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6515" windowHeight="12345" tabRatio="789"/>
  </bookViews>
  <sheets>
    <sheet name="TABLEAU_DE_BORD" sheetId="1" r:id="rId1"/>
    <sheet name="INSCRIPTIONS_17-18" sheetId="7" r:id="rId2"/>
  </sheets>
  <definedNames>
    <definedName name="Tableau_Codes">#REF!</definedName>
    <definedName name="Tableau11">#REF!</definedName>
    <definedName name="Tableau6">#REF!</definedName>
    <definedName name="_xlnm.Print_Area" localSheetId="1">'INSCRIPTIONS_17-18'!$A$1:$T$24</definedName>
    <definedName name="_xlnm.Print_Area" localSheetId="0">TABLEAU_DE_BORD!$C$5:$C$10</definedName>
  </definedNames>
  <calcPr calcId="145621"/>
  <fileRecoveryPr autoRecover="0"/>
</workbook>
</file>

<file path=xl/calcChain.xml><?xml version="1.0" encoding="utf-8"?>
<calcChain xmlns="http://schemas.openxmlformats.org/spreadsheetml/2006/main">
  <c r="F34" i="1" l="1"/>
  <c r="H34" i="1" l="1"/>
  <c r="G34" i="1"/>
  <c r="Q18" i="1"/>
  <c r="P18" i="1"/>
  <c r="O18" i="1"/>
  <c r="P6" i="1"/>
  <c r="K34" i="1"/>
  <c r="J34" i="1"/>
  <c r="I34" i="1"/>
  <c r="F6" i="1"/>
  <c r="T32" i="1"/>
  <c r="T22" i="1"/>
  <c r="G6" i="1"/>
  <c r="N34" i="1"/>
  <c r="Q38" i="1"/>
  <c r="J38" i="1"/>
  <c r="I30" i="1"/>
  <c r="J14" i="1"/>
  <c r="I14" i="1"/>
  <c r="U6" i="1"/>
  <c r="V6" i="1"/>
  <c r="T27" i="1"/>
  <c r="V27" i="1"/>
  <c r="T34" i="1" s="1"/>
  <c r="P38" i="1"/>
  <c r="N30" i="1"/>
  <c r="N26" i="1"/>
  <c r="Q22" i="1"/>
  <c r="P22" i="1"/>
  <c r="Q14" i="1"/>
  <c r="P14" i="1"/>
  <c r="R10" i="1"/>
  <c r="Q10" i="1"/>
  <c r="P10" i="1"/>
  <c r="O10" i="1"/>
  <c r="N10" i="1"/>
  <c r="I38" i="1"/>
  <c r="H38" i="1"/>
  <c r="I26" i="1"/>
  <c r="J22" i="1"/>
  <c r="I22" i="1"/>
  <c r="H22" i="1"/>
  <c r="G22" i="1"/>
  <c r="I18" i="1"/>
  <c r="J10" i="1"/>
  <c r="I10" i="1"/>
  <c r="H10" i="1"/>
  <c r="L6" i="1"/>
  <c r="K6" i="1"/>
  <c r="J6" i="1"/>
  <c r="I6" i="1"/>
  <c r="H6" i="1"/>
  <c r="T10" i="1"/>
  <c r="T14" i="1"/>
  <c r="T18" i="1"/>
  <c r="W27" i="1"/>
  <c r="N36" i="1" l="1"/>
  <c r="N12" i="1"/>
  <c r="W29" i="1"/>
  <c r="T29" i="1"/>
  <c r="F20" i="1"/>
  <c r="N20" i="1"/>
  <c r="T4" i="1"/>
  <c r="F8" i="1"/>
  <c r="N16" i="1"/>
  <c r="N8" i="1"/>
  <c r="F12" i="1"/>
  <c r="F32" i="1"/>
  <c r="F4" i="1"/>
  <c r="F36" i="1"/>
</calcChain>
</file>

<file path=xl/sharedStrings.xml><?xml version="1.0" encoding="utf-8"?>
<sst xmlns="http://schemas.openxmlformats.org/spreadsheetml/2006/main" count="192" uniqueCount="139">
  <si>
    <t>MAIL</t>
  </si>
  <si>
    <t>VILLE</t>
  </si>
  <si>
    <t>B200</t>
  </si>
  <si>
    <t>B201</t>
  </si>
  <si>
    <t>B202</t>
  </si>
  <si>
    <t>B203</t>
  </si>
  <si>
    <t>B204</t>
  </si>
  <si>
    <t>B205</t>
  </si>
  <si>
    <t>B206</t>
  </si>
  <si>
    <t>B220</t>
  </si>
  <si>
    <t>B221</t>
  </si>
  <si>
    <t>B222</t>
  </si>
  <si>
    <t>B230</t>
  </si>
  <si>
    <t>B235</t>
  </si>
  <si>
    <t>RUSSE</t>
  </si>
  <si>
    <t>B240</t>
  </si>
  <si>
    <t>B241</t>
  </si>
  <si>
    <t>B242</t>
  </si>
  <si>
    <t>B243</t>
  </si>
  <si>
    <t>B271</t>
  </si>
  <si>
    <t>B270</t>
  </si>
  <si>
    <t>B272</t>
  </si>
  <si>
    <t>B260</t>
  </si>
  <si>
    <t>DECORATION CULINAIRE</t>
  </si>
  <si>
    <t>B261</t>
  </si>
  <si>
    <t>B262</t>
  </si>
  <si>
    <t>COUTURE</t>
  </si>
  <si>
    <t>B301</t>
  </si>
  <si>
    <t>B302</t>
  </si>
  <si>
    <t>B304</t>
  </si>
  <si>
    <t>B320</t>
  </si>
  <si>
    <t>B321</t>
  </si>
  <si>
    <t>B330</t>
  </si>
  <si>
    <t>B331</t>
  </si>
  <si>
    <t>B332</t>
  </si>
  <si>
    <t>B333</t>
  </si>
  <si>
    <t>B334</t>
  </si>
  <si>
    <t>B340</t>
  </si>
  <si>
    <t>B341</t>
  </si>
  <si>
    <t>B342</t>
  </si>
  <si>
    <t>B356</t>
  </si>
  <si>
    <t>B355</t>
  </si>
  <si>
    <t>B360</t>
  </si>
  <si>
    <t>B362</t>
  </si>
  <si>
    <t>ZUMB'AFRO</t>
  </si>
  <si>
    <t>B370</t>
  </si>
  <si>
    <t>B371</t>
  </si>
  <si>
    <t>B375</t>
  </si>
  <si>
    <t>B376</t>
  </si>
  <si>
    <t>PEINTURE SUR PORCELAINE</t>
  </si>
  <si>
    <t>B377</t>
  </si>
  <si>
    <t>ART FLORAL</t>
  </si>
  <si>
    <t>B378</t>
  </si>
  <si>
    <t>RELIURE D'ART</t>
  </si>
  <si>
    <t>B379</t>
  </si>
  <si>
    <t>AQUARELLE ET DESSIN</t>
  </si>
  <si>
    <t>B361</t>
  </si>
  <si>
    <t>ART THERAPIE</t>
  </si>
  <si>
    <t>NOM</t>
  </si>
  <si>
    <t>PRENOM</t>
  </si>
  <si>
    <t>H</t>
  </si>
  <si>
    <t>F</t>
  </si>
  <si>
    <t>NE_LE</t>
  </si>
  <si>
    <t>TEL_FIX</t>
  </si>
  <si>
    <t>TEL_POR</t>
  </si>
  <si>
    <t>TEL_PRO</t>
  </si>
  <si>
    <t>ADRESSE</t>
  </si>
  <si>
    <t>CP</t>
  </si>
  <si>
    <t>CODE_1</t>
  </si>
  <si>
    <t>CODE_2</t>
  </si>
  <si>
    <t>CODE_3</t>
  </si>
  <si>
    <t>VERSEMENT</t>
  </si>
  <si>
    <t>CHEQUE</t>
  </si>
  <si>
    <t>NUM</t>
  </si>
  <si>
    <t>DATE_INS</t>
  </si>
  <si>
    <t>COMMENTAIRE</t>
  </si>
  <si>
    <t>INITIATION A LA SCULPTURE SUR PIERRE</t>
  </si>
  <si>
    <t>SOPHROLOGIE CAYCEDIENNE</t>
  </si>
  <si>
    <t>NOMBRE</t>
  </si>
  <si>
    <t>HOMMES</t>
  </si>
  <si>
    <t>FEMMES</t>
  </si>
  <si>
    <t>N°_ADHERENT</t>
  </si>
  <si>
    <t>NOMBRE D'INCRITS DANS CHAQUE DISCIPLINE POUR LA SAISON 2017 / 2018</t>
  </si>
  <si>
    <t>TOTAL</t>
  </si>
  <si>
    <t>CREATION DE LISTES AVEC POSSIBILITE D'IMPRESSION</t>
  </si>
  <si>
    <t>B374</t>
  </si>
  <si>
    <t>B231</t>
  </si>
  <si>
    <t>B343</t>
  </si>
  <si>
    <t>B305</t>
  </si>
  <si>
    <t>B344</t>
  </si>
  <si>
    <t>Imprimé le 14/11/2017 à 09:48:42</t>
  </si>
  <si>
    <t>Imprimé le 20/11/2017 à 14:23:35</t>
  </si>
  <si>
    <t>AAAAA</t>
  </si>
  <si>
    <t>BBBBB</t>
  </si>
  <si>
    <t>CCCCC</t>
  </si>
  <si>
    <t>DDDDD</t>
  </si>
  <si>
    <t>EEEEE</t>
  </si>
  <si>
    <t>FFFFF</t>
  </si>
  <si>
    <t>GGGGG</t>
  </si>
  <si>
    <t>HHHHH</t>
  </si>
  <si>
    <t>IIIII</t>
  </si>
  <si>
    <t>JJJJJ</t>
  </si>
  <si>
    <t>KKKKK</t>
  </si>
  <si>
    <t>LLLLL</t>
  </si>
  <si>
    <t>MMMMM</t>
  </si>
  <si>
    <t>NNNNN</t>
  </si>
  <si>
    <t>OOOOO</t>
  </si>
  <si>
    <t>PPPPP</t>
  </si>
  <si>
    <t>QQQQQ</t>
  </si>
  <si>
    <t>RRRRR</t>
  </si>
  <si>
    <t>SSSSS</t>
  </si>
  <si>
    <t>TTTTT</t>
  </si>
  <si>
    <t>UUUUU</t>
  </si>
  <si>
    <t>VVVVV</t>
  </si>
  <si>
    <t>WWWWW</t>
  </si>
  <si>
    <t>B210</t>
  </si>
  <si>
    <t>aaaaa</t>
  </si>
  <si>
    <t>bbbbb</t>
  </si>
  <si>
    <t>ccccc</t>
  </si>
  <si>
    <t>ddddd</t>
  </si>
  <si>
    <t>eeeee</t>
  </si>
  <si>
    <t>fffff</t>
  </si>
  <si>
    <t>ggggg</t>
  </si>
  <si>
    <t>hhhhh</t>
  </si>
  <si>
    <t>iiiii</t>
  </si>
  <si>
    <t>jjjjj</t>
  </si>
  <si>
    <t>kkkkk</t>
  </si>
  <si>
    <t>lllll</t>
  </si>
  <si>
    <t>mmmmm</t>
  </si>
  <si>
    <t>nnnnn</t>
  </si>
  <si>
    <t>ooooo</t>
  </si>
  <si>
    <t>ppppp</t>
  </si>
  <si>
    <t>qqqqq</t>
  </si>
  <si>
    <t>rrrrr</t>
  </si>
  <si>
    <t>sssss</t>
  </si>
  <si>
    <t>ttttt</t>
  </si>
  <si>
    <t>uuuuu</t>
  </si>
  <si>
    <t>vvvvv</t>
  </si>
  <si>
    <t>wwwww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</si>
</sst>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6" formatCode="#,##0\ &quot;€&quot;"/>
    <numFmt numFmtId="168" formatCode="0#&quot; &quot;##&quot; &quot;##&quot; &quot;##&quot; &quot;##"/>
    <numFmt numFmtId="169" formatCode="m/d/yyyy"/>
    <numFmt numFmtId="170" formatCode="0.0%"/>
    <numFmt numFmtId="171" formatCode="#,##0\ ;[Red]\-#,##0\ "/>
  </numFmts>
  <fonts count="2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theme="9" tint="0.59999389629810485"/>
      </patternFill>
    </fill>
    <fill>
      <patternFill patternType="solid">
        <fgColor rgb="FFFFFFCC"/>
        <bgColor theme="9" tint="0.79998168889431442"/>
      </patternFill>
    </fill>
    <fill>
      <patternFill patternType="solid">
        <fgColor rgb="FFE9CFFD"/>
        <bgColor indexed="64"/>
      </patternFill>
    </fill>
    <fill>
      <patternFill patternType="solid">
        <fgColor rgb="FFE9CFFD"/>
        <bgColor theme="9" tint="0.79998168889431442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1" fillId="0" borderId="0" applyNumberFormat="0" applyFill="0" applyBorder="0" applyAlignment="0" applyProtection="0"/>
  </cellStyleXfs>
  <cellXfs count="225">
    <xf numFmtId="0" fontId="0" fillId="0" borderId="0" xfId="0"/>
    <xf numFmtId="0" fontId="17" fillId="2" borderId="1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8" fontId="4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8" fillId="0" borderId="0" xfId="2" applyNumberFormat="1" applyFont="1" applyFill="1" applyBorder="1" applyAlignment="1" applyProtection="1">
      <alignment horizontal="left" vertical="center"/>
    </xf>
    <xf numFmtId="168" fontId="7" fillId="0" borderId="0" xfId="1" applyNumberFormat="1" applyFont="1" applyFill="1" applyAlignment="1" applyProtection="1">
      <alignment horizontal="center" vertical="center"/>
    </xf>
    <xf numFmtId="0" fontId="7" fillId="0" borderId="0" xfId="1" applyNumberFormat="1" applyFont="1" applyFill="1" applyAlignment="1" applyProtection="1">
      <alignment horizontal="center" vertical="center"/>
    </xf>
    <xf numFmtId="0" fontId="7" fillId="0" borderId="0" xfId="1" applyFont="1" applyFill="1" applyAlignment="1" applyProtection="1">
      <alignment horizontal="center" vertical="center"/>
    </xf>
    <xf numFmtId="0" fontId="6" fillId="0" borderId="0" xfId="1" applyFont="1" applyFill="1" applyAlignment="1" applyProtection="1">
      <alignment horizontal="center" vertical="center"/>
    </xf>
    <xf numFmtId="0" fontId="0" fillId="0" borderId="0" xfId="1" applyNumberFormat="1" applyFont="1" applyFill="1" applyAlignment="1" applyProtection="1">
      <alignment horizontal="left" vertical="center"/>
    </xf>
    <xf numFmtId="168" fontId="6" fillId="0" borderId="0" xfId="1" applyNumberFormat="1" applyFont="1" applyFill="1" applyAlignment="1" applyProtection="1">
      <alignment horizontal="center" vertical="center"/>
    </xf>
    <xf numFmtId="0" fontId="6" fillId="0" borderId="0" xfId="1" applyNumberFormat="1" applyFont="1" applyFill="1" applyAlignment="1" applyProtection="1">
      <alignment horizontal="center" vertical="center"/>
    </xf>
    <xf numFmtId="0" fontId="4" fillId="0" borderId="0" xfId="0" applyFont="1" applyAlignment="1">
      <alignment horizontal="left" vertical="center"/>
    </xf>
    <xf numFmtId="168" fontId="5" fillId="0" borderId="0" xfId="1" applyNumberFormat="1" applyFont="1" applyFill="1" applyAlignment="1" applyProtection="1">
      <alignment horizontal="center" vertical="center"/>
    </xf>
    <xf numFmtId="0" fontId="5" fillId="0" borderId="0" xfId="1" applyNumberFormat="1" applyFont="1" applyFill="1" applyAlignment="1" applyProtection="1">
      <alignment horizontal="center" vertical="center"/>
    </xf>
    <xf numFmtId="0" fontId="5" fillId="0" borderId="0" xfId="1" applyFont="1" applyFill="1" applyAlignment="1" applyProtection="1">
      <alignment horizontal="center" vertical="center"/>
    </xf>
    <xf numFmtId="0" fontId="8" fillId="0" borderId="0" xfId="1" applyNumberFormat="1" applyFont="1" applyFill="1" applyAlignment="1" applyProtection="1">
      <alignment horizontal="left" vertical="center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3" fillId="0" borderId="0" xfId="1" applyNumberFormat="1" applyFont="1" applyFill="1" applyAlignment="1" applyProtection="1">
      <alignment horizontal="left" vertical="center"/>
    </xf>
    <xf numFmtId="49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9" fontId="1" fillId="0" borderId="0" xfId="2" applyNumberFormat="1" applyFill="1" applyAlignment="1" applyProtection="1">
      <alignment horizontal="left" vertical="center"/>
    </xf>
    <xf numFmtId="168" fontId="11" fillId="0" borderId="0" xfId="1" applyNumberFormat="1" applyFont="1" applyFill="1" applyAlignment="1" applyProtection="1">
      <alignment horizontal="center" vertical="center"/>
    </xf>
    <xf numFmtId="0" fontId="11" fillId="0" borderId="0" xfId="1" applyNumberFormat="1" applyFont="1" applyFill="1" applyAlignment="1" applyProtection="1">
      <alignment horizontal="center" vertical="center"/>
    </xf>
    <xf numFmtId="0" fontId="11" fillId="0" borderId="0" xfId="1" applyFont="1" applyFill="1" applyAlignment="1" applyProtection="1">
      <alignment horizontal="center" vertical="center"/>
    </xf>
    <xf numFmtId="171" fontId="8" fillId="0" borderId="0" xfId="1" applyNumberFormat="1" applyFont="1" applyFill="1" applyAlignment="1" applyProtection="1">
      <alignment horizontal="center" vertical="center"/>
    </xf>
    <xf numFmtId="171" fontId="13" fillId="0" borderId="0" xfId="1" applyNumberFormat="1" applyFont="1" applyFill="1" applyAlignment="1" applyProtection="1">
      <alignment horizontal="center" vertical="center"/>
    </xf>
    <xf numFmtId="171" fontId="0" fillId="0" borderId="0" xfId="1" applyNumberFormat="1" applyFont="1" applyFill="1" applyAlignment="1" applyProtection="1">
      <alignment horizontal="center" vertical="center"/>
    </xf>
    <xf numFmtId="171" fontId="10" fillId="0" borderId="0" xfId="1" applyNumberFormat="1" applyFont="1" applyFill="1" applyAlignment="1" applyProtection="1">
      <alignment horizontal="center" vertical="center"/>
    </xf>
    <xf numFmtId="171" fontId="9" fillId="0" borderId="0" xfId="1" applyNumberFormat="1" applyFont="1" applyFill="1" applyAlignment="1" applyProtection="1">
      <alignment horizontal="center" vertical="center"/>
    </xf>
    <xf numFmtId="171" fontId="15" fillId="0" borderId="0" xfId="1" applyNumberFormat="1" applyFont="1" applyFill="1" applyAlignment="1" applyProtection="1">
      <alignment horizontal="center" vertical="center"/>
    </xf>
    <xf numFmtId="168" fontId="16" fillId="0" borderId="0" xfId="1" applyNumberFormat="1" applyFont="1" applyFill="1" applyAlignment="1" applyProtection="1">
      <alignment horizontal="center" vertical="center"/>
    </xf>
    <xf numFmtId="0" fontId="16" fillId="0" borderId="0" xfId="1" applyNumberFormat="1" applyFont="1" applyFill="1" applyAlignment="1" applyProtection="1">
      <alignment horizontal="center" vertical="center"/>
    </xf>
    <xf numFmtId="0" fontId="17" fillId="7" borderId="0" xfId="0" applyFont="1" applyFill="1"/>
    <xf numFmtId="0" fontId="17" fillId="7" borderId="0" xfId="0" applyFont="1" applyFill="1" applyAlignment="1">
      <alignment horizontal="center" vertical="center"/>
    </xf>
    <xf numFmtId="0" fontId="17" fillId="7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0" fontId="17" fillId="7" borderId="0" xfId="0" applyNumberFormat="1" applyFont="1" applyFill="1"/>
    <xf numFmtId="0" fontId="17" fillId="0" borderId="0" xfId="0" applyFont="1"/>
    <xf numFmtId="0" fontId="17" fillId="7" borderId="0" xfId="0" applyNumberFormat="1" applyFont="1" applyFill="1" applyAlignment="1">
      <alignment vertical="center"/>
    </xf>
    <xf numFmtId="0" fontId="17" fillId="7" borderId="0" xfId="0" applyNumberFormat="1" applyFont="1" applyFill="1" applyBorder="1" applyAlignment="1">
      <alignment vertical="center"/>
    </xf>
    <xf numFmtId="0" fontId="17" fillId="7" borderId="0" xfId="0" applyFont="1" applyFill="1" applyBorder="1" applyAlignment="1">
      <alignment vertical="center"/>
    </xf>
    <xf numFmtId="0" fontId="17" fillId="4" borderId="23" xfId="0" applyNumberFormat="1" applyFont="1" applyFill="1" applyBorder="1" applyAlignment="1">
      <alignment horizontal="center" vertical="center"/>
    </xf>
    <xf numFmtId="0" fontId="17" fillId="4" borderId="14" xfId="0" applyNumberFormat="1" applyFont="1" applyFill="1" applyBorder="1" applyAlignment="1">
      <alignment horizontal="center" vertical="center"/>
    </xf>
    <xf numFmtId="0" fontId="20" fillId="4" borderId="14" xfId="0" applyNumberFormat="1" applyFont="1" applyFill="1" applyBorder="1" applyAlignment="1">
      <alignment horizontal="center" vertical="center"/>
    </xf>
    <xf numFmtId="0" fontId="17" fillId="4" borderId="24" xfId="0" applyNumberFormat="1" applyFont="1" applyFill="1" applyBorder="1" applyAlignment="1">
      <alignment horizontal="center" vertical="center"/>
    </xf>
    <xf numFmtId="0" fontId="17" fillId="8" borderId="0" xfId="0" applyNumberFormat="1" applyFont="1" applyFill="1" applyBorder="1" applyAlignment="1">
      <alignment horizontal="center" vertical="center"/>
    </xf>
    <xf numFmtId="0" fontId="17" fillId="5" borderId="4" xfId="0" applyNumberFormat="1" applyFont="1" applyFill="1" applyBorder="1" applyAlignment="1">
      <alignment horizontal="center" vertical="center"/>
    </xf>
    <xf numFmtId="0" fontId="17" fillId="6" borderId="0" xfId="0" applyNumberFormat="1" applyFont="1" applyFill="1" applyBorder="1" applyAlignment="1">
      <alignment horizontal="center" vertical="center"/>
    </xf>
    <xf numFmtId="0" fontId="17" fillId="5" borderId="0" xfId="0" applyNumberFormat="1" applyFont="1" applyFill="1" applyBorder="1" applyAlignment="1">
      <alignment horizontal="center" vertical="center"/>
    </xf>
    <xf numFmtId="0" fontId="17" fillId="6" borderId="10" xfId="0" applyNumberFormat="1" applyFont="1" applyFill="1" applyBorder="1" applyAlignment="1">
      <alignment horizontal="center" vertical="center"/>
    </xf>
    <xf numFmtId="0" fontId="17" fillId="6" borderId="25" xfId="0" applyNumberFormat="1" applyFont="1" applyFill="1" applyBorder="1" applyAlignment="1">
      <alignment vertical="center"/>
    </xf>
    <xf numFmtId="0" fontId="17" fillId="6" borderId="14" xfId="0" applyNumberFormat="1" applyFont="1" applyFill="1" applyBorder="1" applyAlignment="1">
      <alignment horizontal="center" vertical="center"/>
    </xf>
    <xf numFmtId="0" fontId="20" fillId="6" borderId="14" xfId="0" applyNumberFormat="1" applyFont="1" applyFill="1" applyBorder="1" applyAlignment="1">
      <alignment horizontal="center" vertical="center"/>
    </xf>
    <xf numFmtId="0" fontId="17" fillId="6" borderId="16" xfId="0" applyNumberFormat="1" applyFont="1" applyFill="1" applyBorder="1" applyAlignment="1">
      <alignment vertical="center"/>
    </xf>
    <xf numFmtId="0" fontId="17" fillId="6" borderId="26" xfId="0" applyNumberFormat="1" applyFont="1" applyFill="1" applyBorder="1" applyAlignment="1">
      <alignment vertical="center"/>
    </xf>
    <xf numFmtId="0" fontId="17" fillId="7" borderId="0" xfId="0" applyFont="1" applyFill="1" applyBorder="1" applyAlignment="1">
      <alignment horizontal="center" vertical="center"/>
    </xf>
    <xf numFmtId="0" fontId="20" fillId="2" borderId="6" xfId="0" applyNumberFormat="1" applyFont="1" applyFill="1" applyBorder="1" applyAlignment="1">
      <alignment horizontal="center" vertical="center"/>
    </xf>
    <xf numFmtId="0" fontId="17" fillId="2" borderId="7" xfId="0" applyNumberFormat="1" applyFont="1" applyFill="1" applyBorder="1" applyAlignment="1">
      <alignment horizontal="center" vertical="center"/>
    </xf>
    <xf numFmtId="0" fontId="20" fillId="2" borderId="7" xfId="0" applyNumberFormat="1" applyFont="1" applyFill="1" applyBorder="1" applyAlignment="1">
      <alignment horizontal="center" vertical="center"/>
    </xf>
    <xf numFmtId="0" fontId="17" fillId="2" borderId="8" xfId="0" applyNumberFormat="1" applyFont="1" applyFill="1" applyBorder="1" applyAlignment="1">
      <alignment horizontal="center" vertical="center"/>
    </xf>
    <xf numFmtId="0" fontId="17" fillId="2" borderId="17" xfId="0" applyNumberFormat="1" applyFont="1" applyFill="1" applyBorder="1" applyAlignment="1">
      <alignment horizontal="center" vertical="center"/>
    </xf>
    <xf numFmtId="0" fontId="17" fillId="2" borderId="18" xfId="0" applyNumberFormat="1" applyFont="1" applyFill="1" applyBorder="1" applyAlignment="1">
      <alignment horizontal="center" vertical="center"/>
    </xf>
    <xf numFmtId="0" fontId="17" fillId="2" borderId="19" xfId="0" applyNumberFormat="1" applyFont="1" applyFill="1" applyBorder="1" applyAlignment="1">
      <alignment horizontal="center" vertical="center"/>
    </xf>
    <xf numFmtId="0" fontId="17" fillId="2" borderId="6" xfId="0" applyNumberFormat="1" applyFont="1" applyFill="1" applyBorder="1" applyAlignment="1">
      <alignment horizontal="center" vertical="center"/>
    </xf>
    <xf numFmtId="0" fontId="17" fillId="7" borderId="0" xfId="0" applyNumberFormat="1" applyFont="1" applyFill="1" applyBorder="1" applyAlignment="1">
      <alignment horizontal="center" vertical="center"/>
    </xf>
    <xf numFmtId="0" fontId="17" fillId="7" borderId="0" xfId="0" applyNumberFormat="1" applyFont="1" applyFill="1" applyBorder="1"/>
    <xf numFmtId="0" fontId="17" fillId="5" borderId="14" xfId="0" applyNumberFormat="1" applyFont="1" applyFill="1" applyBorder="1" applyAlignment="1">
      <alignment horizontal="center" vertical="center"/>
    </xf>
    <xf numFmtId="0" fontId="17" fillId="5" borderId="23" xfId="0" applyNumberFormat="1" applyFont="1" applyFill="1" applyBorder="1" applyAlignment="1">
      <alignment horizontal="center" vertical="center"/>
    </xf>
    <xf numFmtId="0" fontId="20" fillId="5" borderId="24" xfId="0" applyNumberFormat="1" applyFont="1" applyFill="1" applyBorder="1" applyAlignment="1">
      <alignment horizontal="center" vertical="center"/>
    </xf>
    <xf numFmtId="0" fontId="20" fillId="2" borderId="8" xfId="0" applyNumberFormat="1" applyFont="1" applyFill="1" applyBorder="1" applyAlignment="1">
      <alignment horizontal="center" vertical="center"/>
    </xf>
    <xf numFmtId="0" fontId="17" fillId="5" borderId="27" xfId="0" applyNumberFormat="1" applyFont="1" applyFill="1" applyBorder="1" applyAlignment="1">
      <alignment vertical="center"/>
    </xf>
    <xf numFmtId="0" fontId="17" fillId="5" borderId="28" xfId="0" applyNumberFormat="1" applyFont="1" applyFill="1" applyBorder="1" applyAlignment="1">
      <alignment vertical="center"/>
    </xf>
    <xf numFmtId="0" fontId="17" fillId="5" borderId="21" xfId="0" applyNumberFormat="1" applyFont="1" applyFill="1" applyBorder="1" applyAlignment="1">
      <alignment horizontal="center" vertical="center"/>
    </xf>
    <xf numFmtId="0" fontId="17" fillId="5" borderId="29" xfId="0" applyNumberFormat="1" applyFont="1" applyFill="1" applyBorder="1" applyAlignment="1">
      <alignment vertical="center"/>
    </xf>
    <xf numFmtId="0" fontId="17" fillId="6" borderId="23" xfId="0" applyNumberFormat="1" applyFont="1" applyFill="1" applyBorder="1" applyAlignment="1">
      <alignment vertical="center"/>
    </xf>
    <xf numFmtId="0" fontId="17" fillId="6" borderId="14" xfId="0" applyNumberFormat="1" applyFont="1" applyFill="1" applyBorder="1" applyAlignment="1">
      <alignment vertical="center"/>
    </xf>
    <xf numFmtId="0" fontId="17" fillId="6" borderId="24" xfId="0" applyNumberFormat="1" applyFont="1" applyFill="1" applyBorder="1" applyAlignment="1">
      <alignment vertical="center"/>
    </xf>
    <xf numFmtId="0" fontId="17" fillId="2" borderId="17" xfId="0" applyNumberFormat="1" applyFont="1" applyFill="1" applyBorder="1" applyAlignment="1">
      <alignment vertical="center"/>
    </xf>
    <xf numFmtId="0" fontId="20" fillId="2" borderId="18" xfId="0" applyNumberFormat="1" applyFont="1" applyFill="1" applyBorder="1" applyAlignment="1">
      <alignment vertical="center"/>
    </xf>
    <xf numFmtId="0" fontId="20" fillId="2" borderId="18" xfId="0" applyNumberFormat="1" applyFont="1" applyFill="1" applyBorder="1" applyAlignment="1">
      <alignment horizontal="center" vertical="center"/>
    </xf>
    <xf numFmtId="0" fontId="23" fillId="2" borderId="18" xfId="0" applyNumberFormat="1" applyFont="1" applyFill="1" applyBorder="1" applyAlignment="1">
      <alignment horizontal="center" vertical="center"/>
    </xf>
    <xf numFmtId="0" fontId="17" fillId="2" borderId="19" xfId="0" applyNumberFormat="1" applyFont="1" applyFill="1" applyBorder="1" applyAlignment="1">
      <alignment vertical="center"/>
    </xf>
    <xf numFmtId="0" fontId="17" fillId="7" borderId="0" xfId="0" applyFont="1" applyFill="1" applyBorder="1" applyAlignment="1"/>
    <xf numFmtId="0" fontId="17" fillId="4" borderId="23" xfId="0" applyNumberFormat="1" applyFont="1" applyFill="1" applyBorder="1" applyAlignment="1">
      <alignment vertical="center"/>
    </xf>
    <xf numFmtId="0" fontId="20" fillId="5" borderId="14" xfId="0" applyNumberFormat="1" applyFont="1" applyFill="1" applyBorder="1" applyAlignment="1">
      <alignment horizontal="center" vertical="center"/>
    </xf>
    <xf numFmtId="0" fontId="18" fillId="4" borderId="14" xfId="0" applyNumberFormat="1" applyFont="1" applyFill="1" applyBorder="1" applyAlignment="1">
      <alignment vertical="center"/>
    </xf>
    <xf numFmtId="0" fontId="17" fillId="7" borderId="0" xfId="0" applyNumberFormat="1" applyFont="1" applyFill="1" applyBorder="1" applyAlignment="1">
      <alignment horizontal="center"/>
    </xf>
    <xf numFmtId="0" fontId="17" fillId="6" borderId="15" xfId="0" applyNumberFormat="1" applyFont="1" applyFill="1" applyBorder="1" applyAlignment="1">
      <alignment horizontal="center" vertical="center"/>
    </xf>
    <xf numFmtId="0" fontId="17" fillId="5" borderId="14" xfId="0" applyNumberFormat="1" applyFont="1" applyFill="1" applyBorder="1" applyAlignment="1">
      <alignment vertical="center"/>
    </xf>
    <xf numFmtId="0" fontId="17" fillId="5" borderId="26" xfId="0" applyNumberFormat="1" applyFont="1" applyFill="1" applyBorder="1" applyAlignment="1">
      <alignment vertical="center"/>
    </xf>
    <xf numFmtId="0" fontId="18" fillId="7" borderId="0" xfId="0" applyNumberFormat="1" applyFont="1" applyFill="1" applyAlignment="1">
      <alignment vertical="center" wrapText="1"/>
    </xf>
    <xf numFmtId="0" fontId="18" fillId="7" borderId="0" xfId="0" applyFont="1" applyFill="1" applyAlignment="1">
      <alignment vertical="center" wrapText="1"/>
    </xf>
    <xf numFmtId="0" fontId="25" fillId="7" borderId="0" xfId="0" applyFont="1" applyFill="1" applyAlignment="1">
      <alignment horizontal="right" vertical="center"/>
    </xf>
    <xf numFmtId="0" fontId="17" fillId="0" borderId="0" xfId="0" applyFont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169" fontId="1" fillId="0" borderId="0" xfId="2" applyNumberFormat="1" applyFill="1" applyBorder="1" applyAlignment="1" applyProtection="1">
      <alignment horizontal="left" vertical="center"/>
    </xf>
    <xf numFmtId="168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4" fillId="2" borderId="6" xfId="0" applyNumberFormat="1" applyFont="1" applyFill="1" applyBorder="1" applyAlignment="1">
      <alignment horizontal="center" vertical="center"/>
    </xf>
    <xf numFmtId="0" fontId="14" fillId="2" borderId="7" xfId="0" applyNumberFormat="1" applyFont="1" applyFill="1" applyBorder="1" applyAlignment="1">
      <alignment horizontal="center" vertical="center"/>
    </xf>
    <xf numFmtId="0" fontId="14" fillId="5" borderId="14" xfId="0" applyNumberFormat="1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9" fontId="1" fillId="0" borderId="0" xfId="2" applyNumberFormat="1" applyFont="1" applyFill="1" applyBorder="1" applyAlignment="1" applyProtection="1">
      <alignment horizontal="left" vertical="center"/>
    </xf>
    <xf numFmtId="168" fontId="5" fillId="0" borderId="0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left" vertical="center"/>
    </xf>
    <xf numFmtId="171" fontId="8" fillId="0" borderId="0" xfId="1" applyNumberFormat="1" applyFont="1" applyFill="1" applyBorder="1" applyAlignment="1">
      <alignment horizontal="center" vertical="center"/>
    </xf>
    <xf numFmtId="0" fontId="17" fillId="2" borderId="18" xfId="0" applyNumberFormat="1" applyFont="1" applyFill="1" applyBorder="1" applyAlignment="1">
      <alignment horizontal="center" vertical="center"/>
    </xf>
    <xf numFmtId="0" fontId="17" fillId="2" borderId="19" xfId="0" applyNumberFormat="1" applyFont="1" applyFill="1" applyBorder="1" applyAlignment="1">
      <alignment horizontal="center" vertical="center"/>
    </xf>
    <xf numFmtId="0" fontId="20" fillId="2" borderId="17" xfId="0" applyNumberFormat="1" applyFont="1" applyFill="1" applyBorder="1" applyAlignment="1">
      <alignment horizontal="center" vertical="center"/>
    </xf>
    <xf numFmtId="0" fontId="20" fillId="2" borderId="18" xfId="0" applyNumberFormat="1" applyFont="1" applyFill="1" applyBorder="1" applyAlignment="1">
      <alignment horizontal="center" vertical="center"/>
    </xf>
    <xf numFmtId="0" fontId="20" fillId="2" borderId="19" xfId="0" applyNumberFormat="1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7" fillId="4" borderId="23" xfId="0" applyNumberFormat="1" applyFont="1" applyFill="1" applyBorder="1" applyAlignment="1">
      <alignment horizontal="center" vertical="center"/>
    </xf>
    <xf numFmtId="0" fontId="17" fillId="4" borderId="14" xfId="0" applyNumberFormat="1" applyFont="1" applyFill="1" applyBorder="1" applyAlignment="1">
      <alignment horizontal="center" vertical="center"/>
    </xf>
    <xf numFmtId="0" fontId="18" fillId="3" borderId="5" xfId="0" applyNumberFormat="1" applyFont="1" applyFill="1" applyBorder="1" applyAlignment="1">
      <alignment horizontal="center" vertical="center"/>
    </xf>
    <xf numFmtId="0" fontId="18" fillId="3" borderId="3" xfId="0" applyNumberFormat="1" applyFont="1" applyFill="1" applyBorder="1" applyAlignment="1">
      <alignment horizontal="center" vertical="center"/>
    </xf>
    <xf numFmtId="0" fontId="18" fillId="3" borderId="9" xfId="0" applyNumberFormat="1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24" fillId="2" borderId="11" xfId="0" applyNumberFormat="1" applyFont="1" applyFill="1" applyBorder="1" applyAlignment="1">
      <alignment horizontal="center" vertical="center"/>
    </xf>
    <xf numFmtId="0" fontId="24" fillId="2" borderId="12" xfId="0" applyNumberFormat="1" applyFont="1" applyFill="1" applyBorder="1" applyAlignment="1">
      <alignment horizontal="center" vertical="center"/>
    </xf>
    <xf numFmtId="0" fontId="24" fillId="2" borderId="13" xfId="0" applyNumberFormat="1" applyFont="1" applyFill="1" applyBorder="1" applyAlignment="1">
      <alignment horizontal="center" vertical="center"/>
    </xf>
    <xf numFmtId="170" fontId="17" fillId="2" borderId="0" xfId="0" applyNumberFormat="1" applyFont="1" applyFill="1" applyBorder="1" applyAlignment="1">
      <alignment horizontal="center" vertical="center"/>
    </xf>
    <xf numFmtId="170" fontId="17" fillId="2" borderId="10" xfId="0" applyNumberFormat="1" applyFont="1" applyFill="1" applyBorder="1" applyAlignment="1">
      <alignment horizontal="center" vertical="center"/>
    </xf>
    <xf numFmtId="170" fontId="17" fillId="2" borderId="7" xfId="0" applyNumberFormat="1" applyFont="1" applyFill="1" applyBorder="1" applyAlignment="1">
      <alignment horizontal="center" vertical="center"/>
    </xf>
    <xf numFmtId="170" fontId="17" fillId="2" borderId="8" xfId="0" applyNumberFormat="1" applyFont="1" applyFill="1" applyBorder="1" applyAlignment="1">
      <alignment horizontal="center" vertical="center"/>
    </xf>
    <xf numFmtId="170" fontId="17" fillId="2" borderId="4" xfId="0" applyNumberFormat="1" applyFont="1" applyFill="1" applyBorder="1" applyAlignment="1">
      <alignment horizontal="center" vertical="center"/>
    </xf>
    <xf numFmtId="170" fontId="17" fillId="2" borderId="6" xfId="0" applyNumberFormat="1" applyFont="1" applyFill="1" applyBorder="1" applyAlignment="1">
      <alignment horizontal="center" vertical="center"/>
    </xf>
    <xf numFmtId="0" fontId="24" fillId="2" borderId="30" xfId="0" applyNumberFormat="1" applyFont="1" applyFill="1" applyBorder="1" applyAlignment="1">
      <alignment horizontal="center" vertical="center"/>
    </xf>
    <xf numFmtId="0" fontId="24" fillId="2" borderId="2" xfId="0" applyNumberFormat="1" applyFont="1" applyFill="1" applyBorder="1" applyAlignment="1">
      <alignment horizontal="center" vertical="center"/>
    </xf>
    <xf numFmtId="0" fontId="24" fillId="2" borderId="1" xfId="0" applyNumberFormat="1" applyFont="1" applyFill="1" applyBorder="1" applyAlignment="1">
      <alignment horizontal="center" vertical="center"/>
    </xf>
    <xf numFmtId="0" fontId="17" fillId="6" borderId="23" xfId="0" applyNumberFormat="1" applyFont="1" applyFill="1" applyBorder="1" applyAlignment="1">
      <alignment horizontal="center" vertical="center"/>
    </xf>
    <xf numFmtId="0" fontId="17" fillId="6" borderId="14" xfId="0" applyNumberFormat="1" applyFont="1" applyFill="1" applyBorder="1" applyAlignment="1">
      <alignment horizontal="center" vertical="center"/>
    </xf>
    <xf numFmtId="0" fontId="17" fillId="6" borderId="24" xfId="0" applyNumberFormat="1" applyFont="1" applyFill="1" applyBorder="1" applyAlignment="1">
      <alignment horizontal="center" vertical="center"/>
    </xf>
    <xf numFmtId="0" fontId="17" fillId="4" borderId="24" xfId="0" applyNumberFormat="1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18" fillId="9" borderId="11" xfId="0" applyFont="1" applyFill="1" applyBorder="1" applyAlignment="1">
      <alignment horizontal="center" vertical="center"/>
    </xf>
    <xf numFmtId="0" fontId="18" fillId="9" borderId="12" xfId="0" applyFont="1" applyFill="1" applyBorder="1" applyAlignment="1">
      <alignment horizontal="center" vertical="center"/>
    </xf>
    <xf numFmtId="0" fontId="18" fillId="9" borderId="13" xfId="0" applyFont="1" applyFill="1" applyBorder="1" applyAlignment="1">
      <alignment horizontal="center" vertical="center"/>
    </xf>
    <xf numFmtId="0" fontId="18" fillId="2" borderId="4" xfId="0" applyNumberFormat="1" applyFont="1" applyFill="1" applyBorder="1" applyAlignment="1">
      <alignment horizontal="center" vertical="center"/>
    </xf>
    <xf numFmtId="0" fontId="18" fillId="2" borderId="0" xfId="0" applyNumberFormat="1" applyFont="1" applyFill="1" applyBorder="1" applyAlignment="1">
      <alignment horizontal="center" vertical="center"/>
    </xf>
    <xf numFmtId="0" fontId="18" fillId="2" borderId="10" xfId="0" applyNumberFormat="1" applyFont="1" applyFill="1" applyBorder="1" applyAlignment="1">
      <alignment horizontal="center" vertical="center"/>
    </xf>
    <xf numFmtId="0" fontId="17" fillId="6" borderId="25" xfId="0" applyNumberFormat="1" applyFont="1" applyFill="1" applyBorder="1" applyAlignment="1">
      <alignment horizontal="center" vertical="center"/>
    </xf>
    <xf numFmtId="0" fontId="17" fillId="6" borderId="16" xfId="0" applyNumberFormat="1" applyFont="1" applyFill="1" applyBorder="1" applyAlignment="1">
      <alignment horizontal="center" vertical="center"/>
    </xf>
    <xf numFmtId="0" fontId="17" fillId="6" borderId="26" xfId="0" applyNumberFormat="1" applyFont="1" applyFill="1" applyBorder="1" applyAlignment="1">
      <alignment horizontal="center" vertical="center"/>
    </xf>
    <xf numFmtId="0" fontId="20" fillId="5" borderId="23" xfId="0" applyNumberFormat="1" applyFont="1" applyFill="1" applyBorder="1" applyAlignment="1">
      <alignment horizontal="center" vertical="center"/>
    </xf>
    <xf numFmtId="0" fontId="20" fillId="5" borderId="14" xfId="0" applyNumberFormat="1" applyFont="1" applyFill="1" applyBorder="1" applyAlignment="1">
      <alignment horizontal="center" vertical="center"/>
    </xf>
    <xf numFmtId="0" fontId="20" fillId="5" borderId="24" xfId="0" applyNumberFormat="1" applyFont="1" applyFill="1" applyBorder="1" applyAlignment="1">
      <alignment horizontal="center" vertical="center"/>
    </xf>
    <xf numFmtId="0" fontId="18" fillId="9" borderId="11" xfId="0" applyNumberFormat="1" applyFont="1" applyFill="1" applyBorder="1" applyAlignment="1">
      <alignment horizontal="center" vertical="center"/>
    </xf>
    <xf numFmtId="0" fontId="18" fillId="9" borderId="12" xfId="0" applyNumberFormat="1" applyFont="1" applyFill="1" applyBorder="1" applyAlignment="1">
      <alignment horizontal="center" vertical="center"/>
    </xf>
    <xf numFmtId="0" fontId="18" fillId="9" borderId="13" xfId="0" applyNumberFormat="1" applyFont="1" applyFill="1" applyBorder="1" applyAlignment="1">
      <alignment horizontal="center" vertical="center"/>
    </xf>
    <xf numFmtId="0" fontId="18" fillId="3" borderId="27" xfId="0" applyNumberFormat="1" applyFont="1" applyFill="1" applyBorder="1" applyAlignment="1">
      <alignment horizontal="center" vertical="center"/>
    </xf>
    <xf numFmtId="0" fontId="18" fillId="3" borderId="28" xfId="0" applyNumberFormat="1" applyFont="1" applyFill="1" applyBorder="1" applyAlignment="1">
      <alignment horizontal="center" vertical="center"/>
    </xf>
    <xf numFmtId="0" fontId="18" fillId="3" borderId="29" xfId="0" applyNumberFormat="1" applyFont="1" applyFill="1" applyBorder="1" applyAlignment="1">
      <alignment horizontal="center" vertical="center"/>
    </xf>
    <xf numFmtId="0" fontId="14" fillId="6" borderId="23" xfId="0" applyNumberFormat="1" applyFont="1" applyFill="1" applyBorder="1" applyAlignment="1">
      <alignment horizontal="center" vertical="center"/>
    </xf>
    <xf numFmtId="0" fontId="14" fillId="6" borderId="14" xfId="0" applyNumberFormat="1" applyFont="1" applyFill="1" applyBorder="1" applyAlignment="1">
      <alignment horizontal="center" vertical="center"/>
    </xf>
    <xf numFmtId="0" fontId="14" fillId="6" borderId="24" xfId="0" applyNumberFormat="1" applyFont="1" applyFill="1" applyBorder="1" applyAlignment="1">
      <alignment horizontal="center" vertical="center"/>
    </xf>
    <xf numFmtId="0" fontId="14" fillId="2" borderId="17" xfId="0" applyNumberFormat="1" applyFont="1" applyFill="1" applyBorder="1" applyAlignment="1">
      <alignment horizontal="center" vertical="center"/>
    </xf>
    <xf numFmtId="0" fontId="14" fillId="2" borderId="18" xfId="0" applyNumberFormat="1" applyFont="1" applyFill="1" applyBorder="1" applyAlignment="1">
      <alignment horizontal="center" vertical="center"/>
    </xf>
    <xf numFmtId="0" fontId="14" fillId="2" borderId="19" xfId="0" applyNumberFormat="1" applyFont="1" applyFill="1" applyBorder="1" applyAlignment="1">
      <alignment horizontal="center" vertical="center"/>
    </xf>
    <xf numFmtId="0" fontId="17" fillId="5" borderId="23" xfId="0" applyNumberFormat="1" applyFont="1" applyFill="1" applyBorder="1" applyAlignment="1">
      <alignment horizontal="center" vertical="center"/>
    </xf>
    <xf numFmtId="0" fontId="17" fillId="5" borderId="14" xfId="0" applyNumberFormat="1" applyFont="1" applyFill="1" applyBorder="1" applyAlignment="1">
      <alignment horizontal="center" vertical="center"/>
    </xf>
    <xf numFmtId="0" fontId="17" fillId="5" borderId="24" xfId="0" applyNumberFormat="1" applyFont="1" applyFill="1" applyBorder="1" applyAlignment="1">
      <alignment horizontal="center" vertical="center"/>
    </xf>
    <xf numFmtId="0" fontId="17" fillId="4" borderId="15" xfId="0" applyNumberFormat="1" applyFont="1" applyFill="1" applyBorder="1" applyAlignment="1">
      <alignment horizontal="center" vertical="center"/>
    </xf>
    <xf numFmtId="0" fontId="17" fillId="4" borderId="26" xfId="0" applyNumberFormat="1" applyFont="1" applyFill="1" applyBorder="1" applyAlignment="1">
      <alignment horizontal="center" vertical="center"/>
    </xf>
    <xf numFmtId="0" fontId="21" fillId="3" borderId="5" xfId="0" applyNumberFormat="1" applyFont="1" applyFill="1" applyBorder="1" applyAlignment="1">
      <alignment horizontal="center" vertical="center"/>
    </xf>
    <xf numFmtId="0" fontId="21" fillId="3" borderId="3" xfId="0" applyNumberFormat="1" applyFont="1" applyFill="1" applyBorder="1" applyAlignment="1">
      <alignment horizontal="center" vertical="center"/>
    </xf>
    <xf numFmtId="0" fontId="21" fillId="3" borderId="9" xfId="0" applyNumberFormat="1" applyFont="1" applyFill="1" applyBorder="1" applyAlignment="1">
      <alignment horizontal="center" vertical="center"/>
    </xf>
    <xf numFmtId="0" fontId="18" fillId="3" borderId="20" xfId="0" applyNumberFormat="1" applyFont="1" applyFill="1" applyBorder="1" applyAlignment="1">
      <alignment horizontal="center" vertical="center"/>
    </xf>
    <xf numFmtId="0" fontId="18" fillId="3" borderId="21" xfId="0" applyNumberFormat="1" applyFont="1" applyFill="1" applyBorder="1" applyAlignment="1">
      <alignment horizontal="center" vertical="center"/>
    </xf>
    <xf numFmtId="0" fontId="18" fillId="3" borderId="22" xfId="0" applyNumberFormat="1" applyFont="1" applyFill="1" applyBorder="1" applyAlignment="1">
      <alignment horizontal="center" vertical="center"/>
    </xf>
    <xf numFmtId="0" fontId="18" fillId="3" borderId="11" xfId="0" applyNumberFormat="1" applyFont="1" applyFill="1" applyBorder="1" applyAlignment="1">
      <alignment horizontal="center" vertical="center"/>
    </xf>
    <xf numFmtId="0" fontId="18" fillId="3" borderId="12" xfId="0" applyNumberFormat="1" applyFont="1" applyFill="1" applyBorder="1" applyAlignment="1">
      <alignment horizontal="center" vertical="center"/>
    </xf>
    <xf numFmtId="0" fontId="18" fillId="3" borderId="13" xfId="0" applyNumberFormat="1" applyFont="1" applyFill="1" applyBorder="1" applyAlignment="1">
      <alignment horizontal="center" vertical="center"/>
    </xf>
  </cellXfs>
  <cellStyles count="3">
    <cellStyle name="Lien hypertexte" xfId="2" builtinId="8"/>
    <cellStyle name="NiveauLigne_1" xfId="1" builtinId="1" iLevel="0"/>
    <cellStyle name="Normal" xfId="0" builtinId="0"/>
  </cellStyles>
  <dxfs count="22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#,##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left" vertical="center" textRotation="0" wrapText="0" indent="0" justifyLastLine="0" shrinkToFit="0" readingOrder="0"/>
    </dxf>
    <dxf>
      <numFmt numFmtId="168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9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numFmt numFmtId="169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1" formatCode="#,##0\ ;[Red]\-#,##0\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FFCC"/>
      <color rgb="FFE9CFFD"/>
      <color rgb="FFFDCF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21</xdr:row>
      <xdr:rowOff>28574</xdr:rowOff>
    </xdr:from>
    <xdr:to>
      <xdr:col>4</xdr:col>
      <xdr:colOff>142874</xdr:colOff>
      <xdr:row>25</xdr:row>
      <xdr:rowOff>2026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95250" y="2733674"/>
          <a:ext cx="1714499" cy="497327"/>
        </a:xfrm>
        <a:prstGeom prst="roundRect">
          <a:avLst>
            <a:gd name="adj" fmla="val 34444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AFFICHE</a:t>
          </a:r>
          <a:r>
            <a:rPr lang="fr-FR" sz="9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LE FORMULAIRE DES CODES</a:t>
          </a:r>
          <a:endParaRPr lang="fr-FR" sz="9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74708</xdr:colOff>
      <xdr:row>25</xdr:row>
      <xdr:rowOff>47624</xdr:rowOff>
    </xdr:from>
    <xdr:to>
      <xdr:col>4</xdr:col>
      <xdr:colOff>144351</xdr:colOff>
      <xdr:row>29</xdr:row>
      <xdr:rowOff>22090</xdr:rowOff>
    </xdr:to>
    <xdr:sp macro="[0]!OuvreFormulaire2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74708" y="3276599"/>
          <a:ext cx="1736518" cy="498341"/>
        </a:xfrm>
        <a:prstGeom prst="roundRect">
          <a:avLst>
            <a:gd name="adj" fmla="val 34444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  <a:latin typeface="+mn-lt"/>
            </a:rPr>
            <a:t>AFFICHE</a:t>
          </a:r>
          <a:r>
            <a:rPr lang="fr-FR" sz="900" b="1" baseline="0">
              <a:solidFill>
                <a:sysClr val="windowText" lastClr="000000"/>
              </a:solidFill>
              <a:latin typeface="+mn-lt"/>
            </a:rPr>
            <a:t> LE FORMULAIRE DES INSCRIPTIONS 2016 / 2017</a:t>
          </a:r>
        </a:p>
      </xdr:txBody>
    </xdr:sp>
    <xdr:clientData/>
  </xdr:twoCellAnchor>
  <xdr:twoCellAnchor>
    <xdr:from>
      <xdr:col>0</xdr:col>
      <xdr:colOff>95319</xdr:colOff>
      <xdr:row>29</xdr:row>
      <xdr:rowOff>76200</xdr:rowOff>
    </xdr:from>
    <xdr:to>
      <xdr:col>4</xdr:col>
      <xdr:colOff>141940</xdr:colOff>
      <xdr:row>33</xdr:row>
      <xdr:rowOff>38100</xdr:rowOff>
    </xdr:to>
    <xdr:sp macro="[0]!ouvreformulaire5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95319" y="3829050"/>
          <a:ext cx="1713496" cy="485775"/>
        </a:xfrm>
        <a:prstGeom prst="roundRect">
          <a:avLst>
            <a:gd name="adj" fmla="val 34444"/>
          </a:avLst>
        </a:prstGeom>
        <a:ln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  <a:latin typeface="+mn-lt"/>
            </a:rPr>
            <a:t>AFFICHE</a:t>
          </a:r>
          <a:r>
            <a:rPr lang="fr-FR" sz="900" b="1" baseline="0">
              <a:solidFill>
                <a:sysClr val="windowText" lastClr="000000"/>
              </a:solidFill>
              <a:latin typeface="+mn-lt"/>
            </a:rPr>
            <a:t> LE FORMULAIRE DES INSCRIPTIONS 2017 / 2018</a:t>
          </a:r>
        </a:p>
      </xdr:txBody>
    </xdr:sp>
    <xdr:clientData/>
  </xdr:twoCellAnchor>
  <xdr:twoCellAnchor>
    <xdr:from>
      <xdr:col>25</xdr:col>
      <xdr:colOff>38100</xdr:colOff>
      <xdr:row>2</xdr:row>
      <xdr:rowOff>28575</xdr:rowOff>
    </xdr:from>
    <xdr:to>
      <xdr:col>27</xdr:col>
      <xdr:colOff>181206</xdr:colOff>
      <xdr:row>5</xdr:row>
      <xdr:rowOff>142875</xdr:rowOff>
    </xdr:to>
    <xdr:sp macro="[0]!CreerListeInscrits" textlink="">
      <xdr:nvSpPr>
        <xdr:cNvPr id="4" name="BTN_LISTENOMS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7277100" y="266700"/>
          <a:ext cx="1562331" cy="485775"/>
        </a:xfrm>
        <a:prstGeom prst="flowChartDocumen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rgbClr val="FFFF00"/>
              </a:solidFill>
            </a:rPr>
            <a:t>Création</a:t>
          </a:r>
          <a:r>
            <a:rPr lang="fr-FR" sz="900" b="1" baseline="0">
              <a:solidFill>
                <a:srgbClr val="FFFF00"/>
              </a:solidFill>
            </a:rPr>
            <a:t> liste des adhérents</a:t>
          </a:r>
          <a:br>
            <a:rPr lang="fr-FR" sz="900" b="1" baseline="0">
              <a:solidFill>
                <a:srgbClr val="FFFF00"/>
              </a:solidFill>
            </a:rPr>
          </a:br>
          <a:r>
            <a:rPr lang="fr-FR" sz="900" b="1" baseline="0">
              <a:solidFill>
                <a:srgbClr val="FFFF00"/>
              </a:solidFill>
            </a:rPr>
            <a:t>par ordre alphabétique</a:t>
          </a:r>
          <a:endParaRPr lang="fr-FR" sz="900" b="1">
            <a:solidFill>
              <a:srgbClr val="FFFF00"/>
            </a:solidFill>
          </a:endParaRPr>
        </a:p>
      </xdr:txBody>
    </xdr:sp>
    <xdr:clientData/>
  </xdr:twoCellAnchor>
  <xdr:twoCellAnchor>
    <xdr:from>
      <xdr:col>27</xdr:col>
      <xdr:colOff>381000</xdr:colOff>
      <xdr:row>2</xdr:row>
      <xdr:rowOff>28576</xdr:rowOff>
    </xdr:from>
    <xdr:to>
      <xdr:col>30</xdr:col>
      <xdr:colOff>104775</xdr:colOff>
      <xdr:row>5</xdr:row>
      <xdr:rowOff>28575</xdr:rowOff>
    </xdr:to>
    <xdr:sp macro="[0]!SupprListeInscrits" textlink="">
      <xdr:nvSpPr>
        <xdr:cNvPr id="8" name="BTN_SUPLISTENOM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9267825" y="266701"/>
          <a:ext cx="857250" cy="371474"/>
        </a:xfrm>
        <a:prstGeom prst="homePlate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>
              <a:solidFill>
                <a:srgbClr val="FFFF00"/>
              </a:solidFill>
            </a:rPr>
            <a:t>SUPPRESSION LISTE</a:t>
          </a:r>
        </a:p>
      </xdr:txBody>
    </xdr:sp>
    <xdr:clientData/>
  </xdr:twoCellAnchor>
  <xdr:twoCellAnchor>
    <xdr:from>
      <xdr:col>25</xdr:col>
      <xdr:colOff>38100</xdr:colOff>
      <xdr:row>6</xdr:row>
      <xdr:rowOff>9526</xdr:rowOff>
    </xdr:from>
    <xdr:to>
      <xdr:col>27</xdr:col>
      <xdr:colOff>181206</xdr:colOff>
      <xdr:row>9</xdr:row>
      <xdr:rowOff>133351</xdr:rowOff>
    </xdr:to>
    <xdr:sp macro="[0]!CreerListeNo" textlink="">
      <xdr:nvSpPr>
        <xdr:cNvPr id="9" name="BTN_LISTENOMS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8201025" y="771526"/>
          <a:ext cx="1562331" cy="495300"/>
        </a:xfrm>
        <a:prstGeom prst="flowChartDocumen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rgbClr val="FFFF00"/>
              </a:solidFill>
            </a:rPr>
            <a:t>Création</a:t>
          </a:r>
          <a:r>
            <a:rPr lang="fr-FR" sz="900" b="1" baseline="0">
              <a:solidFill>
                <a:srgbClr val="FFFF00"/>
              </a:solidFill>
            </a:rPr>
            <a:t> liste des adhérentss</a:t>
          </a:r>
          <a:br>
            <a:rPr lang="fr-FR" sz="900" b="1" baseline="0">
              <a:solidFill>
                <a:srgbClr val="FFFF00"/>
              </a:solidFill>
            </a:rPr>
          </a:br>
          <a:r>
            <a:rPr lang="fr-FR" sz="900" b="1" baseline="0">
              <a:solidFill>
                <a:srgbClr val="FFFF00"/>
              </a:solidFill>
            </a:rPr>
            <a:t>par N° d'adhérents</a:t>
          </a:r>
          <a:endParaRPr lang="fr-FR" sz="900" b="1">
            <a:solidFill>
              <a:srgbClr val="FFFF00"/>
            </a:solidFill>
          </a:endParaRPr>
        </a:p>
      </xdr:txBody>
    </xdr:sp>
    <xdr:clientData/>
  </xdr:twoCellAnchor>
  <xdr:twoCellAnchor>
    <xdr:from>
      <xdr:col>27</xdr:col>
      <xdr:colOff>276226</xdr:colOff>
      <xdr:row>6</xdr:row>
      <xdr:rowOff>19050</xdr:rowOff>
    </xdr:from>
    <xdr:to>
      <xdr:col>30</xdr:col>
      <xdr:colOff>95251</xdr:colOff>
      <xdr:row>9</xdr:row>
      <xdr:rowOff>47624</xdr:rowOff>
    </xdr:to>
    <xdr:sp macro="[0]!SupprListeNo" textlink="">
      <xdr:nvSpPr>
        <xdr:cNvPr id="10" name="BTN_SUPLISTENOM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8934451" y="781050"/>
          <a:ext cx="942975" cy="400049"/>
        </a:xfrm>
        <a:prstGeom prst="homePlate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>
              <a:solidFill>
                <a:srgbClr val="FFFF00"/>
              </a:solidFill>
            </a:rPr>
            <a:t>SUPPRESSION LISTE</a:t>
          </a:r>
        </a:p>
      </xdr:txBody>
    </xdr:sp>
    <xdr:clientData/>
  </xdr:twoCellAnchor>
  <xdr:twoCellAnchor>
    <xdr:from>
      <xdr:col>25</xdr:col>
      <xdr:colOff>47625</xdr:colOff>
      <xdr:row>10</xdr:row>
      <xdr:rowOff>28573</xdr:rowOff>
    </xdr:from>
    <xdr:to>
      <xdr:col>27</xdr:col>
      <xdr:colOff>190731</xdr:colOff>
      <xdr:row>13</xdr:row>
      <xdr:rowOff>133011</xdr:rowOff>
    </xdr:to>
    <xdr:sp macro="[0]!CreerListeVilles" textlink="">
      <xdr:nvSpPr>
        <xdr:cNvPr id="13" name="BTN_LISTENOMS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8210550" y="1314448"/>
          <a:ext cx="1562331" cy="475913"/>
        </a:xfrm>
        <a:prstGeom prst="flowChartDocumen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rgbClr val="FFFF00"/>
              </a:solidFill>
            </a:rPr>
            <a:t>Création</a:t>
          </a:r>
          <a:r>
            <a:rPr lang="fr-FR" sz="900" b="1" baseline="0">
              <a:solidFill>
                <a:srgbClr val="FFFF00"/>
              </a:solidFill>
            </a:rPr>
            <a:t> liste des adhérents</a:t>
          </a:r>
          <a:br>
            <a:rPr lang="fr-FR" sz="900" b="1" baseline="0">
              <a:solidFill>
                <a:srgbClr val="FFFF00"/>
              </a:solidFill>
            </a:rPr>
          </a:br>
          <a:r>
            <a:rPr lang="fr-FR" sz="900" b="1" baseline="0">
              <a:solidFill>
                <a:srgbClr val="FFFF00"/>
              </a:solidFill>
            </a:rPr>
            <a:t>par villes</a:t>
          </a:r>
          <a:endParaRPr lang="fr-FR" sz="900" b="1">
            <a:solidFill>
              <a:srgbClr val="FFFF00"/>
            </a:solidFill>
          </a:endParaRPr>
        </a:p>
      </xdr:txBody>
    </xdr:sp>
    <xdr:clientData/>
  </xdr:twoCellAnchor>
  <xdr:twoCellAnchor>
    <xdr:from>
      <xdr:col>27</xdr:col>
      <xdr:colOff>381001</xdr:colOff>
      <xdr:row>10</xdr:row>
      <xdr:rowOff>28574</xdr:rowOff>
    </xdr:from>
    <xdr:to>
      <xdr:col>30</xdr:col>
      <xdr:colOff>104776</xdr:colOff>
      <xdr:row>13</xdr:row>
      <xdr:rowOff>47624</xdr:rowOff>
    </xdr:to>
    <xdr:sp macro="[0]!SupprListeVille" textlink="">
      <xdr:nvSpPr>
        <xdr:cNvPr id="14" name="BTN_SUPLISTENOM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9267826" y="1314449"/>
          <a:ext cx="857250" cy="390525"/>
        </a:xfrm>
        <a:prstGeom prst="homePlate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>
              <a:solidFill>
                <a:srgbClr val="FFFF00"/>
              </a:solidFill>
            </a:rPr>
            <a:t>SUPPRESSION LISTE</a:t>
          </a:r>
        </a:p>
      </xdr:txBody>
    </xdr:sp>
    <xdr:clientData/>
  </xdr:twoCellAnchor>
  <xdr:twoCellAnchor>
    <xdr:from>
      <xdr:col>25</xdr:col>
      <xdr:colOff>66674</xdr:colOff>
      <xdr:row>18</xdr:row>
      <xdr:rowOff>66674</xdr:rowOff>
    </xdr:from>
    <xdr:to>
      <xdr:col>29</xdr:col>
      <xdr:colOff>9524</xdr:colOff>
      <xdr:row>23</xdr:row>
      <xdr:rowOff>0</xdr:rowOff>
    </xdr:to>
    <xdr:sp macro="[0]!ImpressionFeuille" textlink="">
      <xdr:nvSpPr>
        <xdr:cNvPr id="7" name="Arrondir un rectangle avec un coin diagonal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7305674" y="2400299"/>
          <a:ext cx="2428875" cy="523876"/>
        </a:xfrm>
        <a:prstGeom prst="round2DiagRect">
          <a:avLst>
            <a:gd name="adj1" fmla="val 50000"/>
            <a:gd name="adj2" fmla="val 0"/>
          </a:avLst>
        </a:prstGeom>
        <a:gradFill>
          <a:gsLst>
            <a:gs pos="0">
              <a:schemeClr val="dk1">
                <a:shade val="51000"/>
                <a:satMod val="130000"/>
              </a:schemeClr>
            </a:gs>
            <a:gs pos="80000">
              <a:schemeClr val="bg1">
                <a:lumMod val="50000"/>
              </a:schemeClr>
            </a:gs>
            <a:gs pos="100000">
              <a:schemeClr val="bg1">
                <a:lumMod val="95000"/>
              </a:schemeClr>
            </a:gs>
          </a:gsLst>
        </a:gra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IMPRESSION DE LA TOTALITE DE LA FEUILLE</a:t>
          </a:r>
          <a:br>
            <a:rPr lang="fr-FR" sz="900" b="1">
              <a:solidFill>
                <a:schemeClr val="bg1"/>
              </a:solidFill>
            </a:rPr>
          </a:br>
          <a:r>
            <a:rPr lang="fr-FR" sz="900" b="1">
              <a:solidFill>
                <a:schemeClr val="bg1"/>
              </a:solidFill>
            </a:rPr>
            <a:t>INSCRIPTIONS_17-18</a:t>
          </a:r>
        </a:p>
      </xdr:txBody>
    </xdr:sp>
    <xdr:clientData/>
  </xdr:twoCellAnchor>
  <xdr:twoCellAnchor>
    <xdr:from>
      <xdr:col>25</xdr:col>
      <xdr:colOff>66674</xdr:colOff>
      <xdr:row>23</xdr:row>
      <xdr:rowOff>152400</xdr:rowOff>
    </xdr:from>
    <xdr:to>
      <xdr:col>29</xdr:col>
      <xdr:colOff>9524</xdr:colOff>
      <xdr:row>27</xdr:row>
      <xdr:rowOff>152400</xdr:rowOff>
    </xdr:to>
    <xdr:sp macro="[0]!ImpressionTableau" textlink="">
      <xdr:nvSpPr>
        <xdr:cNvPr id="15" name="Arrondir un rectangle avec un coin diagonal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/>
      </xdr:nvSpPr>
      <xdr:spPr>
        <a:xfrm>
          <a:off x="8305799" y="3590925"/>
          <a:ext cx="2505075" cy="609600"/>
        </a:xfrm>
        <a:prstGeom prst="round2DiagRect">
          <a:avLst>
            <a:gd name="adj1" fmla="val 50000"/>
            <a:gd name="adj2" fmla="val 0"/>
          </a:avLst>
        </a:prstGeom>
        <a:gradFill>
          <a:gsLst>
            <a:gs pos="0">
              <a:schemeClr val="bg2">
                <a:lumMod val="10000"/>
              </a:schemeClr>
            </a:gs>
            <a:gs pos="80000">
              <a:schemeClr val="bg2">
                <a:lumMod val="50000"/>
              </a:schemeClr>
            </a:gs>
            <a:gs pos="100000">
              <a:schemeClr val="bg2"/>
            </a:gs>
          </a:gsLst>
        </a:gra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IMPRESSION TABLEAU DES INSCRITS</a:t>
          </a:r>
          <a:br>
            <a:rPr lang="fr-FR" sz="900" b="1">
              <a:solidFill>
                <a:schemeClr val="bg1"/>
              </a:solidFill>
            </a:rPr>
          </a:br>
          <a:r>
            <a:rPr lang="fr-FR" sz="900" b="1">
              <a:solidFill>
                <a:schemeClr val="bg1"/>
              </a:solidFill>
            </a:rPr>
            <a:t>PAR DISCIPLINES 2017/2018</a:t>
          </a:r>
        </a:p>
      </xdr:txBody>
    </xdr:sp>
    <xdr:clientData/>
  </xdr:twoCellAnchor>
  <xdr:twoCellAnchor>
    <xdr:from>
      <xdr:col>25</xdr:col>
      <xdr:colOff>28575</xdr:colOff>
      <xdr:row>14</xdr:row>
      <xdr:rowOff>19049</xdr:rowOff>
    </xdr:from>
    <xdr:to>
      <xdr:col>27</xdr:col>
      <xdr:colOff>171681</xdr:colOff>
      <xdr:row>17</xdr:row>
      <xdr:rowOff>133350</xdr:rowOff>
    </xdr:to>
    <xdr:sp macro="[0]!CreeListeNoCodes" textlink="">
      <xdr:nvSpPr>
        <xdr:cNvPr id="16" name="BTN_LISTENOMS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/>
      </xdr:nvSpPr>
      <xdr:spPr>
        <a:xfrm>
          <a:off x="8191500" y="1828799"/>
          <a:ext cx="1562331" cy="485776"/>
        </a:xfrm>
        <a:prstGeom prst="flowChartDocument">
          <a:avLst/>
        </a:prstGeom>
        <a:gradFill>
          <a:gsLst>
            <a:gs pos="0">
              <a:schemeClr val="accent6">
                <a:lumMod val="50000"/>
              </a:schemeClr>
            </a:gs>
            <a:gs pos="80000">
              <a:schemeClr val="accent6">
                <a:lumMod val="75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</a:gra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rgbClr val="FFFF00"/>
              </a:solidFill>
            </a:rPr>
            <a:t>Création</a:t>
          </a:r>
          <a:r>
            <a:rPr lang="fr-FR" sz="900" b="1" baseline="0">
              <a:solidFill>
                <a:srgbClr val="FFFF00"/>
              </a:solidFill>
            </a:rPr>
            <a:t> liste des adhérents</a:t>
          </a:r>
          <a:br>
            <a:rPr lang="fr-FR" sz="900" b="1" baseline="0">
              <a:solidFill>
                <a:srgbClr val="FFFF00"/>
              </a:solidFill>
            </a:rPr>
          </a:br>
          <a:r>
            <a:rPr lang="fr-FR" sz="900" b="1" baseline="0">
              <a:solidFill>
                <a:srgbClr val="FFFF00"/>
              </a:solidFill>
            </a:rPr>
            <a:t>par codes disciplines</a:t>
          </a:r>
          <a:endParaRPr lang="fr-FR" sz="900" b="1">
            <a:solidFill>
              <a:srgbClr val="FFFF00"/>
            </a:solidFill>
          </a:endParaRPr>
        </a:p>
      </xdr:txBody>
    </xdr:sp>
    <xdr:clientData/>
  </xdr:twoCellAnchor>
  <xdr:twoCellAnchor>
    <xdr:from>
      <xdr:col>27</xdr:col>
      <xdr:colOff>381001</xdr:colOff>
      <xdr:row>14</xdr:row>
      <xdr:rowOff>19050</xdr:rowOff>
    </xdr:from>
    <xdr:to>
      <xdr:col>30</xdr:col>
      <xdr:colOff>104776</xdr:colOff>
      <xdr:row>17</xdr:row>
      <xdr:rowOff>38100</xdr:rowOff>
    </xdr:to>
    <xdr:sp macro="[0]!SupprListeCodes" textlink="">
      <xdr:nvSpPr>
        <xdr:cNvPr id="17" name="BTN_SUPLISTENOM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/>
      </xdr:nvSpPr>
      <xdr:spPr>
        <a:xfrm>
          <a:off x="9267826" y="1828800"/>
          <a:ext cx="857250" cy="390525"/>
        </a:xfrm>
        <a:prstGeom prst="homePlate">
          <a:avLst/>
        </a:prstGeom>
        <a:gradFill>
          <a:gsLst>
            <a:gs pos="0">
              <a:schemeClr val="accent6">
                <a:lumMod val="50000"/>
              </a:schemeClr>
            </a:gs>
            <a:gs pos="80000">
              <a:schemeClr val="accent6">
                <a:lumMod val="75000"/>
              </a:schemeClr>
            </a:gs>
            <a:gs pos="100000">
              <a:schemeClr val="accent6">
                <a:lumMod val="40000"/>
                <a:lumOff val="60000"/>
              </a:schemeClr>
            </a:gs>
          </a:gsLst>
        </a:gra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>
              <a:solidFill>
                <a:srgbClr val="FFFF00"/>
              </a:solidFill>
            </a:rPr>
            <a:t>SUPPRESSION LISTE</a:t>
          </a:r>
        </a:p>
      </xdr:txBody>
    </xdr:sp>
    <xdr:clientData/>
  </xdr:twoCellAnchor>
  <xdr:twoCellAnchor>
    <xdr:from>
      <xdr:col>25</xdr:col>
      <xdr:colOff>66675</xdr:colOff>
      <xdr:row>28</xdr:row>
      <xdr:rowOff>133350</xdr:rowOff>
    </xdr:from>
    <xdr:to>
      <xdr:col>29</xdr:col>
      <xdr:colOff>9525</xdr:colOff>
      <xdr:row>32</xdr:row>
      <xdr:rowOff>133350</xdr:rowOff>
    </xdr:to>
    <xdr:sp macro="[0]!ImpressionAmortissement" textlink="">
      <xdr:nvSpPr>
        <xdr:cNvPr id="19" name="Arrondir un rectangle avec un coin diagonal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7305675" y="3733800"/>
          <a:ext cx="2428875" cy="523875"/>
        </a:xfrm>
        <a:prstGeom prst="round2DiagRect">
          <a:avLst>
            <a:gd name="adj1" fmla="val 50000"/>
            <a:gd name="adj2" fmla="val 0"/>
          </a:avLst>
        </a:prstGeom>
        <a:gradFill>
          <a:gsLst>
            <a:gs pos="0">
              <a:schemeClr val="bg1">
                <a:lumMod val="50000"/>
              </a:schemeClr>
            </a:gs>
            <a:gs pos="80000">
              <a:schemeClr val="bg1">
                <a:lumMod val="65000"/>
              </a:schemeClr>
            </a:gs>
            <a:gs pos="100000">
              <a:schemeClr val="bg2"/>
            </a:gs>
          </a:gsLst>
        </a:gradFill>
        <a:effectLst>
          <a:outerShdw blurRad="50800" dist="38100" dir="5100000" algn="t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IMPRESSION TABLEAU AMORTISSEMENTS 2017/2018</a:t>
          </a:r>
        </a:p>
      </xdr:txBody>
    </xdr:sp>
    <xdr:clientData/>
  </xdr:twoCellAnchor>
  <xdr:oneCellAnchor>
    <xdr:from>
      <xdr:col>1</xdr:col>
      <xdr:colOff>219075</xdr:colOff>
      <xdr:row>33</xdr:row>
      <xdr:rowOff>19049</xdr:rowOff>
    </xdr:from>
    <xdr:ext cx="895350" cy="714376"/>
    <xdr:sp macro="[0]!QUITTER" textlink="">
      <xdr:nvSpPr>
        <xdr:cNvPr id="12" name="Flèche droite rayé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447675" y="4295774"/>
          <a:ext cx="895350" cy="714376"/>
        </a:xfrm>
        <a:prstGeom prst="stripedRightArrow">
          <a:avLst>
            <a:gd name="adj1" fmla="val 34616"/>
            <a:gd name="adj2" fmla="val 50000"/>
          </a:avLst>
        </a:prstGeom>
        <a:solidFill>
          <a:srgbClr val="C00000"/>
        </a:solidFill>
        <a:ln w="34925" cmpd="sng">
          <a:solidFill>
            <a:srgbClr val="FF0000"/>
          </a:solidFill>
        </a:ln>
        <a:effectLst>
          <a:outerShdw blurRad="63500" dist="139700" dir="15420000" sx="109000" sy="109000" algn="ctr">
            <a:srgbClr val="000000">
              <a:alpha val="34000"/>
            </a:srgbClr>
          </a:outerShdw>
        </a:effectLst>
        <a:scene3d>
          <a:camera prst="perspectiveFront" fov="6300000">
            <a:rot lat="18793293" lon="20945696" rev="1103139"/>
          </a:camera>
          <a:lightRig rig="sunrise" dir="t"/>
        </a:scene3d>
        <a:sp3d extrusionH="38100" prstMaterial="dkEdge">
          <a:bevelT w="260350" h="12700"/>
          <a:bevelB h="44450" prst="coolSlan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pPr algn="l"/>
          <a:r>
            <a:rPr lang="fr-FR" sz="1100" b="1">
              <a:solidFill>
                <a:srgbClr val="FFFF00"/>
              </a:solidFill>
            </a:rPr>
            <a:t>SORTIE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22</xdr:col>
      <xdr:colOff>180975</xdr:colOff>
      <xdr:row>24</xdr:row>
      <xdr:rowOff>0</xdr:rowOff>
    </xdr:to>
    <xdr:sp macro="" textlink="">
      <xdr:nvSpPr>
        <xdr:cNvPr id="4" name="Rectangle 4" hidden="1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>
        <a:xfrm>
          <a:off x="0" y="0"/>
          <a:ext cx="32451675" cy="65846324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oneCell">
    <xdr:from>
      <xdr:col>0</xdr:col>
      <xdr:colOff>371475</xdr:colOff>
      <xdr:row>24</xdr:row>
      <xdr:rowOff>0</xdr:rowOff>
    </xdr:from>
    <xdr:to>
      <xdr:col>2</xdr:col>
      <xdr:colOff>209877</xdr:colOff>
      <xdr:row>38</xdr:row>
      <xdr:rowOff>133349</xdr:rowOff>
    </xdr:to>
    <xdr:pic>
      <xdr:nvPicPr>
        <xdr:cNvPr id="5" name="Image 5" hidden="1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571500"/>
          <a:ext cx="2667327" cy="2800349"/>
        </a:xfrm>
        <a:prstGeom prst="ellipse">
          <a:avLst/>
        </a:prstGeom>
        <a:ln w="63500" cap="rnd">
          <a:solidFill>
            <a:srgbClr val="333333"/>
          </a:solidFill>
        </a:ln>
        <a:effectLst>
          <a:outerShdw blurRad="381000" dist="292100" dir="5400000" sx="-80000" sy="-18000" rotWithShape="0">
            <a:srgbClr val="000000">
              <a:alpha val="22000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</xdr:wsDr>
</file>

<file path=xl/tables/table1.xml><?xml version="1.0" encoding="utf-8"?>
<table xmlns="http://schemas.openxmlformats.org/spreadsheetml/2006/main" id="1" name="Tableau2" displayName="Tableau2" ref="A1:U24" totalsRowShown="0" dataDxfId="21">
  <autoFilter ref="A1:U24"/>
  <sortState ref="A2:U360">
    <sortCondition ref="A1:A360"/>
  </sortState>
  <tableColumns count="21">
    <tableColumn id="1" name="NOM" dataDxfId="20" dataCellStyle="NiveauLigne_1"/>
    <tableColumn id="2" name="PRENOM" dataDxfId="19" dataCellStyle="NiveauLigne_1"/>
    <tableColumn id="3" name="H" dataDxfId="18"/>
    <tableColumn id="4" name="F" dataDxfId="17"/>
    <tableColumn id="5" name="N°_ADHERENT" dataDxfId="16" dataCellStyle="NiveauLigne_1"/>
    <tableColumn id="6" name="NE_LE" dataDxfId="15"/>
    <tableColumn id="7" name="MAIL" dataDxfId="14" dataCellStyle="Lien hypertexte"/>
    <tableColumn id="8" name="TEL_FIX" dataDxfId="13" dataCellStyle="NiveauLigne_1"/>
    <tableColumn id="9" name="TEL_POR" dataDxfId="12" dataCellStyle="NiveauLigne_1"/>
    <tableColumn id="10" name="TEL_PRO" dataDxfId="11"/>
    <tableColumn id="11" name="ADRESSE" dataDxfId="10"/>
    <tableColumn id="12" name="CP" dataDxfId="9" dataCellStyle="NiveauLigne_1"/>
    <tableColumn id="13" name="VILLE" dataDxfId="8" dataCellStyle="NiveauLigne_1"/>
    <tableColumn id="14" name="CODE_1" dataDxfId="7"/>
    <tableColumn id="15" name="CODE_2" dataDxfId="6"/>
    <tableColumn id="16" name="CODE_3" dataDxfId="5"/>
    <tableColumn id="17" name="VERSEMENT" dataDxfId="4"/>
    <tableColumn id="18" name="CHEQUE" dataDxfId="3"/>
    <tableColumn id="19" name="NUM" dataDxfId="2"/>
    <tableColumn id="20" name="DATE_INS" dataDxfId="1"/>
    <tableColumn id="21" name="COMMENTAIR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/>
  </sheetPr>
  <dimension ref="A1:AW64"/>
  <sheetViews>
    <sheetView showGridLines="0" tabSelected="1" zoomScaleNormal="100" workbookViewId="0"/>
  </sheetViews>
  <sheetFormatPr baseColWidth="10" defaultRowHeight="11.25" x14ac:dyDescent="0.2"/>
  <cols>
    <col min="1" max="1" width="3.42578125" style="58" customWidth="1"/>
    <col min="2" max="2" width="11.42578125" style="58"/>
    <col min="3" max="3" width="6.7109375" style="58" customWidth="1"/>
    <col min="4" max="4" width="3.42578125" style="58" customWidth="1"/>
    <col min="5" max="5" width="4.140625" style="58" customWidth="1"/>
    <col min="6" max="12" width="4.5703125" style="58" customWidth="1"/>
    <col min="13" max="13" width="2" style="58" customWidth="1"/>
    <col min="14" max="18" width="4.5703125" style="58" customWidth="1"/>
    <col min="19" max="19" width="1.85546875" style="58" customWidth="1"/>
    <col min="20" max="20" width="2.28515625" style="58" customWidth="1"/>
    <col min="21" max="23" width="4.5703125" style="58" customWidth="1"/>
    <col min="24" max="24" width="3.42578125" style="58" customWidth="1"/>
    <col min="25" max="25" width="1.28515625" style="58" customWidth="1"/>
    <col min="26" max="26" width="11.42578125" style="58"/>
    <col min="27" max="27" width="9.85546875" style="58" customWidth="1"/>
    <col min="28" max="28" width="4.28515625" style="58" customWidth="1"/>
    <col min="29" max="29" width="11.7109375" style="114" customWidth="1"/>
    <col min="30" max="30" width="0.85546875" style="58" customWidth="1"/>
    <col min="31" max="31" width="7.42578125" style="58" customWidth="1"/>
    <col min="32" max="32" width="8.7109375" style="58" customWidth="1"/>
    <col min="33" max="33" width="7.28515625" style="58" customWidth="1"/>
    <col min="34" max="34" width="5.28515625" style="58" customWidth="1"/>
    <col min="35" max="16384" width="11.42578125" style="58"/>
  </cols>
  <sheetData>
    <row r="1" spans="1:49" s="53" customFormat="1" ht="6.75" customHeight="1" thickBot="1" x14ac:dyDescent="0.25">
      <c r="AC1" s="54"/>
    </row>
    <row r="2" spans="1:49" s="56" customFormat="1" ht="12" customHeight="1" thickBot="1" x14ac:dyDescent="0.3">
      <c r="A2" s="55"/>
      <c r="B2" s="55"/>
      <c r="C2" s="55"/>
      <c r="D2" s="55"/>
      <c r="E2" s="55"/>
      <c r="F2" s="199" t="s">
        <v>82</v>
      </c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1"/>
      <c r="Y2" s="55"/>
      <c r="Z2" s="187" t="s">
        <v>84</v>
      </c>
      <c r="AA2" s="188"/>
      <c r="AB2" s="188"/>
      <c r="AC2" s="188"/>
      <c r="AD2" s="188"/>
      <c r="AE2" s="188"/>
      <c r="AF2" s="188"/>
      <c r="AG2" s="188"/>
      <c r="AH2" s="189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</row>
    <row r="3" spans="1:49" ht="5.25" customHeight="1" thickBot="1" x14ac:dyDescent="0.25">
      <c r="A3" s="53"/>
      <c r="B3" s="53"/>
      <c r="C3" s="53"/>
      <c r="D3" s="53"/>
      <c r="E3" s="53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3"/>
      <c r="Z3" s="53"/>
      <c r="AA3" s="53"/>
      <c r="AB3" s="53"/>
      <c r="AC3" s="54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</row>
    <row r="4" spans="1:49" s="56" customFormat="1" ht="12" customHeight="1" x14ac:dyDescent="0.25">
      <c r="A4" s="55"/>
      <c r="B4" s="55"/>
      <c r="C4" s="55"/>
      <c r="D4" s="55"/>
      <c r="E4" s="55"/>
      <c r="F4" s="219" t="str">
        <f>"ANGLAIS  " &amp; SUM(F6:L6)</f>
        <v>ANGLAIS  2</v>
      </c>
      <c r="G4" s="220"/>
      <c r="H4" s="220"/>
      <c r="I4" s="220"/>
      <c r="J4" s="220"/>
      <c r="K4" s="220"/>
      <c r="L4" s="221"/>
      <c r="M4" s="59"/>
      <c r="N4" s="202" t="s">
        <v>26</v>
      </c>
      <c r="O4" s="203"/>
      <c r="P4" s="203"/>
      <c r="Q4" s="203"/>
      <c r="R4" s="204"/>
      <c r="S4" s="60"/>
      <c r="T4" s="154" t="str">
        <f>"PEINTURE  " &amp; SUM(U6:V6)</f>
        <v>PEINTURE  0</v>
      </c>
      <c r="U4" s="155"/>
      <c r="V4" s="155"/>
      <c r="W4" s="155"/>
      <c r="X4" s="156"/>
      <c r="Y4" s="61"/>
      <c r="Z4" s="55"/>
      <c r="AA4" s="55"/>
      <c r="AB4" s="55"/>
      <c r="AC4" s="54">
        <v>0</v>
      </c>
      <c r="AD4" s="55"/>
      <c r="AE4" s="145"/>
      <c r="AF4" s="146"/>
      <c r="AG4" s="146"/>
      <c r="AH4" s="147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</row>
    <row r="5" spans="1:49" s="56" customFormat="1" ht="12" customHeight="1" thickBot="1" x14ac:dyDescent="0.3">
      <c r="A5" s="55"/>
      <c r="B5" s="55"/>
      <c r="C5" s="55"/>
      <c r="D5" s="55"/>
      <c r="E5" s="55"/>
      <c r="F5" s="62" t="s">
        <v>2</v>
      </c>
      <c r="G5" s="63" t="s">
        <v>3</v>
      </c>
      <c r="H5" s="63" t="s">
        <v>4</v>
      </c>
      <c r="I5" s="63" t="s">
        <v>5</v>
      </c>
      <c r="J5" s="64" t="s">
        <v>6</v>
      </c>
      <c r="K5" s="63" t="s">
        <v>7</v>
      </c>
      <c r="L5" s="65" t="s">
        <v>8</v>
      </c>
      <c r="M5" s="66"/>
      <c r="N5" s="67"/>
      <c r="O5" s="68"/>
      <c r="P5" s="68" t="s">
        <v>25</v>
      </c>
      <c r="Q5" s="69"/>
      <c r="R5" s="70"/>
      <c r="S5" s="66"/>
      <c r="T5" s="71"/>
      <c r="U5" s="72" t="s">
        <v>85</v>
      </c>
      <c r="V5" s="73" t="s">
        <v>47</v>
      </c>
      <c r="W5" s="74"/>
      <c r="X5" s="75"/>
      <c r="Y5" s="76"/>
      <c r="Z5" s="55"/>
      <c r="AA5" s="55"/>
      <c r="AB5" s="55"/>
      <c r="AC5" s="54"/>
      <c r="AD5" s="55"/>
      <c r="AE5" s="148"/>
      <c r="AF5" s="149"/>
      <c r="AG5" s="149"/>
      <c r="AH5" s="150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</row>
    <row r="6" spans="1:49" s="56" customFormat="1" ht="12" customHeight="1" thickBot="1" x14ac:dyDescent="0.3">
      <c r="A6" s="55"/>
      <c r="B6" s="55"/>
      <c r="C6" s="55"/>
      <c r="D6" s="55"/>
      <c r="E6" s="55"/>
      <c r="F6" s="77">
        <f>COUNTIF('INSCRIPTIONS_17-18'!N2:N629,"B200")+COUNTIF('INSCRIPTIONS_17-18'!O2:O629,"B200")+COUNTIF('INSCRIPTIONS_17-18'!P2:P629,"B200")</f>
        <v>1</v>
      </c>
      <c r="G6" s="78">
        <f>COUNTIF('INSCRIPTIONS_17-18'!N2:N629,"B201")+COUNTIF('INSCRIPTIONS_17-18'!O2:O629,"B201")+COUNTIF('INSCRIPTIONS_17-18'!P2:P629,"B201")</f>
        <v>0</v>
      </c>
      <c r="H6" s="78">
        <f>COUNTIF('INSCRIPTIONS_17-18'!N2:N643,"B202")+COUNTIF('INSCRIPTIONS_17-18'!O2:O643,"B202")+COUNTIF('INSCRIPTIONS_17-18'!P2:P643,"B202")</f>
        <v>1</v>
      </c>
      <c r="I6" s="78">
        <f>COUNTIF('INSCRIPTIONS_17-18'!N2:N643,"B203")+COUNTIF('INSCRIPTIONS_17-18'!O2:O643,"B203")+COUNTIF('INSCRIPTIONS_17-18'!P2:P643,"B203")</f>
        <v>0</v>
      </c>
      <c r="J6" s="79">
        <f>COUNTIF('INSCRIPTIONS_17-18'!N2:N643,"B204")+COUNTIF('INSCRIPTIONS_17-18'!O2:O643,"B204")+COUNTIF('INSCRIPTIONS_17-18'!P2:P643,"B204")</f>
        <v>0</v>
      </c>
      <c r="K6" s="78">
        <f>COUNTIF('INSCRIPTIONS_17-18'!N2:N643,"B205")+COUNTIF('INSCRIPTIONS_17-18'!O2:O643,"B205")+COUNTIF('INSCRIPTIONS_17-18'!P2:P643,"B205")</f>
        <v>0</v>
      </c>
      <c r="L6" s="80">
        <f>COUNTIF('INSCRIPTIONS_17-18'!N2:N643,"B206")+COUNTIF('INSCRIPTIONS_17-18'!O2:O643,"B206")+COUNTIF('INSCRIPTIONS_17-18'!P2:P643,"B206")</f>
        <v>0</v>
      </c>
      <c r="M6" s="59"/>
      <c r="N6" s="81"/>
      <c r="O6" s="82"/>
      <c r="P6" s="82">
        <f>COUNTIF('INSCRIPTIONS_17-18'!M2:M643,"B262")+COUNTIF('INSCRIPTIONS_17-18'!N2:N643,"B262")+COUNTIF('INSCRIPTIONS_17-18'!O2:O643,"B262")</f>
        <v>0</v>
      </c>
      <c r="Q6" s="82"/>
      <c r="R6" s="83"/>
      <c r="S6" s="59"/>
      <c r="T6" s="84"/>
      <c r="U6" s="78">
        <f>COUNTIF('INSCRIPTIONS_17-18'!N2:N643,"B374")+COUNTIF('INSCRIPTIONS_17-18'!O2:O643,"B374")+COUNTIF('INSCRIPTIONS_17-18'!P2:P643,"B374")</f>
        <v>0</v>
      </c>
      <c r="V6" s="79">
        <f>COUNTIF('INSCRIPTIONS_17-18'!N2:N643,"B375")+COUNTIF('INSCRIPTIONS_17-18'!O2:O643,"B375")+COUNTIF('INSCRIPTIONS_17-18'!P2:P643,"B375")</f>
        <v>0</v>
      </c>
      <c r="W6" s="78"/>
      <c r="X6" s="80"/>
      <c r="Y6" s="55"/>
      <c r="Z6" s="55"/>
      <c r="AA6" s="55"/>
      <c r="AB6" s="55"/>
      <c r="AC6" s="54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</row>
    <row r="7" spans="1:49" ht="5.25" customHeight="1" thickBot="1" x14ac:dyDescent="0.25">
      <c r="A7" s="53"/>
      <c r="B7" s="53"/>
      <c r="C7" s="53"/>
      <c r="D7" s="53"/>
      <c r="E7" s="53"/>
      <c r="F7" s="85"/>
      <c r="G7" s="85"/>
      <c r="H7" s="85"/>
      <c r="I7" s="85"/>
      <c r="J7" s="85"/>
      <c r="K7" s="85"/>
      <c r="L7" s="85"/>
      <c r="M7" s="86"/>
      <c r="N7" s="85"/>
      <c r="O7" s="85"/>
      <c r="P7" s="85"/>
      <c r="Q7" s="85"/>
      <c r="R7" s="85"/>
      <c r="S7" s="86"/>
      <c r="T7" s="85"/>
      <c r="U7" s="85"/>
      <c r="V7" s="85"/>
      <c r="W7" s="85"/>
      <c r="X7" s="85"/>
      <c r="Y7" s="53"/>
      <c r="Z7" s="53"/>
      <c r="AA7" s="53"/>
      <c r="AB7" s="53"/>
      <c r="AC7" s="54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</row>
    <row r="8" spans="1:49" s="56" customFormat="1" ht="12" customHeight="1" x14ac:dyDescent="0.25">
      <c r="A8" s="55"/>
      <c r="B8" s="55"/>
      <c r="C8" s="55"/>
      <c r="D8" s="55"/>
      <c r="E8" s="55"/>
      <c r="F8" s="154" t="str">
        <f>"ALLEMAND  " &amp; SUM(H10:J10)</f>
        <v>ALLEMAND  1</v>
      </c>
      <c r="G8" s="155"/>
      <c r="H8" s="155"/>
      <c r="I8" s="155"/>
      <c r="J8" s="155"/>
      <c r="K8" s="155"/>
      <c r="L8" s="156"/>
      <c r="M8" s="59"/>
      <c r="N8" s="154" t="str">
        <f>"QI GONG  " &amp; SUM(N10:R10)</f>
        <v>QI GONG  3</v>
      </c>
      <c r="O8" s="155"/>
      <c r="P8" s="155"/>
      <c r="Q8" s="155"/>
      <c r="R8" s="156"/>
      <c r="S8" s="59"/>
      <c r="T8" s="216" t="s">
        <v>49</v>
      </c>
      <c r="U8" s="217"/>
      <c r="V8" s="217"/>
      <c r="W8" s="217"/>
      <c r="X8" s="218"/>
      <c r="Y8" s="55"/>
      <c r="Z8" s="55"/>
      <c r="AA8" s="55"/>
      <c r="AB8" s="55"/>
      <c r="AC8" s="54">
        <v>0</v>
      </c>
      <c r="AD8" s="55"/>
      <c r="AE8" s="145"/>
      <c r="AF8" s="146"/>
      <c r="AG8" s="146"/>
      <c r="AH8" s="147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</row>
    <row r="9" spans="1:49" s="56" customFormat="1" ht="12" customHeight="1" thickBot="1" x14ac:dyDescent="0.3">
      <c r="A9" s="55"/>
      <c r="B9" s="55"/>
      <c r="C9" s="55"/>
      <c r="D9" s="55"/>
      <c r="E9" s="55"/>
      <c r="F9" s="152"/>
      <c r="G9" s="153"/>
      <c r="H9" s="72" t="s">
        <v>9</v>
      </c>
      <c r="I9" s="126" t="s">
        <v>10</v>
      </c>
      <c r="J9" s="73" t="s">
        <v>11</v>
      </c>
      <c r="K9" s="153"/>
      <c r="L9" s="180"/>
      <c r="M9" s="59"/>
      <c r="N9" s="88" t="s">
        <v>32</v>
      </c>
      <c r="O9" s="72" t="s">
        <v>33</v>
      </c>
      <c r="P9" s="87" t="s">
        <v>34</v>
      </c>
      <c r="Q9" s="72" t="s">
        <v>35</v>
      </c>
      <c r="R9" s="89" t="s">
        <v>36</v>
      </c>
      <c r="S9" s="59"/>
      <c r="T9" s="196" t="s">
        <v>48</v>
      </c>
      <c r="U9" s="197"/>
      <c r="V9" s="197"/>
      <c r="W9" s="197"/>
      <c r="X9" s="198"/>
      <c r="Y9" s="55"/>
      <c r="Z9" s="55"/>
      <c r="AA9" s="55"/>
      <c r="AB9" s="55"/>
      <c r="AC9" s="54"/>
      <c r="AD9" s="55"/>
      <c r="AE9" s="148"/>
      <c r="AF9" s="149"/>
      <c r="AG9" s="149"/>
      <c r="AH9" s="150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</row>
    <row r="10" spans="1:49" s="56" customFormat="1" ht="12" customHeight="1" thickBot="1" x14ac:dyDescent="0.3">
      <c r="A10" s="55"/>
      <c r="B10" s="55"/>
      <c r="C10" s="55"/>
      <c r="D10" s="55"/>
      <c r="E10" s="55"/>
      <c r="F10" s="84"/>
      <c r="G10" s="78"/>
      <c r="H10" s="78">
        <f>COUNTIF('INSCRIPTIONS_17-18'!N2:N643,"B220")+COUNTIF('INSCRIPTIONS_17-18'!O2:O643,"B220")+COUNTIF('INSCRIPTIONS_17-18'!P2:P643,"B220")</f>
        <v>1</v>
      </c>
      <c r="I10" s="125">
        <f>COUNTIF('INSCRIPTIONS_17-18'!N2:N643,"B221")+COUNTIF('INSCRIPTIONS_17-18'!O2:O643,"B221")+COUNTIF('INSCRIPTIONS_17-18'!P2:P643,"B221")</f>
        <v>0</v>
      </c>
      <c r="J10" s="79">
        <f>COUNTIF('INSCRIPTIONS_17-18'!N2:N643,"B222")+COUNTIF('INSCRIPTIONS_17-18'!O2:O643,"B222")+COUNTIF('INSCRIPTIONS_17-18'!P2:P643,"B222")</f>
        <v>0</v>
      </c>
      <c r="K10" s="78"/>
      <c r="L10" s="80"/>
      <c r="M10" s="59"/>
      <c r="N10" s="124">
        <f>COUNTIF('INSCRIPTIONS_17-18'!N2:N643,"B330")+COUNTIF('INSCRIPTIONS_17-18'!O2:O643,"B330")+COUNTIF('INSCRIPTIONS_17-18'!P2:P643,"B330")</f>
        <v>1</v>
      </c>
      <c r="O10" s="79">
        <f>COUNTIF('INSCRIPTIONS_17-18'!N2:N643,"B331")+COUNTIF('INSCRIPTIONS_17-18'!O2:O643,"B331")+COUNTIF('INSCRIPTIONS_17-18'!P2:P643,"B331")</f>
        <v>1</v>
      </c>
      <c r="P10" s="78">
        <f>COUNTIF('INSCRIPTIONS_17-18'!N2:N643,"B332")+COUNTIF('INSCRIPTIONS_17-18'!O2:O643,"B332")+COUNTIF('INSCRIPTIONS_17-18'!P2:P643,"B332")</f>
        <v>1</v>
      </c>
      <c r="Q10" s="78">
        <f>COUNTIF('INSCRIPTIONS_17-18'!N2:N643,"B333")+COUNTIF('INSCRIPTIONS_17-18'!O2:O643,"B333")+COUNTIF('INSCRIPTIONS_17-18'!P2:P643,"B333")</f>
        <v>0</v>
      </c>
      <c r="R10" s="90">
        <f>COUNTIF('INSCRIPTIONS_17-18'!N2:N643,"B334")+COUNTIF('INSCRIPTIONS_17-18'!O2:O643,"B334")+COUNTIF('INSCRIPTIONS_17-18'!P2:P643,"B334")</f>
        <v>0</v>
      </c>
      <c r="S10" s="59"/>
      <c r="T10" s="142">
        <f>COUNTIF('INSCRIPTIONS_17-18'!N2:N643,"B376")+COUNTIF('INSCRIPTIONS_17-18'!O2:O643,"B376")+COUNTIF('INSCRIPTIONS_17-18'!P2:P643,"B376")</f>
        <v>0</v>
      </c>
      <c r="U10" s="143"/>
      <c r="V10" s="143"/>
      <c r="W10" s="143"/>
      <c r="X10" s="144"/>
      <c r="Y10" s="55"/>
      <c r="Z10" s="55"/>
      <c r="AA10" s="55"/>
      <c r="AB10" s="55"/>
      <c r="AC10" s="54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</row>
    <row r="11" spans="1:49" ht="5.25" customHeight="1" thickBot="1" x14ac:dyDescent="0.25">
      <c r="A11" s="53"/>
      <c r="B11" s="53"/>
      <c r="C11" s="53"/>
      <c r="D11" s="53"/>
      <c r="E11" s="53"/>
      <c r="F11" s="85"/>
      <c r="G11" s="85"/>
      <c r="H11" s="85"/>
      <c r="I11" s="85"/>
      <c r="J11" s="85"/>
      <c r="K11" s="85"/>
      <c r="L11" s="85"/>
      <c r="M11" s="86"/>
      <c r="N11" s="85"/>
      <c r="O11" s="85"/>
      <c r="P11" s="85"/>
      <c r="Q11" s="85"/>
      <c r="R11" s="85"/>
      <c r="S11" s="86"/>
      <c r="T11" s="85"/>
      <c r="U11" s="85"/>
      <c r="V11" s="85"/>
      <c r="W11" s="85"/>
      <c r="X11" s="85"/>
      <c r="Y11" s="53"/>
      <c r="Z11" s="53"/>
      <c r="AA11" s="53"/>
      <c r="AB11" s="53"/>
      <c r="AC11" s="54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</row>
    <row r="12" spans="1:49" s="56" customFormat="1" ht="12" customHeight="1" thickBot="1" x14ac:dyDescent="0.3">
      <c r="A12" s="55"/>
      <c r="B12" s="55"/>
      <c r="C12" s="55"/>
      <c r="D12" s="55"/>
      <c r="E12" s="55"/>
      <c r="F12" s="222" t="str">
        <f>"ESPAGNOL  " &amp; SUM(I14:J14)</f>
        <v>ESPAGNOL  5</v>
      </c>
      <c r="G12" s="223"/>
      <c r="H12" s="223"/>
      <c r="I12" s="223"/>
      <c r="J12" s="223"/>
      <c r="K12" s="223"/>
      <c r="L12" s="224"/>
      <c r="M12" s="59"/>
      <c r="N12" s="154" t="str">
        <f>"PILATES  " &amp; SUM(P14:Q14)</f>
        <v>PILATES  1</v>
      </c>
      <c r="O12" s="155"/>
      <c r="P12" s="155"/>
      <c r="Q12" s="155"/>
      <c r="R12" s="156"/>
      <c r="S12" s="59"/>
      <c r="T12" s="154" t="s">
        <v>51</v>
      </c>
      <c r="U12" s="155"/>
      <c r="V12" s="155"/>
      <c r="W12" s="155"/>
      <c r="X12" s="156"/>
      <c r="Y12" s="55"/>
      <c r="Z12" s="55"/>
      <c r="AA12" s="55"/>
      <c r="AB12" s="55"/>
      <c r="AC12" s="54">
        <v>0</v>
      </c>
      <c r="AD12" s="55"/>
      <c r="AE12" s="151"/>
      <c r="AF12" s="146"/>
      <c r="AG12" s="146"/>
      <c r="AH12" s="147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</row>
    <row r="13" spans="1:49" s="56" customFormat="1" ht="12" customHeight="1" thickBot="1" x14ac:dyDescent="0.3">
      <c r="A13" s="55"/>
      <c r="B13" s="55"/>
      <c r="C13" s="55"/>
      <c r="D13" s="55"/>
      <c r="E13" s="55"/>
      <c r="F13" s="91"/>
      <c r="G13" s="92"/>
      <c r="H13" s="92"/>
      <c r="I13" s="93" t="s">
        <v>12</v>
      </c>
      <c r="J13" s="93" t="s">
        <v>86</v>
      </c>
      <c r="K13" s="92"/>
      <c r="L13" s="94"/>
      <c r="M13" s="59"/>
      <c r="N13" s="152"/>
      <c r="O13" s="153"/>
      <c r="P13" s="72" t="s">
        <v>37</v>
      </c>
      <c r="Q13" s="126" t="s">
        <v>38</v>
      </c>
      <c r="R13" s="65"/>
      <c r="S13" s="59"/>
      <c r="T13" s="193" t="s">
        <v>50</v>
      </c>
      <c r="U13" s="194"/>
      <c r="V13" s="194"/>
      <c r="W13" s="194"/>
      <c r="X13" s="195"/>
      <c r="Y13" s="55"/>
      <c r="Z13" s="55"/>
      <c r="AA13" s="55"/>
      <c r="AB13" s="55"/>
      <c r="AC13" s="54"/>
      <c r="AD13" s="55"/>
      <c r="AE13" s="148"/>
      <c r="AF13" s="149"/>
      <c r="AG13" s="149"/>
      <c r="AH13" s="150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</row>
    <row r="14" spans="1:49" s="56" customFormat="1" ht="12" customHeight="1" thickBot="1" x14ac:dyDescent="0.3">
      <c r="A14" s="55"/>
      <c r="B14" s="55"/>
      <c r="C14" s="55"/>
      <c r="D14" s="55"/>
      <c r="E14" s="55"/>
      <c r="F14" s="84"/>
      <c r="G14" s="78"/>
      <c r="H14" s="78"/>
      <c r="I14" s="79">
        <f>COUNTIF('INSCRIPTIONS_17-18'!N2:N643,"B230")+COUNTIF('INSCRIPTIONS_17-18'!O2:O643,"B230")+COUNTIF('INSCRIPTIONS_17-18'!P2:P643,"B230")</f>
        <v>4</v>
      </c>
      <c r="J14" s="78">
        <f>COUNTIF('INSCRIPTIONS_17-18'!N2:N643,"B231")+COUNTIF('INSCRIPTIONS_17-18'!O2:O643,"B231")+COUNTIF('INSCRIPTIONS_17-18'!P2:P643,"B231")</f>
        <v>1</v>
      </c>
      <c r="K14" s="78"/>
      <c r="L14" s="80"/>
      <c r="M14" s="59"/>
      <c r="N14" s="84"/>
      <c r="O14" s="78"/>
      <c r="P14" s="78">
        <f>COUNTIF('INSCRIPTIONS_17-18'!N2:N643,"B340")+COUNTIF('INSCRIPTIONS_17-18'!O2:O643,"B340")+COUNTIF('INSCRIPTIONS_17-18'!P2:P643,"B340")</f>
        <v>1</v>
      </c>
      <c r="Q14" s="125">
        <f>COUNTIF('INSCRIPTIONS_17-18'!N2:N643,"B341")+COUNTIF('INSCRIPTIONS_17-18'!O2:O643,"B341")+COUNTIF('INSCRIPTIONS_17-18'!P2:P643,"B341")</f>
        <v>0</v>
      </c>
      <c r="R14" s="80"/>
      <c r="S14" s="59"/>
      <c r="T14" s="1">
        <f>COUNTIF('INSCRIPTIONS_17-18'!N2:N643,"B377")+COUNTIF('INSCRIPTIONS_17-18'!O2:O643,"B377")+COUNTIF('INSCRIPTIONS_17-18'!P2:P643,"B377")</f>
        <v>1</v>
      </c>
      <c r="U14" s="140"/>
      <c r="V14" s="140"/>
      <c r="W14" s="140"/>
      <c r="X14" s="141"/>
      <c r="Y14" s="55"/>
      <c r="Z14" s="55"/>
      <c r="AA14" s="55"/>
      <c r="AB14" s="55"/>
      <c r="AC14" s="54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</row>
    <row r="15" spans="1:49" ht="5.25" customHeight="1" thickBot="1" x14ac:dyDescent="0.25">
      <c r="A15" s="53"/>
      <c r="B15" s="53"/>
      <c r="C15" s="53"/>
      <c r="D15" s="53"/>
      <c r="E15" s="53"/>
      <c r="F15" s="85"/>
      <c r="G15" s="85"/>
      <c r="H15" s="85"/>
      <c r="I15" s="85"/>
      <c r="J15" s="85"/>
      <c r="K15" s="85"/>
      <c r="L15" s="85"/>
      <c r="M15" s="86"/>
      <c r="N15" s="85"/>
      <c r="O15" s="85"/>
      <c r="P15" s="85"/>
      <c r="Q15" s="85"/>
      <c r="R15" s="85"/>
      <c r="S15" s="86"/>
      <c r="T15" s="85"/>
      <c r="U15" s="85"/>
      <c r="V15" s="85"/>
      <c r="W15" s="85"/>
      <c r="X15" s="85"/>
      <c r="Y15" s="53"/>
      <c r="Z15" s="53"/>
      <c r="AA15" s="53"/>
      <c r="AB15" s="53"/>
      <c r="AC15" s="54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</row>
    <row r="16" spans="1:49" s="56" customFormat="1" ht="12" customHeight="1" x14ac:dyDescent="0.25">
      <c r="A16" s="55"/>
      <c r="B16" s="55"/>
      <c r="C16" s="55"/>
      <c r="D16" s="55"/>
      <c r="E16" s="55"/>
      <c r="F16" s="154" t="s">
        <v>14</v>
      </c>
      <c r="G16" s="155"/>
      <c r="H16" s="155"/>
      <c r="I16" s="155"/>
      <c r="J16" s="155"/>
      <c r="K16" s="155"/>
      <c r="L16" s="156"/>
      <c r="M16" s="59"/>
      <c r="N16" s="154" t="str">
        <f>"HYPNOSE  " &amp; SUM(O18:Q18)</f>
        <v>HYPNOSE  1</v>
      </c>
      <c r="O16" s="155"/>
      <c r="P16" s="155"/>
      <c r="Q16" s="155"/>
      <c r="R16" s="156"/>
      <c r="S16" s="59"/>
      <c r="T16" s="154" t="s">
        <v>53</v>
      </c>
      <c r="U16" s="155"/>
      <c r="V16" s="155"/>
      <c r="W16" s="155"/>
      <c r="X16" s="156"/>
      <c r="Y16" s="55"/>
      <c r="Z16" s="55"/>
      <c r="AA16" s="55"/>
      <c r="AB16" s="55"/>
      <c r="AC16" s="54">
        <v>0</v>
      </c>
      <c r="AD16" s="55"/>
      <c r="AE16" s="151"/>
      <c r="AF16" s="146"/>
      <c r="AG16" s="182"/>
      <c r="AH16" s="183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</row>
    <row r="17" spans="1:49" s="56" customFormat="1" ht="12" customHeight="1" thickBot="1" x14ac:dyDescent="0.3">
      <c r="A17" s="55"/>
      <c r="B17" s="55"/>
      <c r="C17" s="55"/>
      <c r="D17" s="55"/>
      <c r="E17" s="55"/>
      <c r="F17" s="211" t="s">
        <v>13</v>
      </c>
      <c r="G17" s="212"/>
      <c r="H17" s="212"/>
      <c r="I17" s="212"/>
      <c r="J17" s="212"/>
      <c r="K17" s="212"/>
      <c r="L17" s="213"/>
      <c r="M17" s="59"/>
      <c r="N17" s="95"/>
      <c r="O17" s="96" t="s">
        <v>39</v>
      </c>
      <c r="P17" s="72" t="s">
        <v>87</v>
      </c>
      <c r="Q17" s="72" t="s">
        <v>89</v>
      </c>
      <c r="R17" s="97"/>
      <c r="S17" s="59"/>
      <c r="T17" s="196" t="s">
        <v>52</v>
      </c>
      <c r="U17" s="197"/>
      <c r="V17" s="197"/>
      <c r="W17" s="197"/>
      <c r="X17" s="198"/>
      <c r="Y17" s="55"/>
      <c r="Z17" s="55"/>
      <c r="AA17" s="55"/>
      <c r="AB17" s="55"/>
      <c r="AC17" s="54"/>
      <c r="AD17" s="55"/>
      <c r="AE17" s="184"/>
      <c r="AF17" s="185"/>
      <c r="AG17" s="185"/>
      <c r="AH17" s="186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</row>
    <row r="18" spans="1:49" s="56" customFormat="1" ht="12" customHeight="1" thickBot="1" x14ac:dyDescent="0.3">
      <c r="A18" s="55"/>
      <c r="B18" s="55"/>
      <c r="C18" s="55"/>
      <c r="D18" s="55"/>
      <c r="E18" s="55"/>
      <c r="F18" s="84"/>
      <c r="G18" s="78"/>
      <c r="H18" s="78"/>
      <c r="I18" s="78">
        <f>COUNTIF('INSCRIPTIONS_17-18'!N2:N643,"B235")+COUNTIF('INSCRIPTIONS_17-18'!O2:O643,"B235")+COUNTIF('INSCRIPTIONS_17-18'!P2:P643,"B235")</f>
        <v>1</v>
      </c>
      <c r="J18" s="78"/>
      <c r="K18" s="78"/>
      <c r="L18" s="80"/>
      <c r="M18" s="59"/>
      <c r="N18" s="98"/>
      <c r="O18" s="99">
        <f>COUNTIF('INSCRIPTIONS_17-18'!N2:N643,"B342")+COUNTIF('INSCRIPTIONS_17-18'!O2:O643,"B342")+COUNTIF('INSCRIPTIONS_17-18'!P2:P643,"B342")</f>
        <v>0</v>
      </c>
      <c r="P18" s="100">
        <f>COUNTIF('INSCRIPTIONS_17-18'!N2:N643,"B343")+COUNTIF('INSCRIPTIONS_17-18'!O2:O643,"B343")+COUNTIF('INSCRIPTIONS_17-18'!P2:P643,"B343")</f>
        <v>0</v>
      </c>
      <c r="Q18" s="101">
        <f>COUNTIF('INSCRIPTIONS_17-18'!N2:N643,"B344")+COUNTIF('INSCRIPTIONS_17-18'!O2:O643,"B344")+COUNTIF('INSCRIPTIONS_17-18'!P2:P643,"B344")</f>
        <v>1</v>
      </c>
      <c r="R18" s="102"/>
      <c r="S18" s="59"/>
      <c r="T18" s="142">
        <f>COUNTIF('INSCRIPTIONS_17-18'!N2:N643,"B378")+COUNTIF('INSCRIPTIONS_17-18'!O2:O643,"B378")+COUNTIF('INSCRIPTIONS_17-18'!P2:P643,"B378")</f>
        <v>0</v>
      </c>
      <c r="U18" s="143"/>
      <c r="V18" s="143"/>
      <c r="W18" s="143"/>
      <c r="X18" s="144"/>
      <c r="Y18" s="55"/>
      <c r="Z18" s="55"/>
      <c r="AA18" s="55"/>
      <c r="AB18" s="55"/>
      <c r="AC18" s="54"/>
      <c r="AD18" s="55"/>
      <c r="AE18" s="61"/>
      <c r="AF18" s="61"/>
      <c r="AG18" s="61"/>
      <c r="AH18" s="61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</row>
    <row r="19" spans="1:49" ht="5.25" customHeight="1" thickBot="1" x14ac:dyDescent="0.25">
      <c r="A19" s="53"/>
      <c r="B19" s="53"/>
      <c r="C19" s="53"/>
      <c r="D19" s="53"/>
      <c r="E19" s="53"/>
      <c r="F19" s="85"/>
      <c r="G19" s="85"/>
      <c r="H19" s="85"/>
      <c r="I19" s="85"/>
      <c r="J19" s="85"/>
      <c r="K19" s="85"/>
      <c r="L19" s="85"/>
      <c r="M19" s="86"/>
      <c r="N19" s="85"/>
      <c r="O19" s="85"/>
      <c r="P19" s="85"/>
      <c r="Q19" s="85"/>
      <c r="R19" s="85"/>
      <c r="S19" s="86"/>
      <c r="T19" s="85"/>
      <c r="U19" s="85"/>
      <c r="V19" s="85"/>
      <c r="W19" s="85"/>
      <c r="X19" s="85"/>
      <c r="Y19" s="53"/>
      <c r="Z19" s="53"/>
      <c r="AA19" s="53"/>
      <c r="AB19" s="53"/>
      <c r="AC19" s="54"/>
      <c r="AD19" s="53"/>
      <c r="AE19" s="103"/>
      <c r="AF19" s="103"/>
      <c r="AG19" s="103"/>
      <c r="AH19" s="10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</row>
    <row r="20" spans="1:49" s="56" customFormat="1" ht="12" customHeight="1" x14ac:dyDescent="0.25">
      <c r="A20" s="55"/>
      <c r="B20" s="55"/>
      <c r="C20" s="55"/>
      <c r="D20" s="55"/>
      <c r="E20" s="55"/>
      <c r="F20" s="154" t="str">
        <f>"INFORMATIQUE  " &amp; SUM(G22:J22)</f>
        <v>INFORMATIQUE  3</v>
      </c>
      <c r="G20" s="155"/>
      <c r="H20" s="155"/>
      <c r="I20" s="155"/>
      <c r="J20" s="155"/>
      <c r="K20" s="155"/>
      <c r="L20" s="156"/>
      <c r="M20" s="59"/>
      <c r="N20" s="154" t="str">
        <f>"DO IN  " &amp; SUM(P22:Q22)</f>
        <v>DO IN  1</v>
      </c>
      <c r="O20" s="155"/>
      <c r="P20" s="155"/>
      <c r="Q20" s="155"/>
      <c r="R20" s="156"/>
      <c r="S20" s="59"/>
      <c r="T20" s="154" t="s">
        <v>55</v>
      </c>
      <c r="U20" s="155"/>
      <c r="V20" s="155"/>
      <c r="W20" s="155"/>
      <c r="X20" s="156"/>
      <c r="Y20" s="55"/>
      <c r="Z20" s="55"/>
      <c r="AA20" s="55"/>
      <c r="AB20" s="55">
        <v>0</v>
      </c>
      <c r="AC20" s="54">
        <v>0</v>
      </c>
      <c r="AD20" s="55"/>
      <c r="AE20" s="181"/>
      <c r="AF20" s="146"/>
      <c r="AG20" s="182"/>
      <c r="AH20" s="183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</row>
    <row r="21" spans="1:49" s="56" customFormat="1" ht="12" customHeight="1" thickBot="1" x14ac:dyDescent="0.3">
      <c r="A21" s="55"/>
      <c r="B21" s="55"/>
      <c r="C21" s="55"/>
      <c r="D21" s="55"/>
      <c r="E21" s="55"/>
      <c r="F21" s="104"/>
      <c r="G21" s="87" t="s">
        <v>15</v>
      </c>
      <c r="H21" s="72" t="s">
        <v>16</v>
      </c>
      <c r="I21" s="87" t="s">
        <v>17</v>
      </c>
      <c r="J21" s="72" t="s">
        <v>18</v>
      </c>
      <c r="K21" s="214"/>
      <c r="L21" s="215"/>
      <c r="M21" s="59"/>
      <c r="N21" s="152"/>
      <c r="O21" s="153"/>
      <c r="P21" s="105" t="s">
        <v>41</v>
      </c>
      <c r="Q21" s="72" t="s">
        <v>40</v>
      </c>
      <c r="R21" s="65"/>
      <c r="S21" s="59"/>
      <c r="T21" s="177" t="s">
        <v>54</v>
      </c>
      <c r="U21" s="178"/>
      <c r="V21" s="178"/>
      <c r="W21" s="178"/>
      <c r="X21" s="179"/>
      <c r="Y21" s="55"/>
      <c r="Z21" s="55"/>
      <c r="AA21" s="55"/>
      <c r="AB21" s="55"/>
      <c r="AC21" s="54"/>
      <c r="AD21" s="55"/>
      <c r="AE21" s="184"/>
      <c r="AF21" s="185"/>
      <c r="AG21" s="185"/>
      <c r="AH21" s="186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</row>
    <row r="22" spans="1:49" s="56" customFormat="1" ht="12" customHeight="1" thickBot="1" x14ac:dyDescent="0.3">
      <c r="A22" s="55"/>
      <c r="B22" s="55"/>
      <c r="C22" s="55"/>
      <c r="D22" s="55"/>
      <c r="E22" s="55"/>
      <c r="F22" s="84"/>
      <c r="G22" s="78">
        <f>COUNTIF('INSCRIPTIONS_17-18'!N2:N643,"B240")+COUNTIF('INSCRIPTIONS_17-18'!O2:O643,"B240")+COUNTIF('INSCRIPTIONS_17-18'!P2:P643,"B240")</f>
        <v>0</v>
      </c>
      <c r="H22" s="78">
        <f>COUNTIF('INSCRIPTIONS_17-18'!N2:N643,"B241")+COUNTIF('INSCRIPTIONS_17-18'!O2:O643,"B241")+COUNTIF('INSCRIPTIONS_17-18'!P2:P643,"B241")</f>
        <v>0</v>
      </c>
      <c r="I22" s="78">
        <f>COUNTIF('INSCRIPTIONS_17-18'!N2:N643,"B242")+COUNTIF('INSCRIPTIONS_17-18'!O2:O643,"B242")+COUNTIF('INSCRIPTIONS_17-18'!P2:P643,"B242")</f>
        <v>2</v>
      </c>
      <c r="J22" s="78">
        <f>COUNTIF('INSCRIPTIONS_17-18'!N2:N643,"B243")+COUNTIF('INSCRIPTIONS_17-18'!O2:O643,"B243")+COUNTIF('INSCRIPTIONS_17-18'!P2:P643,"B243")</f>
        <v>1</v>
      </c>
      <c r="K22" s="78"/>
      <c r="L22" s="80"/>
      <c r="M22" s="59"/>
      <c r="N22" s="84"/>
      <c r="O22" s="78"/>
      <c r="P22" s="79">
        <f>COUNTIF('INSCRIPTIONS_17-18'!N2:N643,"B355")+COUNTIF('INSCRIPTIONS_17-18'!O2:O643,"B355")+COUNTIF('INSCRIPTIONS_17-18'!P2:P643,"B355")</f>
        <v>0</v>
      </c>
      <c r="Q22" s="78">
        <f>COUNTIF('INSCRIPTIONS_17-18'!N2:N643,"B356")+COUNTIF('INSCRIPTIONS_17-18'!O2:O643,"B356")+COUNTIF('INSCRIPTIONS_17-18'!P2:P643,"B356")</f>
        <v>1</v>
      </c>
      <c r="R22" s="80"/>
      <c r="S22" s="59"/>
      <c r="T22" s="1">
        <f>COUNTIF('INSCRIPTIONS_17-18'!N2:N911,"B379")+COUNTIF('INSCRIPTIONS_17-18'!O2:O911,"B379")+COUNTIF('INSCRIPTIONS_17-18'!P2:P643,"B379")</f>
        <v>1</v>
      </c>
      <c r="U22" s="140"/>
      <c r="V22" s="140"/>
      <c r="W22" s="140"/>
      <c r="X22" s="141"/>
      <c r="Y22" s="55"/>
      <c r="Z22" s="55"/>
      <c r="AA22" s="55"/>
      <c r="AB22" s="55"/>
      <c r="AC22" s="54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</row>
    <row r="23" spans="1:49" ht="5.25" customHeight="1" thickBot="1" x14ac:dyDescent="0.25">
      <c r="A23" s="53"/>
      <c r="B23" s="53"/>
      <c r="C23" s="53"/>
      <c r="D23" s="53"/>
      <c r="E23" s="53"/>
      <c r="F23" s="85"/>
      <c r="G23" s="85"/>
      <c r="H23" s="85"/>
      <c r="I23" s="85"/>
      <c r="J23" s="85"/>
      <c r="K23" s="85"/>
      <c r="L23" s="85"/>
      <c r="M23" s="86"/>
      <c r="N23" s="85"/>
      <c r="O23" s="85"/>
      <c r="P23" s="85"/>
      <c r="Q23" s="85"/>
      <c r="R23" s="85"/>
      <c r="S23" s="86"/>
      <c r="T23" s="85"/>
      <c r="U23" s="85"/>
      <c r="V23" s="85"/>
      <c r="W23" s="85"/>
      <c r="X23" s="85"/>
      <c r="Y23" s="53"/>
      <c r="Z23" s="53"/>
      <c r="AA23" s="53"/>
      <c r="AB23" s="53"/>
      <c r="AC23" s="54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</row>
    <row r="24" spans="1:49" s="56" customFormat="1" ht="12" customHeight="1" thickBot="1" x14ac:dyDescent="0.3">
      <c r="A24" s="55"/>
      <c r="B24" s="55"/>
      <c r="C24" s="55"/>
      <c r="D24" s="55"/>
      <c r="E24" s="55"/>
      <c r="F24" s="154" t="s">
        <v>23</v>
      </c>
      <c r="G24" s="155"/>
      <c r="H24" s="155"/>
      <c r="I24" s="155"/>
      <c r="J24" s="155"/>
      <c r="K24" s="155"/>
      <c r="L24" s="156"/>
      <c r="M24" s="59"/>
      <c r="N24" s="154" t="s">
        <v>77</v>
      </c>
      <c r="O24" s="155"/>
      <c r="P24" s="155"/>
      <c r="Q24" s="155"/>
      <c r="R24" s="156"/>
      <c r="S24" s="59"/>
      <c r="T24" s="59"/>
      <c r="U24" s="59"/>
      <c r="V24" s="59"/>
      <c r="W24" s="59"/>
      <c r="X24" s="59"/>
      <c r="Y24" s="55"/>
      <c r="Z24" s="55"/>
      <c r="AA24" s="55"/>
      <c r="AB24" s="55"/>
      <c r="AC24" s="54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</row>
    <row r="25" spans="1:49" s="56" customFormat="1" ht="12" customHeight="1" x14ac:dyDescent="0.25">
      <c r="A25" s="55"/>
      <c r="B25" s="55"/>
      <c r="C25" s="55"/>
      <c r="D25" s="55"/>
      <c r="E25" s="55"/>
      <c r="F25" s="211" t="s">
        <v>22</v>
      </c>
      <c r="G25" s="212"/>
      <c r="H25" s="212"/>
      <c r="I25" s="212"/>
      <c r="J25" s="212"/>
      <c r="K25" s="212"/>
      <c r="L25" s="213"/>
      <c r="M25" s="59"/>
      <c r="N25" s="211" t="s">
        <v>42</v>
      </c>
      <c r="O25" s="212"/>
      <c r="P25" s="212"/>
      <c r="Q25" s="212"/>
      <c r="R25" s="213"/>
      <c r="S25" s="59"/>
      <c r="T25" s="154" t="s">
        <v>78</v>
      </c>
      <c r="U25" s="155"/>
      <c r="V25" s="155"/>
      <c r="W25" s="155"/>
      <c r="X25" s="156"/>
      <c r="Y25" s="55"/>
      <c r="Z25" s="55"/>
      <c r="AA25" s="55"/>
      <c r="AB25" s="55">
        <v>1</v>
      </c>
      <c r="AC25" s="54">
        <v>1</v>
      </c>
      <c r="AD25" s="55"/>
      <c r="AE25" s="151" t="s">
        <v>90</v>
      </c>
      <c r="AF25" s="146"/>
      <c r="AG25" s="182"/>
      <c r="AH25" s="183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</row>
    <row r="26" spans="1:49" s="56" customFormat="1" ht="12" customHeight="1" thickBot="1" x14ac:dyDescent="0.3">
      <c r="A26" s="55"/>
      <c r="B26" s="55"/>
      <c r="C26" s="55"/>
      <c r="D26" s="55"/>
      <c r="E26" s="55"/>
      <c r="F26" s="84"/>
      <c r="G26" s="78"/>
      <c r="H26" s="78"/>
      <c r="I26" s="125">
        <f>COUNTIF('INSCRIPTIONS_17-18'!N2:N643,"B260")+COUNTIF('INSCRIPTIONS_17-18'!O2:O643,"B260")+COUNTIF('INSCRIPTIONS_17-18'!P2:P643,"B260")</f>
        <v>1</v>
      </c>
      <c r="J26" s="78"/>
      <c r="K26" s="78"/>
      <c r="L26" s="80"/>
      <c r="M26" s="59"/>
      <c r="N26" s="1">
        <f>COUNTIF('INSCRIPTIONS_17-18'!N2:N643,"B360")+COUNTIF('INSCRIPTIONS_17-18'!O2:O643,"B360")+COUNTIF('INSCRIPTIONS_17-18'!P2:P643,"B360")</f>
        <v>1</v>
      </c>
      <c r="O26" s="140"/>
      <c r="P26" s="140"/>
      <c r="Q26" s="140"/>
      <c r="R26" s="141"/>
      <c r="S26" s="59"/>
      <c r="T26" s="152" t="s">
        <v>79</v>
      </c>
      <c r="U26" s="153"/>
      <c r="V26" s="106" t="s">
        <v>83</v>
      </c>
      <c r="W26" s="153" t="s">
        <v>80</v>
      </c>
      <c r="X26" s="180"/>
      <c r="Y26" s="55"/>
      <c r="Z26" s="55"/>
      <c r="AA26" s="55"/>
      <c r="AB26" s="55"/>
      <c r="AC26" s="54"/>
      <c r="AD26" s="55"/>
      <c r="AE26" s="184"/>
      <c r="AF26" s="185"/>
      <c r="AG26" s="185"/>
      <c r="AH26" s="186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</row>
    <row r="27" spans="1:49" ht="5.25" customHeight="1" thickBot="1" x14ac:dyDescent="0.25">
      <c r="A27" s="53"/>
      <c r="B27" s="53"/>
      <c r="C27" s="53"/>
      <c r="D27" s="53"/>
      <c r="E27" s="53"/>
      <c r="F27" s="85"/>
      <c r="G27" s="85"/>
      <c r="H27" s="85"/>
      <c r="I27" s="85"/>
      <c r="J27" s="85"/>
      <c r="K27" s="85"/>
      <c r="L27" s="85"/>
      <c r="M27" s="86"/>
      <c r="N27" s="85"/>
      <c r="O27" s="85"/>
      <c r="P27" s="85"/>
      <c r="Q27" s="85"/>
      <c r="R27" s="85"/>
      <c r="S27" s="57"/>
      <c r="T27" s="190">
        <f>COUNTIF('INSCRIPTIONS_17-18'!C2:C643,"H")</f>
        <v>5</v>
      </c>
      <c r="U27" s="191"/>
      <c r="V27" s="174">
        <f>COUNTA('INSCRIPTIONS_17-18'!A2:A870)</f>
        <v>23</v>
      </c>
      <c r="W27" s="191">
        <f>COUNTIF('INSCRIPTIONS_17-18'!D2:D643,"F")</f>
        <v>18</v>
      </c>
      <c r="X27" s="192"/>
      <c r="Y27" s="53"/>
      <c r="Z27" s="53"/>
      <c r="AA27" s="53"/>
      <c r="AB27" s="53"/>
      <c r="AC27" s="54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</row>
    <row r="28" spans="1:49" s="56" customFormat="1" ht="12" customHeight="1" x14ac:dyDescent="0.25">
      <c r="A28" s="55"/>
      <c r="B28" s="55"/>
      <c r="C28" s="55"/>
      <c r="D28" s="55"/>
      <c r="E28" s="55"/>
      <c r="F28" s="154" t="s">
        <v>76</v>
      </c>
      <c r="G28" s="155"/>
      <c r="H28" s="155"/>
      <c r="I28" s="155"/>
      <c r="J28" s="155"/>
      <c r="K28" s="155"/>
      <c r="L28" s="156"/>
      <c r="M28" s="59"/>
      <c r="N28" s="154" t="s">
        <v>57</v>
      </c>
      <c r="O28" s="155"/>
      <c r="P28" s="155"/>
      <c r="Q28" s="155"/>
      <c r="R28" s="156"/>
      <c r="S28" s="59"/>
      <c r="T28" s="190"/>
      <c r="U28" s="191"/>
      <c r="V28" s="175"/>
      <c r="W28" s="191"/>
      <c r="X28" s="192"/>
      <c r="Y28" s="55"/>
      <c r="Z28" s="55"/>
      <c r="AA28" s="55"/>
      <c r="AB28" s="55"/>
      <c r="AC28" s="54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</row>
    <row r="29" spans="1:49" s="56" customFormat="1" ht="12" customHeight="1" thickBot="1" x14ac:dyDescent="0.3">
      <c r="A29" s="55"/>
      <c r="B29" s="55"/>
      <c r="C29" s="55"/>
      <c r="D29" s="55"/>
      <c r="E29" s="55"/>
      <c r="F29" s="177" t="s">
        <v>24</v>
      </c>
      <c r="G29" s="178"/>
      <c r="H29" s="178"/>
      <c r="I29" s="178"/>
      <c r="J29" s="178"/>
      <c r="K29" s="178"/>
      <c r="L29" s="179"/>
      <c r="M29" s="59"/>
      <c r="N29" s="205" t="s">
        <v>56</v>
      </c>
      <c r="O29" s="206"/>
      <c r="P29" s="206"/>
      <c r="Q29" s="206"/>
      <c r="R29" s="207"/>
      <c r="S29" s="59"/>
      <c r="T29" s="172">
        <f>T27/V27</f>
        <v>0.21739130434782608</v>
      </c>
      <c r="U29" s="168"/>
      <c r="V29" s="175"/>
      <c r="W29" s="168">
        <f>W27/V27</f>
        <v>0.78260869565217395</v>
      </c>
      <c r="X29" s="169"/>
      <c r="Y29" s="55"/>
      <c r="Z29" s="55"/>
      <c r="AA29" s="55"/>
      <c r="AB29" s="55"/>
      <c r="AC29" s="54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</row>
    <row r="30" spans="1:49" s="56" customFormat="1" ht="12" customHeight="1" thickBot="1" x14ac:dyDescent="0.3">
      <c r="A30" s="55"/>
      <c r="B30" s="55"/>
      <c r="C30" s="55"/>
      <c r="D30" s="55"/>
      <c r="E30" s="55"/>
      <c r="F30" s="84"/>
      <c r="G30" s="78"/>
      <c r="H30" s="78"/>
      <c r="I30" s="79">
        <f>COUNTIF('INSCRIPTIONS_17-18'!N2:N643,"B261")+COUNTIF('INSCRIPTIONS_17-18'!O2:O643,"B261")+COUNTIF('INSCRIPTIONS_17-18'!P2:P643,"B261")</f>
        <v>0</v>
      </c>
      <c r="J30" s="78"/>
      <c r="K30" s="78"/>
      <c r="L30" s="80"/>
      <c r="M30" s="59"/>
      <c r="N30" s="208">
        <f>COUNTIF('INSCRIPTIONS_17-18'!N2:N643,"B361")+COUNTIF('INSCRIPTIONS_17-18'!O2:O643,"B361")+COUNTIF('INSCRIPTIONS_17-18'!P2:P643,"B361")</f>
        <v>0</v>
      </c>
      <c r="O30" s="209"/>
      <c r="P30" s="209"/>
      <c r="Q30" s="209"/>
      <c r="R30" s="210"/>
      <c r="S30" s="59"/>
      <c r="T30" s="173"/>
      <c r="U30" s="170"/>
      <c r="V30" s="176"/>
      <c r="W30" s="170"/>
      <c r="X30" s="171"/>
      <c r="Y30" s="55"/>
      <c r="Z30" s="55"/>
      <c r="AA30" s="55"/>
      <c r="AB30" s="55"/>
      <c r="AC30" s="54"/>
      <c r="AD30" s="55"/>
      <c r="AE30" s="151" t="s">
        <v>91</v>
      </c>
      <c r="AF30" s="157"/>
      <c r="AG30" s="157"/>
      <c r="AH30" s="158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</row>
    <row r="31" spans="1:49" ht="5.25" customHeight="1" thickBot="1" x14ac:dyDescent="0.25">
      <c r="A31" s="53"/>
      <c r="B31" s="53"/>
      <c r="C31" s="53"/>
      <c r="D31" s="53"/>
      <c r="E31" s="53"/>
      <c r="F31" s="85"/>
      <c r="G31" s="85"/>
      <c r="H31" s="85"/>
      <c r="I31" s="85"/>
      <c r="J31" s="85"/>
      <c r="K31" s="85"/>
      <c r="L31" s="85"/>
      <c r="M31" s="86"/>
      <c r="N31" s="85"/>
      <c r="O31" s="85"/>
      <c r="P31" s="85"/>
      <c r="Q31" s="85"/>
      <c r="R31" s="85"/>
      <c r="S31" s="57"/>
      <c r="T31" s="107"/>
      <c r="U31" s="107"/>
      <c r="V31" s="107"/>
      <c r="W31" s="107"/>
      <c r="X31" s="107"/>
      <c r="Y31" s="53"/>
      <c r="Z31" s="53"/>
      <c r="AA31" s="53"/>
      <c r="AB31" s="53"/>
      <c r="AC31" s="54"/>
      <c r="AD31" s="53"/>
      <c r="AE31" s="159"/>
      <c r="AF31" s="160"/>
      <c r="AG31" s="160"/>
      <c r="AH31" s="161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</row>
    <row r="32" spans="1:49" s="56" customFormat="1" ht="12" customHeight="1" thickBot="1" x14ac:dyDescent="0.3">
      <c r="A32" s="55"/>
      <c r="B32" s="55"/>
      <c r="C32" s="55"/>
      <c r="D32" s="55"/>
      <c r="E32" s="55"/>
      <c r="F32" s="154" t="str">
        <f>"YOGA  "&amp;SUM(F34:K34)</f>
        <v>YOGA  4</v>
      </c>
      <c r="G32" s="155"/>
      <c r="H32" s="155"/>
      <c r="I32" s="155"/>
      <c r="J32" s="155"/>
      <c r="K32" s="155"/>
      <c r="L32" s="156"/>
      <c r="M32" s="59"/>
      <c r="N32" s="154" t="s">
        <v>44</v>
      </c>
      <c r="O32" s="155"/>
      <c r="P32" s="155"/>
      <c r="Q32" s="155"/>
      <c r="R32" s="156"/>
      <c r="S32" s="59"/>
      <c r="T32" s="165" t="str">
        <f>COUNTIF('INSCRIPTIONS_17-18'!A2:A625,"!*")&amp;"  RESERVATIONS"</f>
        <v>0  RESERVATIONS</v>
      </c>
      <c r="U32" s="166"/>
      <c r="V32" s="166"/>
      <c r="W32" s="166"/>
      <c r="X32" s="167"/>
      <c r="Y32" s="55"/>
      <c r="Z32" s="55"/>
      <c r="AA32" s="55"/>
      <c r="AB32" s="55"/>
      <c r="AC32" s="54">
        <v>1</v>
      </c>
      <c r="AD32" s="55"/>
      <c r="AE32" s="162"/>
      <c r="AF32" s="163"/>
      <c r="AG32" s="163"/>
      <c r="AH32" s="164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</row>
    <row r="33" spans="1:49" s="56" customFormat="1" ht="12" customHeight="1" thickBot="1" x14ac:dyDescent="0.3">
      <c r="A33" s="55"/>
      <c r="B33" s="55"/>
      <c r="C33" s="55"/>
      <c r="D33" s="55"/>
      <c r="E33" s="55"/>
      <c r="F33" s="88" t="s">
        <v>27</v>
      </c>
      <c r="G33" s="72" t="s">
        <v>28</v>
      </c>
      <c r="H33" s="72" t="s">
        <v>29</v>
      </c>
      <c r="I33" s="87" t="s">
        <v>88</v>
      </c>
      <c r="J33" s="108" t="s">
        <v>30</v>
      </c>
      <c r="K33" s="109" t="s">
        <v>31</v>
      </c>
      <c r="L33" s="110"/>
      <c r="M33" s="59"/>
      <c r="N33" s="211" t="s">
        <v>43</v>
      </c>
      <c r="O33" s="212"/>
      <c r="P33" s="212"/>
      <c r="Q33" s="212"/>
      <c r="R33" s="213"/>
      <c r="S33" s="59"/>
      <c r="T33" s="59"/>
      <c r="U33" s="59"/>
      <c r="V33" s="59"/>
      <c r="W33" s="59"/>
      <c r="X33" s="59"/>
      <c r="Y33" s="55"/>
      <c r="Z33" s="55"/>
      <c r="AA33" s="55"/>
      <c r="AB33" s="55"/>
      <c r="AC33" s="54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</row>
    <row r="34" spans="1:49" s="56" customFormat="1" ht="12" customHeight="1" thickBot="1" x14ac:dyDescent="0.3">
      <c r="A34" s="55"/>
      <c r="B34" s="55"/>
      <c r="C34" s="55"/>
      <c r="D34" s="55"/>
      <c r="E34" s="55"/>
      <c r="F34" s="84">
        <f>COUNTIF('INSCRIPTIONS_17-18'!N2:N643,"B301")+COUNTIF('INSCRIPTIONS_17-18'!O2:O643,"B301")+COUNTIF('INSCRIPTIONS_17-18'!P2:P643,"B301")</f>
        <v>0</v>
      </c>
      <c r="G34" s="78">
        <f>COUNTIF('INSCRIPTIONS_17-18'!N2:N643,"B302")+COUNTIF('INSCRIPTIONS_17-18'!O2:O643,"B302")+COUNTIF('INSCRIPTIONS_17-18'!P2:P643,"B302")</f>
        <v>0</v>
      </c>
      <c r="H34" s="78">
        <f>COUNTIF('INSCRIPTIONS_17-18'!N2:N643,"B304")+COUNTIF('INSCRIPTIONS_17-18'!O2:O643,"B304")+COUNTIF('INSCRIPTIONS_17-18'!P2:P643,"B304")</f>
        <v>0</v>
      </c>
      <c r="I34" s="78">
        <f>COUNTIF('INSCRIPTIONS_17-18'!N2:N643,"B305")+COUNTIF('INSCRIPTIONS_17-18'!O2:O643,"B305")+COUNTIF('INSCRIPTIONS_17-18'!P2:P643,"B305")</f>
        <v>0</v>
      </c>
      <c r="J34" s="78">
        <f>COUNTIF('INSCRIPTIONS_17-18'!M2:M643,"B320")+COUNTIF('INSCRIPTIONS_17-18'!N2:N643,"B320")+COUNTIF('INSCRIPTIONS_17-18'!O2:O643,"B320")</f>
        <v>0</v>
      </c>
      <c r="K34" s="78">
        <f>COUNTIF('INSCRIPTIONS_17-18'!M2:M643,"B321")+COUNTIF('INSCRIPTIONS_17-18'!N2:N643,"B321")+COUNTIF('INSCRIPTIONS_17-18'!O2:O643,"B321")</f>
        <v>4</v>
      </c>
      <c r="L34" s="80"/>
      <c r="M34" s="59"/>
      <c r="N34" s="1">
        <f>COUNTIF('INSCRIPTIONS_17-18'!N2:N902,"B362")+COUNTIF('INSCRIPTIONS_17-18'!O2:O902,"B362")+COUNTIF('INSCRIPTIONS_17-18'!P2:P902,"B362")</f>
        <v>2</v>
      </c>
      <c r="O34" s="140"/>
      <c r="P34" s="140"/>
      <c r="Q34" s="140"/>
      <c r="R34" s="141"/>
      <c r="S34" s="59"/>
      <c r="T34" s="165" t="str">
        <f>V27-COUNTIF('INSCRIPTIONS_17-18'!A2:A625,"!*")&amp;"  INSCRIPTIONS"</f>
        <v>23  INSCRIPTIONS</v>
      </c>
      <c r="U34" s="166"/>
      <c r="V34" s="166"/>
      <c r="W34" s="166"/>
      <c r="X34" s="167"/>
      <c r="Y34" s="55"/>
      <c r="Z34" s="55"/>
      <c r="AA34" s="55"/>
      <c r="AB34" s="55"/>
      <c r="AC34" s="54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</row>
    <row r="35" spans="1:49" ht="5.25" customHeight="1" thickBot="1" x14ac:dyDescent="0.25">
      <c r="A35" s="53"/>
      <c r="B35" s="53"/>
      <c r="C35" s="53"/>
      <c r="D35" s="53"/>
      <c r="E35" s="53"/>
      <c r="F35" s="85"/>
      <c r="G35" s="85"/>
      <c r="H35" s="85"/>
      <c r="I35" s="85"/>
      <c r="J35" s="85"/>
      <c r="K35" s="85"/>
      <c r="L35" s="85"/>
      <c r="M35" s="86"/>
      <c r="N35" s="85"/>
      <c r="O35" s="85"/>
      <c r="P35" s="85"/>
      <c r="Q35" s="85"/>
      <c r="R35" s="85"/>
      <c r="S35" s="57"/>
      <c r="T35" s="57"/>
      <c r="U35" s="57"/>
      <c r="V35" s="57"/>
      <c r="W35" s="57"/>
      <c r="X35" s="57"/>
      <c r="Y35" s="53"/>
      <c r="Z35" s="53"/>
      <c r="AA35" s="53"/>
      <c r="AB35" s="53"/>
      <c r="AC35" s="54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</row>
    <row r="36" spans="1:49" s="56" customFormat="1" ht="12" customHeight="1" x14ac:dyDescent="0.25">
      <c r="A36" s="55"/>
      <c r="B36" s="55"/>
      <c r="C36" s="55"/>
      <c r="D36" s="55"/>
      <c r="E36" s="55"/>
      <c r="F36" s="154" t="str">
        <f>"HISTOIRE DE L'ART  " &amp; SUM(H38:J38)</f>
        <v>HISTOIRE DE L'ART  3</v>
      </c>
      <c r="G36" s="155"/>
      <c r="H36" s="155"/>
      <c r="I36" s="155"/>
      <c r="J36" s="155"/>
      <c r="K36" s="155"/>
      <c r="L36" s="156"/>
      <c r="M36" s="59"/>
      <c r="N36" s="154" t="str">
        <f>"AROMATHERAPIE NUTRITION  " &amp; SUM(P38:Q38)</f>
        <v>AROMATHERAPIE NUTRITION  0</v>
      </c>
      <c r="O36" s="155"/>
      <c r="P36" s="155"/>
      <c r="Q36" s="155"/>
      <c r="R36" s="156"/>
      <c r="S36" s="59"/>
      <c r="T36" s="111"/>
      <c r="U36" s="111"/>
      <c r="V36" s="111"/>
      <c r="W36" s="59"/>
      <c r="X36" s="59"/>
      <c r="Y36" s="55"/>
      <c r="Z36" s="55"/>
      <c r="AA36" s="112"/>
      <c r="AB36" s="112"/>
      <c r="AC36" s="54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</row>
    <row r="37" spans="1:49" s="56" customFormat="1" ht="12" customHeight="1" x14ac:dyDescent="0.25">
      <c r="A37" s="55"/>
      <c r="B37" s="55"/>
      <c r="C37" s="113"/>
      <c r="D37" s="55"/>
      <c r="E37" s="55"/>
      <c r="F37" s="152"/>
      <c r="G37" s="153"/>
      <c r="H37" s="72" t="s">
        <v>20</v>
      </c>
      <c r="I37" s="105" t="s">
        <v>19</v>
      </c>
      <c r="J37" s="72" t="s">
        <v>21</v>
      </c>
      <c r="K37" s="153"/>
      <c r="L37" s="180"/>
      <c r="M37" s="59"/>
      <c r="N37" s="152"/>
      <c r="O37" s="153"/>
      <c r="P37" s="72" t="s">
        <v>45</v>
      </c>
      <c r="Q37" s="87" t="s">
        <v>46</v>
      </c>
      <c r="R37" s="65"/>
      <c r="S37" s="59"/>
      <c r="T37" s="111"/>
      <c r="U37" s="111"/>
      <c r="V37" s="111"/>
      <c r="W37" s="59"/>
      <c r="X37" s="59"/>
      <c r="Y37" s="55"/>
      <c r="Z37" s="55"/>
      <c r="AA37" s="112"/>
      <c r="AB37" s="112"/>
      <c r="AC37" s="54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</row>
    <row r="38" spans="1:49" s="56" customFormat="1" ht="12" customHeight="1" thickBot="1" x14ac:dyDescent="0.3">
      <c r="A38" s="55"/>
      <c r="B38" s="55"/>
      <c r="C38" s="55"/>
      <c r="D38" s="55"/>
      <c r="E38" s="55"/>
      <c r="F38" s="84"/>
      <c r="G38" s="78"/>
      <c r="H38" s="78">
        <f>COUNTIF('INSCRIPTIONS_17-18'!N2:N643,"B270")+COUNTIF('INSCRIPTIONS_17-18'!O2:O643,"B270")+COUNTIF('INSCRIPTIONS_17-18'!P2:P643,"B270")</f>
        <v>0</v>
      </c>
      <c r="I38" s="79">
        <f>COUNTIF('INSCRIPTIONS_17-18'!N2:N643,"B271")+COUNTIF('INSCRIPTIONS_17-18'!O2:O643,"B271")+COUNTIF('INSCRIPTIONS_17-18'!P2:P643,"B271")</f>
        <v>2</v>
      </c>
      <c r="J38" s="78">
        <f>COUNTIF('INSCRIPTIONS_17-18'!N2:N643,"B272")+COUNTIF('INSCRIPTIONS_17-18'!O2:O643,"B272")+COUNTIF('INSCRIPTIONS_17-18'!P2:P643,"B272")+1</f>
        <v>1</v>
      </c>
      <c r="K38" s="78"/>
      <c r="L38" s="80"/>
      <c r="M38" s="59"/>
      <c r="N38" s="84"/>
      <c r="O38" s="78"/>
      <c r="P38" s="78">
        <f>COUNTIF('INSCRIPTIONS_17-18'!N2:N643,"B370")+COUNTIF('INSCRIPTIONS_17-18'!O2:O643,"B370")+COUNTIF('INSCRIPTIONS_17-18'!P2:P643,"B370")</f>
        <v>0</v>
      </c>
      <c r="Q38" s="78">
        <f>COUNTIF('INSCRIPTIONS_17-18'!N2:N902,"B371")+COUNTIF('INSCRIPTIONS_17-18'!O2:O902,"B371")+COUNTIF('INSCRIPTIONS_17-18'!P2:P902,"B371")</f>
        <v>0</v>
      </c>
      <c r="R38" s="80"/>
      <c r="S38" s="59"/>
      <c r="T38" s="111"/>
      <c r="U38" s="111"/>
      <c r="V38" s="111"/>
      <c r="W38" s="59"/>
      <c r="X38" s="59"/>
      <c r="Y38" s="55"/>
      <c r="Z38" s="55"/>
      <c r="AA38" s="55"/>
      <c r="AB38" s="55"/>
      <c r="AC38" s="54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</row>
    <row r="39" spans="1:49" ht="8.25" customHeight="1" x14ac:dyDescent="0.2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4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</row>
    <row r="40" spans="1:49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4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</row>
    <row r="41" spans="1:49" x14ac:dyDescent="0.2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4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</row>
    <row r="42" spans="1:49" x14ac:dyDescent="0.2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4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</row>
    <row r="43" spans="1:49" x14ac:dyDescent="0.2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4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4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x14ac:dyDescent="0.2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4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4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x14ac:dyDescent="0.2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4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</row>
    <row r="48" spans="1:49" x14ac:dyDescent="0.2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4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</row>
    <row r="49" spans="1:49" x14ac:dyDescent="0.2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4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</row>
    <row r="50" spans="1:49" x14ac:dyDescent="0.2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4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</row>
    <row r="51" spans="1:49" x14ac:dyDescent="0.2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4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</row>
    <row r="52" spans="1:49" x14ac:dyDescent="0.2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4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</row>
    <row r="53" spans="1:49" x14ac:dyDescent="0.2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4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</row>
    <row r="54" spans="1:49" x14ac:dyDescent="0.2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4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</row>
    <row r="55" spans="1:49" x14ac:dyDescent="0.2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4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</row>
    <row r="56" spans="1:49" x14ac:dyDescent="0.2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4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</row>
    <row r="57" spans="1:49" x14ac:dyDescent="0.2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4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</row>
    <row r="58" spans="1:49" x14ac:dyDescent="0.2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4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</row>
    <row r="59" spans="1:49" x14ac:dyDescent="0.2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4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</row>
    <row r="60" spans="1:49" x14ac:dyDescent="0.2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4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</row>
    <row r="61" spans="1:49" x14ac:dyDescent="0.2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4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</row>
    <row r="62" spans="1:49" x14ac:dyDescent="0.2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4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</row>
    <row r="63" spans="1:49" x14ac:dyDescent="0.2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4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</row>
    <row r="64" spans="1:49" x14ac:dyDescent="0.2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4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</row>
  </sheetData>
  <mergeCells count="67">
    <mergeCell ref="K9:L9"/>
    <mergeCell ref="T4:X4"/>
    <mergeCell ref="F25:L25"/>
    <mergeCell ref="N25:R25"/>
    <mergeCell ref="F17:L17"/>
    <mergeCell ref="K21:L21"/>
    <mergeCell ref="N21:O21"/>
    <mergeCell ref="T8:X8"/>
    <mergeCell ref="T12:X12"/>
    <mergeCell ref="T16:X16"/>
    <mergeCell ref="T20:X20"/>
    <mergeCell ref="T9:X9"/>
    <mergeCell ref="F4:L4"/>
    <mergeCell ref="F8:L8"/>
    <mergeCell ref="F12:L12"/>
    <mergeCell ref="F16:L16"/>
    <mergeCell ref="F37:G37"/>
    <mergeCell ref="K37:L37"/>
    <mergeCell ref="F28:L28"/>
    <mergeCell ref="F32:L32"/>
    <mergeCell ref="F36:L36"/>
    <mergeCell ref="F29:L29"/>
    <mergeCell ref="N37:O37"/>
    <mergeCell ref="N29:R29"/>
    <mergeCell ref="N26:R26"/>
    <mergeCell ref="N30:R30"/>
    <mergeCell ref="N33:R33"/>
    <mergeCell ref="N36:R36"/>
    <mergeCell ref="N34:R34"/>
    <mergeCell ref="N32:R32"/>
    <mergeCell ref="AE4:AH5"/>
    <mergeCell ref="AE20:AH21"/>
    <mergeCell ref="Z2:AH2"/>
    <mergeCell ref="AE16:AH17"/>
    <mergeCell ref="T27:U28"/>
    <mergeCell ref="W27:X28"/>
    <mergeCell ref="AE25:AH26"/>
    <mergeCell ref="T13:X13"/>
    <mergeCell ref="T17:X17"/>
    <mergeCell ref="F2:X2"/>
    <mergeCell ref="F24:L24"/>
    <mergeCell ref="N4:R4"/>
    <mergeCell ref="N8:R8"/>
    <mergeCell ref="N12:R12"/>
    <mergeCell ref="F9:G9"/>
    <mergeCell ref="F20:L20"/>
    <mergeCell ref="N13:O13"/>
    <mergeCell ref="N24:R24"/>
    <mergeCell ref="AE30:AH32"/>
    <mergeCell ref="T32:X32"/>
    <mergeCell ref="T34:X34"/>
    <mergeCell ref="N16:R16"/>
    <mergeCell ref="N20:R20"/>
    <mergeCell ref="W29:X30"/>
    <mergeCell ref="T29:U30"/>
    <mergeCell ref="V27:V30"/>
    <mergeCell ref="T21:X21"/>
    <mergeCell ref="T25:X25"/>
    <mergeCell ref="T26:U26"/>
    <mergeCell ref="W26:X26"/>
    <mergeCell ref="N28:R28"/>
    <mergeCell ref="T18:X18"/>
    <mergeCell ref="T22:X22"/>
    <mergeCell ref="T14:X14"/>
    <mergeCell ref="T10:X10"/>
    <mergeCell ref="AE8:AH9"/>
    <mergeCell ref="AE12:AH13"/>
  </mergeCells>
  <printOptions horizontalCentered="1" verticalCentered="1"/>
  <pageMargins left="0.19685039370078741" right="0" top="0.19685039370078741" bottom="0.19685039370078741" header="0" footer="0"/>
  <pageSetup paperSize="9" orientation="landscape" blackAndWhite="1" r:id="rId1"/>
  <headerFooter>
    <oddHeader>&amp;CTABLEAU au 14/11/2017 à &amp;T</oddHeader>
    <oddFooter>&amp;C&amp;08 Page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  <pageSetUpPr fitToPage="1"/>
  </sheetPr>
  <dimension ref="A1:U24"/>
  <sheetViews>
    <sheetView zoomScale="90" zoomScaleNormal="90" workbookViewId="0">
      <selection activeCell="A25" sqref="A25"/>
    </sheetView>
  </sheetViews>
  <sheetFormatPr baseColWidth="10" defaultRowHeight="15" x14ac:dyDescent="0.25"/>
  <cols>
    <col min="1" max="1" width="25.5703125" style="2" customWidth="1"/>
    <col min="2" max="2" width="16.85546875" style="7" customWidth="1"/>
    <col min="3" max="3" width="7.42578125" style="14" customWidth="1"/>
    <col min="4" max="4" width="6.42578125" style="14" customWidth="1"/>
    <col min="5" max="5" width="21" style="2" customWidth="1"/>
    <col min="6" max="6" width="20.28515625" style="35" customWidth="1"/>
    <col min="7" max="7" width="38.28515625" style="2" customWidth="1"/>
    <col min="8" max="8" width="19.140625" style="6" customWidth="1"/>
    <col min="9" max="9" width="20" style="6" customWidth="1"/>
    <col min="10" max="10" width="18.7109375" style="6" customWidth="1"/>
    <col min="11" max="11" width="34.5703125" style="7" customWidth="1"/>
    <col min="12" max="12" width="9.140625" style="5" customWidth="1"/>
    <col min="13" max="13" width="29.85546875" style="7" customWidth="1"/>
    <col min="14" max="14" width="8.5703125" style="2" customWidth="1"/>
    <col min="15" max="16" width="8.42578125" style="16" customWidth="1"/>
    <col min="17" max="17" width="13.7109375" style="4" customWidth="1"/>
    <col min="18" max="18" width="10.28515625" style="14" customWidth="1"/>
    <col min="19" max="19" width="8" style="14" customWidth="1"/>
    <col min="20" max="20" width="13.7109375" style="35" customWidth="1"/>
    <col min="21" max="21" width="80.7109375" style="7" customWidth="1"/>
    <col min="22" max="16384" width="11.42578125" style="3"/>
  </cols>
  <sheetData>
    <row r="1" spans="1:21" s="8" customFormat="1" x14ac:dyDescent="0.25">
      <c r="A1" s="8" t="s">
        <v>58</v>
      </c>
      <c r="B1" s="25" t="s">
        <v>59</v>
      </c>
      <c r="C1" s="12" t="s">
        <v>60</v>
      </c>
      <c r="D1" s="12" t="s">
        <v>61</v>
      </c>
      <c r="E1" s="8" t="s">
        <v>81</v>
      </c>
      <c r="F1" s="9" t="s">
        <v>62</v>
      </c>
      <c r="G1" s="8" t="s">
        <v>0</v>
      </c>
      <c r="H1" s="10" t="s">
        <v>63</v>
      </c>
      <c r="I1" s="10" t="s">
        <v>64</v>
      </c>
      <c r="J1" s="10" t="s">
        <v>65</v>
      </c>
      <c r="K1" s="8" t="s">
        <v>66</v>
      </c>
      <c r="L1" s="13" t="s">
        <v>67</v>
      </c>
      <c r="M1" s="8" t="s">
        <v>1</v>
      </c>
      <c r="N1" s="8" t="s">
        <v>68</v>
      </c>
      <c r="O1" s="15" t="s">
        <v>69</v>
      </c>
      <c r="P1" s="15" t="s">
        <v>70</v>
      </c>
      <c r="Q1" s="11" t="s">
        <v>71</v>
      </c>
      <c r="R1" s="12" t="s">
        <v>72</v>
      </c>
      <c r="S1" s="12" t="s">
        <v>73</v>
      </c>
      <c r="T1" s="9" t="s">
        <v>74</v>
      </c>
      <c r="U1" s="8" t="s">
        <v>75</v>
      </c>
    </row>
    <row r="2" spans="1:21" x14ac:dyDescent="0.25">
      <c r="A2" s="29" t="s">
        <v>92</v>
      </c>
      <c r="B2" s="29" t="s">
        <v>116</v>
      </c>
      <c r="C2" s="137"/>
      <c r="D2" s="137" t="s">
        <v>61</v>
      </c>
      <c r="E2" s="45"/>
      <c r="F2" s="115"/>
      <c r="G2" s="116"/>
      <c r="H2" s="26"/>
      <c r="I2" s="26"/>
      <c r="J2" s="117"/>
      <c r="K2" s="118"/>
      <c r="L2" s="27"/>
      <c r="M2" s="28"/>
      <c r="N2" s="119" t="s">
        <v>31</v>
      </c>
      <c r="O2" s="120"/>
      <c r="P2" s="120"/>
      <c r="Q2" s="121"/>
      <c r="R2" s="122"/>
      <c r="S2" s="122"/>
      <c r="T2" s="115"/>
      <c r="U2" s="31"/>
    </row>
    <row r="3" spans="1:21" x14ac:dyDescent="0.25">
      <c r="A3" s="29" t="s">
        <v>93</v>
      </c>
      <c r="B3" s="29" t="s">
        <v>117</v>
      </c>
      <c r="C3" s="30"/>
      <c r="D3" s="30" t="s">
        <v>61</v>
      </c>
      <c r="E3" s="45"/>
      <c r="G3" s="41"/>
      <c r="H3" s="26"/>
      <c r="I3" s="26"/>
      <c r="J3" s="37"/>
      <c r="K3" s="38"/>
      <c r="L3" s="27"/>
      <c r="M3" s="28"/>
      <c r="N3" s="34" t="s">
        <v>89</v>
      </c>
      <c r="O3" s="40"/>
      <c r="P3" s="40"/>
      <c r="Q3" s="36"/>
      <c r="R3" s="39"/>
      <c r="S3" s="39"/>
      <c r="U3" s="31"/>
    </row>
    <row r="4" spans="1:21" x14ac:dyDescent="0.25">
      <c r="A4" s="29" t="s">
        <v>94</v>
      </c>
      <c r="B4" s="29" t="s">
        <v>118</v>
      </c>
      <c r="C4" s="137"/>
      <c r="D4" s="137" t="s">
        <v>61</v>
      </c>
      <c r="E4" s="45"/>
      <c r="F4" s="115"/>
      <c r="G4" s="116"/>
      <c r="H4" s="26"/>
      <c r="I4" s="26"/>
      <c r="J4" s="117"/>
      <c r="K4" s="118"/>
      <c r="L4" s="27"/>
      <c r="M4" s="28"/>
      <c r="N4" s="119" t="s">
        <v>31</v>
      </c>
      <c r="O4" s="120"/>
      <c r="P4" s="120"/>
      <c r="Q4" s="121"/>
      <c r="R4" s="122"/>
      <c r="S4" s="122"/>
      <c r="T4" s="115"/>
      <c r="U4" s="123"/>
    </row>
    <row r="5" spans="1:21" x14ac:dyDescent="0.25">
      <c r="A5" s="29" t="s">
        <v>95</v>
      </c>
      <c r="B5" s="29" t="s">
        <v>119</v>
      </c>
      <c r="C5" s="30"/>
      <c r="D5" s="30" t="s">
        <v>61</v>
      </c>
      <c r="E5" s="45"/>
      <c r="G5" s="41"/>
      <c r="H5" s="26"/>
      <c r="I5" s="26"/>
      <c r="J5" s="37"/>
      <c r="K5" s="38"/>
      <c r="L5" s="27"/>
      <c r="M5" s="28"/>
      <c r="N5" s="34" t="s">
        <v>37</v>
      </c>
      <c r="O5" s="40" t="s">
        <v>12</v>
      </c>
      <c r="P5" s="40" t="s">
        <v>115</v>
      </c>
      <c r="Q5" s="36"/>
      <c r="R5" s="39"/>
      <c r="S5" s="39"/>
      <c r="U5" s="31"/>
    </row>
    <row r="6" spans="1:21" x14ac:dyDescent="0.25">
      <c r="A6" s="29" t="s">
        <v>96</v>
      </c>
      <c r="B6" s="29" t="s">
        <v>120</v>
      </c>
      <c r="C6" s="30"/>
      <c r="D6" s="30" t="s">
        <v>61</v>
      </c>
      <c r="E6" s="45"/>
      <c r="G6" s="41"/>
      <c r="H6" s="26"/>
      <c r="I6" s="26"/>
      <c r="J6" s="37"/>
      <c r="K6" s="38"/>
      <c r="L6" s="27"/>
      <c r="M6" s="28"/>
      <c r="N6" s="34" t="s">
        <v>31</v>
      </c>
      <c r="O6" s="40"/>
      <c r="P6" s="40"/>
      <c r="Q6" s="36"/>
      <c r="R6" s="39"/>
      <c r="S6" s="39"/>
      <c r="U6" s="31"/>
    </row>
    <row r="7" spans="1:21" x14ac:dyDescent="0.25">
      <c r="A7" s="29" t="s">
        <v>97</v>
      </c>
      <c r="B7" s="29" t="s">
        <v>121</v>
      </c>
      <c r="C7" s="30"/>
      <c r="D7" s="30" t="s">
        <v>61</v>
      </c>
      <c r="E7" s="45"/>
      <c r="G7" s="17"/>
      <c r="H7" s="26"/>
      <c r="I7" s="26"/>
      <c r="J7" s="37"/>
      <c r="K7" s="38"/>
      <c r="L7" s="27"/>
      <c r="M7" s="28"/>
      <c r="N7" s="34" t="s">
        <v>22</v>
      </c>
      <c r="O7" s="40" t="s">
        <v>9</v>
      </c>
      <c r="P7" s="40"/>
      <c r="Q7" s="36"/>
      <c r="R7" s="39"/>
      <c r="S7" s="39"/>
      <c r="U7" s="31"/>
    </row>
    <row r="8" spans="1:21" x14ac:dyDescent="0.25">
      <c r="A8" s="29" t="s">
        <v>98</v>
      </c>
      <c r="B8" s="29" t="s">
        <v>122</v>
      </c>
      <c r="C8" s="30" t="s">
        <v>60</v>
      </c>
      <c r="D8" s="30"/>
      <c r="E8" s="45"/>
      <c r="G8" s="17"/>
      <c r="H8" s="26"/>
      <c r="I8" s="26"/>
      <c r="L8" s="27"/>
      <c r="M8" s="28"/>
      <c r="N8" s="2" t="s">
        <v>17</v>
      </c>
      <c r="U8" s="31"/>
    </row>
    <row r="9" spans="1:21" x14ac:dyDescent="0.25">
      <c r="A9" s="29" t="s">
        <v>99</v>
      </c>
      <c r="B9" s="29" t="s">
        <v>123</v>
      </c>
      <c r="C9" s="30"/>
      <c r="D9" s="30" t="s">
        <v>61</v>
      </c>
      <c r="E9" s="45"/>
      <c r="G9" s="41"/>
      <c r="H9" s="26"/>
      <c r="I9" s="26"/>
      <c r="J9" s="37"/>
      <c r="K9" s="38"/>
      <c r="L9" s="27"/>
      <c r="M9" s="28"/>
      <c r="N9" s="34" t="s">
        <v>13</v>
      </c>
      <c r="O9" s="40"/>
      <c r="P9" s="40"/>
      <c r="Q9" s="36"/>
      <c r="R9" s="39"/>
      <c r="S9" s="39"/>
      <c r="U9" s="31"/>
    </row>
    <row r="10" spans="1:21" x14ac:dyDescent="0.25">
      <c r="A10" s="138" t="s">
        <v>100</v>
      </c>
      <c r="B10" s="138" t="s">
        <v>124</v>
      </c>
      <c r="C10" s="137"/>
      <c r="D10" s="137" t="s">
        <v>61</v>
      </c>
      <c r="E10" s="139"/>
      <c r="F10" s="115"/>
      <c r="G10" s="134"/>
      <c r="H10" s="135"/>
      <c r="I10" s="135"/>
      <c r="J10" s="117"/>
      <c r="K10" s="118"/>
      <c r="L10" s="136"/>
      <c r="M10" s="136"/>
      <c r="N10" s="119" t="s">
        <v>34</v>
      </c>
      <c r="O10" s="120"/>
      <c r="P10" s="120"/>
      <c r="Q10" s="121"/>
      <c r="R10" s="122"/>
      <c r="S10" s="122"/>
      <c r="T10" s="115"/>
      <c r="U10" s="123"/>
    </row>
    <row r="11" spans="1:21" x14ac:dyDescent="0.25">
      <c r="A11" s="22" t="s">
        <v>101</v>
      </c>
      <c r="B11" s="22" t="s">
        <v>125</v>
      </c>
      <c r="C11" s="127" t="s">
        <v>60</v>
      </c>
      <c r="D11" s="127"/>
      <c r="E11" s="47"/>
      <c r="F11" s="128"/>
      <c r="G11" s="116"/>
      <c r="H11" s="26"/>
      <c r="I11" s="26"/>
      <c r="J11" s="129"/>
      <c r="K11" s="130"/>
      <c r="L11" s="27"/>
      <c r="M11" s="28"/>
      <c r="N11" s="133" t="s">
        <v>54</v>
      </c>
      <c r="O11" s="131" t="s">
        <v>12</v>
      </c>
      <c r="P11" s="131" t="s">
        <v>2</v>
      </c>
      <c r="Q11" s="132"/>
      <c r="R11" s="127"/>
      <c r="S11" s="127"/>
      <c r="T11" s="128"/>
      <c r="U11" s="31"/>
    </row>
    <row r="12" spans="1:21" x14ac:dyDescent="0.25">
      <c r="A12" s="22" t="s">
        <v>102</v>
      </c>
      <c r="B12" s="22" t="s">
        <v>126</v>
      </c>
      <c r="C12" s="39"/>
      <c r="D12" s="39" t="s">
        <v>61</v>
      </c>
      <c r="E12" s="48"/>
      <c r="G12" s="41"/>
      <c r="H12" s="42"/>
      <c r="I12" s="42"/>
      <c r="J12" s="37"/>
      <c r="K12" s="38"/>
      <c r="L12" s="43"/>
      <c r="M12" s="28"/>
      <c r="N12" s="34" t="s">
        <v>86</v>
      </c>
      <c r="O12" s="40"/>
      <c r="P12" s="40"/>
      <c r="Q12" s="36"/>
      <c r="R12" s="39"/>
      <c r="S12" s="39"/>
      <c r="U12" s="31"/>
    </row>
    <row r="13" spans="1:21" x14ac:dyDescent="0.25">
      <c r="A13" s="22" t="s">
        <v>103</v>
      </c>
      <c r="B13" s="22" t="s">
        <v>127</v>
      </c>
      <c r="C13" s="39" t="s">
        <v>60</v>
      </c>
      <c r="D13" s="39"/>
      <c r="E13" s="47"/>
      <c r="G13" s="17"/>
      <c r="H13" s="23"/>
      <c r="I13" s="23"/>
      <c r="J13" s="37"/>
      <c r="K13" s="38"/>
      <c r="L13" s="24"/>
      <c r="M13" s="21"/>
      <c r="N13" s="34" t="s">
        <v>40</v>
      </c>
      <c r="O13" s="40"/>
      <c r="P13" s="40"/>
      <c r="Q13" s="36"/>
      <c r="R13" s="39"/>
      <c r="S13" s="39"/>
      <c r="U13" s="31"/>
    </row>
    <row r="14" spans="1:21" x14ac:dyDescent="0.25">
      <c r="A14" s="32" t="s">
        <v>104</v>
      </c>
      <c r="B14" s="32" t="s">
        <v>128</v>
      </c>
      <c r="C14" s="33"/>
      <c r="D14" s="33" t="s">
        <v>61</v>
      </c>
      <c r="E14" s="46"/>
      <c r="G14" s="41"/>
      <c r="H14" s="26"/>
      <c r="I14" s="26"/>
      <c r="J14" s="37"/>
      <c r="K14" s="38"/>
      <c r="L14" s="27"/>
      <c r="M14" s="28"/>
      <c r="N14" s="34" t="s">
        <v>31</v>
      </c>
      <c r="O14" s="40"/>
      <c r="P14" s="40"/>
      <c r="Q14" s="36"/>
      <c r="R14" s="39"/>
      <c r="S14" s="39"/>
      <c r="U14" s="31"/>
    </row>
    <row r="15" spans="1:21" x14ac:dyDescent="0.25">
      <c r="A15" s="22" t="s">
        <v>105</v>
      </c>
      <c r="B15" s="22" t="s">
        <v>129</v>
      </c>
      <c r="C15" s="39" t="s">
        <v>60</v>
      </c>
      <c r="D15" s="39"/>
      <c r="E15" s="47"/>
      <c r="G15" s="41"/>
      <c r="H15" s="26"/>
      <c r="I15" s="26"/>
      <c r="J15" s="37"/>
      <c r="K15" s="38"/>
      <c r="L15" s="27"/>
      <c r="M15" s="28"/>
      <c r="N15" s="34" t="s">
        <v>32</v>
      </c>
      <c r="O15" s="40" t="s">
        <v>18</v>
      </c>
      <c r="P15" s="40"/>
      <c r="Q15" s="36"/>
      <c r="R15" s="39"/>
      <c r="S15" s="39"/>
      <c r="U15" s="31"/>
    </row>
    <row r="16" spans="1:21" x14ac:dyDescent="0.25">
      <c r="A16" s="22" t="s">
        <v>106</v>
      </c>
      <c r="B16" s="22" t="s">
        <v>130</v>
      </c>
      <c r="C16" s="39"/>
      <c r="D16" s="39" t="s">
        <v>61</v>
      </c>
      <c r="E16" s="49"/>
      <c r="G16" s="41"/>
      <c r="H16" s="18"/>
      <c r="I16" s="18"/>
      <c r="J16" s="37"/>
      <c r="K16" s="38"/>
      <c r="L16" s="19"/>
      <c r="M16" s="20"/>
      <c r="N16" s="34" t="s">
        <v>33</v>
      </c>
      <c r="O16" s="40"/>
      <c r="P16" s="40"/>
      <c r="Q16" s="36"/>
      <c r="R16" s="39"/>
      <c r="S16" s="39"/>
      <c r="U16" s="31"/>
    </row>
    <row r="17" spans="1:21" x14ac:dyDescent="0.25">
      <c r="A17" s="22" t="s">
        <v>107</v>
      </c>
      <c r="B17" s="22" t="s">
        <v>131</v>
      </c>
      <c r="C17" s="39"/>
      <c r="D17" s="39" t="s">
        <v>61</v>
      </c>
      <c r="E17" s="47"/>
      <c r="G17" s="41"/>
      <c r="H17" s="26"/>
      <c r="I17" s="26"/>
      <c r="J17" s="37"/>
      <c r="K17" s="38"/>
      <c r="L17" s="27"/>
      <c r="M17" s="28"/>
      <c r="N17" s="34" t="s">
        <v>4</v>
      </c>
      <c r="O17" s="40"/>
      <c r="P17" s="40"/>
      <c r="Q17" s="36"/>
      <c r="R17" s="39"/>
      <c r="S17" s="39"/>
      <c r="U17" s="31"/>
    </row>
    <row r="18" spans="1:21" x14ac:dyDescent="0.25">
      <c r="A18" s="22" t="s">
        <v>108</v>
      </c>
      <c r="B18" s="22" t="s">
        <v>132</v>
      </c>
      <c r="C18" s="39"/>
      <c r="D18" s="39" t="s">
        <v>61</v>
      </c>
      <c r="E18" s="47"/>
      <c r="G18" s="41"/>
      <c r="H18" s="23"/>
      <c r="I18" s="23"/>
      <c r="J18" s="37"/>
      <c r="K18" s="38"/>
      <c r="L18" s="24"/>
      <c r="M18" s="21"/>
      <c r="N18" s="133" t="s">
        <v>43</v>
      </c>
      <c r="O18" s="131" t="s">
        <v>12</v>
      </c>
      <c r="P18" s="40"/>
      <c r="Q18" s="36"/>
      <c r="R18" s="39"/>
      <c r="S18" s="39"/>
      <c r="U18" s="31"/>
    </row>
    <row r="19" spans="1:21" x14ac:dyDescent="0.25">
      <c r="A19" s="22" t="s">
        <v>109</v>
      </c>
      <c r="B19" s="22" t="s">
        <v>133</v>
      </c>
      <c r="C19" s="127"/>
      <c r="D19" s="127" t="s">
        <v>61</v>
      </c>
      <c r="E19" s="47"/>
      <c r="F19" s="128"/>
      <c r="G19" s="116"/>
      <c r="H19" s="26"/>
      <c r="I19" s="26"/>
      <c r="J19" s="129"/>
      <c r="K19" s="130"/>
      <c r="L19" s="27"/>
      <c r="M19" s="28"/>
      <c r="N19" s="133" t="s">
        <v>43</v>
      </c>
      <c r="O19" s="131" t="s">
        <v>12</v>
      </c>
      <c r="P19" s="131"/>
      <c r="Q19" s="132"/>
      <c r="R19" s="127"/>
      <c r="S19" s="127"/>
      <c r="T19" s="128"/>
      <c r="U19" s="123"/>
    </row>
    <row r="20" spans="1:21" x14ac:dyDescent="0.25">
      <c r="A20" s="22" t="s">
        <v>110</v>
      </c>
      <c r="B20" s="22" t="s">
        <v>134</v>
      </c>
      <c r="C20" s="39"/>
      <c r="D20" s="39" t="s">
        <v>61</v>
      </c>
      <c r="E20" s="48"/>
      <c r="G20" s="41"/>
      <c r="H20" s="42"/>
      <c r="I20" s="42"/>
      <c r="J20" s="37"/>
      <c r="K20" s="38"/>
      <c r="L20" s="43"/>
      <c r="M20" s="44"/>
      <c r="N20" s="34" t="s">
        <v>17</v>
      </c>
      <c r="O20" s="40"/>
      <c r="P20" s="40"/>
      <c r="Q20" s="36"/>
      <c r="R20" s="39"/>
      <c r="S20" s="39"/>
      <c r="U20" s="31"/>
    </row>
    <row r="21" spans="1:21" x14ac:dyDescent="0.25">
      <c r="A21" s="22" t="s">
        <v>111</v>
      </c>
      <c r="B21" s="22" t="s">
        <v>135</v>
      </c>
      <c r="C21" s="39" t="s">
        <v>60</v>
      </c>
      <c r="D21" s="39"/>
      <c r="E21" s="50"/>
      <c r="G21" s="41"/>
      <c r="H21" s="51"/>
      <c r="I21" s="51"/>
      <c r="J21" s="37"/>
      <c r="K21" s="38"/>
      <c r="L21" s="52"/>
      <c r="M21" s="28"/>
      <c r="N21" s="34" t="s">
        <v>19</v>
      </c>
      <c r="O21" s="40"/>
      <c r="P21" s="40"/>
      <c r="Q21" s="36"/>
      <c r="R21" s="39"/>
      <c r="S21" s="39"/>
      <c r="U21" s="31"/>
    </row>
    <row r="22" spans="1:21" x14ac:dyDescent="0.25">
      <c r="A22" s="22" t="s">
        <v>112</v>
      </c>
      <c r="B22" s="22" t="s">
        <v>136</v>
      </c>
      <c r="C22" s="39"/>
      <c r="D22" s="39" t="s">
        <v>61</v>
      </c>
      <c r="E22" s="47"/>
      <c r="G22" s="41"/>
      <c r="H22" s="26"/>
      <c r="I22" s="26"/>
      <c r="J22" s="37"/>
      <c r="K22" s="38"/>
      <c r="L22" s="52"/>
      <c r="M22" s="28"/>
      <c r="N22" s="34" t="s">
        <v>19</v>
      </c>
      <c r="O22" s="40"/>
      <c r="P22" s="40"/>
      <c r="Q22" s="36"/>
      <c r="R22" s="39"/>
      <c r="S22" s="39"/>
      <c r="U22" s="31"/>
    </row>
    <row r="23" spans="1:21" x14ac:dyDescent="0.25">
      <c r="A23" s="22" t="s">
        <v>113</v>
      </c>
      <c r="B23" s="22" t="s">
        <v>137</v>
      </c>
      <c r="C23" s="39"/>
      <c r="D23" s="39" t="s">
        <v>61</v>
      </c>
      <c r="E23" s="49"/>
      <c r="G23" s="41"/>
      <c r="H23" s="18"/>
      <c r="I23" s="18"/>
      <c r="L23" s="19"/>
      <c r="M23" s="20"/>
      <c r="N23" s="34" t="s">
        <v>50</v>
      </c>
      <c r="O23" s="40"/>
      <c r="U23" s="31"/>
    </row>
    <row r="24" spans="1:21" x14ac:dyDescent="0.25">
      <c r="A24" s="22" t="s">
        <v>114</v>
      </c>
      <c r="B24" s="22" t="s">
        <v>138</v>
      </c>
      <c r="C24" s="39"/>
      <c r="D24" s="39" t="s">
        <v>61</v>
      </c>
      <c r="E24" s="47"/>
      <c r="G24" s="41"/>
      <c r="H24" s="26"/>
      <c r="I24" s="26"/>
      <c r="J24" s="37"/>
      <c r="K24" s="38"/>
      <c r="L24" s="27"/>
      <c r="M24" s="28"/>
      <c r="N24" s="34" t="s">
        <v>42</v>
      </c>
      <c r="O24" s="40"/>
      <c r="P24" s="40"/>
      <c r="Q24" s="36"/>
      <c r="R24" s="39"/>
      <c r="S24" s="39"/>
      <c r="U24" s="31"/>
    </row>
  </sheetData>
  <pageMargins left="0.39370078740157477" right="0.39370078740157477" top="0.59055118110236215" bottom="0.59055118110236215" header="0.39370078740157477" footer="0.39370078740157477"/>
  <pageSetup paperSize="9" scale="41" fitToHeight="0" orientation="landscape" r:id="rId1"/>
  <headerFooter>
    <oddHeader>&amp;CFeuille INSCRIPTIONS_17-18 au &amp;J à &amp;T</oddHeader>
    <oddFooter>&amp;C&amp;08 Page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TABLEAU_DE_BORD</vt:lpstr>
      <vt:lpstr>INSCRIPTIONS_17-18</vt:lpstr>
      <vt:lpstr>'INSCRIPTIONS_17-18'!Zone_d_impression</vt:lpstr>
      <vt:lpstr>TABLEAU_DE_BORD!Zone_d_impression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2017-11-23T22:12:00Z</cp:lastPrinted>
  <dcterms:created xsi:type="dcterms:W3CDTF">2017-08-10T08:40:32Z</dcterms:created>
  <dcterms:modified xsi:type="dcterms:W3CDTF">2017-11-24T09:34:05Z</dcterms:modified>
</cp:coreProperties>
</file>