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merico\Desktop\"/>
    </mc:Choice>
  </mc:AlternateContent>
  <bookViews>
    <workbookView xWindow="0" yWindow="0" windowWidth="28800" windowHeight="11775"/>
  </bookViews>
  <sheets>
    <sheet name="Devis" sheetId="1" r:id="rId1"/>
    <sheet name="List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11" i="2" l="1"/>
  <c r="K411" i="2"/>
  <c r="J412" i="2"/>
  <c r="M5" i="2"/>
  <c r="L5" i="2"/>
  <c r="L6" i="2"/>
  <c r="L7" i="2"/>
  <c r="L9" i="2"/>
  <c r="L10" i="2"/>
  <c r="L12" i="2"/>
  <c r="L13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4" i="2"/>
  <c r="L55" i="2"/>
  <c r="L56" i="2"/>
  <c r="L57" i="2"/>
  <c r="L58" i="2"/>
  <c r="L59" i="2"/>
  <c r="L60" i="2"/>
  <c r="L61" i="2"/>
  <c r="L62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9" i="2"/>
  <c r="L90" i="2"/>
  <c r="L91" i="2"/>
  <c r="L92" i="2"/>
  <c r="L93" i="2"/>
  <c r="L94" i="2"/>
  <c r="L95" i="2"/>
  <c r="L96" i="2"/>
  <c r="L97" i="2"/>
  <c r="L98" i="2"/>
  <c r="L99" i="2"/>
  <c r="L100" i="2"/>
  <c r="L102" i="2"/>
  <c r="L104" i="2"/>
  <c r="L106" i="2"/>
  <c r="L108" i="2"/>
  <c r="L110" i="2"/>
  <c r="L111" i="2"/>
  <c r="L112" i="2"/>
  <c r="L113" i="2"/>
  <c r="L114" i="2"/>
  <c r="L115" i="2"/>
  <c r="L116" i="2"/>
  <c r="L117" i="2"/>
  <c r="L118" i="2"/>
  <c r="L120" i="2"/>
  <c r="L121" i="2"/>
  <c r="L122" i="2"/>
  <c r="L123" i="2"/>
  <c r="L124" i="2"/>
  <c r="L126" i="2"/>
  <c r="L128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7" i="2"/>
  <c r="L168" i="2"/>
  <c r="L169" i="2"/>
  <c r="L171" i="2"/>
  <c r="L173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7" i="2"/>
  <c r="L208" i="2"/>
  <c r="L209" i="2"/>
  <c r="L211" i="2"/>
  <c r="L213" i="2"/>
  <c r="L214" i="2"/>
  <c r="L215" i="2"/>
  <c r="L216" i="2"/>
  <c r="L218" i="2"/>
  <c r="L220" i="2"/>
  <c r="L221" i="2"/>
  <c r="L223" i="2"/>
  <c r="L224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3" i="2"/>
  <c r="L264" i="2"/>
  <c r="L265" i="2"/>
  <c r="L266" i="2"/>
  <c r="L267" i="2"/>
  <c r="L268" i="2"/>
  <c r="L270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90" i="2"/>
  <c r="L291" i="2"/>
  <c r="L293" i="2"/>
  <c r="L295" i="2"/>
  <c r="L296" i="2"/>
  <c r="L298" i="2"/>
  <c r="L299" i="2"/>
  <c r="L300" i="2"/>
  <c r="L302" i="2"/>
  <c r="L303" i="2"/>
  <c r="L304" i="2"/>
  <c r="L306" i="2"/>
  <c r="L308" i="2"/>
  <c r="L309" i="2"/>
  <c r="L310" i="2"/>
  <c r="L311" i="2"/>
  <c r="L312" i="2"/>
  <c r="L313" i="2"/>
  <c r="L314" i="2"/>
  <c r="L315" i="2"/>
  <c r="L317" i="2"/>
  <c r="L318" i="2"/>
  <c r="L320" i="2"/>
  <c r="L321" i="2"/>
  <c r="L322" i="2"/>
  <c r="L324" i="2"/>
  <c r="L325" i="2"/>
  <c r="L326" i="2"/>
  <c r="L328" i="2"/>
  <c r="L329" i="2"/>
  <c r="L331" i="2"/>
  <c r="L332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2" i="2"/>
  <c r="L403" i="2"/>
  <c r="L404" i="2"/>
  <c r="L405" i="2"/>
  <c r="L406" i="2"/>
  <c r="L407" i="2"/>
  <c r="L409" i="2"/>
  <c r="L410" i="2"/>
  <c r="O5" i="2" l="1"/>
  <c r="L8" i="2"/>
  <c r="M6" i="2"/>
  <c r="P5" i="2"/>
  <c r="M7" i="1"/>
  <c r="M6" i="1"/>
  <c r="M5" i="1"/>
  <c r="M4" i="1"/>
  <c r="M3" i="1"/>
  <c r="M2" i="1"/>
  <c r="R4" i="1"/>
  <c r="R12" i="1"/>
  <c r="R13" i="1"/>
  <c r="R14" i="1"/>
  <c r="R15" i="1"/>
  <c r="R16" i="1"/>
  <c r="K12" i="1"/>
  <c r="M12" i="1"/>
  <c r="N12" i="1" s="1"/>
  <c r="P12" i="1" s="1"/>
  <c r="K13" i="1"/>
  <c r="M13" i="1" s="1"/>
  <c r="N13" i="1" s="1"/>
  <c r="P13" i="1" s="1"/>
  <c r="K14" i="1"/>
  <c r="M14" i="1" s="1"/>
  <c r="K15" i="1"/>
  <c r="M15" i="1" s="1"/>
  <c r="N15" i="1" s="1"/>
  <c r="P15" i="1" s="1"/>
  <c r="K16" i="1"/>
  <c r="M16" i="1" s="1"/>
  <c r="K17" i="1"/>
  <c r="M17" i="1" s="1"/>
  <c r="N17" i="1" s="1"/>
  <c r="P17" i="1" s="1"/>
  <c r="R17" i="1"/>
  <c r="K18" i="1"/>
  <c r="M18" i="1" s="1"/>
  <c r="N18" i="1" s="1"/>
  <c r="P18" i="1" s="1"/>
  <c r="R18" i="1"/>
  <c r="K19" i="1"/>
  <c r="M19" i="1" s="1"/>
  <c r="N19" i="1" s="1"/>
  <c r="P19" i="1" s="1"/>
  <c r="R19" i="1"/>
  <c r="K20" i="1"/>
  <c r="M20" i="1" s="1"/>
  <c r="N20" i="1" s="1"/>
  <c r="P20" i="1" s="1"/>
  <c r="R20" i="1"/>
  <c r="K21" i="1"/>
  <c r="M21" i="1" s="1"/>
  <c r="N21" i="1" s="1"/>
  <c r="P21" i="1" s="1"/>
  <c r="R21" i="1"/>
  <c r="K22" i="1"/>
  <c r="M22" i="1" s="1"/>
  <c r="N22" i="1" s="1"/>
  <c r="P22" i="1" s="1"/>
  <c r="R22" i="1"/>
  <c r="K23" i="1"/>
  <c r="M23" i="1" s="1"/>
  <c r="N23" i="1" s="1"/>
  <c r="P23" i="1" s="1"/>
  <c r="R23" i="1"/>
  <c r="K24" i="1"/>
  <c r="M24" i="1"/>
  <c r="N24" i="1" s="1"/>
  <c r="P24" i="1" s="1"/>
  <c r="R24" i="1"/>
  <c r="K25" i="1"/>
  <c r="M25" i="1" s="1"/>
  <c r="N25" i="1"/>
  <c r="P25" i="1" s="1"/>
  <c r="R25" i="1"/>
  <c r="K26" i="1"/>
  <c r="M26" i="1" s="1"/>
  <c r="N26" i="1" s="1"/>
  <c r="P26" i="1" s="1"/>
  <c r="R26" i="1"/>
  <c r="K27" i="1"/>
  <c r="M27" i="1" s="1"/>
  <c r="N27" i="1" s="1"/>
  <c r="P27" i="1" s="1"/>
  <c r="R27" i="1"/>
  <c r="K28" i="1"/>
  <c r="M28" i="1"/>
  <c r="N28" i="1" s="1"/>
  <c r="P28" i="1" s="1"/>
  <c r="R28" i="1"/>
  <c r="K29" i="1"/>
  <c r="M29" i="1" s="1"/>
  <c r="N29" i="1" s="1"/>
  <c r="P29" i="1" s="1"/>
  <c r="R29" i="1"/>
  <c r="K30" i="1"/>
  <c r="M30" i="1"/>
  <c r="N30" i="1" s="1"/>
  <c r="P30" i="1" s="1"/>
  <c r="R30" i="1"/>
  <c r="K31" i="1"/>
  <c r="M31" i="1" s="1"/>
  <c r="N31" i="1" s="1"/>
  <c r="P31" i="1" s="1"/>
  <c r="R31" i="1"/>
  <c r="K32" i="1"/>
  <c r="M32" i="1" s="1"/>
  <c r="N32" i="1" s="1"/>
  <c r="P32" i="1" s="1"/>
  <c r="R32" i="1"/>
  <c r="K33" i="1"/>
  <c r="M33" i="1" s="1"/>
  <c r="N33" i="1" s="1"/>
  <c r="P33" i="1" s="1"/>
  <c r="R33" i="1"/>
  <c r="K34" i="1"/>
  <c r="M34" i="1" s="1"/>
  <c r="N34" i="1" s="1"/>
  <c r="P34" i="1" s="1"/>
  <c r="R34" i="1"/>
  <c r="K35" i="1"/>
  <c r="M35" i="1" s="1"/>
  <c r="N35" i="1" s="1"/>
  <c r="P35" i="1" s="1"/>
  <c r="R35" i="1"/>
  <c r="K36" i="1"/>
  <c r="M36" i="1"/>
  <c r="N36" i="1" s="1"/>
  <c r="P36" i="1" s="1"/>
  <c r="R36" i="1"/>
  <c r="K37" i="1"/>
  <c r="M37" i="1" s="1"/>
  <c r="N37" i="1" s="1"/>
  <c r="P37" i="1" s="1"/>
  <c r="R37" i="1"/>
  <c r="K38" i="1"/>
  <c r="M38" i="1"/>
  <c r="N38" i="1" s="1"/>
  <c r="P38" i="1" s="1"/>
  <c r="R38" i="1"/>
  <c r="K39" i="1"/>
  <c r="M39" i="1" s="1"/>
  <c r="N39" i="1" s="1"/>
  <c r="P39" i="1" s="1"/>
  <c r="R39" i="1"/>
  <c r="K40" i="1"/>
  <c r="M40" i="1" s="1"/>
  <c r="N40" i="1" s="1"/>
  <c r="P40" i="1" s="1"/>
  <c r="R40" i="1"/>
  <c r="K41" i="1"/>
  <c r="M41" i="1" s="1"/>
  <c r="N41" i="1" s="1"/>
  <c r="P41" i="1" s="1"/>
  <c r="R41" i="1"/>
  <c r="K42" i="1"/>
  <c r="M42" i="1" s="1"/>
  <c r="N42" i="1" s="1"/>
  <c r="P42" i="1" s="1"/>
  <c r="R42" i="1"/>
  <c r="K43" i="1"/>
  <c r="M43" i="1" s="1"/>
  <c r="N43" i="1" s="1"/>
  <c r="P43" i="1" s="1"/>
  <c r="R43" i="1"/>
  <c r="K44" i="1"/>
  <c r="M44" i="1"/>
  <c r="N44" i="1" s="1"/>
  <c r="P44" i="1" s="1"/>
  <c r="R44" i="1"/>
  <c r="K45" i="1"/>
  <c r="M45" i="1" s="1"/>
  <c r="N45" i="1" s="1"/>
  <c r="P45" i="1" s="1"/>
  <c r="R45" i="1"/>
  <c r="K46" i="1"/>
  <c r="M46" i="1"/>
  <c r="N46" i="1" s="1"/>
  <c r="P46" i="1" s="1"/>
  <c r="R46" i="1"/>
  <c r="K47" i="1"/>
  <c r="M47" i="1" s="1"/>
  <c r="N47" i="1" s="1"/>
  <c r="P47" i="1" s="1"/>
  <c r="R47" i="1"/>
  <c r="K48" i="1"/>
  <c r="M48" i="1" s="1"/>
  <c r="N48" i="1" s="1"/>
  <c r="P48" i="1"/>
  <c r="R48" i="1"/>
  <c r="K49" i="1"/>
  <c r="M49" i="1" s="1"/>
  <c r="N49" i="1" s="1"/>
  <c r="P49" i="1" s="1"/>
  <c r="R49" i="1"/>
  <c r="K50" i="1"/>
  <c r="M50" i="1" s="1"/>
  <c r="N50" i="1" s="1"/>
  <c r="P50" i="1" s="1"/>
  <c r="R50" i="1"/>
  <c r="K51" i="1"/>
  <c r="M51" i="1" s="1"/>
  <c r="N51" i="1" s="1"/>
  <c r="P51" i="1" s="1"/>
  <c r="R51" i="1"/>
  <c r="K52" i="1"/>
  <c r="M52" i="1"/>
  <c r="N52" i="1" s="1"/>
  <c r="P52" i="1" s="1"/>
  <c r="R52" i="1"/>
  <c r="K53" i="1"/>
  <c r="M53" i="1" s="1"/>
  <c r="N53" i="1" s="1"/>
  <c r="P53" i="1" s="1"/>
  <c r="R53" i="1"/>
  <c r="K54" i="1"/>
  <c r="M54" i="1"/>
  <c r="N54" i="1" s="1"/>
  <c r="P54" i="1" s="1"/>
  <c r="R54" i="1"/>
  <c r="K55" i="1"/>
  <c r="M55" i="1" s="1"/>
  <c r="N55" i="1" s="1"/>
  <c r="P55" i="1" s="1"/>
  <c r="R55" i="1"/>
  <c r="K56" i="1"/>
  <c r="M56" i="1" s="1"/>
  <c r="N56" i="1" s="1"/>
  <c r="P56" i="1" s="1"/>
  <c r="R56" i="1"/>
  <c r="K57" i="1"/>
  <c r="M57" i="1" s="1"/>
  <c r="N57" i="1" s="1"/>
  <c r="P57" i="1" s="1"/>
  <c r="R57" i="1"/>
  <c r="K58" i="1"/>
  <c r="M58" i="1" s="1"/>
  <c r="N58" i="1" s="1"/>
  <c r="P58" i="1" s="1"/>
  <c r="R58" i="1"/>
  <c r="K59" i="1"/>
  <c r="M59" i="1" s="1"/>
  <c r="N59" i="1" s="1"/>
  <c r="P59" i="1" s="1"/>
  <c r="R59" i="1"/>
  <c r="K60" i="1"/>
  <c r="M60" i="1"/>
  <c r="N60" i="1" s="1"/>
  <c r="P60" i="1" s="1"/>
  <c r="R60" i="1"/>
  <c r="K61" i="1"/>
  <c r="M61" i="1" s="1"/>
  <c r="N61" i="1" s="1"/>
  <c r="P61" i="1" s="1"/>
  <c r="R61" i="1"/>
  <c r="K62" i="1"/>
  <c r="M62" i="1"/>
  <c r="N62" i="1" s="1"/>
  <c r="P62" i="1" s="1"/>
  <c r="R62" i="1"/>
  <c r="K63" i="1"/>
  <c r="M63" i="1" s="1"/>
  <c r="N63" i="1" s="1"/>
  <c r="P63" i="1" s="1"/>
  <c r="R63" i="1"/>
  <c r="K64" i="1"/>
  <c r="M64" i="1" s="1"/>
  <c r="N64" i="1" s="1"/>
  <c r="P64" i="1" s="1"/>
  <c r="R64" i="1"/>
  <c r="K65" i="1"/>
  <c r="M65" i="1" s="1"/>
  <c r="N65" i="1" s="1"/>
  <c r="P65" i="1" s="1"/>
  <c r="R65" i="1"/>
  <c r="K66" i="1"/>
  <c r="M66" i="1" s="1"/>
  <c r="N66" i="1" s="1"/>
  <c r="P66" i="1" s="1"/>
  <c r="R66" i="1"/>
  <c r="K67" i="1"/>
  <c r="M67" i="1" s="1"/>
  <c r="N67" i="1" s="1"/>
  <c r="P67" i="1" s="1"/>
  <c r="R67" i="1"/>
  <c r="K68" i="1"/>
  <c r="M68" i="1"/>
  <c r="N68" i="1" s="1"/>
  <c r="P68" i="1" s="1"/>
  <c r="R68" i="1"/>
  <c r="K69" i="1"/>
  <c r="M69" i="1" s="1"/>
  <c r="N69" i="1" s="1"/>
  <c r="P69" i="1" s="1"/>
  <c r="R69" i="1"/>
  <c r="K70" i="1"/>
  <c r="M70" i="1"/>
  <c r="N70" i="1" s="1"/>
  <c r="P70" i="1" s="1"/>
  <c r="R70" i="1"/>
  <c r="K71" i="1"/>
  <c r="M71" i="1" s="1"/>
  <c r="N71" i="1" s="1"/>
  <c r="P71" i="1" s="1"/>
  <c r="R71" i="1"/>
  <c r="K72" i="1"/>
  <c r="M72" i="1" s="1"/>
  <c r="N72" i="1" s="1"/>
  <c r="P72" i="1" s="1"/>
  <c r="R72" i="1"/>
  <c r="K73" i="1"/>
  <c r="M73" i="1" s="1"/>
  <c r="N73" i="1" s="1"/>
  <c r="P73" i="1" s="1"/>
  <c r="R73" i="1"/>
  <c r="K74" i="1"/>
  <c r="M74" i="1" s="1"/>
  <c r="N74" i="1" s="1"/>
  <c r="P74" i="1" s="1"/>
  <c r="R74" i="1"/>
  <c r="K75" i="1"/>
  <c r="M75" i="1" s="1"/>
  <c r="N75" i="1" s="1"/>
  <c r="P75" i="1" s="1"/>
  <c r="R75" i="1"/>
  <c r="K76" i="1"/>
  <c r="M76" i="1"/>
  <c r="N76" i="1" s="1"/>
  <c r="P76" i="1" s="1"/>
  <c r="R76" i="1"/>
  <c r="K77" i="1"/>
  <c r="M77" i="1" s="1"/>
  <c r="N77" i="1" s="1"/>
  <c r="P77" i="1" s="1"/>
  <c r="R77" i="1"/>
  <c r="K78" i="1"/>
  <c r="M78" i="1"/>
  <c r="N78" i="1" s="1"/>
  <c r="P78" i="1" s="1"/>
  <c r="R78" i="1"/>
  <c r="K79" i="1"/>
  <c r="M79" i="1" s="1"/>
  <c r="N79" i="1" s="1"/>
  <c r="P79" i="1" s="1"/>
  <c r="R79" i="1"/>
  <c r="K80" i="1"/>
  <c r="M80" i="1" s="1"/>
  <c r="N80" i="1" s="1"/>
  <c r="P80" i="1"/>
  <c r="R80" i="1"/>
  <c r="K81" i="1"/>
  <c r="M81" i="1" s="1"/>
  <c r="N81" i="1" s="1"/>
  <c r="P81" i="1" s="1"/>
  <c r="R81" i="1"/>
  <c r="K82" i="1"/>
  <c r="M82" i="1" s="1"/>
  <c r="N82" i="1" s="1"/>
  <c r="P82" i="1" s="1"/>
  <c r="R82" i="1"/>
  <c r="K83" i="1"/>
  <c r="M83" i="1" s="1"/>
  <c r="N83" i="1" s="1"/>
  <c r="P83" i="1" s="1"/>
  <c r="R83" i="1"/>
  <c r="K84" i="1"/>
  <c r="M84" i="1"/>
  <c r="N84" i="1" s="1"/>
  <c r="P84" i="1" s="1"/>
  <c r="R84" i="1"/>
  <c r="K85" i="1"/>
  <c r="M85" i="1" s="1"/>
  <c r="N85" i="1" s="1"/>
  <c r="P85" i="1" s="1"/>
  <c r="R85" i="1"/>
  <c r="K86" i="1"/>
  <c r="M86" i="1"/>
  <c r="N86" i="1" s="1"/>
  <c r="P86" i="1" s="1"/>
  <c r="R86" i="1"/>
  <c r="K87" i="1"/>
  <c r="M87" i="1" s="1"/>
  <c r="N87" i="1"/>
  <c r="P87" i="1" s="1"/>
  <c r="R87" i="1"/>
  <c r="K88" i="1"/>
  <c r="M88" i="1" s="1"/>
  <c r="N88" i="1" s="1"/>
  <c r="P88" i="1"/>
  <c r="R88" i="1"/>
  <c r="K89" i="1"/>
  <c r="M89" i="1" s="1"/>
  <c r="N89" i="1" s="1"/>
  <c r="P89" i="1" s="1"/>
  <c r="R89" i="1"/>
  <c r="K90" i="1"/>
  <c r="M90" i="1" s="1"/>
  <c r="N90" i="1" s="1"/>
  <c r="P90" i="1" s="1"/>
  <c r="R90" i="1"/>
  <c r="K91" i="1"/>
  <c r="M91" i="1" s="1"/>
  <c r="N91" i="1" s="1"/>
  <c r="P91" i="1" s="1"/>
  <c r="R91" i="1"/>
  <c r="K92" i="1"/>
  <c r="M92" i="1"/>
  <c r="N92" i="1" s="1"/>
  <c r="P92" i="1" s="1"/>
  <c r="R92" i="1"/>
  <c r="K93" i="1"/>
  <c r="M93" i="1" s="1"/>
  <c r="N93" i="1" s="1"/>
  <c r="P93" i="1" s="1"/>
  <c r="R93" i="1"/>
  <c r="K94" i="1"/>
  <c r="M94" i="1"/>
  <c r="N94" i="1" s="1"/>
  <c r="P94" i="1" s="1"/>
  <c r="R94" i="1"/>
  <c r="K95" i="1"/>
  <c r="M95" i="1" s="1"/>
  <c r="N95" i="1"/>
  <c r="P95" i="1" s="1"/>
  <c r="R95" i="1"/>
  <c r="K96" i="1"/>
  <c r="M96" i="1" s="1"/>
  <c r="N96" i="1" s="1"/>
  <c r="P96" i="1"/>
  <c r="R96" i="1"/>
  <c r="K97" i="1"/>
  <c r="M97" i="1" s="1"/>
  <c r="N97" i="1" s="1"/>
  <c r="P97" i="1" s="1"/>
  <c r="R97" i="1"/>
  <c r="K98" i="1"/>
  <c r="M98" i="1" s="1"/>
  <c r="N98" i="1" s="1"/>
  <c r="P98" i="1" s="1"/>
  <c r="R98" i="1"/>
  <c r="K99" i="1"/>
  <c r="M99" i="1" s="1"/>
  <c r="N99" i="1" s="1"/>
  <c r="P99" i="1" s="1"/>
  <c r="R99" i="1"/>
  <c r="K100" i="1"/>
  <c r="M100" i="1"/>
  <c r="N100" i="1" s="1"/>
  <c r="P100" i="1" s="1"/>
  <c r="R100" i="1"/>
  <c r="K101" i="1"/>
  <c r="M101" i="1" s="1"/>
  <c r="N101" i="1" s="1"/>
  <c r="P101" i="1" s="1"/>
  <c r="R101" i="1"/>
  <c r="K102" i="1"/>
  <c r="M102" i="1"/>
  <c r="N102" i="1" s="1"/>
  <c r="P102" i="1" s="1"/>
  <c r="R102" i="1"/>
  <c r="K103" i="1"/>
  <c r="M103" i="1" s="1"/>
  <c r="N103" i="1"/>
  <c r="P103" i="1" s="1"/>
  <c r="R103" i="1"/>
  <c r="K104" i="1"/>
  <c r="M104" i="1" s="1"/>
  <c r="N104" i="1" s="1"/>
  <c r="P104" i="1"/>
  <c r="R104" i="1"/>
  <c r="K105" i="1"/>
  <c r="M105" i="1" s="1"/>
  <c r="N105" i="1" s="1"/>
  <c r="P105" i="1" s="1"/>
  <c r="R105" i="1"/>
  <c r="K106" i="1"/>
  <c r="M106" i="1" s="1"/>
  <c r="N106" i="1" s="1"/>
  <c r="P106" i="1" s="1"/>
  <c r="R106" i="1"/>
  <c r="K107" i="1"/>
  <c r="M107" i="1" s="1"/>
  <c r="N107" i="1" s="1"/>
  <c r="P107" i="1" s="1"/>
  <c r="R107" i="1"/>
  <c r="K108" i="1"/>
  <c r="M108" i="1"/>
  <c r="N108" i="1" s="1"/>
  <c r="P108" i="1" s="1"/>
  <c r="R108" i="1"/>
  <c r="K109" i="1"/>
  <c r="M109" i="1" s="1"/>
  <c r="N109" i="1" s="1"/>
  <c r="P109" i="1" s="1"/>
  <c r="R109" i="1"/>
  <c r="K110" i="1"/>
  <c r="M110" i="1"/>
  <c r="N110" i="1" s="1"/>
  <c r="P110" i="1" s="1"/>
  <c r="R110" i="1"/>
  <c r="K111" i="1"/>
  <c r="M111" i="1" s="1"/>
  <c r="N111" i="1"/>
  <c r="P111" i="1" s="1"/>
  <c r="R111" i="1"/>
  <c r="K112" i="1"/>
  <c r="M112" i="1" s="1"/>
  <c r="N112" i="1" s="1"/>
  <c r="P112" i="1"/>
  <c r="R112" i="1"/>
  <c r="K113" i="1"/>
  <c r="M113" i="1" s="1"/>
  <c r="N113" i="1" s="1"/>
  <c r="P113" i="1" s="1"/>
  <c r="R113" i="1"/>
  <c r="K114" i="1"/>
  <c r="M114" i="1" s="1"/>
  <c r="N114" i="1" s="1"/>
  <c r="P114" i="1" s="1"/>
  <c r="R114" i="1"/>
  <c r="K115" i="1"/>
  <c r="M115" i="1" s="1"/>
  <c r="N115" i="1" s="1"/>
  <c r="P115" i="1" s="1"/>
  <c r="R115" i="1"/>
  <c r="K116" i="1"/>
  <c r="M116" i="1"/>
  <c r="N116" i="1" s="1"/>
  <c r="P116" i="1" s="1"/>
  <c r="R116" i="1"/>
  <c r="K117" i="1"/>
  <c r="M117" i="1" s="1"/>
  <c r="N117" i="1" s="1"/>
  <c r="P117" i="1" s="1"/>
  <c r="R117" i="1"/>
  <c r="K118" i="1"/>
  <c r="M118" i="1"/>
  <c r="N118" i="1" s="1"/>
  <c r="P118" i="1" s="1"/>
  <c r="R118" i="1"/>
  <c r="K119" i="1"/>
  <c r="M119" i="1" s="1"/>
  <c r="N119" i="1" s="1"/>
  <c r="P119" i="1" s="1"/>
  <c r="R119" i="1"/>
  <c r="K120" i="1"/>
  <c r="M120" i="1" s="1"/>
  <c r="N120" i="1" s="1"/>
  <c r="P120" i="1" s="1"/>
  <c r="R120" i="1"/>
  <c r="K121" i="1"/>
  <c r="M121" i="1" s="1"/>
  <c r="N121" i="1" s="1"/>
  <c r="P121" i="1" s="1"/>
  <c r="R121" i="1"/>
  <c r="K122" i="1"/>
  <c r="M122" i="1" s="1"/>
  <c r="N122" i="1" s="1"/>
  <c r="P122" i="1" s="1"/>
  <c r="R122" i="1"/>
  <c r="K123" i="1"/>
  <c r="M123" i="1" s="1"/>
  <c r="N123" i="1" s="1"/>
  <c r="P123" i="1" s="1"/>
  <c r="R123" i="1"/>
  <c r="K124" i="1"/>
  <c r="M124" i="1" s="1"/>
  <c r="N124" i="1" s="1"/>
  <c r="P124" i="1" s="1"/>
  <c r="R124" i="1"/>
  <c r="K125" i="1"/>
  <c r="M125" i="1" s="1"/>
  <c r="N125" i="1" s="1"/>
  <c r="P125" i="1" s="1"/>
  <c r="R125" i="1"/>
  <c r="K126" i="1"/>
  <c r="M126" i="1"/>
  <c r="N126" i="1" s="1"/>
  <c r="P126" i="1" s="1"/>
  <c r="R126" i="1"/>
  <c r="K127" i="1"/>
  <c r="M127" i="1"/>
  <c r="N127" i="1" s="1"/>
  <c r="P127" i="1" s="1"/>
  <c r="R127" i="1"/>
  <c r="K128" i="1"/>
  <c r="M128" i="1" s="1"/>
  <c r="N128" i="1" s="1"/>
  <c r="P128" i="1" s="1"/>
  <c r="R128" i="1"/>
  <c r="K129" i="1"/>
  <c r="M129" i="1" s="1"/>
  <c r="N129" i="1" s="1"/>
  <c r="P129" i="1" s="1"/>
  <c r="R129" i="1"/>
  <c r="K130" i="1"/>
  <c r="M130" i="1" s="1"/>
  <c r="N130" i="1" s="1"/>
  <c r="P130" i="1" s="1"/>
  <c r="R130" i="1"/>
  <c r="K131" i="1"/>
  <c r="M131" i="1" s="1"/>
  <c r="N131" i="1" s="1"/>
  <c r="P131" i="1" s="1"/>
  <c r="R131" i="1"/>
  <c r="K132" i="1"/>
  <c r="M132" i="1" s="1"/>
  <c r="N132" i="1" s="1"/>
  <c r="P132" i="1" s="1"/>
  <c r="R132" i="1"/>
  <c r="K133" i="1"/>
  <c r="M133" i="1" s="1"/>
  <c r="N133" i="1" s="1"/>
  <c r="P133" i="1" s="1"/>
  <c r="R133" i="1"/>
  <c r="K134" i="1"/>
  <c r="M134" i="1"/>
  <c r="N134" i="1" s="1"/>
  <c r="P134" i="1" s="1"/>
  <c r="R134" i="1"/>
  <c r="K135" i="1"/>
  <c r="M135" i="1"/>
  <c r="N135" i="1" s="1"/>
  <c r="P135" i="1" s="1"/>
  <c r="R135" i="1"/>
  <c r="K136" i="1"/>
  <c r="M136" i="1" s="1"/>
  <c r="N136" i="1" s="1"/>
  <c r="P136" i="1" s="1"/>
  <c r="R136" i="1"/>
  <c r="K137" i="1"/>
  <c r="M137" i="1" s="1"/>
  <c r="N137" i="1" s="1"/>
  <c r="P137" i="1" s="1"/>
  <c r="R137" i="1"/>
  <c r="K138" i="1"/>
  <c r="M138" i="1" s="1"/>
  <c r="N138" i="1" s="1"/>
  <c r="P138" i="1" s="1"/>
  <c r="R138" i="1"/>
  <c r="K139" i="1"/>
  <c r="M139" i="1" s="1"/>
  <c r="N139" i="1" s="1"/>
  <c r="P139" i="1" s="1"/>
  <c r="R139" i="1"/>
  <c r="K140" i="1"/>
  <c r="M140" i="1" s="1"/>
  <c r="N140" i="1" s="1"/>
  <c r="P140" i="1" s="1"/>
  <c r="R140" i="1"/>
  <c r="K141" i="1"/>
  <c r="M141" i="1" s="1"/>
  <c r="N141" i="1" s="1"/>
  <c r="P141" i="1" s="1"/>
  <c r="R141" i="1"/>
  <c r="K142" i="1"/>
  <c r="M142" i="1"/>
  <c r="N142" i="1" s="1"/>
  <c r="P142" i="1" s="1"/>
  <c r="R142" i="1"/>
  <c r="K143" i="1"/>
  <c r="M143" i="1"/>
  <c r="N143" i="1" s="1"/>
  <c r="P143" i="1" s="1"/>
  <c r="R143" i="1"/>
  <c r="K144" i="1"/>
  <c r="M144" i="1" s="1"/>
  <c r="N144" i="1" s="1"/>
  <c r="P144" i="1" s="1"/>
  <c r="R144" i="1"/>
  <c r="K145" i="1"/>
  <c r="M145" i="1" s="1"/>
  <c r="N145" i="1" s="1"/>
  <c r="P145" i="1" s="1"/>
  <c r="R145" i="1"/>
  <c r="K146" i="1"/>
  <c r="M146" i="1" s="1"/>
  <c r="N146" i="1" s="1"/>
  <c r="P146" i="1" s="1"/>
  <c r="R146" i="1"/>
  <c r="K147" i="1"/>
  <c r="M147" i="1" s="1"/>
  <c r="N147" i="1" s="1"/>
  <c r="P147" i="1" s="1"/>
  <c r="R147" i="1"/>
  <c r="K148" i="1"/>
  <c r="M148" i="1" s="1"/>
  <c r="N148" i="1" s="1"/>
  <c r="P148" i="1" s="1"/>
  <c r="R148" i="1"/>
  <c r="K149" i="1"/>
  <c r="M149" i="1" s="1"/>
  <c r="N149" i="1" s="1"/>
  <c r="P149" i="1" s="1"/>
  <c r="R149" i="1"/>
  <c r="K150" i="1"/>
  <c r="M150" i="1"/>
  <c r="N150" i="1" s="1"/>
  <c r="P150" i="1" s="1"/>
  <c r="R150" i="1"/>
  <c r="K151" i="1"/>
  <c r="M151" i="1"/>
  <c r="N151" i="1" s="1"/>
  <c r="P151" i="1" s="1"/>
  <c r="R151" i="1"/>
  <c r="K152" i="1"/>
  <c r="M152" i="1" s="1"/>
  <c r="N152" i="1" s="1"/>
  <c r="P152" i="1" s="1"/>
  <c r="R152" i="1"/>
  <c r="K153" i="1"/>
  <c r="M153" i="1" s="1"/>
  <c r="N153" i="1" s="1"/>
  <c r="P153" i="1" s="1"/>
  <c r="R153" i="1"/>
  <c r="K154" i="1"/>
  <c r="M154" i="1" s="1"/>
  <c r="N154" i="1"/>
  <c r="P154" i="1" s="1"/>
  <c r="R154" i="1"/>
  <c r="K155" i="1"/>
  <c r="M155" i="1"/>
  <c r="N155" i="1" s="1"/>
  <c r="P155" i="1" s="1"/>
  <c r="R155" i="1"/>
  <c r="K156" i="1"/>
  <c r="M156" i="1" s="1"/>
  <c r="N156" i="1" s="1"/>
  <c r="P156" i="1" s="1"/>
  <c r="R156" i="1"/>
  <c r="K157" i="1"/>
  <c r="M157" i="1" s="1"/>
  <c r="N157" i="1" s="1"/>
  <c r="P157" i="1" s="1"/>
  <c r="R157" i="1"/>
  <c r="K158" i="1"/>
  <c r="M158" i="1"/>
  <c r="N158" i="1" s="1"/>
  <c r="P158" i="1" s="1"/>
  <c r="R158" i="1"/>
  <c r="K159" i="1"/>
  <c r="M159" i="1" s="1"/>
  <c r="N159" i="1" s="1"/>
  <c r="P159" i="1" s="1"/>
  <c r="R159" i="1"/>
  <c r="K160" i="1"/>
  <c r="M160" i="1" s="1"/>
  <c r="N160" i="1" s="1"/>
  <c r="P160" i="1" s="1"/>
  <c r="R160" i="1"/>
  <c r="K161" i="1"/>
  <c r="M161" i="1" s="1"/>
  <c r="N161" i="1" s="1"/>
  <c r="P161" i="1" s="1"/>
  <c r="R161" i="1"/>
  <c r="K162" i="1"/>
  <c r="M162" i="1" s="1"/>
  <c r="N162" i="1" s="1"/>
  <c r="P162" i="1" s="1"/>
  <c r="R162" i="1"/>
  <c r="K163" i="1"/>
  <c r="M163" i="1" s="1"/>
  <c r="N163" i="1" s="1"/>
  <c r="P163" i="1" s="1"/>
  <c r="R163" i="1"/>
  <c r="K164" i="1"/>
  <c r="M164" i="1" s="1"/>
  <c r="N164" i="1" s="1"/>
  <c r="P164" i="1" s="1"/>
  <c r="R164" i="1"/>
  <c r="K165" i="1"/>
  <c r="M165" i="1" s="1"/>
  <c r="N165" i="1" s="1"/>
  <c r="P165" i="1" s="1"/>
  <c r="R165" i="1"/>
  <c r="K166" i="1"/>
  <c r="M166" i="1"/>
  <c r="N166" i="1" s="1"/>
  <c r="P166" i="1"/>
  <c r="R166" i="1"/>
  <c r="K167" i="1"/>
  <c r="M167" i="1" s="1"/>
  <c r="N167" i="1" s="1"/>
  <c r="P167" i="1" s="1"/>
  <c r="R167" i="1"/>
  <c r="K168" i="1"/>
  <c r="M168" i="1" s="1"/>
  <c r="N168" i="1" s="1"/>
  <c r="P168" i="1"/>
  <c r="R168" i="1"/>
  <c r="K169" i="1"/>
  <c r="M169" i="1" s="1"/>
  <c r="N169" i="1" s="1"/>
  <c r="P169" i="1" s="1"/>
  <c r="R169" i="1"/>
  <c r="K170" i="1"/>
  <c r="M170" i="1" s="1"/>
  <c r="N170" i="1"/>
  <c r="P170" i="1" s="1"/>
  <c r="R170" i="1"/>
  <c r="K171" i="1"/>
  <c r="M171" i="1" s="1"/>
  <c r="N171" i="1" s="1"/>
  <c r="P171" i="1" s="1"/>
  <c r="R171" i="1"/>
  <c r="K172" i="1"/>
  <c r="M172" i="1"/>
  <c r="N172" i="1" s="1"/>
  <c r="P172" i="1" s="1"/>
  <c r="R172" i="1"/>
  <c r="K173" i="1"/>
  <c r="M173" i="1" s="1"/>
  <c r="N173" i="1" s="1"/>
  <c r="P173" i="1" s="1"/>
  <c r="R173" i="1"/>
  <c r="K174" i="1"/>
  <c r="M174" i="1"/>
  <c r="N174" i="1" s="1"/>
  <c r="P174" i="1" s="1"/>
  <c r="R174" i="1"/>
  <c r="K175" i="1"/>
  <c r="M175" i="1" s="1"/>
  <c r="N175" i="1" s="1"/>
  <c r="P175" i="1" s="1"/>
  <c r="R175" i="1"/>
  <c r="K176" i="1"/>
  <c r="M176" i="1" s="1"/>
  <c r="N176" i="1" s="1"/>
  <c r="P176" i="1" s="1"/>
  <c r="R176" i="1"/>
  <c r="K177" i="1"/>
  <c r="M177" i="1" s="1"/>
  <c r="N177" i="1" s="1"/>
  <c r="P177" i="1" s="1"/>
  <c r="R177" i="1"/>
  <c r="K178" i="1"/>
  <c r="M178" i="1" s="1"/>
  <c r="N178" i="1" s="1"/>
  <c r="P178" i="1" s="1"/>
  <c r="R178" i="1"/>
  <c r="K179" i="1"/>
  <c r="M179" i="1" s="1"/>
  <c r="N179" i="1" s="1"/>
  <c r="P179" i="1" s="1"/>
  <c r="R179" i="1"/>
  <c r="K180" i="1"/>
  <c r="M180" i="1" s="1"/>
  <c r="N180" i="1" s="1"/>
  <c r="P180" i="1" s="1"/>
  <c r="R180" i="1"/>
  <c r="K181" i="1"/>
  <c r="M181" i="1" s="1"/>
  <c r="N181" i="1" s="1"/>
  <c r="P181" i="1" s="1"/>
  <c r="R181" i="1"/>
  <c r="K182" i="1"/>
  <c r="M182" i="1"/>
  <c r="N182" i="1" s="1"/>
  <c r="P182" i="1"/>
  <c r="R182" i="1"/>
  <c r="K183" i="1"/>
  <c r="M183" i="1" s="1"/>
  <c r="N183" i="1" s="1"/>
  <c r="P183" i="1" s="1"/>
  <c r="R183" i="1"/>
  <c r="K184" i="1"/>
  <c r="M184" i="1" s="1"/>
  <c r="N184" i="1" s="1"/>
  <c r="P184" i="1"/>
  <c r="R184" i="1"/>
  <c r="K185" i="1"/>
  <c r="M185" i="1" s="1"/>
  <c r="N185" i="1" s="1"/>
  <c r="P185" i="1" s="1"/>
  <c r="R185" i="1"/>
  <c r="K186" i="1"/>
  <c r="M186" i="1" s="1"/>
  <c r="N186" i="1"/>
  <c r="P186" i="1" s="1"/>
  <c r="R186" i="1"/>
  <c r="K187" i="1"/>
  <c r="M187" i="1" s="1"/>
  <c r="N187" i="1" s="1"/>
  <c r="P187" i="1" s="1"/>
  <c r="R187" i="1"/>
  <c r="K188" i="1"/>
  <c r="M188" i="1"/>
  <c r="N188" i="1" s="1"/>
  <c r="P188" i="1" s="1"/>
  <c r="R188" i="1"/>
  <c r="K189" i="1"/>
  <c r="M189" i="1" s="1"/>
  <c r="N189" i="1" s="1"/>
  <c r="P189" i="1" s="1"/>
  <c r="R189" i="1"/>
  <c r="K190" i="1"/>
  <c r="M190" i="1"/>
  <c r="N190" i="1" s="1"/>
  <c r="P190" i="1" s="1"/>
  <c r="R190" i="1"/>
  <c r="K191" i="1"/>
  <c r="M191" i="1" s="1"/>
  <c r="N191" i="1" s="1"/>
  <c r="P191" i="1" s="1"/>
  <c r="R191" i="1"/>
  <c r="K192" i="1"/>
  <c r="M192" i="1" s="1"/>
  <c r="N192" i="1" s="1"/>
  <c r="P192" i="1" s="1"/>
  <c r="R192" i="1"/>
  <c r="K193" i="1"/>
  <c r="M193" i="1" s="1"/>
  <c r="N193" i="1" s="1"/>
  <c r="P193" i="1" s="1"/>
  <c r="R193" i="1"/>
  <c r="K194" i="1"/>
  <c r="M194" i="1" s="1"/>
  <c r="N194" i="1" s="1"/>
  <c r="P194" i="1" s="1"/>
  <c r="R194" i="1"/>
  <c r="K195" i="1"/>
  <c r="M195" i="1" s="1"/>
  <c r="N195" i="1" s="1"/>
  <c r="P195" i="1" s="1"/>
  <c r="R195" i="1"/>
  <c r="K196" i="1"/>
  <c r="M196" i="1" s="1"/>
  <c r="N196" i="1" s="1"/>
  <c r="P196" i="1" s="1"/>
  <c r="R196" i="1"/>
  <c r="K197" i="1"/>
  <c r="M197" i="1" s="1"/>
  <c r="N197" i="1" s="1"/>
  <c r="P197" i="1" s="1"/>
  <c r="R197" i="1"/>
  <c r="K198" i="1"/>
  <c r="M198" i="1" s="1"/>
  <c r="N198" i="1" s="1"/>
  <c r="P198" i="1"/>
  <c r="R198" i="1"/>
  <c r="K199" i="1"/>
  <c r="M199" i="1" s="1"/>
  <c r="N199" i="1"/>
  <c r="P199" i="1" s="1"/>
  <c r="R199" i="1"/>
  <c r="K200" i="1"/>
  <c r="M200" i="1" s="1"/>
  <c r="N200" i="1" s="1"/>
  <c r="P200" i="1" s="1"/>
  <c r="R200" i="1"/>
  <c r="K201" i="1"/>
  <c r="M201" i="1" s="1"/>
  <c r="N201" i="1" s="1"/>
  <c r="P201" i="1" s="1"/>
  <c r="R201" i="1"/>
  <c r="K202" i="1"/>
  <c r="M202" i="1" s="1"/>
  <c r="N202" i="1" s="1"/>
  <c r="P202" i="1"/>
  <c r="R202" i="1"/>
  <c r="K203" i="1"/>
  <c r="M203" i="1" s="1"/>
  <c r="N203" i="1"/>
  <c r="P203" i="1" s="1"/>
  <c r="R203" i="1"/>
  <c r="K204" i="1"/>
  <c r="M204" i="1" s="1"/>
  <c r="N204" i="1" s="1"/>
  <c r="P204" i="1" s="1"/>
  <c r="R204" i="1"/>
  <c r="K205" i="1"/>
  <c r="M205" i="1" s="1"/>
  <c r="N205" i="1" s="1"/>
  <c r="P205" i="1" s="1"/>
  <c r="R205" i="1"/>
  <c r="K206" i="1"/>
  <c r="M206" i="1" s="1"/>
  <c r="N206" i="1" s="1"/>
  <c r="P206" i="1"/>
  <c r="R206" i="1"/>
  <c r="K207" i="1"/>
  <c r="M207" i="1" s="1"/>
  <c r="N207" i="1"/>
  <c r="P207" i="1" s="1"/>
  <c r="R207" i="1"/>
  <c r="K208" i="1"/>
  <c r="M208" i="1" s="1"/>
  <c r="N208" i="1" s="1"/>
  <c r="P208" i="1" s="1"/>
  <c r="R208" i="1"/>
  <c r="K209" i="1"/>
  <c r="M209" i="1" s="1"/>
  <c r="N209" i="1" s="1"/>
  <c r="P209" i="1" s="1"/>
  <c r="R209" i="1"/>
  <c r="K210" i="1"/>
  <c r="M210" i="1" s="1"/>
  <c r="N210" i="1" s="1"/>
  <c r="P210" i="1"/>
  <c r="R210" i="1"/>
  <c r="K211" i="1"/>
  <c r="M211" i="1" s="1"/>
  <c r="N211" i="1"/>
  <c r="P211" i="1" s="1"/>
  <c r="R211" i="1"/>
  <c r="K212" i="1"/>
  <c r="M212" i="1" s="1"/>
  <c r="N212" i="1" s="1"/>
  <c r="P212" i="1" s="1"/>
  <c r="R212" i="1"/>
  <c r="K213" i="1"/>
  <c r="M213" i="1" s="1"/>
  <c r="N213" i="1" s="1"/>
  <c r="P213" i="1" s="1"/>
  <c r="R213" i="1"/>
  <c r="K214" i="1"/>
  <c r="M214" i="1" s="1"/>
  <c r="N214" i="1" s="1"/>
  <c r="P214" i="1"/>
  <c r="R214" i="1"/>
  <c r="K215" i="1"/>
  <c r="M215" i="1" s="1"/>
  <c r="N215" i="1"/>
  <c r="P215" i="1" s="1"/>
  <c r="R215" i="1"/>
  <c r="K216" i="1"/>
  <c r="M216" i="1" s="1"/>
  <c r="N216" i="1" s="1"/>
  <c r="P216" i="1" s="1"/>
  <c r="R216" i="1"/>
  <c r="K217" i="1"/>
  <c r="M217" i="1" s="1"/>
  <c r="N217" i="1" s="1"/>
  <c r="P217" i="1" s="1"/>
  <c r="R217" i="1"/>
  <c r="K218" i="1"/>
  <c r="M218" i="1" s="1"/>
  <c r="N218" i="1" s="1"/>
  <c r="P218" i="1"/>
  <c r="R218" i="1"/>
  <c r="K219" i="1"/>
  <c r="M219" i="1" s="1"/>
  <c r="N219" i="1"/>
  <c r="P219" i="1" s="1"/>
  <c r="R219" i="1"/>
  <c r="K220" i="1"/>
  <c r="M220" i="1" s="1"/>
  <c r="N220" i="1" s="1"/>
  <c r="P220" i="1" s="1"/>
  <c r="R220" i="1"/>
  <c r="K221" i="1"/>
  <c r="M221" i="1" s="1"/>
  <c r="N221" i="1" s="1"/>
  <c r="P221" i="1" s="1"/>
  <c r="R221" i="1"/>
  <c r="K222" i="1"/>
  <c r="M222" i="1" s="1"/>
  <c r="N222" i="1" s="1"/>
  <c r="P222" i="1"/>
  <c r="R222" i="1"/>
  <c r="K223" i="1"/>
  <c r="M223" i="1" s="1"/>
  <c r="N223" i="1"/>
  <c r="P223" i="1" s="1"/>
  <c r="R223" i="1"/>
  <c r="K224" i="1"/>
  <c r="M224" i="1" s="1"/>
  <c r="N224" i="1" s="1"/>
  <c r="P224" i="1" s="1"/>
  <c r="R224" i="1"/>
  <c r="K225" i="1"/>
  <c r="M225" i="1" s="1"/>
  <c r="N225" i="1" s="1"/>
  <c r="P225" i="1" s="1"/>
  <c r="R225" i="1"/>
  <c r="K226" i="1"/>
  <c r="M226" i="1" s="1"/>
  <c r="N226" i="1" s="1"/>
  <c r="P226" i="1"/>
  <c r="R226" i="1"/>
  <c r="K227" i="1"/>
  <c r="M227" i="1" s="1"/>
  <c r="N227" i="1"/>
  <c r="P227" i="1" s="1"/>
  <c r="R227" i="1"/>
  <c r="K228" i="1"/>
  <c r="M228" i="1" s="1"/>
  <c r="N228" i="1" s="1"/>
  <c r="P228" i="1" s="1"/>
  <c r="R228" i="1"/>
  <c r="K229" i="1"/>
  <c r="M229" i="1" s="1"/>
  <c r="N229" i="1" s="1"/>
  <c r="P229" i="1" s="1"/>
  <c r="R229" i="1"/>
  <c r="K230" i="1"/>
  <c r="M230" i="1" s="1"/>
  <c r="N230" i="1" s="1"/>
  <c r="P230" i="1"/>
  <c r="R230" i="1"/>
  <c r="K231" i="1"/>
  <c r="M231" i="1" s="1"/>
  <c r="N231" i="1"/>
  <c r="P231" i="1" s="1"/>
  <c r="R231" i="1"/>
  <c r="K232" i="1"/>
  <c r="M232" i="1" s="1"/>
  <c r="N232" i="1" s="1"/>
  <c r="P232" i="1" s="1"/>
  <c r="R232" i="1"/>
  <c r="K233" i="1"/>
  <c r="M233" i="1" s="1"/>
  <c r="N233" i="1" s="1"/>
  <c r="P233" i="1" s="1"/>
  <c r="R233" i="1"/>
  <c r="K234" i="1"/>
  <c r="M234" i="1" s="1"/>
  <c r="N234" i="1" s="1"/>
  <c r="P234" i="1"/>
  <c r="R234" i="1"/>
  <c r="K235" i="1"/>
  <c r="M235" i="1" s="1"/>
  <c r="N235" i="1"/>
  <c r="P235" i="1" s="1"/>
  <c r="R235" i="1"/>
  <c r="K236" i="1"/>
  <c r="M236" i="1" s="1"/>
  <c r="N236" i="1" s="1"/>
  <c r="P236" i="1" s="1"/>
  <c r="R236" i="1"/>
  <c r="K237" i="1"/>
  <c r="M237" i="1" s="1"/>
  <c r="N237" i="1" s="1"/>
  <c r="P237" i="1" s="1"/>
  <c r="R237" i="1"/>
  <c r="K238" i="1"/>
  <c r="M238" i="1" s="1"/>
  <c r="N238" i="1" s="1"/>
  <c r="P238" i="1"/>
  <c r="R238" i="1"/>
  <c r="K239" i="1"/>
  <c r="M239" i="1" s="1"/>
  <c r="N239" i="1"/>
  <c r="P239" i="1" s="1"/>
  <c r="R239" i="1"/>
  <c r="K240" i="1"/>
  <c r="M240" i="1" s="1"/>
  <c r="N240" i="1" s="1"/>
  <c r="P240" i="1" s="1"/>
  <c r="R240" i="1"/>
  <c r="K241" i="1"/>
  <c r="M241" i="1" s="1"/>
  <c r="N241" i="1" s="1"/>
  <c r="P241" i="1" s="1"/>
  <c r="R241" i="1"/>
  <c r="K242" i="1"/>
  <c r="M242" i="1" s="1"/>
  <c r="N242" i="1" s="1"/>
  <c r="P242" i="1"/>
  <c r="R242" i="1"/>
  <c r="K243" i="1"/>
  <c r="M243" i="1" s="1"/>
  <c r="N243" i="1"/>
  <c r="P243" i="1" s="1"/>
  <c r="R243" i="1"/>
  <c r="K244" i="1"/>
  <c r="M244" i="1" s="1"/>
  <c r="N244" i="1" s="1"/>
  <c r="P244" i="1" s="1"/>
  <c r="R244" i="1"/>
  <c r="K245" i="1"/>
  <c r="M245" i="1" s="1"/>
  <c r="N245" i="1" s="1"/>
  <c r="P245" i="1" s="1"/>
  <c r="R245" i="1"/>
  <c r="K246" i="1"/>
  <c r="M246" i="1" s="1"/>
  <c r="N246" i="1" s="1"/>
  <c r="P246" i="1"/>
  <c r="R246" i="1"/>
  <c r="K247" i="1"/>
  <c r="M247" i="1" s="1"/>
  <c r="N247" i="1"/>
  <c r="P247" i="1" s="1"/>
  <c r="R247" i="1"/>
  <c r="K248" i="1"/>
  <c r="M248" i="1" s="1"/>
  <c r="N248" i="1" s="1"/>
  <c r="P248" i="1" s="1"/>
  <c r="R248" i="1"/>
  <c r="K249" i="1"/>
  <c r="M249" i="1" s="1"/>
  <c r="N249" i="1" s="1"/>
  <c r="P249" i="1" s="1"/>
  <c r="R249" i="1"/>
  <c r="K250" i="1"/>
  <c r="M250" i="1" s="1"/>
  <c r="N250" i="1" s="1"/>
  <c r="P250" i="1"/>
  <c r="R250" i="1"/>
  <c r="K251" i="1"/>
  <c r="M251" i="1" s="1"/>
  <c r="N251" i="1"/>
  <c r="P251" i="1" s="1"/>
  <c r="R251" i="1"/>
  <c r="K252" i="1"/>
  <c r="M252" i="1" s="1"/>
  <c r="N252" i="1" s="1"/>
  <c r="P252" i="1" s="1"/>
  <c r="R252" i="1"/>
  <c r="K253" i="1"/>
  <c r="M253" i="1" s="1"/>
  <c r="N253" i="1" s="1"/>
  <c r="P253" i="1" s="1"/>
  <c r="R253" i="1"/>
  <c r="K254" i="1"/>
  <c r="M254" i="1" s="1"/>
  <c r="N254" i="1" s="1"/>
  <c r="P254" i="1"/>
  <c r="R254" i="1"/>
  <c r="K255" i="1"/>
  <c r="M255" i="1" s="1"/>
  <c r="N255" i="1"/>
  <c r="P255" i="1" s="1"/>
  <c r="R255" i="1"/>
  <c r="K256" i="1"/>
  <c r="M256" i="1" s="1"/>
  <c r="N256" i="1" s="1"/>
  <c r="P256" i="1" s="1"/>
  <c r="R256" i="1"/>
  <c r="K257" i="1"/>
  <c r="M257" i="1" s="1"/>
  <c r="N257" i="1" s="1"/>
  <c r="P257" i="1" s="1"/>
  <c r="R257" i="1"/>
  <c r="K258" i="1"/>
  <c r="M258" i="1" s="1"/>
  <c r="N258" i="1" s="1"/>
  <c r="P258" i="1"/>
  <c r="R258" i="1"/>
  <c r="K259" i="1"/>
  <c r="M259" i="1" s="1"/>
  <c r="N259" i="1"/>
  <c r="P259" i="1" s="1"/>
  <c r="R259" i="1"/>
  <c r="K260" i="1"/>
  <c r="M260" i="1" s="1"/>
  <c r="N260" i="1" s="1"/>
  <c r="P260" i="1" s="1"/>
  <c r="R260" i="1"/>
  <c r="K261" i="1"/>
  <c r="M261" i="1" s="1"/>
  <c r="N261" i="1" s="1"/>
  <c r="P261" i="1" s="1"/>
  <c r="R261" i="1"/>
  <c r="K262" i="1"/>
  <c r="M262" i="1" s="1"/>
  <c r="N262" i="1" s="1"/>
  <c r="P262" i="1"/>
  <c r="R262" i="1"/>
  <c r="K263" i="1"/>
  <c r="M263" i="1" s="1"/>
  <c r="N263" i="1"/>
  <c r="P263" i="1" s="1"/>
  <c r="R263" i="1"/>
  <c r="K264" i="1"/>
  <c r="M264" i="1" s="1"/>
  <c r="N264" i="1" s="1"/>
  <c r="P264" i="1" s="1"/>
  <c r="R264" i="1"/>
  <c r="K265" i="1"/>
  <c r="M265" i="1" s="1"/>
  <c r="N265" i="1" s="1"/>
  <c r="P265" i="1" s="1"/>
  <c r="R265" i="1"/>
  <c r="K266" i="1"/>
  <c r="M266" i="1" s="1"/>
  <c r="N266" i="1" s="1"/>
  <c r="P266" i="1"/>
  <c r="R266" i="1"/>
  <c r="K267" i="1"/>
  <c r="M267" i="1" s="1"/>
  <c r="N267" i="1"/>
  <c r="P267" i="1" s="1"/>
  <c r="R267" i="1"/>
  <c r="K268" i="1"/>
  <c r="M268" i="1" s="1"/>
  <c r="N268" i="1" s="1"/>
  <c r="P268" i="1" s="1"/>
  <c r="R268" i="1"/>
  <c r="K269" i="1"/>
  <c r="M269" i="1" s="1"/>
  <c r="N269" i="1" s="1"/>
  <c r="P269" i="1" s="1"/>
  <c r="R269" i="1"/>
  <c r="K270" i="1"/>
  <c r="M270" i="1" s="1"/>
  <c r="N270" i="1" s="1"/>
  <c r="P270" i="1"/>
  <c r="R270" i="1"/>
  <c r="K271" i="1"/>
  <c r="M271" i="1" s="1"/>
  <c r="N271" i="1"/>
  <c r="P271" i="1" s="1"/>
  <c r="R271" i="1"/>
  <c r="K272" i="1"/>
  <c r="M272" i="1" s="1"/>
  <c r="N272" i="1" s="1"/>
  <c r="P272" i="1" s="1"/>
  <c r="R272" i="1"/>
  <c r="K273" i="1"/>
  <c r="M273" i="1" s="1"/>
  <c r="N273" i="1" s="1"/>
  <c r="P273" i="1" s="1"/>
  <c r="R273" i="1"/>
  <c r="K274" i="1"/>
  <c r="M274" i="1" s="1"/>
  <c r="N274" i="1" s="1"/>
  <c r="P274" i="1"/>
  <c r="R274" i="1"/>
  <c r="K275" i="1"/>
  <c r="M275" i="1" s="1"/>
  <c r="N275" i="1"/>
  <c r="P275" i="1" s="1"/>
  <c r="R275" i="1"/>
  <c r="K276" i="1"/>
  <c r="M276" i="1" s="1"/>
  <c r="N276" i="1" s="1"/>
  <c r="P276" i="1" s="1"/>
  <c r="R276" i="1"/>
  <c r="K277" i="1"/>
  <c r="M277" i="1" s="1"/>
  <c r="N277" i="1" s="1"/>
  <c r="P277" i="1" s="1"/>
  <c r="R277" i="1"/>
  <c r="K278" i="1"/>
  <c r="M278" i="1" s="1"/>
  <c r="N278" i="1" s="1"/>
  <c r="P278" i="1"/>
  <c r="R278" i="1"/>
  <c r="K279" i="1"/>
  <c r="M279" i="1" s="1"/>
  <c r="N279" i="1"/>
  <c r="P279" i="1" s="1"/>
  <c r="R279" i="1"/>
  <c r="K280" i="1"/>
  <c r="M280" i="1" s="1"/>
  <c r="N280" i="1" s="1"/>
  <c r="P280" i="1" s="1"/>
  <c r="R280" i="1"/>
  <c r="K281" i="1"/>
  <c r="M281" i="1" s="1"/>
  <c r="N281" i="1" s="1"/>
  <c r="P281" i="1" s="1"/>
  <c r="R281" i="1"/>
  <c r="K282" i="1"/>
  <c r="M282" i="1" s="1"/>
  <c r="N282" i="1" s="1"/>
  <c r="P282" i="1" s="1"/>
  <c r="R282" i="1"/>
  <c r="K283" i="1"/>
  <c r="M283" i="1"/>
  <c r="N283" i="1" s="1"/>
  <c r="P283" i="1" s="1"/>
  <c r="R283" i="1"/>
  <c r="K284" i="1"/>
  <c r="M284" i="1"/>
  <c r="N284" i="1" s="1"/>
  <c r="P284" i="1" s="1"/>
  <c r="R284" i="1"/>
  <c r="K285" i="1"/>
  <c r="M285" i="1"/>
  <c r="N285" i="1" s="1"/>
  <c r="P285" i="1" s="1"/>
  <c r="R285" i="1"/>
  <c r="K286" i="1"/>
  <c r="M286" i="1" s="1"/>
  <c r="N286" i="1" s="1"/>
  <c r="P286" i="1" s="1"/>
  <c r="R286" i="1"/>
  <c r="K287" i="1"/>
  <c r="M287" i="1" s="1"/>
  <c r="N287" i="1" s="1"/>
  <c r="P287" i="1" s="1"/>
  <c r="R287" i="1"/>
  <c r="K288" i="1"/>
  <c r="M288" i="1"/>
  <c r="N288" i="1" s="1"/>
  <c r="P288" i="1" s="1"/>
  <c r="R288" i="1"/>
  <c r="K289" i="1"/>
  <c r="M289" i="1" s="1"/>
  <c r="N289" i="1" s="1"/>
  <c r="P289" i="1" s="1"/>
  <c r="R289" i="1"/>
  <c r="K290" i="1"/>
  <c r="M290" i="1" s="1"/>
  <c r="N290" i="1" s="1"/>
  <c r="P290" i="1" s="1"/>
  <c r="R290" i="1"/>
  <c r="K291" i="1"/>
  <c r="M291" i="1"/>
  <c r="N291" i="1" s="1"/>
  <c r="P291" i="1" s="1"/>
  <c r="R291" i="1"/>
  <c r="K292" i="1"/>
  <c r="M292" i="1"/>
  <c r="N292" i="1" s="1"/>
  <c r="P292" i="1" s="1"/>
  <c r="R292" i="1"/>
  <c r="K293" i="1"/>
  <c r="M293" i="1" s="1"/>
  <c r="N293" i="1" s="1"/>
  <c r="P293" i="1" s="1"/>
  <c r="R293" i="1"/>
  <c r="K294" i="1"/>
  <c r="M294" i="1" s="1"/>
  <c r="N294" i="1" s="1"/>
  <c r="P294" i="1" s="1"/>
  <c r="R294" i="1"/>
  <c r="K295" i="1"/>
  <c r="M295" i="1"/>
  <c r="N295" i="1" s="1"/>
  <c r="P295" i="1" s="1"/>
  <c r="R295" i="1"/>
  <c r="K296" i="1"/>
  <c r="M296" i="1"/>
  <c r="N296" i="1" s="1"/>
  <c r="P296" i="1" s="1"/>
  <c r="R296" i="1"/>
  <c r="K297" i="1"/>
  <c r="M297" i="1" s="1"/>
  <c r="N297" i="1" s="1"/>
  <c r="P297" i="1" s="1"/>
  <c r="R297" i="1"/>
  <c r="K298" i="1"/>
  <c r="M298" i="1" s="1"/>
  <c r="N298" i="1" s="1"/>
  <c r="P298" i="1"/>
  <c r="R298" i="1"/>
  <c r="K299" i="1"/>
  <c r="M299" i="1" s="1"/>
  <c r="N299" i="1" s="1"/>
  <c r="P299" i="1" s="1"/>
  <c r="R299" i="1"/>
  <c r="K300" i="1"/>
  <c r="M300" i="1"/>
  <c r="N300" i="1" s="1"/>
  <c r="P300" i="1" s="1"/>
  <c r="R300" i="1"/>
  <c r="K301" i="1"/>
  <c r="M301" i="1"/>
  <c r="N301" i="1" s="1"/>
  <c r="P301" i="1" s="1"/>
  <c r="R301" i="1"/>
  <c r="K302" i="1"/>
  <c r="M302" i="1" s="1"/>
  <c r="N302" i="1" s="1"/>
  <c r="P302" i="1" s="1"/>
  <c r="R302" i="1"/>
  <c r="K303" i="1"/>
  <c r="M303" i="1" s="1"/>
  <c r="N303" i="1" s="1"/>
  <c r="P303" i="1" s="1"/>
  <c r="R303" i="1"/>
  <c r="K304" i="1"/>
  <c r="M304" i="1"/>
  <c r="N304" i="1" s="1"/>
  <c r="P304" i="1" s="1"/>
  <c r="R304" i="1"/>
  <c r="K305" i="1"/>
  <c r="M305" i="1" s="1"/>
  <c r="N305" i="1" s="1"/>
  <c r="P305" i="1" s="1"/>
  <c r="R305" i="1"/>
  <c r="K306" i="1"/>
  <c r="M306" i="1" s="1"/>
  <c r="N306" i="1" s="1"/>
  <c r="P306" i="1" s="1"/>
  <c r="R306" i="1"/>
  <c r="K307" i="1"/>
  <c r="M307" i="1"/>
  <c r="N307" i="1" s="1"/>
  <c r="P307" i="1" s="1"/>
  <c r="R307" i="1"/>
  <c r="K308" i="1"/>
  <c r="M308" i="1"/>
  <c r="N308" i="1" s="1"/>
  <c r="P308" i="1" s="1"/>
  <c r="R308" i="1"/>
  <c r="K309" i="1"/>
  <c r="M309" i="1" s="1"/>
  <c r="N309" i="1" s="1"/>
  <c r="P309" i="1" s="1"/>
  <c r="R309" i="1"/>
  <c r="K310" i="1"/>
  <c r="M310" i="1" s="1"/>
  <c r="N310" i="1" s="1"/>
  <c r="P310" i="1" s="1"/>
  <c r="R310" i="1"/>
  <c r="K311" i="1"/>
  <c r="M311" i="1"/>
  <c r="N311" i="1" s="1"/>
  <c r="P311" i="1" s="1"/>
  <c r="R311" i="1"/>
  <c r="K312" i="1"/>
  <c r="M312" i="1"/>
  <c r="N312" i="1" s="1"/>
  <c r="P312" i="1" s="1"/>
  <c r="R312" i="1"/>
  <c r="K313" i="1"/>
  <c r="M313" i="1" s="1"/>
  <c r="N313" i="1" s="1"/>
  <c r="P313" i="1" s="1"/>
  <c r="R313" i="1"/>
  <c r="K314" i="1"/>
  <c r="M314" i="1" s="1"/>
  <c r="N314" i="1" s="1"/>
  <c r="P314" i="1"/>
  <c r="R314" i="1"/>
  <c r="K315" i="1"/>
  <c r="M315" i="1" s="1"/>
  <c r="N315" i="1" s="1"/>
  <c r="P315" i="1" s="1"/>
  <c r="R315" i="1"/>
  <c r="K316" i="1"/>
  <c r="M316" i="1"/>
  <c r="N316" i="1" s="1"/>
  <c r="P316" i="1" s="1"/>
  <c r="R316" i="1"/>
  <c r="K317" i="1"/>
  <c r="M317" i="1"/>
  <c r="N317" i="1" s="1"/>
  <c r="P317" i="1" s="1"/>
  <c r="R317" i="1"/>
  <c r="K318" i="1"/>
  <c r="M318" i="1" s="1"/>
  <c r="N318" i="1" s="1"/>
  <c r="P318" i="1" s="1"/>
  <c r="R318" i="1"/>
  <c r="K319" i="1"/>
  <c r="M319" i="1" s="1"/>
  <c r="N319" i="1" s="1"/>
  <c r="P319" i="1" s="1"/>
  <c r="R319" i="1"/>
  <c r="K320" i="1"/>
  <c r="M320" i="1"/>
  <c r="N320" i="1" s="1"/>
  <c r="P320" i="1" s="1"/>
  <c r="R320" i="1"/>
  <c r="K321" i="1"/>
  <c r="M321" i="1" s="1"/>
  <c r="N321" i="1" s="1"/>
  <c r="P321" i="1" s="1"/>
  <c r="R321" i="1"/>
  <c r="K322" i="1"/>
  <c r="M322" i="1" s="1"/>
  <c r="N322" i="1" s="1"/>
  <c r="P322" i="1" s="1"/>
  <c r="R322" i="1"/>
  <c r="K323" i="1"/>
  <c r="M323" i="1"/>
  <c r="N323" i="1" s="1"/>
  <c r="P323" i="1" s="1"/>
  <c r="R323" i="1"/>
  <c r="K324" i="1"/>
  <c r="M324" i="1"/>
  <c r="N324" i="1" s="1"/>
  <c r="P324" i="1" s="1"/>
  <c r="R324" i="1"/>
  <c r="K325" i="1"/>
  <c r="M325" i="1" s="1"/>
  <c r="N325" i="1" s="1"/>
  <c r="P325" i="1" s="1"/>
  <c r="R325" i="1"/>
  <c r="K326" i="1"/>
  <c r="M326" i="1" s="1"/>
  <c r="N326" i="1" s="1"/>
  <c r="P326" i="1" s="1"/>
  <c r="R326" i="1"/>
  <c r="K327" i="1"/>
  <c r="M327" i="1"/>
  <c r="N327" i="1" s="1"/>
  <c r="P327" i="1" s="1"/>
  <c r="R327" i="1"/>
  <c r="K328" i="1"/>
  <c r="M328" i="1"/>
  <c r="N328" i="1" s="1"/>
  <c r="P328" i="1" s="1"/>
  <c r="R328" i="1"/>
  <c r="K329" i="1"/>
  <c r="M329" i="1" s="1"/>
  <c r="N329" i="1" s="1"/>
  <c r="P329" i="1" s="1"/>
  <c r="R329" i="1"/>
  <c r="K330" i="1"/>
  <c r="M330" i="1" s="1"/>
  <c r="N330" i="1" s="1"/>
  <c r="P330" i="1"/>
  <c r="R330" i="1"/>
  <c r="K331" i="1"/>
  <c r="M331" i="1" s="1"/>
  <c r="N331" i="1" s="1"/>
  <c r="P331" i="1" s="1"/>
  <c r="R331" i="1"/>
  <c r="K332" i="1"/>
  <c r="M332" i="1"/>
  <c r="N332" i="1" s="1"/>
  <c r="P332" i="1" s="1"/>
  <c r="R332" i="1"/>
  <c r="K333" i="1"/>
  <c r="M333" i="1"/>
  <c r="N333" i="1" s="1"/>
  <c r="P333" i="1" s="1"/>
  <c r="R333" i="1"/>
  <c r="K334" i="1"/>
  <c r="M334" i="1" s="1"/>
  <c r="N334" i="1" s="1"/>
  <c r="P334" i="1" s="1"/>
  <c r="R334" i="1"/>
  <c r="K335" i="1"/>
  <c r="M335" i="1" s="1"/>
  <c r="N335" i="1" s="1"/>
  <c r="P335" i="1" s="1"/>
  <c r="R335" i="1"/>
  <c r="K336" i="1"/>
  <c r="M336" i="1" s="1"/>
  <c r="N336" i="1" s="1"/>
  <c r="P336" i="1" s="1"/>
  <c r="R336" i="1"/>
  <c r="K337" i="1"/>
  <c r="M337" i="1" s="1"/>
  <c r="N337" i="1" s="1"/>
  <c r="P337" i="1" s="1"/>
  <c r="R337" i="1"/>
  <c r="K338" i="1"/>
  <c r="M338" i="1" s="1"/>
  <c r="N338" i="1" s="1"/>
  <c r="P338" i="1" s="1"/>
  <c r="R338" i="1"/>
  <c r="K339" i="1"/>
  <c r="M339" i="1"/>
  <c r="N339" i="1" s="1"/>
  <c r="P339" i="1" s="1"/>
  <c r="R339" i="1"/>
  <c r="K340" i="1"/>
  <c r="M340" i="1" s="1"/>
  <c r="N340" i="1" s="1"/>
  <c r="P340" i="1" s="1"/>
  <c r="R340" i="1"/>
  <c r="K341" i="1"/>
  <c r="M341" i="1" s="1"/>
  <c r="N341" i="1" s="1"/>
  <c r="P341" i="1" s="1"/>
  <c r="R341" i="1"/>
  <c r="K342" i="1"/>
  <c r="M342" i="1" s="1"/>
  <c r="N342" i="1" s="1"/>
  <c r="P342" i="1" s="1"/>
  <c r="R342" i="1"/>
  <c r="K343" i="1"/>
  <c r="M343" i="1" s="1"/>
  <c r="N343" i="1" s="1"/>
  <c r="P343" i="1" s="1"/>
  <c r="R343" i="1"/>
  <c r="K344" i="1"/>
  <c r="M344" i="1" s="1"/>
  <c r="N344" i="1" s="1"/>
  <c r="P344" i="1" s="1"/>
  <c r="R344" i="1"/>
  <c r="K345" i="1"/>
  <c r="M345" i="1"/>
  <c r="N345" i="1" s="1"/>
  <c r="P345" i="1" s="1"/>
  <c r="R345" i="1"/>
  <c r="K346" i="1"/>
  <c r="M346" i="1" s="1"/>
  <c r="N346" i="1" s="1"/>
  <c r="P346" i="1" s="1"/>
  <c r="R346" i="1"/>
  <c r="K347" i="1"/>
  <c r="M347" i="1"/>
  <c r="N347" i="1" s="1"/>
  <c r="P347" i="1" s="1"/>
  <c r="R347" i="1"/>
  <c r="K348" i="1"/>
  <c r="M348" i="1" s="1"/>
  <c r="N348" i="1" s="1"/>
  <c r="P348" i="1" s="1"/>
  <c r="R348" i="1"/>
  <c r="K349" i="1"/>
  <c r="M349" i="1" s="1"/>
  <c r="N349" i="1" s="1"/>
  <c r="P349" i="1" s="1"/>
  <c r="R349" i="1"/>
  <c r="K350" i="1"/>
  <c r="M350" i="1" s="1"/>
  <c r="N350" i="1" s="1"/>
  <c r="P350" i="1" s="1"/>
  <c r="R350" i="1"/>
  <c r="K351" i="1"/>
  <c r="M351" i="1" s="1"/>
  <c r="N351" i="1" s="1"/>
  <c r="P351" i="1" s="1"/>
  <c r="R351" i="1"/>
  <c r="K352" i="1"/>
  <c r="M352" i="1" s="1"/>
  <c r="N352" i="1" s="1"/>
  <c r="P352" i="1" s="1"/>
  <c r="R352" i="1"/>
  <c r="K353" i="1"/>
  <c r="M353" i="1" s="1"/>
  <c r="N353" i="1" s="1"/>
  <c r="P353" i="1" s="1"/>
  <c r="R353" i="1"/>
  <c r="K354" i="1"/>
  <c r="M354" i="1" s="1"/>
  <c r="N354" i="1" s="1"/>
  <c r="P354" i="1" s="1"/>
  <c r="R354" i="1"/>
  <c r="K355" i="1"/>
  <c r="M355" i="1"/>
  <c r="N355" i="1" s="1"/>
  <c r="P355" i="1" s="1"/>
  <c r="R355" i="1"/>
  <c r="K356" i="1"/>
  <c r="M356" i="1"/>
  <c r="N356" i="1" s="1"/>
  <c r="P356" i="1" s="1"/>
  <c r="R356" i="1"/>
  <c r="K357" i="1"/>
  <c r="M357" i="1" s="1"/>
  <c r="N357" i="1" s="1"/>
  <c r="P357" i="1" s="1"/>
  <c r="R357" i="1"/>
  <c r="K358" i="1"/>
  <c r="M358" i="1" s="1"/>
  <c r="N358" i="1" s="1"/>
  <c r="P358" i="1" s="1"/>
  <c r="R358" i="1"/>
  <c r="K359" i="1"/>
  <c r="M359" i="1" s="1"/>
  <c r="N359" i="1" s="1"/>
  <c r="P359" i="1" s="1"/>
  <c r="R359" i="1"/>
  <c r="K360" i="1"/>
  <c r="M360" i="1" s="1"/>
  <c r="N360" i="1" s="1"/>
  <c r="P360" i="1" s="1"/>
  <c r="R360" i="1"/>
  <c r="K361" i="1"/>
  <c r="M361" i="1" s="1"/>
  <c r="N361" i="1" s="1"/>
  <c r="P361" i="1" s="1"/>
  <c r="R361" i="1"/>
  <c r="K362" i="1"/>
  <c r="M362" i="1" s="1"/>
  <c r="N362" i="1" s="1"/>
  <c r="P362" i="1" s="1"/>
  <c r="R362" i="1"/>
  <c r="K363" i="1"/>
  <c r="M363" i="1"/>
  <c r="N363" i="1" s="1"/>
  <c r="P363" i="1" s="1"/>
  <c r="R363" i="1"/>
  <c r="K364" i="1"/>
  <c r="M364" i="1"/>
  <c r="N364" i="1" s="1"/>
  <c r="P364" i="1" s="1"/>
  <c r="R364" i="1"/>
  <c r="K365" i="1"/>
  <c r="M365" i="1" s="1"/>
  <c r="N365" i="1" s="1"/>
  <c r="P365" i="1" s="1"/>
  <c r="R365" i="1"/>
  <c r="K366" i="1"/>
  <c r="M366" i="1" s="1"/>
  <c r="N366" i="1" s="1"/>
  <c r="P366" i="1" s="1"/>
  <c r="R366" i="1"/>
  <c r="K367" i="1"/>
  <c r="M367" i="1" s="1"/>
  <c r="N367" i="1" s="1"/>
  <c r="P367" i="1" s="1"/>
  <c r="R367" i="1"/>
  <c r="K368" i="1"/>
  <c r="M368" i="1" s="1"/>
  <c r="N368" i="1" s="1"/>
  <c r="P368" i="1" s="1"/>
  <c r="R368" i="1"/>
  <c r="K369" i="1"/>
  <c r="M369" i="1" s="1"/>
  <c r="N369" i="1" s="1"/>
  <c r="P369" i="1" s="1"/>
  <c r="R369" i="1"/>
  <c r="K370" i="1"/>
  <c r="M370" i="1" s="1"/>
  <c r="N370" i="1" s="1"/>
  <c r="P370" i="1" s="1"/>
  <c r="R370" i="1"/>
  <c r="K371" i="1"/>
  <c r="M371" i="1"/>
  <c r="N371" i="1" s="1"/>
  <c r="P371" i="1" s="1"/>
  <c r="R371" i="1"/>
  <c r="K372" i="1"/>
  <c r="M372" i="1"/>
  <c r="N372" i="1" s="1"/>
  <c r="P372" i="1" s="1"/>
  <c r="R372" i="1"/>
  <c r="K373" i="1"/>
  <c r="M373" i="1" s="1"/>
  <c r="N373" i="1" s="1"/>
  <c r="P373" i="1" s="1"/>
  <c r="R373" i="1"/>
  <c r="K374" i="1"/>
  <c r="M374" i="1" s="1"/>
  <c r="N374" i="1" s="1"/>
  <c r="P374" i="1" s="1"/>
  <c r="R374" i="1"/>
  <c r="K375" i="1"/>
  <c r="M375" i="1" s="1"/>
  <c r="N375" i="1" s="1"/>
  <c r="P375" i="1" s="1"/>
  <c r="R375" i="1"/>
  <c r="K376" i="1"/>
  <c r="M376" i="1" s="1"/>
  <c r="N376" i="1" s="1"/>
  <c r="P376" i="1" s="1"/>
  <c r="R376" i="1"/>
  <c r="K377" i="1"/>
  <c r="M377" i="1" s="1"/>
  <c r="N377" i="1" s="1"/>
  <c r="P377" i="1" s="1"/>
  <c r="R377" i="1"/>
  <c r="K378" i="1"/>
  <c r="M378" i="1" s="1"/>
  <c r="N378" i="1" s="1"/>
  <c r="P378" i="1" s="1"/>
  <c r="R378" i="1"/>
  <c r="K379" i="1"/>
  <c r="M379" i="1"/>
  <c r="N379" i="1" s="1"/>
  <c r="P379" i="1" s="1"/>
  <c r="R379" i="1"/>
  <c r="K380" i="1"/>
  <c r="M380" i="1"/>
  <c r="N380" i="1" s="1"/>
  <c r="P380" i="1" s="1"/>
  <c r="R380" i="1"/>
  <c r="K381" i="1"/>
  <c r="M381" i="1" s="1"/>
  <c r="N381" i="1" s="1"/>
  <c r="P381" i="1" s="1"/>
  <c r="R381" i="1"/>
  <c r="K382" i="1"/>
  <c r="M382" i="1" s="1"/>
  <c r="N382" i="1" s="1"/>
  <c r="P382" i="1" s="1"/>
  <c r="R382" i="1"/>
  <c r="K383" i="1"/>
  <c r="M383" i="1" s="1"/>
  <c r="N383" i="1" s="1"/>
  <c r="P383" i="1" s="1"/>
  <c r="R383" i="1"/>
  <c r="K384" i="1"/>
  <c r="M384" i="1" s="1"/>
  <c r="N384" i="1" s="1"/>
  <c r="P384" i="1" s="1"/>
  <c r="R384" i="1"/>
  <c r="K385" i="1"/>
  <c r="M385" i="1" s="1"/>
  <c r="N385" i="1" s="1"/>
  <c r="P385" i="1" s="1"/>
  <c r="R385" i="1"/>
  <c r="K386" i="1"/>
  <c r="M386" i="1" s="1"/>
  <c r="N386" i="1" s="1"/>
  <c r="P386" i="1" s="1"/>
  <c r="R386" i="1"/>
  <c r="K387" i="1"/>
  <c r="M387" i="1"/>
  <c r="N387" i="1" s="1"/>
  <c r="P387" i="1" s="1"/>
  <c r="R387" i="1"/>
  <c r="K388" i="1"/>
  <c r="M388" i="1"/>
  <c r="N388" i="1" s="1"/>
  <c r="P388" i="1" s="1"/>
  <c r="R388" i="1"/>
  <c r="K389" i="1"/>
  <c r="M389" i="1" s="1"/>
  <c r="N389" i="1" s="1"/>
  <c r="P389" i="1" s="1"/>
  <c r="R389" i="1"/>
  <c r="K390" i="1"/>
  <c r="M390" i="1" s="1"/>
  <c r="N390" i="1" s="1"/>
  <c r="P390" i="1" s="1"/>
  <c r="R390" i="1"/>
  <c r="K391" i="1"/>
  <c r="M391" i="1" s="1"/>
  <c r="N391" i="1" s="1"/>
  <c r="P391" i="1" s="1"/>
  <c r="R391" i="1"/>
  <c r="K392" i="1"/>
  <c r="M392" i="1" s="1"/>
  <c r="N392" i="1" s="1"/>
  <c r="P392" i="1" s="1"/>
  <c r="R392" i="1"/>
  <c r="K393" i="1"/>
  <c r="M393" i="1" s="1"/>
  <c r="N393" i="1" s="1"/>
  <c r="P393" i="1" s="1"/>
  <c r="R393" i="1"/>
  <c r="K394" i="1"/>
  <c r="M394" i="1" s="1"/>
  <c r="N394" i="1" s="1"/>
  <c r="P394" i="1" s="1"/>
  <c r="R394" i="1"/>
  <c r="K395" i="1"/>
  <c r="M395" i="1"/>
  <c r="N395" i="1" s="1"/>
  <c r="P395" i="1" s="1"/>
  <c r="R395" i="1"/>
  <c r="K396" i="1"/>
  <c r="M396" i="1"/>
  <c r="N396" i="1" s="1"/>
  <c r="P396" i="1" s="1"/>
  <c r="R396" i="1"/>
  <c r="K397" i="1"/>
  <c r="M397" i="1" s="1"/>
  <c r="N397" i="1" s="1"/>
  <c r="P397" i="1" s="1"/>
  <c r="R397" i="1"/>
  <c r="K398" i="1"/>
  <c r="M398" i="1" s="1"/>
  <c r="N398" i="1" s="1"/>
  <c r="P398" i="1" s="1"/>
  <c r="R398" i="1"/>
  <c r="K399" i="1"/>
  <c r="M399" i="1" s="1"/>
  <c r="N399" i="1" s="1"/>
  <c r="P399" i="1" s="1"/>
  <c r="R399" i="1"/>
  <c r="K400" i="1"/>
  <c r="M400" i="1" s="1"/>
  <c r="N400" i="1" s="1"/>
  <c r="P400" i="1" s="1"/>
  <c r="R400" i="1"/>
  <c r="K401" i="1"/>
  <c r="M401" i="1" s="1"/>
  <c r="N401" i="1" s="1"/>
  <c r="P401" i="1" s="1"/>
  <c r="R401" i="1"/>
  <c r="K402" i="1"/>
  <c r="M402" i="1" s="1"/>
  <c r="N402" i="1" s="1"/>
  <c r="P402" i="1" s="1"/>
  <c r="R402" i="1"/>
  <c r="K403" i="1"/>
  <c r="M403" i="1"/>
  <c r="N403" i="1" s="1"/>
  <c r="P403" i="1" s="1"/>
  <c r="R403" i="1"/>
  <c r="K404" i="1"/>
  <c r="M404" i="1"/>
  <c r="N404" i="1" s="1"/>
  <c r="P404" i="1" s="1"/>
  <c r="R404" i="1"/>
  <c r="K405" i="1"/>
  <c r="M405" i="1" s="1"/>
  <c r="N405" i="1" s="1"/>
  <c r="P405" i="1" s="1"/>
  <c r="R405" i="1"/>
  <c r="K406" i="1"/>
  <c r="M406" i="1" s="1"/>
  <c r="N406" i="1" s="1"/>
  <c r="P406" i="1" s="1"/>
  <c r="R406" i="1"/>
  <c r="K407" i="1"/>
  <c r="M407" i="1" s="1"/>
  <c r="N407" i="1"/>
  <c r="P407" i="1" s="1"/>
  <c r="R407" i="1"/>
  <c r="K408" i="1"/>
  <c r="M408" i="1" s="1"/>
  <c r="N408" i="1" s="1"/>
  <c r="P408" i="1" s="1"/>
  <c r="R408" i="1"/>
  <c r="K409" i="1"/>
  <c r="M409" i="1" s="1"/>
  <c r="N409" i="1" s="1"/>
  <c r="P409" i="1" s="1"/>
  <c r="R409" i="1"/>
  <c r="K410" i="1"/>
  <c r="M410" i="1" s="1"/>
  <c r="N410" i="1" s="1"/>
  <c r="P410" i="1" s="1"/>
  <c r="R410" i="1"/>
  <c r="K411" i="1"/>
  <c r="M411" i="1"/>
  <c r="N411" i="1" s="1"/>
  <c r="P411" i="1" s="1"/>
  <c r="R411" i="1"/>
  <c r="K412" i="1"/>
  <c r="M412" i="1"/>
  <c r="N412" i="1" s="1"/>
  <c r="P412" i="1" s="1"/>
  <c r="R412" i="1"/>
  <c r="K413" i="1"/>
  <c r="M413" i="1" s="1"/>
  <c r="N413" i="1" s="1"/>
  <c r="P413" i="1" s="1"/>
  <c r="R413" i="1"/>
  <c r="K414" i="1"/>
  <c r="M414" i="1" s="1"/>
  <c r="N414" i="1" s="1"/>
  <c r="P414" i="1" s="1"/>
  <c r="R414" i="1"/>
  <c r="K415" i="1"/>
  <c r="M415" i="1" s="1"/>
  <c r="N415" i="1" s="1"/>
  <c r="P415" i="1" s="1"/>
  <c r="R415" i="1"/>
  <c r="K416" i="1"/>
  <c r="M416" i="1" s="1"/>
  <c r="N416" i="1" s="1"/>
  <c r="P416" i="1" s="1"/>
  <c r="R416" i="1"/>
  <c r="K417" i="1"/>
  <c r="M417" i="1" s="1"/>
  <c r="N417" i="1" s="1"/>
  <c r="P417" i="1" s="1"/>
  <c r="R417" i="1"/>
  <c r="K418" i="1"/>
  <c r="M418" i="1" s="1"/>
  <c r="N418" i="1" s="1"/>
  <c r="P418" i="1" s="1"/>
  <c r="R418" i="1"/>
  <c r="K419" i="1"/>
  <c r="M419" i="1"/>
  <c r="N419" i="1" s="1"/>
  <c r="P419" i="1" s="1"/>
  <c r="R419" i="1"/>
  <c r="K420" i="1"/>
  <c r="M420" i="1"/>
  <c r="N420" i="1" s="1"/>
  <c r="P420" i="1" s="1"/>
  <c r="R420" i="1"/>
  <c r="K421" i="1"/>
  <c r="M421" i="1" s="1"/>
  <c r="N421" i="1" s="1"/>
  <c r="P421" i="1" s="1"/>
  <c r="R421" i="1"/>
  <c r="K422" i="1"/>
  <c r="M422" i="1" s="1"/>
  <c r="N422" i="1" s="1"/>
  <c r="P422" i="1" s="1"/>
  <c r="R422" i="1"/>
  <c r="K423" i="1"/>
  <c r="M423" i="1" s="1"/>
  <c r="N423" i="1" s="1"/>
  <c r="P423" i="1" s="1"/>
  <c r="R423" i="1"/>
  <c r="K424" i="1"/>
  <c r="M424" i="1" s="1"/>
  <c r="N424" i="1" s="1"/>
  <c r="P424" i="1" s="1"/>
  <c r="R424" i="1"/>
  <c r="K425" i="1"/>
  <c r="M425" i="1" s="1"/>
  <c r="N425" i="1" s="1"/>
  <c r="P425" i="1" s="1"/>
  <c r="R425" i="1"/>
  <c r="K426" i="1"/>
  <c r="M426" i="1" s="1"/>
  <c r="N426" i="1" s="1"/>
  <c r="P426" i="1" s="1"/>
  <c r="R426" i="1"/>
  <c r="K427" i="1"/>
  <c r="M427" i="1"/>
  <c r="N427" i="1" s="1"/>
  <c r="P427" i="1" s="1"/>
  <c r="R427" i="1"/>
  <c r="K428" i="1"/>
  <c r="M428" i="1"/>
  <c r="N428" i="1" s="1"/>
  <c r="P428" i="1" s="1"/>
  <c r="R428" i="1"/>
  <c r="K429" i="1"/>
  <c r="M429" i="1" s="1"/>
  <c r="N429" i="1" s="1"/>
  <c r="P429" i="1" s="1"/>
  <c r="R429" i="1"/>
  <c r="K430" i="1"/>
  <c r="M430" i="1" s="1"/>
  <c r="N430" i="1" s="1"/>
  <c r="P430" i="1" s="1"/>
  <c r="R430" i="1"/>
  <c r="K431" i="1"/>
  <c r="M431" i="1" s="1"/>
  <c r="N431" i="1"/>
  <c r="P431" i="1" s="1"/>
  <c r="R431" i="1"/>
  <c r="K432" i="1"/>
  <c r="M432" i="1" s="1"/>
  <c r="N432" i="1" s="1"/>
  <c r="P432" i="1" s="1"/>
  <c r="R432" i="1"/>
  <c r="K433" i="1"/>
  <c r="M433" i="1" s="1"/>
  <c r="N433" i="1" s="1"/>
  <c r="P433" i="1" s="1"/>
  <c r="R433" i="1"/>
  <c r="K434" i="1"/>
  <c r="M434" i="1" s="1"/>
  <c r="N434" i="1" s="1"/>
  <c r="P434" i="1" s="1"/>
  <c r="R434" i="1"/>
  <c r="K435" i="1"/>
  <c r="M435" i="1"/>
  <c r="N435" i="1" s="1"/>
  <c r="P435" i="1" s="1"/>
  <c r="R435" i="1"/>
  <c r="K436" i="1"/>
  <c r="M436" i="1"/>
  <c r="N436" i="1" s="1"/>
  <c r="P436" i="1" s="1"/>
  <c r="R436" i="1"/>
  <c r="K437" i="1"/>
  <c r="M437" i="1" s="1"/>
  <c r="N437" i="1" s="1"/>
  <c r="P437" i="1" s="1"/>
  <c r="R437" i="1"/>
  <c r="K438" i="1"/>
  <c r="M438" i="1" s="1"/>
  <c r="N438" i="1" s="1"/>
  <c r="P438" i="1" s="1"/>
  <c r="R438" i="1"/>
  <c r="K439" i="1"/>
  <c r="M439" i="1" s="1"/>
  <c r="N439" i="1" s="1"/>
  <c r="P439" i="1" s="1"/>
  <c r="R439" i="1"/>
  <c r="K440" i="1"/>
  <c r="M440" i="1" s="1"/>
  <c r="N440" i="1" s="1"/>
  <c r="P440" i="1" s="1"/>
  <c r="R440" i="1"/>
  <c r="K441" i="1"/>
  <c r="M441" i="1" s="1"/>
  <c r="N441" i="1" s="1"/>
  <c r="P441" i="1" s="1"/>
  <c r="R441" i="1"/>
  <c r="K442" i="1"/>
  <c r="M442" i="1" s="1"/>
  <c r="N442" i="1" s="1"/>
  <c r="P442" i="1" s="1"/>
  <c r="R442" i="1"/>
  <c r="K443" i="1"/>
  <c r="M443" i="1"/>
  <c r="N443" i="1" s="1"/>
  <c r="P443" i="1" s="1"/>
  <c r="R443" i="1"/>
  <c r="K444" i="1"/>
  <c r="M444" i="1"/>
  <c r="N444" i="1" s="1"/>
  <c r="P444" i="1" s="1"/>
  <c r="R444" i="1"/>
  <c r="K445" i="1"/>
  <c r="M445" i="1" s="1"/>
  <c r="N445" i="1" s="1"/>
  <c r="P445" i="1" s="1"/>
  <c r="R445" i="1"/>
  <c r="K446" i="1"/>
  <c r="M446" i="1" s="1"/>
  <c r="N446" i="1" s="1"/>
  <c r="P446" i="1" s="1"/>
  <c r="R446" i="1"/>
  <c r="K447" i="1"/>
  <c r="M447" i="1" s="1"/>
  <c r="N447" i="1"/>
  <c r="P447" i="1" s="1"/>
  <c r="R447" i="1"/>
  <c r="K448" i="1"/>
  <c r="M448" i="1" s="1"/>
  <c r="N448" i="1" s="1"/>
  <c r="P448" i="1" s="1"/>
  <c r="R448" i="1"/>
  <c r="K449" i="1"/>
  <c r="M449" i="1" s="1"/>
  <c r="N449" i="1" s="1"/>
  <c r="P449" i="1" s="1"/>
  <c r="R449" i="1"/>
  <c r="K450" i="1"/>
  <c r="M450" i="1" s="1"/>
  <c r="N450" i="1" s="1"/>
  <c r="P450" i="1" s="1"/>
  <c r="R450" i="1"/>
  <c r="K451" i="1"/>
  <c r="M451" i="1"/>
  <c r="N451" i="1" s="1"/>
  <c r="P451" i="1" s="1"/>
  <c r="R451" i="1"/>
  <c r="K452" i="1"/>
  <c r="M452" i="1"/>
  <c r="N452" i="1" s="1"/>
  <c r="P452" i="1" s="1"/>
  <c r="R452" i="1"/>
  <c r="K453" i="1"/>
  <c r="M453" i="1" s="1"/>
  <c r="N453" i="1" s="1"/>
  <c r="P453" i="1" s="1"/>
  <c r="R453" i="1"/>
  <c r="K454" i="1"/>
  <c r="M454" i="1" s="1"/>
  <c r="N454" i="1" s="1"/>
  <c r="P454" i="1" s="1"/>
  <c r="R454" i="1"/>
  <c r="K455" i="1"/>
  <c r="M455" i="1" s="1"/>
  <c r="N455" i="1" s="1"/>
  <c r="P455" i="1" s="1"/>
  <c r="R455" i="1"/>
  <c r="K456" i="1"/>
  <c r="M456" i="1" s="1"/>
  <c r="N456" i="1" s="1"/>
  <c r="P456" i="1" s="1"/>
  <c r="R456" i="1"/>
  <c r="K457" i="1"/>
  <c r="M457" i="1" s="1"/>
  <c r="N457" i="1" s="1"/>
  <c r="P457" i="1" s="1"/>
  <c r="R457" i="1"/>
  <c r="K458" i="1"/>
  <c r="M458" i="1" s="1"/>
  <c r="N458" i="1" s="1"/>
  <c r="P458" i="1" s="1"/>
  <c r="R458" i="1"/>
  <c r="K459" i="1"/>
  <c r="M459" i="1"/>
  <c r="N459" i="1" s="1"/>
  <c r="P459" i="1" s="1"/>
  <c r="R459" i="1"/>
  <c r="K460" i="1"/>
  <c r="M460" i="1"/>
  <c r="N460" i="1" s="1"/>
  <c r="P460" i="1" s="1"/>
  <c r="R460" i="1"/>
  <c r="K461" i="1"/>
  <c r="M461" i="1" s="1"/>
  <c r="N461" i="1" s="1"/>
  <c r="P461" i="1" s="1"/>
  <c r="R461" i="1"/>
  <c r="K462" i="1"/>
  <c r="M462" i="1" s="1"/>
  <c r="N462" i="1" s="1"/>
  <c r="P462" i="1" s="1"/>
  <c r="R462" i="1"/>
  <c r="K463" i="1"/>
  <c r="M463" i="1" s="1"/>
  <c r="N463" i="1"/>
  <c r="P463" i="1" s="1"/>
  <c r="R463" i="1"/>
  <c r="K464" i="1"/>
  <c r="M464" i="1" s="1"/>
  <c r="N464" i="1" s="1"/>
  <c r="P464" i="1" s="1"/>
  <c r="R464" i="1"/>
  <c r="K465" i="1"/>
  <c r="M465" i="1" s="1"/>
  <c r="N465" i="1" s="1"/>
  <c r="P465" i="1" s="1"/>
  <c r="R465" i="1"/>
  <c r="K466" i="1"/>
  <c r="M466" i="1" s="1"/>
  <c r="N466" i="1" s="1"/>
  <c r="P466" i="1" s="1"/>
  <c r="R466" i="1"/>
  <c r="K467" i="1"/>
  <c r="M467" i="1"/>
  <c r="N467" i="1" s="1"/>
  <c r="P467" i="1"/>
  <c r="R467" i="1"/>
  <c r="K468" i="1"/>
  <c r="M468" i="1" s="1"/>
  <c r="N468" i="1" s="1"/>
  <c r="P468" i="1" s="1"/>
  <c r="R468" i="1"/>
  <c r="K469" i="1"/>
  <c r="M469" i="1" s="1"/>
  <c r="N469" i="1" s="1"/>
  <c r="P469" i="1" s="1"/>
  <c r="R469" i="1"/>
  <c r="K470" i="1"/>
  <c r="M470" i="1" s="1"/>
  <c r="N470" i="1" s="1"/>
  <c r="P470" i="1" s="1"/>
  <c r="R470" i="1"/>
  <c r="K471" i="1"/>
  <c r="M471" i="1"/>
  <c r="N471" i="1" s="1"/>
  <c r="P471" i="1" s="1"/>
  <c r="R471" i="1"/>
  <c r="K472" i="1"/>
  <c r="M472" i="1"/>
  <c r="N472" i="1" s="1"/>
  <c r="P472" i="1" s="1"/>
  <c r="R472" i="1"/>
  <c r="K473" i="1"/>
  <c r="M473" i="1" s="1"/>
  <c r="N473" i="1" s="1"/>
  <c r="P473" i="1" s="1"/>
  <c r="R473" i="1"/>
  <c r="K474" i="1"/>
  <c r="M474" i="1" s="1"/>
  <c r="N474" i="1" s="1"/>
  <c r="P474" i="1" s="1"/>
  <c r="R474" i="1"/>
  <c r="K475" i="1"/>
  <c r="M475" i="1"/>
  <c r="N475" i="1" s="1"/>
  <c r="P475" i="1" s="1"/>
  <c r="R475" i="1"/>
  <c r="K476" i="1"/>
  <c r="M476" i="1" s="1"/>
  <c r="N476" i="1"/>
  <c r="P476" i="1" s="1"/>
  <c r="R476" i="1"/>
  <c r="K477" i="1"/>
  <c r="M477" i="1" s="1"/>
  <c r="N477" i="1" s="1"/>
  <c r="P477" i="1" s="1"/>
  <c r="R477" i="1"/>
  <c r="K478" i="1"/>
  <c r="M478" i="1" s="1"/>
  <c r="N478" i="1" s="1"/>
  <c r="P478" i="1" s="1"/>
  <c r="R478" i="1"/>
  <c r="K479" i="1"/>
  <c r="M479" i="1"/>
  <c r="N479" i="1" s="1"/>
  <c r="P479" i="1" s="1"/>
  <c r="R479" i="1"/>
  <c r="K480" i="1"/>
  <c r="M480" i="1"/>
  <c r="N480" i="1" s="1"/>
  <c r="P480" i="1" s="1"/>
  <c r="R480" i="1"/>
  <c r="K481" i="1"/>
  <c r="M481" i="1" s="1"/>
  <c r="N481" i="1" s="1"/>
  <c r="P481" i="1" s="1"/>
  <c r="R481" i="1"/>
  <c r="K482" i="1"/>
  <c r="M482" i="1" s="1"/>
  <c r="N482" i="1" s="1"/>
  <c r="P482" i="1" s="1"/>
  <c r="R482" i="1"/>
  <c r="K483" i="1"/>
  <c r="M483" i="1"/>
  <c r="N483" i="1" s="1"/>
  <c r="P483" i="1"/>
  <c r="R483" i="1"/>
  <c r="K484" i="1"/>
  <c r="M484" i="1" s="1"/>
  <c r="N484" i="1" s="1"/>
  <c r="P484" i="1" s="1"/>
  <c r="R484" i="1"/>
  <c r="K485" i="1"/>
  <c r="M485" i="1" s="1"/>
  <c r="N485" i="1" s="1"/>
  <c r="P485" i="1" s="1"/>
  <c r="R485" i="1"/>
  <c r="K486" i="1"/>
  <c r="M486" i="1" s="1"/>
  <c r="N486" i="1" s="1"/>
  <c r="P486" i="1" s="1"/>
  <c r="R486" i="1"/>
  <c r="K487" i="1"/>
  <c r="M487" i="1"/>
  <c r="N487" i="1" s="1"/>
  <c r="P487" i="1" s="1"/>
  <c r="R487" i="1"/>
  <c r="K488" i="1"/>
  <c r="M488" i="1"/>
  <c r="N488" i="1" s="1"/>
  <c r="P488" i="1" s="1"/>
  <c r="R488" i="1"/>
  <c r="K489" i="1"/>
  <c r="M489" i="1" s="1"/>
  <c r="N489" i="1" s="1"/>
  <c r="P489" i="1" s="1"/>
  <c r="R489" i="1"/>
  <c r="K490" i="1"/>
  <c r="M490" i="1" s="1"/>
  <c r="N490" i="1" s="1"/>
  <c r="P490" i="1" s="1"/>
  <c r="R490" i="1"/>
  <c r="K491" i="1"/>
  <c r="M491" i="1"/>
  <c r="N491" i="1" s="1"/>
  <c r="P491" i="1" s="1"/>
  <c r="R491" i="1"/>
  <c r="K492" i="1"/>
  <c r="M492" i="1" s="1"/>
  <c r="N492" i="1"/>
  <c r="P492" i="1" s="1"/>
  <c r="R492" i="1"/>
  <c r="K493" i="1"/>
  <c r="M493" i="1" s="1"/>
  <c r="N493" i="1" s="1"/>
  <c r="P493" i="1" s="1"/>
  <c r="R493" i="1"/>
  <c r="K494" i="1"/>
  <c r="M494" i="1" s="1"/>
  <c r="N494" i="1" s="1"/>
  <c r="P494" i="1" s="1"/>
  <c r="R494" i="1"/>
  <c r="K495" i="1"/>
  <c r="M495" i="1"/>
  <c r="N495" i="1" s="1"/>
  <c r="P495" i="1" s="1"/>
  <c r="R495" i="1"/>
  <c r="K496" i="1"/>
  <c r="M496" i="1"/>
  <c r="N496" i="1" s="1"/>
  <c r="P496" i="1" s="1"/>
  <c r="R496" i="1"/>
  <c r="K497" i="1"/>
  <c r="M497" i="1" s="1"/>
  <c r="N497" i="1" s="1"/>
  <c r="P497" i="1" s="1"/>
  <c r="R497" i="1"/>
  <c r="K498" i="1"/>
  <c r="M498" i="1" s="1"/>
  <c r="N498" i="1" s="1"/>
  <c r="P498" i="1" s="1"/>
  <c r="R498" i="1"/>
  <c r="K499" i="1"/>
  <c r="M499" i="1"/>
  <c r="N499" i="1" s="1"/>
  <c r="P499" i="1"/>
  <c r="R499" i="1"/>
  <c r="K500" i="1"/>
  <c r="M500" i="1" s="1"/>
  <c r="N500" i="1" s="1"/>
  <c r="P500" i="1" s="1"/>
  <c r="R500" i="1"/>
  <c r="K501" i="1"/>
  <c r="M501" i="1" s="1"/>
  <c r="N501" i="1" s="1"/>
  <c r="P501" i="1" s="1"/>
  <c r="R501" i="1"/>
  <c r="K502" i="1"/>
  <c r="M502" i="1" s="1"/>
  <c r="N502" i="1" s="1"/>
  <c r="P502" i="1" s="1"/>
  <c r="R502" i="1"/>
  <c r="K503" i="1"/>
  <c r="M503" i="1"/>
  <c r="N503" i="1" s="1"/>
  <c r="P503" i="1" s="1"/>
  <c r="R503" i="1"/>
  <c r="K504" i="1"/>
  <c r="M504" i="1"/>
  <c r="N504" i="1" s="1"/>
  <c r="P504" i="1" s="1"/>
  <c r="R504" i="1"/>
  <c r="K505" i="1"/>
  <c r="M505" i="1" s="1"/>
  <c r="N505" i="1" s="1"/>
  <c r="P505" i="1" s="1"/>
  <c r="R505" i="1"/>
  <c r="K506" i="1"/>
  <c r="M506" i="1" s="1"/>
  <c r="N506" i="1" s="1"/>
  <c r="P506" i="1" s="1"/>
  <c r="R506" i="1"/>
  <c r="K507" i="1"/>
  <c r="M507" i="1"/>
  <c r="N507" i="1" s="1"/>
  <c r="P507" i="1" s="1"/>
  <c r="R507" i="1"/>
  <c r="K508" i="1"/>
  <c r="M508" i="1" s="1"/>
  <c r="N508" i="1"/>
  <c r="P508" i="1" s="1"/>
  <c r="R508" i="1"/>
  <c r="K509" i="1"/>
  <c r="M509" i="1" s="1"/>
  <c r="N509" i="1" s="1"/>
  <c r="P509" i="1" s="1"/>
  <c r="R509" i="1"/>
  <c r="K510" i="1"/>
  <c r="M510" i="1" s="1"/>
  <c r="N510" i="1" s="1"/>
  <c r="P510" i="1" s="1"/>
  <c r="R510" i="1"/>
  <c r="K511" i="1"/>
  <c r="M511" i="1"/>
  <c r="N511" i="1" s="1"/>
  <c r="P511" i="1" s="1"/>
  <c r="R511" i="1"/>
  <c r="K512" i="1"/>
  <c r="M512" i="1"/>
  <c r="N512" i="1" s="1"/>
  <c r="P512" i="1" s="1"/>
  <c r="R512" i="1"/>
  <c r="K513" i="1"/>
  <c r="M513" i="1" s="1"/>
  <c r="N513" i="1" s="1"/>
  <c r="P513" i="1" s="1"/>
  <c r="R513" i="1"/>
  <c r="K514" i="1"/>
  <c r="M514" i="1" s="1"/>
  <c r="N514" i="1" s="1"/>
  <c r="P514" i="1" s="1"/>
  <c r="R514" i="1"/>
  <c r="K515" i="1"/>
  <c r="M515" i="1"/>
  <c r="N515" i="1" s="1"/>
  <c r="P515" i="1"/>
  <c r="R515" i="1"/>
  <c r="K516" i="1"/>
  <c r="M516" i="1" s="1"/>
  <c r="N516" i="1" s="1"/>
  <c r="P516" i="1" s="1"/>
  <c r="R516" i="1"/>
  <c r="K517" i="1"/>
  <c r="M517" i="1" s="1"/>
  <c r="N517" i="1" s="1"/>
  <c r="P517" i="1" s="1"/>
  <c r="R517" i="1"/>
  <c r="K518" i="1"/>
  <c r="M518" i="1" s="1"/>
  <c r="N518" i="1" s="1"/>
  <c r="P518" i="1" s="1"/>
  <c r="R518" i="1"/>
  <c r="K519" i="1"/>
  <c r="M519" i="1"/>
  <c r="N519" i="1" s="1"/>
  <c r="P519" i="1" s="1"/>
  <c r="R519" i="1"/>
  <c r="K520" i="1"/>
  <c r="M520" i="1"/>
  <c r="N520" i="1" s="1"/>
  <c r="P520" i="1" s="1"/>
  <c r="R520" i="1"/>
  <c r="K521" i="1"/>
  <c r="M521" i="1" s="1"/>
  <c r="N521" i="1" s="1"/>
  <c r="P521" i="1" s="1"/>
  <c r="R521" i="1"/>
  <c r="K522" i="1"/>
  <c r="M522" i="1" s="1"/>
  <c r="N522" i="1" s="1"/>
  <c r="P522" i="1" s="1"/>
  <c r="R522" i="1"/>
  <c r="K523" i="1"/>
  <c r="M523" i="1"/>
  <c r="N523" i="1" s="1"/>
  <c r="P523" i="1" s="1"/>
  <c r="R523" i="1"/>
  <c r="K524" i="1"/>
  <c r="M524" i="1" s="1"/>
  <c r="N524" i="1"/>
  <c r="P524" i="1" s="1"/>
  <c r="R524" i="1"/>
  <c r="K525" i="1"/>
  <c r="M525" i="1" s="1"/>
  <c r="N525" i="1" s="1"/>
  <c r="P525" i="1" s="1"/>
  <c r="R525" i="1"/>
  <c r="K526" i="1"/>
  <c r="M526" i="1" s="1"/>
  <c r="N526" i="1" s="1"/>
  <c r="P526" i="1" s="1"/>
  <c r="R526" i="1"/>
  <c r="K527" i="1"/>
  <c r="M527" i="1"/>
  <c r="N527" i="1" s="1"/>
  <c r="P527" i="1" s="1"/>
  <c r="R527" i="1"/>
  <c r="K528" i="1"/>
  <c r="M528" i="1"/>
  <c r="N528" i="1" s="1"/>
  <c r="P528" i="1" s="1"/>
  <c r="R528" i="1"/>
  <c r="K529" i="1"/>
  <c r="M529" i="1" s="1"/>
  <c r="N529" i="1" s="1"/>
  <c r="P529" i="1" s="1"/>
  <c r="R529" i="1"/>
  <c r="K530" i="1"/>
  <c r="M530" i="1" s="1"/>
  <c r="N530" i="1" s="1"/>
  <c r="P530" i="1" s="1"/>
  <c r="R530" i="1"/>
  <c r="K531" i="1"/>
  <c r="M531" i="1"/>
  <c r="N531" i="1" s="1"/>
  <c r="P531" i="1"/>
  <c r="R531" i="1"/>
  <c r="K532" i="1"/>
  <c r="M532" i="1" s="1"/>
  <c r="N532" i="1" s="1"/>
  <c r="P532" i="1" s="1"/>
  <c r="R532" i="1"/>
  <c r="K533" i="1"/>
  <c r="M533" i="1" s="1"/>
  <c r="N533" i="1" s="1"/>
  <c r="P533" i="1" s="1"/>
  <c r="R533" i="1"/>
  <c r="K534" i="1"/>
  <c r="M534" i="1" s="1"/>
  <c r="N534" i="1" s="1"/>
  <c r="P534" i="1" s="1"/>
  <c r="R534" i="1"/>
  <c r="K535" i="1"/>
  <c r="M535" i="1"/>
  <c r="N535" i="1" s="1"/>
  <c r="P535" i="1" s="1"/>
  <c r="R535" i="1"/>
  <c r="K536" i="1"/>
  <c r="M536" i="1"/>
  <c r="N536" i="1" s="1"/>
  <c r="P536" i="1" s="1"/>
  <c r="R536" i="1"/>
  <c r="K537" i="1"/>
  <c r="M537" i="1" s="1"/>
  <c r="N537" i="1" s="1"/>
  <c r="P537" i="1" s="1"/>
  <c r="R537" i="1"/>
  <c r="K538" i="1"/>
  <c r="M538" i="1" s="1"/>
  <c r="N538" i="1" s="1"/>
  <c r="P538" i="1" s="1"/>
  <c r="R538" i="1"/>
  <c r="K539" i="1"/>
  <c r="M539" i="1"/>
  <c r="N539" i="1" s="1"/>
  <c r="P539" i="1" s="1"/>
  <c r="R539" i="1"/>
  <c r="K540" i="1"/>
  <c r="M540" i="1" s="1"/>
  <c r="N540" i="1" s="1"/>
  <c r="P540" i="1" s="1"/>
  <c r="R540" i="1"/>
  <c r="K541" i="1"/>
  <c r="M541" i="1" s="1"/>
  <c r="N541" i="1" s="1"/>
  <c r="P541" i="1" s="1"/>
  <c r="R541" i="1"/>
  <c r="K542" i="1"/>
  <c r="M542" i="1" s="1"/>
  <c r="N542" i="1" s="1"/>
  <c r="P542" i="1" s="1"/>
  <c r="R542" i="1"/>
  <c r="K543" i="1"/>
  <c r="M543" i="1"/>
  <c r="N543" i="1" s="1"/>
  <c r="P543" i="1" s="1"/>
  <c r="R543" i="1"/>
  <c r="K544" i="1"/>
  <c r="M544" i="1"/>
  <c r="N544" i="1" s="1"/>
  <c r="P544" i="1" s="1"/>
  <c r="R544" i="1"/>
  <c r="K545" i="1"/>
  <c r="M545" i="1" s="1"/>
  <c r="N545" i="1" s="1"/>
  <c r="P545" i="1" s="1"/>
  <c r="R545" i="1"/>
  <c r="K546" i="1"/>
  <c r="M546" i="1" s="1"/>
  <c r="N546" i="1"/>
  <c r="P546" i="1" s="1"/>
  <c r="R546" i="1"/>
  <c r="K547" i="1"/>
  <c r="M547" i="1" s="1"/>
  <c r="N547" i="1" s="1"/>
  <c r="P547" i="1" s="1"/>
  <c r="R547" i="1"/>
  <c r="K548" i="1"/>
  <c r="M548" i="1" s="1"/>
  <c r="N548" i="1" s="1"/>
  <c r="P548" i="1" s="1"/>
  <c r="R548" i="1"/>
  <c r="K549" i="1"/>
  <c r="M549" i="1" s="1"/>
  <c r="N549" i="1" s="1"/>
  <c r="P549" i="1" s="1"/>
  <c r="R549" i="1"/>
  <c r="K550" i="1"/>
  <c r="M550" i="1" s="1"/>
  <c r="N550" i="1" s="1"/>
  <c r="P550" i="1" s="1"/>
  <c r="R550" i="1"/>
  <c r="K551" i="1"/>
  <c r="M551" i="1"/>
  <c r="N551" i="1" s="1"/>
  <c r="P551" i="1" s="1"/>
  <c r="R551" i="1"/>
  <c r="K552" i="1"/>
  <c r="M552" i="1" s="1"/>
  <c r="N552" i="1" s="1"/>
  <c r="P552" i="1" s="1"/>
  <c r="R552" i="1"/>
  <c r="K553" i="1"/>
  <c r="M553" i="1" s="1"/>
  <c r="N553" i="1" s="1"/>
  <c r="P553" i="1" s="1"/>
  <c r="R553" i="1"/>
  <c r="K554" i="1"/>
  <c r="M554" i="1" s="1"/>
  <c r="N554" i="1" s="1"/>
  <c r="P554" i="1" s="1"/>
  <c r="R554" i="1"/>
  <c r="K555" i="1"/>
  <c r="M555" i="1"/>
  <c r="N555" i="1" s="1"/>
  <c r="P555" i="1" s="1"/>
  <c r="R555" i="1"/>
  <c r="K556" i="1"/>
  <c r="M556" i="1" s="1"/>
  <c r="N556" i="1" s="1"/>
  <c r="P556" i="1" s="1"/>
  <c r="R556" i="1"/>
  <c r="K557" i="1"/>
  <c r="M557" i="1" s="1"/>
  <c r="N557" i="1" s="1"/>
  <c r="P557" i="1" s="1"/>
  <c r="R557" i="1"/>
  <c r="K558" i="1"/>
  <c r="M558" i="1" s="1"/>
  <c r="N558" i="1" s="1"/>
  <c r="P558" i="1" s="1"/>
  <c r="R558" i="1"/>
  <c r="K559" i="1"/>
  <c r="M559" i="1"/>
  <c r="N559" i="1" s="1"/>
  <c r="P559" i="1" s="1"/>
  <c r="R559" i="1"/>
  <c r="K560" i="1"/>
  <c r="M560" i="1" s="1"/>
  <c r="N560" i="1" s="1"/>
  <c r="P560" i="1" s="1"/>
  <c r="R560" i="1"/>
  <c r="K561" i="1"/>
  <c r="M561" i="1" s="1"/>
  <c r="N561" i="1" s="1"/>
  <c r="P561" i="1" s="1"/>
  <c r="R561" i="1"/>
  <c r="K562" i="1"/>
  <c r="M562" i="1" s="1"/>
  <c r="N562" i="1" s="1"/>
  <c r="P562" i="1" s="1"/>
  <c r="R562" i="1"/>
  <c r="K563" i="1"/>
  <c r="M563" i="1"/>
  <c r="N563" i="1" s="1"/>
  <c r="P563" i="1" s="1"/>
  <c r="R563" i="1"/>
  <c r="K564" i="1"/>
  <c r="M564" i="1" s="1"/>
  <c r="N564" i="1" s="1"/>
  <c r="P564" i="1" s="1"/>
  <c r="R564" i="1"/>
  <c r="K565" i="1"/>
  <c r="M565" i="1" s="1"/>
  <c r="N565" i="1" s="1"/>
  <c r="P565" i="1" s="1"/>
  <c r="R565" i="1"/>
  <c r="K566" i="1"/>
  <c r="M566" i="1" s="1"/>
  <c r="N566" i="1" s="1"/>
  <c r="P566" i="1" s="1"/>
  <c r="R566" i="1"/>
  <c r="K567" i="1"/>
  <c r="M567" i="1"/>
  <c r="N567" i="1" s="1"/>
  <c r="P567" i="1" s="1"/>
  <c r="R567" i="1"/>
  <c r="K568" i="1"/>
  <c r="M568" i="1" s="1"/>
  <c r="N568" i="1" s="1"/>
  <c r="P568" i="1" s="1"/>
  <c r="R568" i="1"/>
  <c r="K569" i="1"/>
  <c r="M569" i="1" s="1"/>
  <c r="N569" i="1" s="1"/>
  <c r="P569" i="1" s="1"/>
  <c r="R569" i="1"/>
  <c r="K570" i="1"/>
  <c r="M570" i="1" s="1"/>
  <c r="N570" i="1" s="1"/>
  <c r="P570" i="1" s="1"/>
  <c r="R570" i="1"/>
  <c r="K571" i="1"/>
  <c r="M571" i="1"/>
  <c r="N571" i="1" s="1"/>
  <c r="P571" i="1" s="1"/>
  <c r="R571" i="1"/>
  <c r="K572" i="1"/>
  <c r="M572" i="1" s="1"/>
  <c r="N572" i="1" s="1"/>
  <c r="P572" i="1" s="1"/>
  <c r="R572" i="1"/>
  <c r="K573" i="1"/>
  <c r="M573" i="1"/>
  <c r="N573" i="1" s="1"/>
  <c r="P573" i="1" s="1"/>
  <c r="R573" i="1"/>
  <c r="K574" i="1"/>
  <c r="M574" i="1" s="1"/>
  <c r="N574" i="1" s="1"/>
  <c r="P574" i="1" s="1"/>
  <c r="R574" i="1"/>
  <c r="K575" i="1"/>
  <c r="M575" i="1" s="1"/>
  <c r="N575" i="1" s="1"/>
  <c r="P575" i="1"/>
  <c r="R575" i="1"/>
  <c r="K576" i="1"/>
  <c r="M576" i="1" s="1"/>
  <c r="N576" i="1" s="1"/>
  <c r="P576" i="1" s="1"/>
  <c r="R576" i="1"/>
  <c r="K577" i="1"/>
  <c r="M577" i="1" s="1"/>
  <c r="N577" i="1" s="1"/>
  <c r="P577" i="1" s="1"/>
  <c r="R577" i="1"/>
  <c r="K578" i="1"/>
  <c r="M578" i="1" s="1"/>
  <c r="N578" i="1" s="1"/>
  <c r="P578" i="1" s="1"/>
  <c r="R578" i="1"/>
  <c r="K579" i="1"/>
  <c r="M579" i="1"/>
  <c r="N579" i="1" s="1"/>
  <c r="P579" i="1" s="1"/>
  <c r="R579" i="1"/>
  <c r="K580" i="1"/>
  <c r="M580" i="1" s="1"/>
  <c r="N580" i="1" s="1"/>
  <c r="P580" i="1" s="1"/>
  <c r="R580" i="1"/>
  <c r="K581" i="1"/>
  <c r="M581" i="1"/>
  <c r="N581" i="1" s="1"/>
  <c r="P581" i="1" s="1"/>
  <c r="R581" i="1"/>
  <c r="K582" i="1"/>
  <c r="M582" i="1" s="1"/>
  <c r="N582" i="1" s="1"/>
  <c r="P582" i="1" s="1"/>
  <c r="R582" i="1"/>
  <c r="K583" i="1"/>
  <c r="M583" i="1" s="1"/>
  <c r="N583" i="1" s="1"/>
  <c r="P583" i="1" s="1"/>
  <c r="R583" i="1"/>
  <c r="K584" i="1"/>
  <c r="M584" i="1" s="1"/>
  <c r="N584" i="1" s="1"/>
  <c r="P584" i="1" s="1"/>
  <c r="R584" i="1"/>
  <c r="K585" i="1"/>
  <c r="M585" i="1" s="1"/>
  <c r="N585" i="1" s="1"/>
  <c r="P585" i="1" s="1"/>
  <c r="R585" i="1"/>
  <c r="K586" i="1"/>
  <c r="M586" i="1" s="1"/>
  <c r="N586" i="1" s="1"/>
  <c r="P586" i="1" s="1"/>
  <c r="R586" i="1"/>
  <c r="K587" i="1"/>
  <c r="M587" i="1"/>
  <c r="N587" i="1" s="1"/>
  <c r="P587" i="1" s="1"/>
  <c r="R587" i="1"/>
  <c r="K588" i="1"/>
  <c r="M588" i="1" s="1"/>
  <c r="N588" i="1" s="1"/>
  <c r="P588" i="1" s="1"/>
  <c r="R588" i="1"/>
  <c r="K589" i="1"/>
  <c r="M589" i="1"/>
  <c r="N589" i="1" s="1"/>
  <c r="P589" i="1" s="1"/>
  <c r="R589" i="1"/>
  <c r="K590" i="1"/>
  <c r="M590" i="1" s="1"/>
  <c r="N590" i="1" s="1"/>
  <c r="P590" i="1" s="1"/>
  <c r="R590" i="1"/>
  <c r="K591" i="1"/>
  <c r="M591" i="1" s="1"/>
  <c r="N591" i="1" s="1"/>
  <c r="P591" i="1"/>
  <c r="R591" i="1"/>
  <c r="K592" i="1"/>
  <c r="M592" i="1" s="1"/>
  <c r="N592" i="1" s="1"/>
  <c r="P592" i="1" s="1"/>
  <c r="R592" i="1"/>
  <c r="K593" i="1"/>
  <c r="M593" i="1" s="1"/>
  <c r="N593" i="1" s="1"/>
  <c r="P593" i="1" s="1"/>
  <c r="R593" i="1"/>
  <c r="K594" i="1"/>
  <c r="M594" i="1" s="1"/>
  <c r="N594" i="1" s="1"/>
  <c r="P594" i="1" s="1"/>
  <c r="R594" i="1"/>
  <c r="K595" i="1"/>
  <c r="M595" i="1"/>
  <c r="N595" i="1" s="1"/>
  <c r="P595" i="1" s="1"/>
  <c r="R595" i="1"/>
  <c r="K596" i="1"/>
  <c r="M596" i="1" s="1"/>
  <c r="N596" i="1" s="1"/>
  <c r="P596" i="1" s="1"/>
  <c r="R596" i="1"/>
  <c r="K597" i="1"/>
  <c r="M597" i="1"/>
  <c r="N597" i="1" s="1"/>
  <c r="P597" i="1" s="1"/>
  <c r="R597" i="1"/>
  <c r="K598" i="1"/>
  <c r="M598" i="1" s="1"/>
  <c r="N598" i="1" s="1"/>
  <c r="P598" i="1" s="1"/>
  <c r="R598" i="1"/>
  <c r="K599" i="1"/>
  <c r="M599" i="1" s="1"/>
  <c r="N599" i="1" s="1"/>
  <c r="P599" i="1" s="1"/>
  <c r="R599" i="1"/>
  <c r="K600" i="1"/>
  <c r="M600" i="1" s="1"/>
  <c r="N600" i="1" s="1"/>
  <c r="P600" i="1" s="1"/>
  <c r="R600" i="1"/>
  <c r="K601" i="1"/>
  <c r="M601" i="1" s="1"/>
  <c r="N601" i="1" s="1"/>
  <c r="P601" i="1" s="1"/>
  <c r="R601" i="1"/>
  <c r="K602" i="1"/>
  <c r="M602" i="1" s="1"/>
  <c r="N602" i="1" s="1"/>
  <c r="P602" i="1" s="1"/>
  <c r="R602" i="1"/>
  <c r="K603" i="1"/>
  <c r="M603" i="1"/>
  <c r="N603" i="1" s="1"/>
  <c r="P603" i="1" s="1"/>
  <c r="R603" i="1"/>
  <c r="K604" i="1"/>
  <c r="M604" i="1" s="1"/>
  <c r="N604" i="1" s="1"/>
  <c r="P604" i="1" s="1"/>
  <c r="R604" i="1"/>
  <c r="K605" i="1"/>
  <c r="M605" i="1"/>
  <c r="N605" i="1" s="1"/>
  <c r="P605" i="1" s="1"/>
  <c r="R605" i="1"/>
  <c r="K606" i="1"/>
  <c r="M606" i="1" s="1"/>
  <c r="N606" i="1" s="1"/>
  <c r="P606" i="1" s="1"/>
  <c r="R606" i="1"/>
  <c r="K607" i="1"/>
  <c r="M607" i="1" s="1"/>
  <c r="N607" i="1" s="1"/>
  <c r="P607" i="1"/>
  <c r="R607" i="1"/>
  <c r="K608" i="1"/>
  <c r="M608" i="1" s="1"/>
  <c r="N608" i="1" s="1"/>
  <c r="P608" i="1" s="1"/>
  <c r="R608" i="1"/>
  <c r="K609" i="1"/>
  <c r="M609" i="1" s="1"/>
  <c r="N609" i="1" s="1"/>
  <c r="P609" i="1" s="1"/>
  <c r="R609" i="1"/>
  <c r="K610" i="1"/>
  <c r="M610" i="1" s="1"/>
  <c r="N610" i="1" s="1"/>
  <c r="P610" i="1" s="1"/>
  <c r="R610" i="1"/>
  <c r="K611" i="1"/>
  <c r="M611" i="1"/>
  <c r="N611" i="1" s="1"/>
  <c r="P611" i="1" s="1"/>
  <c r="R611" i="1"/>
  <c r="K612" i="1"/>
  <c r="M612" i="1" s="1"/>
  <c r="N612" i="1" s="1"/>
  <c r="P612" i="1" s="1"/>
  <c r="R612" i="1"/>
  <c r="K613" i="1"/>
  <c r="M613" i="1"/>
  <c r="N613" i="1" s="1"/>
  <c r="P613" i="1" s="1"/>
  <c r="R613" i="1"/>
  <c r="K614" i="1"/>
  <c r="M614" i="1" s="1"/>
  <c r="N614" i="1" s="1"/>
  <c r="P614" i="1" s="1"/>
  <c r="R614" i="1"/>
  <c r="K615" i="1"/>
  <c r="M615" i="1" s="1"/>
  <c r="N615" i="1" s="1"/>
  <c r="P615" i="1" s="1"/>
  <c r="R615" i="1"/>
  <c r="K616" i="1"/>
  <c r="M616" i="1" s="1"/>
  <c r="N616" i="1" s="1"/>
  <c r="P616" i="1" s="1"/>
  <c r="R616" i="1"/>
  <c r="K617" i="1"/>
  <c r="M617" i="1" s="1"/>
  <c r="N617" i="1" s="1"/>
  <c r="P617" i="1" s="1"/>
  <c r="R617" i="1"/>
  <c r="K618" i="1"/>
  <c r="M618" i="1" s="1"/>
  <c r="N618" i="1"/>
  <c r="P618" i="1" s="1"/>
  <c r="R618" i="1"/>
  <c r="K619" i="1"/>
  <c r="M619" i="1" s="1"/>
  <c r="N619" i="1" s="1"/>
  <c r="P619" i="1" s="1"/>
  <c r="R619" i="1"/>
  <c r="K620" i="1"/>
  <c r="M620" i="1" s="1"/>
  <c r="N620" i="1" s="1"/>
  <c r="P620" i="1" s="1"/>
  <c r="R620" i="1"/>
  <c r="K621" i="1"/>
  <c r="M621" i="1" s="1"/>
  <c r="N621" i="1" s="1"/>
  <c r="P621" i="1" s="1"/>
  <c r="R621" i="1"/>
  <c r="K622" i="1"/>
  <c r="M622" i="1" s="1"/>
  <c r="N622" i="1"/>
  <c r="P622" i="1" s="1"/>
  <c r="R622" i="1"/>
  <c r="K623" i="1"/>
  <c r="M623" i="1" s="1"/>
  <c r="N623" i="1" s="1"/>
  <c r="P623" i="1" s="1"/>
  <c r="R623" i="1"/>
  <c r="K624" i="1"/>
  <c r="M624" i="1" s="1"/>
  <c r="N624" i="1" s="1"/>
  <c r="P624" i="1" s="1"/>
  <c r="R624" i="1"/>
  <c r="K625" i="1"/>
  <c r="M625" i="1" s="1"/>
  <c r="N625" i="1" s="1"/>
  <c r="P625" i="1" s="1"/>
  <c r="R625" i="1"/>
  <c r="K626" i="1"/>
  <c r="M626" i="1" s="1"/>
  <c r="N626" i="1"/>
  <c r="P626" i="1" s="1"/>
  <c r="R626" i="1"/>
  <c r="K627" i="1"/>
  <c r="M627" i="1" s="1"/>
  <c r="N627" i="1" s="1"/>
  <c r="P627" i="1" s="1"/>
  <c r="R627" i="1"/>
  <c r="K628" i="1"/>
  <c r="M628" i="1" s="1"/>
  <c r="N628" i="1" s="1"/>
  <c r="P628" i="1" s="1"/>
  <c r="R628" i="1"/>
  <c r="K629" i="1"/>
  <c r="M629" i="1" s="1"/>
  <c r="N629" i="1" s="1"/>
  <c r="P629" i="1" s="1"/>
  <c r="R629" i="1"/>
  <c r="K630" i="1"/>
  <c r="M630" i="1" s="1"/>
  <c r="N630" i="1"/>
  <c r="P630" i="1" s="1"/>
  <c r="R630" i="1"/>
  <c r="K631" i="1"/>
  <c r="M631" i="1" s="1"/>
  <c r="N631" i="1" s="1"/>
  <c r="P631" i="1" s="1"/>
  <c r="R631" i="1"/>
  <c r="K632" i="1"/>
  <c r="M632" i="1" s="1"/>
  <c r="N632" i="1" s="1"/>
  <c r="P632" i="1" s="1"/>
  <c r="R632" i="1"/>
  <c r="K633" i="1"/>
  <c r="M633" i="1" s="1"/>
  <c r="N633" i="1" s="1"/>
  <c r="P633" i="1" s="1"/>
  <c r="R633" i="1"/>
  <c r="K634" i="1"/>
  <c r="M634" i="1" s="1"/>
  <c r="N634" i="1"/>
  <c r="P634" i="1" s="1"/>
  <c r="R634" i="1"/>
  <c r="K635" i="1"/>
  <c r="M635" i="1" s="1"/>
  <c r="N635" i="1" s="1"/>
  <c r="P635" i="1" s="1"/>
  <c r="R635" i="1"/>
  <c r="K636" i="1"/>
  <c r="M636" i="1" s="1"/>
  <c r="N636" i="1" s="1"/>
  <c r="P636" i="1" s="1"/>
  <c r="R636" i="1"/>
  <c r="K637" i="1"/>
  <c r="M637" i="1" s="1"/>
  <c r="N637" i="1" s="1"/>
  <c r="P637" i="1" s="1"/>
  <c r="R637" i="1"/>
  <c r="K638" i="1"/>
  <c r="M638" i="1" s="1"/>
  <c r="N638" i="1"/>
  <c r="P638" i="1" s="1"/>
  <c r="R638" i="1"/>
  <c r="K639" i="1"/>
  <c r="M639" i="1" s="1"/>
  <c r="N639" i="1" s="1"/>
  <c r="P639" i="1" s="1"/>
  <c r="R639" i="1"/>
  <c r="K640" i="1"/>
  <c r="M640" i="1" s="1"/>
  <c r="N640" i="1" s="1"/>
  <c r="P640" i="1" s="1"/>
  <c r="R640" i="1"/>
  <c r="K641" i="1"/>
  <c r="M641" i="1" s="1"/>
  <c r="N641" i="1" s="1"/>
  <c r="P641" i="1" s="1"/>
  <c r="R641" i="1"/>
  <c r="K642" i="1"/>
  <c r="M642" i="1" s="1"/>
  <c r="N642" i="1" s="1"/>
  <c r="P642" i="1" s="1"/>
  <c r="R642" i="1"/>
  <c r="K643" i="1"/>
  <c r="M643" i="1"/>
  <c r="N643" i="1" s="1"/>
  <c r="P643" i="1" s="1"/>
  <c r="R643" i="1"/>
  <c r="K644" i="1"/>
  <c r="M644" i="1" s="1"/>
  <c r="N644" i="1" s="1"/>
  <c r="P644" i="1" s="1"/>
  <c r="R644" i="1"/>
  <c r="K645" i="1"/>
  <c r="M645" i="1"/>
  <c r="N645" i="1" s="1"/>
  <c r="P645" i="1" s="1"/>
  <c r="R645" i="1"/>
  <c r="K646" i="1"/>
  <c r="M646" i="1" s="1"/>
  <c r="N646" i="1" s="1"/>
  <c r="P646" i="1" s="1"/>
  <c r="R646" i="1"/>
  <c r="K647" i="1"/>
  <c r="M647" i="1" s="1"/>
  <c r="N647" i="1" s="1"/>
  <c r="P647" i="1"/>
  <c r="R647" i="1"/>
  <c r="K648" i="1"/>
  <c r="M648" i="1" s="1"/>
  <c r="N648" i="1" s="1"/>
  <c r="P648" i="1" s="1"/>
  <c r="R648" i="1"/>
  <c r="K649" i="1"/>
  <c r="M649" i="1" s="1"/>
  <c r="N649" i="1" s="1"/>
  <c r="P649" i="1" s="1"/>
  <c r="R649" i="1"/>
  <c r="K650" i="1"/>
  <c r="M650" i="1" s="1"/>
  <c r="N650" i="1" s="1"/>
  <c r="P650" i="1" s="1"/>
  <c r="R650" i="1"/>
  <c r="K651" i="1"/>
  <c r="M651" i="1"/>
  <c r="N651" i="1" s="1"/>
  <c r="P651" i="1" s="1"/>
  <c r="R651" i="1"/>
  <c r="K652" i="1"/>
  <c r="M652" i="1" s="1"/>
  <c r="N652" i="1" s="1"/>
  <c r="P652" i="1" s="1"/>
  <c r="R652" i="1"/>
  <c r="K653" i="1"/>
  <c r="M653" i="1"/>
  <c r="N653" i="1" s="1"/>
  <c r="P653" i="1" s="1"/>
  <c r="R653" i="1"/>
  <c r="K654" i="1"/>
  <c r="M654" i="1" s="1"/>
  <c r="N654" i="1" s="1"/>
  <c r="P654" i="1" s="1"/>
  <c r="R654" i="1"/>
  <c r="K655" i="1"/>
  <c r="M655" i="1" s="1"/>
  <c r="N655" i="1" s="1"/>
  <c r="P655" i="1" s="1"/>
  <c r="R655" i="1"/>
  <c r="K656" i="1"/>
  <c r="M656" i="1" s="1"/>
  <c r="N656" i="1" s="1"/>
  <c r="P656" i="1" s="1"/>
  <c r="R656" i="1"/>
  <c r="K657" i="1"/>
  <c r="M657" i="1" s="1"/>
  <c r="N657" i="1" s="1"/>
  <c r="P657" i="1" s="1"/>
  <c r="R657" i="1"/>
  <c r="K658" i="1"/>
  <c r="M658" i="1" s="1"/>
  <c r="N658" i="1" s="1"/>
  <c r="P658" i="1" s="1"/>
  <c r="R658" i="1"/>
  <c r="K659" i="1"/>
  <c r="M659" i="1"/>
  <c r="N659" i="1" s="1"/>
  <c r="P659" i="1" s="1"/>
  <c r="R659" i="1"/>
  <c r="K660" i="1"/>
  <c r="M660" i="1" s="1"/>
  <c r="N660" i="1" s="1"/>
  <c r="P660" i="1" s="1"/>
  <c r="R660" i="1"/>
  <c r="K661" i="1"/>
  <c r="M661" i="1"/>
  <c r="N661" i="1" s="1"/>
  <c r="P661" i="1" s="1"/>
  <c r="R661" i="1"/>
  <c r="K662" i="1"/>
  <c r="M662" i="1" s="1"/>
  <c r="N662" i="1" s="1"/>
  <c r="P662" i="1" s="1"/>
  <c r="R662" i="1"/>
  <c r="K663" i="1"/>
  <c r="M663" i="1" s="1"/>
  <c r="N663" i="1" s="1"/>
  <c r="P663" i="1"/>
  <c r="R663" i="1"/>
  <c r="K664" i="1"/>
  <c r="M664" i="1" s="1"/>
  <c r="N664" i="1" s="1"/>
  <c r="P664" i="1" s="1"/>
  <c r="R664" i="1"/>
  <c r="K665" i="1"/>
  <c r="M665" i="1" s="1"/>
  <c r="N665" i="1" s="1"/>
  <c r="P665" i="1" s="1"/>
  <c r="R665" i="1"/>
  <c r="K666" i="1"/>
  <c r="M666" i="1" s="1"/>
  <c r="N666" i="1" s="1"/>
  <c r="P666" i="1" s="1"/>
  <c r="R666" i="1"/>
  <c r="K667" i="1"/>
  <c r="M667" i="1"/>
  <c r="N667" i="1" s="1"/>
  <c r="P667" i="1" s="1"/>
  <c r="R667" i="1"/>
  <c r="K668" i="1"/>
  <c r="M668" i="1" s="1"/>
  <c r="N668" i="1" s="1"/>
  <c r="P668" i="1" s="1"/>
  <c r="R668" i="1"/>
  <c r="K669" i="1"/>
  <c r="M669" i="1"/>
  <c r="N669" i="1" s="1"/>
  <c r="P669" i="1" s="1"/>
  <c r="R669" i="1"/>
  <c r="K670" i="1"/>
  <c r="M670" i="1" s="1"/>
  <c r="N670" i="1" s="1"/>
  <c r="P670" i="1" s="1"/>
  <c r="R670" i="1"/>
  <c r="K671" i="1"/>
  <c r="M671" i="1" s="1"/>
  <c r="N671" i="1" s="1"/>
  <c r="P671" i="1" s="1"/>
  <c r="R671" i="1"/>
  <c r="K672" i="1"/>
  <c r="M672" i="1" s="1"/>
  <c r="N672" i="1" s="1"/>
  <c r="P672" i="1" s="1"/>
  <c r="R672" i="1"/>
  <c r="K673" i="1"/>
  <c r="M673" i="1" s="1"/>
  <c r="N673" i="1" s="1"/>
  <c r="P673" i="1" s="1"/>
  <c r="R673" i="1"/>
  <c r="K674" i="1"/>
  <c r="M674" i="1" s="1"/>
  <c r="N674" i="1" s="1"/>
  <c r="P674" i="1" s="1"/>
  <c r="R674" i="1"/>
  <c r="K675" i="1"/>
  <c r="M675" i="1"/>
  <c r="N675" i="1" s="1"/>
  <c r="P675" i="1" s="1"/>
  <c r="R675" i="1"/>
  <c r="K676" i="1"/>
  <c r="M676" i="1" s="1"/>
  <c r="N676" i="1" s="1"/>
  <c r="P676" i="1" s="1"/>
  <c r="R676" i="1"/>
  <c r="K677" i="1"/>
  <c r="M677" i="1"/>
  <c r="N677" i="1" s="1"/>
  <c r="P677" i="1" s="1"/>
  <c r="R677" i="1"/>
  <c r="K678" i="1"/>
  <c r="M678" i="1" s="1"/>
  <c r="N678" i="1" s="1"/>
  <c r="P678" i="1" s="1"/>
  <c r="R678" i="1"/>
  <c r="K679" i="1"/>
  <c r="M679" i="1" s="1"/>
  <c r="N679" i="1" s="1"/>
  <c r="P679" i="1"/>
  <c r="R679" i="1"/>
  <c r="K680" i="1"/>
  <c r="M680" i="1" s="1"/>
  <c r="N680" i="1" s="1"/>
  <c r="P680" i="1" s="1"/>
  <c r="R680" i="1"/>
  <c r="K681" i="1"/>
  <c r="M681" i="1" s="1"/>
  <c r="N681" i="1" s="1"/>
  <c r="P681" i="1" s="1"/>
  <c r="R681" i="1"/>
  <c r="K682" i="1"/>
  <c r="M682" i="1" s="1"/>
  <c r="N682" i="1" s="1"/>
  <c r="P682" i="1" s="1"/>
  <c r="R682" i="1"/>
  <c r="K683" i="1"/>
  <c r="M683" i="1"/>
  <c r="N683" i="1" s="1"/>
  <c r="P683" i="1" s="1"/>
  <c r="R683" i="1"/>
  <c r="K684" i="1"/>
  <c r="M684" i="1" s="1"/>
  <c r="N684" i="1" s="1"/>
  <c r="P684" i="1" s="1"/>
  <c r="R684" i="1"/>
  <c r="K685" i="1"/>
  <c r="M685" i="1"/>
  <c r="N685" i="1" s="1"/>
  <c r="P685" i="1" s="1"/>
  <c r="R685" i="1"/>
  <c r="K686" i="1"/>
  <c r="M686" i="1" s="1"/>
  <c r="N686" i="1" s="1"/>
  <c r="P686" i="1" s="1"/>
  <c r="R686" i="1"/>
  <c r="K687" i="1"/>
  <c r="M687" i="1" s="1"/>
  <c r="N687" i="1" s="1"/>
  <c r="P687" i="1" s="1"/>
  <c r="R687" i="1"/>
  <c r="K688" i="1"/>
  <c r="M688" i="1" s="1"/>
  <c r="N688" i="1" s="1"/>
  <c r="P688" i="1" s="1"/>
  <c r="R688" i="1"/>
  <c r="K689" i="1"/>
  <c r="M689" i="1" s="1"/>
  <c r="N689" i="1" s="1"/>
  <c r="P689" i="1" s="1"/>
  <c r="R689" i="1"/>
  <c r="K690" i="1"/>
  <c r="M690" i="1" s="1"/>
  <c r="N690" i="1" s="1"/>
  <c r="P690" i="1" s="1"/>
  <c r="R690" i="1"/>
  <c r="K691" i="1"/>
  <c r="M691" i="1"/>
  <c r="N691" i="1" s="1"/>
  <c r="P691" i="1" s="1"/>
  <c r="R691" i="1"/>
  <c r="K692" i="1"/>
  <c r="M692" i="1" s="1"/>
  <c r="N692" i="1" s="1"/>
  <c r="P692" i="1" s="1"/>
  <c r="R692" i="1"/>
  <c r="K693" i="1"/>
  <c r="M693" i="1"/>
  <c r="N693" i="1" s="1"/>
  <c r="P693" i="1" s="1"/>
  <c r="R693" i="1"/>
  <c r="K694" i="1"/>
  <c r="M694" i="1" s="1"/>
  <c r="N694" i="1" s="1"/>
  <c r="P694" i="1" s="1"/>
  <c r="R694" i="1"/>
  <c r="K695" i="1"/>
  <c r="M695" i="1" s="1"/>
  <c r="N695" i="1" s="1"/>
  <c r="P695" i="1"/>
  <c r="R695" i="1"/>
  <c r="K696" i="1"/>
  <c r="M696" i="1" s="1"/>
  <c r="N696" i="1" s="1"/>
  <c r="P696" i="1" s="1"/>
  <c r="R696" i="1"/>
  <c r="K697" i="1"/>
  <c r="M697" i="1" s="1"/>
  <c r="N697" i="1" s="1"/>
  <c r="P697" i="1" s="1"/>
  <c r="R697" i="1"/>
  <c r="K698" i="1"/>
  <c r="M698" i="1" s="1"/>
  <c r="N698" i="1" s="1"/>
  <c r="P698" i="1" s="1"/>
  <c r="R698" i="1"/>
  <c r="K699" i="1"/>
  <c r="M699" i="1"/>
  <c r="N699" i="1" s="1"/>
  <c r="P699" i="1" s="1"/>
  <c r="R699" i="1"/>
  <c r="K700" i="1"/>
  <c r="M700" i="1" s="1"/>
  <c r="N700" i="1" s="1"/>
  <c r="P700" i="1" s="1"/>
  <c r="R700" i="1"/>
  <c r="K701" i="1"/>
  <c r="M701" i="1"/>
  <c r="N701" i="1" s="1"/>
  <c r="P701" i="1" s="1"/>
  <c r="R701" i="1"/>
  <c r="K702" i="1"/>
  <c r="M702" i="1" s="1"/>
  <c r="N702" i="1" s="1"/>
  <c r="P702" i="1" s="1"/>
  <c r="R702" i="1"/>
  <c r="K703" i="1"/>
  <c r="M703" i="1" s="1"/>
  <c r="N703" i="1" s="1"/>
  <c r="P703" i="1" s="1"/>
  <c r="R703" i="1"/>
  <c r="K704" i="1"/>
  <c r="M704" i="1" s="1"/>
  <c r="N704" i="1" s="1"/>
  <c r="P704" i="1" s="1"/>
  <c r="R704" i="1"/>
  <c r="K705" i="1"/>
  <c r="M705" i="1" s="1"/>
  <c r="N705" i="1" s="1"/>
  <c r="P705" i="1" s="1"/>
  <c r="R705" i="1"/>
  <c r="K706" i="1"/>
  <c r="M706" i="1" s="1"/>
  <c r="N706" i="1" s="1"/>
  <c r="P706" i="1" s="1"/>
  <c r="R706" i="1"/>
  <c r="K707" i="1"/>
  <c r="M707" i="1"/>
  <c r="N707" i="1" s="1"/>
  <c r="P707" i="1" s="1"/>
  <c r="R707" i="1"/>
  <c r="K708" i="1"/>
  <c r="M708" i="1" s="1"/>
  <c r="N708" i="1" s="1"/>
  <c r="P708" i="1" s="1"/>
  <c r="R708" i="1"/>
  <c r="K709" i="1"/>
  <c r="M709" i="1"/>
  <c r="N709" i="1" s="1"/>
  <c r="P709" i="1" s="1"/>
  <c r="R709" i="1"/>
  <c r="K710" i="1"/>
  <c r="M710" i="1" s="1"/>
  <c r="N710" i="1" s="1"/>
  <c r="P710" i="1" s="1"/>
  <c r="R710" i="1"/>
  <c r="K711" i="1"/>
  <c r="M711" i="1" s="1"/>
  <c r="N711" i="1" s="1"/>
  <c r="P711" i="1"/>
  <c r="R711" i="1"/>
  <c r="K712" i="1"/>
  <c r="M712" i="1" s="1"/>
  <c r="N712" i="1" s="1"/>
  <c r="P712" i="1" s="1"/>
  <c r="R712" i="1"/>
  <c r="K713" i="1"/>
  <c r="M713" i="1" s="1"/>
  <c r="N713" i="1" s="1"/>
  <c r="P713" i="1" s="1"/>
  <c r="R713" i="1"/>
  <c r="K714" i="1"/>
  <c r="M714" i="1" s="1"/>
  <c r="N714" i="1" s="1"/>
  <c r="P714" i="1" s="1"/>
  <c r="R714" i="1"/>
  <c r="K715" i="1"/>
  <c r="M715" i="1"/>
  <c r="N715" i="1" s="1"/>
  <c r="P715" i="1" s="1"/>
  <c r="R715" i="1"/>
  <c r="K716" i="1"/>
  <c r="M716" i="1" s="1"/>
  <c r="N716" i="1" s="1"/>
  <c r="P716" i="1" s="1"/>
  <c r="R716" i="1"/>
  <c r="K717" i="1"/>
  <c r="M717" i="1"/>
  <c r="N717" i="1" s="1"/>
  <c r="P717" i="1" s="1"/>
  <c r="R717" i="1"/>
  <c r="K718" i="1"/>
  <c r="M718" i="1" s="1"/>
  <c r="N718" i="1" s="1"/>
  <c r="P718" i="1" s="1"/>
  <c r="R718" i="1"/>
  <c r="K719" i="1"/>
  <c r="M719" i="1" s="1"/>
  <c r="N719" i="1" s="1"/>
  <c r="P719" i="1" s="1"/>
  <c r="R719" i="1"/>
  <c r="K720" i="1"/>
  <c r="M720" i="1" s="1"/>
  <c r="N720" i="1" s="1"/>
  <c r="P720" i="1" s="1"/>
  <c r="R720" i="1"/>
  <c r="K721" i="1"/>
  <c r="M721" i="1" s="1"/>
  <c r="N721" i="1" s="1"/>
  <c r="P721" i="1" s="1"/>
  <c r="R721" i="1"/>
  <c r="K722" i="1"/>
  <c r="M722" i="1" s="1"/>
  <c r="N722" i="1" s="1"/>
  <c r="P722" i="1" s="1"/>
  <c r="R722" i="1"/>
  <c r="K723" i="1"/>
  <c r="M723" i="1"/>
  <c r="N723" i="1" s="1"/>
  <c r="P723" i="1" s="1"/>
  <c r="R723" i="1"/>
  <c r="K724" i="1"/>
  <c r="M724" i="1" s="1"/>
  <c r="N724" i="1" s="1"/>
  <c r="P724" i="1" s="1"/>
  <c r="R724" i="1"/>
  <c r="K725" i="1"/>
  <c r="M725" i="1"/>
  <c r="N725" i="1" s="1"/>
  <c r="P725" i="1" s="1"/>
  <c r="R725" i="1"/>
  <c r="K726" i="1"/>
  <c r="M726" i="1" s="1"/>
  <c r="N726" i="1" s="1"/>
  <c r="P726" i="1" s="1"/>
  <c r="R726" i="1"/>
  <c r="K727" i="1"/>
  <c r="M727" i="1" s="1"/>
  <c r="N727" i="1" s="1"/>
  <c r="P727" i="1"/>
  <c r="R727" i="1"/>
  <c r="K728" i="1"/>
  <c r="M728" i="1" s="1"/>
  <c r="N728" i="1" s="1"/>
  <c r="P728" i="1" s="1"/>
  <c r="R728" i="1"/>
  <c r="K729" i="1"/>
  <c r="M729" i="1" s="1"/>
  <c r="N729" i="1" s="1"/>
  <c r="P729" i="1" s="1"/>
  <c r="R729" i="1"/>
  <c r="K730" i="1"/>
  <c r="M730" i="1" s="1"/>
  <c r="N730" i="1" s="1"/>
  <c r="P730" i="1" s="1"/>
  <c r="R730" i="1"/>
  <c r="K731" i="1"/>
  <c r="M731" i="1"/>
  <c r="N731" i="1" s="1"/>
  <c r="P731" i="1" s="1"/>
  <c r="R731" i="1"/>
  <c r="K732" i="1"/>
  <c r="M732" i="1" s="1"/>
  <c r="N732" i="1" s="1"/>
  <c r="P732" i="1" s="1"/>
  <c r="R732" i="1"/>
  <c r="K733" i="1"/>
  <c r="M733" i="1"/>
  <c r="N733" i="1" s="1"/>
  <c r="P733" i="1" s="1"/>
  <c r="R733" i="1"/>
  <c r="K734" i="1"/>
  <c r="M734" i="1" s="1"/>
  <c r="N734" i="1" s="1"/>
  <c r="P734" i="1" s="1"/>
  <c r="R734" i="1"/>
  <c r="K735" i="1"/>
  <c r="M735" i="1" s="1"/>
  <c r="N735" i="1" s="1"/>
  <c r="P735" i="1" s="1"/>
  <c r="R735" i="1"/>
  <c r="K736" i="1"/>
  <c r="M736" i="1" s="1"/>
  <c r="N736" i="1" s="1"/>
  <c r="P736" i="1" s="1"/>
  <c r="R736" i="1"/>
  <c r="K737" i="1"/>
  <c r="M737" i="1" s="1"/>
  <c r="N737" i="1" s="1"/>
  <c r="P737" i="1" s="1"/>
  <c r="R737" i="1"/>
  <c r="K738" i="1"/>
  <c r="M738" i="1" s="1"/>
  <c r="N738" i="1" s="1"/>
  <c r="P738" i="1" s="1"/>
  <c r="R738" i="1"/>
  <c r="K739" i="1"/>
  <c r="M739" i="1"/>
  <c r="N739" i="1" s="1"/>
  <c r="P739" i="1" s="1"/>
  <c r="R739" i="1"/>
  <c r="K740" i="1"/>
  <c r="M740" i="1" s="1"/>
  <c r="N740" i="1" s="1"/>
  <c r="P740" i="1" s="1"/>
  <c r="R740" i="1"/>
  <c r="K741" i="1"/>
  <c r="M741" i="1"/>
  <c r="N741" i="1" s="1"/>
  <c r="P741" i="1" s="1"/>
  <c r="R741" i="1"/>
  <c r="K742" i="1"/>
  <c r="M742" i="1" s="1"/>
  <c r="N742" i="1" s="1"/>
  <c r="P742" i="1" s="1"/>
  <c r="R742" i="1"/>
  <c r="K743" i="1"/>
  <c r="M743" i="1" s="1"/>
  <c r="N743" i="1" s="1"/>
  <c r="P743" i="1" s="1"/>
  <c r="R743" i="1"/>
  <c r="K744" i="1"/>
  <c r="M744" i="1" s="1"/>
  <c r="N744" i="1" s="1"/>
  <c r="P744" i="1" s="1"/>
  <c r="R744" i="1"/>
  <c r="K745" i="1"/>
  <c r="M745" i="1"/>
  <c r="N745" i="1" s="1"/>
  <c r="P745" i="1" s="1"/>
  <c r="R745" i="1"/>
  <c r="K746" i="1"/>
  <c r="M746" i="1"/>
  <c r="N746" i="1" s="1"/>
  <c r="P746" i="1" s="1"/>
  <c r="R746" i="1"/>
  <c r="K747" i="1"/>
  <c r="M747" i="1" s="1"/>
  <c r="N747" i="1" s="1"/>
  <c r="P747" i="1" s="1"/>
  <c r="R747" i="1"/>
  <c r="K748" i="1"/>
  <c r="M748" i="1" s="1"/>
  <c r="N748" i="1"/>
  <c r="P748" i="1" s="1"/>
  <c r="R748" i="1"/>
  <c r="K749" i="1"/>
  <c r="M749" i="1" s="1"/>
  <c r="N749" i="1" s="1"/>
  <c r="P749" i="1" s="1"/>
  <c r="R749" i="1"/>
  <c r="K750" i="1"/>
  <c r="M750" i="1" s="1"/>
  <c r="N750" i="1" s="1"/>
  <c r="P750" i="1" s="1"/>
  <c r="R750" i="1"/>
  <c r="K751" i="1"/>
  <c r="M751" i="1"/>
  <c r="N751" i="1" s="1"/>
  <c r="P751" i="1" s="1"/>
  <c r="R751" i="1"/>
  <c r="K752" i="1"/>
  <c r="M752" i="1" s="1"/>
  <c r="N752" i="1" s="1"/>
  <c r="P752" i="1" s="1"/>
  <c r="R752" i="1"/>
  <c r="K753" i="1"/>
  <c r="M753" i="1"/>
  <c r="N753" i="1" s="1"/>
  <c r="P753" i="1" s="1"/>
  <c r="R753" i="1"/>
  <c r="K754" i="1"/>
  <c r="M754" i="1" s="1"/>
  <c r="N754" i="1" s="1"/>
  <c r="P754" i="1" s="1"/>
  <c r="R754" i="1"/>
  <c r="K755" i="1"/>
  <c r="M755" i="1" s="1"/>
  <c r="N755" i="1" s="1"/>
  <c r="P755" i="1" s="1"/>
  <c r="R755" i="1"/>
  <c r="K756" i="1"/>
  <c r="M756" i="1" s="1"/>
  <c r="N756" i="1"/>
  <c r="P756" i="1" s="1"/>
  <c r="R756" i="1"/>
  <c r="K757" i="1"/>
  <c r="M757" i="1" s="1"/>
  <c r="N757" i="1" s="1"/>
  <c r="P757" i="1" s="1"/>
  <c r="R757" i="1"/>
  <c r="K758" i="1"/>
  <c r="M758" i="1" s="1"/>
  <c r="N758" i="1" s="1"/>
  <c r="P758" i="1" s="1"/>
  <c r="R758" i="1"/>
  <c r="K759" i="1"/>
  <c r="M759" i="1"/>
  <c r="N759" i="1" s="1"/>
  <c r="P759" i="1" s="1"/>
  <c r="R759" i="1"/>
  <c r="K760" i="1"/>
  <c r="M760" i="1" s="1"/>
  <c r="N760" i="1" s="1"/>
  <c r="P760" i="1" s="1"/>
  <c r="R760" i="1"/>
  <c r="K761" i="1"/>
  <c r="M761" i="1"/>
  <c r="N761" i="1" s="1"/>
  <c r="P761" i="1" s="1"/>
  <c r="R761" i="1"/>
  <c r="K762" i="1"/>
  <c r="M762" i="1" s="1"/>
  <c r="N762" i="1" s="1"/>
  <c r="P762" i="1" s="1"/>
  <c r="R762" i="1"/>
  <c r="K763" i="1"/>
  <c r="M763" i="1" s="1"/>
  <c r="N763" i="1" s="1"/>
  <c r="P763" i="1" s="1"/>
  <c r="R763" i="1"/>
  <c r="K764" i="1"/>
  <c r="M764" i="1" s="1"/>
  <c r="N764" i="1"/>
  <c r="P764" i="1" s="1"/>
  <c r="R764" i="1"/>
  <c r="K765" i="1"/>
  <c r="M765" i="1" s="1"/>
  <c r="N765" i="1" s="1"/>
  <c r="P765" i="1" s="1"/>
  <c r="R765" i="1"/>
  <c r="K766" i="1"/>
  <c r="M766" i="1" s="1"/>
  <c r="N766" i="1" s="1"/>
  <c r="P766" i="1" s="1"/>
  <c r="R766" i="1"/>
  <c r="K767" i="1"/>
  <c r="M767" i="1"/>
  <c r="N767" i="1" s="1"/>
  <c r="P767" i="1" s="1"/>
  <c r="R767" i="1"/>
  <c r="K768" i="1"/>
  <c r="M768" i="1" s="1"/>
  <c r="N768" i="1" s="1"/>
  <c r="P768" i="1" s="1"/>
  <c r="R768" i="1"/>
  <c r="K769" i="1"/>
  <c r="M769" i="1"/>
  <c r="N769" i="1" s="1"/>
  <c r="P769" i="1" s="1"/>
  <c r="R769" i="1"/>
  <c r="K770" i="1"/>
  <c r="M770" i="1" s="1"/>
  <c r="N770" i="1" s="1"/>
  <c r="P770" i="1" s="1"/>
  <c r="R770" i="1"/>
  <c r="K771" i="1"/>
  <c r="M771" i="1" s="1"/>
  <c r="N771" i="1" s="1"/>
  <c r="P771" i="1" s="1"/>
  <c r="R771" i="1"/>
  <c r="K772" i="1"/>
  <c r="M772" i="1" s="1"/>
  <c r="N772" i="1"/>
  <c r="P772" i="1" s="1"/>
  <c r="R772" i="1"/>
  <c r="K773" i="1"/>
  <c r="M773" i="1" s="1"/>
  <c r="N773" i="1" s="1"/>
  <c r="P773" i="1" s="1"/>
  <c r="R773" i="1"/>
  <c r="K774" i="1"/>
  <c r="M774" i="1" s="1"/>
  <c r="N774" i="1" s="1"/>
  <c r="P774" i="1" s="1"/>
  <c r="R774" i="1"/>
  <c r="K775" i="1"/>
  <c r="M775" i="1"/>
  <c r="N775" i="1" s="1"/>
  <c r="P775" i="1" s="1"/>
  <c r="R775" i="1"/>
  <c r="K776" i="1"/>
  <c r="M776" i="1" s="1"/>
  <c r="N776" i="1" s="1"/>
  <c r="P776" i="1" s="1"/>
  <c r="R776" i="1"/>
  <c r="K777" i="1"/>
  <c r="M777" i="1"/>
  <c r="N777" i="1" s="1"/>
  <c r="P777" i="1" s="1"/>
  <c r="R777" i="1"/>
  <c r="K778" i="1"/>
  <c r="M778" i="1" s="1"/>
  <c r="N778" i="1" s="1"/>
  <c r="P778" i="1" s="1"/>
  <c r="R778" i="1"/>
  <c r="K779" i="1"/>
  <c r="M779" i="1" s="1"/>
  <c r="N779" i="1" s="1"/>
  <c r="P779" i="1" s="1"/>
  <c r="R779" i="1"/>
  <c r="K780" i="1"/>
  <c r="M780" i="1" s="1"/>
  <c r="N780" i="1"/>
  <c r="P780" i="1" s="1"/>
  <c r="R780" i="1"/>
  <c r="K781" i="1"/>
  <c r="M781" i="1" s="1"/>
  <c r="N781" i="1" s="1"/>
  <c r="P781" i="1" s="1"/>
  <c r="R781" i="1"/>
  <c r="K782" i="1"/>
  <c r="M782" i="1" s="1"/>
  <c r="N782" i="1" s="1"/>
  <c r="P782" i="1" s="1"/>
  <c r="R782" i="1"/>
  <c r="K783" i="1"/>
  <c r="M783" i="1"/>
  <c r="N783" i="1" s="1"/>
  <c r="P783" i="1" s="1"/>
  <c r="R783" i="1"/>
  <c r="K784" i="1"/>
  <c r="M784" i="1" s="1"/>
  <c r="N784" i="1" s="1"/>
  <c r="P784" i="1" s="1"/>
  <c r="R784" i="1"/>
  <c r="K785" i="1"/>
  <c r="M785" i="1"/>
  <c r="N785" i="1" s="1"/>
  <c r="P785" i="1" s="1"/>
  <c r="R785" i="1"/>
  <c r="K786" i="1"/>
  <c r="M786" i="1" s="1"/>
  <c r="N786" i="1" s="1"/>
  <c r="P786" i="1" s="1"/>
  <c r="R786" i="1"/>
  <c r="K787" i="1"/>
  <c r="M787" i="1" s="1"/>
  <c r="N787" i="1" s="1"/>
  <c r="P787" i="1" s="1"/>
  <c r="R787" i="1"/>
  <c r="K788" i="1"/>
  <c r="M788" i="1" s="1"/>
  <c r="N788" i="1"/>
  <c r="P788" i="1" s="1"/>
  <c r="R788" i="1"/>
  <c r="K789" i="1"/>
  <c r="M789" i="1" s="1"/>
  <c r="N789" i="1" s="1"/>
  <c r="P789" i="1" s="1"/>
  <c r="R789" i="1"/>
  <c r="K790" i="1"/>
  <c r="M790" i="1" s="1"/>
  <c r="N790" i="1" s="1"/>
  <c r="P790" i="1" s="1"/>
  <c r="R790" i="1"/>
  <c r="K791" i="1"/>
  <c r="M791" i="1"/>
  <c r="N791" i="1" s="1"/>
  <c r="P791" i="1" s="1"/>
  <c r="R791" i="1"/>
  <c r="K792" i="1"/>
  <c r="M792" i="1" s="1"/>
  <c r="N792" i="1" s="1"/>
  <c r="P792" i="1" s="1"/>
  <c r="R792" i="1"/>
  <c r="K793" i="1"/>
  <c r="M793" i="1"/>
  <c r="N793" i="1" s="1"/>
  <c r="P793" i="1" s="1"/>
  <c r="R793" i="1"/>
  <c r="K794" i="1"/>
  <c r="M794" i="1" s="1"/>
  <c r="N794" i="1" s="1"/>
  <c r="P794" i="1" s="1"/>
  <c r="R794" i="1"/>
  <c r="K795" i="1"/>
  <c r="M795" i="1" s="1"/>
  <c r="N795" i="1" s="1"/>
  <c r="P795" i="1" s="1"/>
  <c r="R795" i="1"/>
  <c r="K796" i="1"/>
  <c r="M796" i="1" s="1"/>
  <c r="N796" i="1"/>
  <c r="P796" i="1" s="1"/>
  <c r="R796" i="1"/>
  <c r="K797" i="1"/>
  <c r="M797" i="1" s="1"/>
  <c r="N797" i="1" s="1"/>
  <c r="P797" i="1" s="1"/>
  <c r="R797" i="1"/>
  <c r="K798" i="1"/>
  <c r="M798" i="1" s="1"/>
  <c r="N798" i="1" s="1"/>
  <c r="P798" i="1" s="1"/>
  <c r="R798" i="1"/>
  <c r="K799" i="1"/>
  <c r="M799" i="1"/>
  <c r="N799" i="1" s="1"/>
  <c r="P799" i="1" s="1"/>
  <c r="R799" i="1"/>
  <c r="K800" i="1"/>
  <c r="M800" i="1" s="1"/>
  <c r="N800" i="1" s="1"/>
  <c r="P800" i="1" s="1"/>
  <c r="R800" i="1"/>
  <c r="K801" i="1"/>
  <c r="M801" i="1"/>
  <c r="N801" i="1" s="1"/>
  <c r="P801" i="1" s="1"/>
  <c r="R801" i="1"/>
  <c r="K802" i="1"/>
  <c r="M802" i="1" s="1"/>
  <c r="N802" i="1" s="1"/>
  <c r="P802" i="1" s="1"/>
  <c r="R802" i="1"/>
  <c r="K803" i="1"/>
  <c r="M803" i="1" s="1"/>
  <c r="N803" i="1" s="1"/>
  <c r="P803" i="1" s="1"/>
  <c r="R803" i="1"/>
  <c r="K804" i="1"/>
  <c r="M804" i="1" s="1"/>
  <c r="N804" i="1"/>
  <c r="P804" i="1" s="1"/>
  <c r="R804" i="1"/>
  <c r="K805" i="1"/>
  <c r="M805" i="1" s="1"/>
  <c r="N805" i="1" s="1"/>
  <c r="P805" i="1" s="1"/>
  <c r="R805" i="1"/>
  <c r="K806" i="1"/>
  <c r="M806" i="1" s="1"/>
  <c r="N806" i="1" s="1"/>
  <c r="P806" i="1" s="1"/>
  <c r="R806" i="1"/>
  <c r="K807" i="1"/>
  <c r="M807" i="1"/>
  <c r="N807" i="1" s="1"/>
  <c r="P807" i="1" s="1"/>
  <c r="R807" i="1"/>
  <c r="K808" i="1"/>
  <c r="M808" i="1" s="1"/>
  <c r="N808" i="1" s="1"/>
  <c r="P808" i="1" s="1"/>
  <c r="R808" i="1"/>
  <c r="K809" i="1"/>
  <c r="M809" i="1"/>
  <c r="N809" i="1" s="1"/>
  <c r="P809" i="1" s="1"/>
  <c r="R809" i="1"/>
  <c r="K810" i="1"/>
  <c r="M810" i="1" s="1"/>
  <c r="N810" i="1" s="1"/>
  <c r="P810" i="1" s="1"/>
  <c r="R810" i="1"/>
  <c r="K811" i="1"/>
  <c r="M811" i="1" s="1"/>
  <c r="N811" i="1" s="1"/>
  <c r="P811" i="1" s="1"/>
  <c r="R811" i="1"/>
  <c r="K812" i="1"/>
  <c r="M812" i="1" s="1"/>
  <c r="N812" i="1"/>
  <c r="P812" i="1" s="1"/>
  <c r="R812" i="1"/>
  <c r="K813" i="1"/>
  <c r="M813" i="1" s="1"/>
  <c r="N813" i="1" s="1"/>
  <c r="P813" i="1" s="1"/>
  <c r="R813" i="1"/>
  <c r="K814" i="1"/>
  <c r="M814" i="1" s="1"/>
  <c r="N814" i="1" s="1"/>
  <c r="P814" i="1" s="1"/>
  <c r="R814" i="1"/>
  <c r="K815" i="1"/>
  <c r="M815" i="1"/>
  <c r="N815" i="1" s="1"/>
  <c r="P815" i="1" s="1"/>
  <c r="R815" i="1"/>
  <c r="K816" i="1"/>
  <c r="M816" i="1" s="1"/>
  <c r="N816" i="1" s="1"/>
  <c r="P816" i="1" s="1"/>
  <c r="R816" i="1"/>
  <c r="K817" i="1"/>
  <c r="M817" i="1"/>
  <c r="N817" i="1" s="1"/>
  <c r="P817" i="1" s="1"/>
  <c r="R817" i="1"/>
  <c r="K818" i="1"/>
  <c r="M818" i="1" s="1"/>
  <c r="N818" i="1" s="1"/>
  <c r="P818" i="1" s="1"/>
  <c r="R818" i="1"/>
  <c r="K819" i="1"/>
  <c r="M819" i="1" s="1"/>
  <c r="N819" i="1" s="1"/>
  <c r="P819" i="1" s="1"/>
  <c r="R819" i="1"/>
  <c r="K820" i="1"/>
  <c r="M820" i="1" s="1"/>
  <c r="N820" i="1"/>
  <c r="P820" i="1" s="1"/>
  <c r="R820" i="1"/>
  <c r="K821" i="1"/>
  <c r="M821" i="1" s="1"/>
  <c r="N821" i="1" s="1"/>
  <c r="P821" i="1" s="1"/>
  <c r="R821" i="1"/>
  <c r="K822" i="1"/>
  <c r="M822" i="1" s="1"/>
  <c r="N822" i="1" s="1"/>
  <c r="P822" i="1" s="1"/>
  <c r="R822" i="1"/>
  <c r="K823" i="1"/>
  <c r="M823" i="1"/>
  <c r="N823" i="1" s="1"/>
  <c r="P823" i="1" s="1"/>
  <c r="R823" i="1"/>
  <c r="K824" i="1"/>
  <c r="M824" i="1" s="1"/>
  <c r="N824" i="1" s="1"/>
  <c r="P824" i="1" s="1"/>
  <c r="R824" i="1"/>
  <c r="K825" i="1"/>
  <c r="M825" i="1"/>
  <c r="N825" i="1" s="1"/>
  <c r="P825" i="1" s="1"/>
  <c r="R825" i="1"/>
  <c r="K826" i="1"/>
  <c r="M826" i="1" s="1"/>
  <c r="N826" i="1" s="1"/>
  <c r="P826" i="1" s="1"/>
  <c r="R826" i="1"/>
  <c r="K827" i="1"/>
  <c r="M827" i="1" s="1"/>
  <c r="N827" i="1" s="1"/>
  <c r="P827" i="1" s="1"/>
  <c r="R827" i="1"/>
  <c r="K828" i="1"/>
  <c r="M828" i="1" s="1"/>
  <c r="N828" i="1"/>
  <c r="P828" i="1" s="1"/>
  <c r="R828" i="1"/>
  <c r="K829" i="1"/>
  <c r="M829" i="1" s="1"/>
  <c r="N829" i="1" s="1"/>
  <c r="P829" i="1" s="1"/>
  <c r="R829" i="1"/>
  <c r="K830" i="1"/>
  <c r="M830" i="1" s="1"/>
  <c r="N830" i="1" s="1"/>
  <c r="P830" i="1" s="1"/>
  <c r="R830" i="1"/>
  <c r="K831" i="1"/>
  <c r="M831" i="1"/>
  <c r="N831" i="1" s="1"/>
  <c r="P831" i="1" s="1"/>
  <c r="R831" i="1"/>
  <c r="K832" i="1"/>
  <c r="M832" i="1" s="1"/>
  <c r="N832" i="1" s="1"/>
  <c r="P832" i="1" s="1"/>
  <c r="R832" i="1"/>
  <c r="K833" i="1"/>
  <c r="M833" i="1"/>
  <c r="N833" i="1" s="1"/>
  <c r="P833" i="1" s="1"/>
  <c r="R833" i="1"/>
  <c r="K834" i="1"/>
  <c r="M834" i="1" s="1"/>
  <c r="N834" i="1" s="1"/>
  <c r="P834" i="1" s="1"/>
  <c r="R834" i="1"/>
  <c r="K835" i="1"/>
  <c r="M835" i="1" s="1"/>
  <c r="N835" i="1" s="1"/>
  <c r="P835" i="1" s="1"/>
  <c r="R835" i="1"/>
  <c r="K836" i="1"/>
  <c r="M836" i="1" s="1"/>
  <c r="N836" i="1"/>
  <c r="P836" i="1" s="1"/>
  <c r="R836" i="1"/>
  <c r="K837" i="1"/>
  <c r="M837" i="1" s="1"/>
  <c r="N837" i="1" s="1"/>
  <c r="P837" i="1" s="1"/>
  <c r="R837" i="1"/>
  <c r="K838" i="1"/>
  <c r="M838" i="1" s="1"/>
  <c r="N838" i="1" s="1"/>
  <c r="P838" i="1" s="1"/>
  <c r="R838" i="1"/>
  <c r="K839" i="1"/>
  <c r="M839" i="1"/>
  <c r="N839" i="1" s="1"/>
  <c r="P839" i="1" s="1"/>
  <c r="R839" i="1"/>
  <c r="K840" i="1"/>
  <c r="M840" i="1" s="1"/>
  <c r="N840" i="1" s="1"/>
  <c r="P840" i="1" s="1"/>
  <c r="R840" i="1"/>
  <c r="K841" i="1"/>
  <c r="M841" i="1"/>
  <c r="N841" i="1" s="1"/>
  <c r="P841" i="1" s="1"/>
  <c r="R841" i="1"/>
  <c r="K842" i="1"/>
  <c r="M842" i="1" s="1"/>
  <c r="N842" i="1" s="1"/>
  <c r="P842" i="1" s="1"/>
  <c r="R842" i="1"/>
  <c r="K843" i="1"/>
  <c r="M843" i="1" s="1"/>
  <c r="N843" i="1" s="1"/>
  <c r="P843" i="1" s="1"/>
  <c r="R843" i="1"/>
  <c r="K844" i="1"/>
  <c r="M844" i="1" s="1"/>
  <c r="N844" i="1"/>
  <c r="P844" i="1" s="1"/>
  <c r="R844" i="1"/>
  <c r="K845" i="1"/>
  <c r="M845" i="1" s="1"/>
  <c r="N845" i="1" s="1"/>
  <c r="P845" i="1" s="1"/>
  <c r="R845" i="1"/>
  <c r="K846" i="1"/>
  <c r="M846" i="1" s="1"/>
  <c r="N846" i="1" s="1"/>
  <c r="P846" i="1" s="1"/>
  <c r="R846" i="1"/>
  <c r="K847" i="1"/>
  <c r="M847" i="1"/>
  <c r="N847" i="1" s="1"/>
  <c r="P847" i="1" s="1"/>
  <c r="R847" i="1"/>
  <c r="K848" i="1"/>
  <c r="M848" i="1" s="1"/>
  <c r="N848" i="1" s="1"/>
  <c r="P848" i="1" s="1"/>
  <c r="R848" i="1"/>
  <c r="K849" i="1"/>
  <c r="M849" i="1"/>
  <c r="N849" i="1" s="1"/>
  <c r="P849" i="1" s="1"/>
  <c r="R849" i="1"/>
  <c r="K850" i="1"/>
  <c r="M850" i="1" s="1"/>
  <c r="N850" i="1" s="1"/>
  <c r="P850" i="1" s="1"/>
  <c r="R850" i="1"/>
  <c r="K851" i="1"/>
  <c r="M851" i="1" s="1"/>
  <c r="N851" i="1" s="1"/>
  <c r="P851" i="1" s="1"/>
  <c r="R851" i="1"/>
  <c r="K852" i="1"/>
  <c r="M852" i="1" s="1"/>
  <c r="N852" i="1"/>
  <c r="P852" i="1" s="1"/>
  <c r="R852" i="1"/>
  <c r="K853" i="1"/>
  <c r="M853" i="1" s="1"/>
  <c r="N853" i="1" s="1"/>
  <c r="P853" i="1" s="1"/>
  <c r="R853" i="1"/>
  <c r="K854" i="1"/>
  <c r="M854" i="1" s="1"/>
  <c r="N854" i="1" s="1"/>
  <c r="P854" i="1" s="1"/>
  <c r="R854" i="1"/>
  <c r="K855" i="1"/>
  <c r="M855" i="1"/>
  <c r="N855" i="1" s="1"/>
  <c r="P855" i="1" s="1"/>
  <c r="R855" i="1"/>
  <c r="K856" i="1"/>
  <c r="M856" i="1" s="1"/>
  <c r="N856" i="1" s="1"/>
  <c r="P856" i="1" s="1"/>
  <c r="R856" i="1"/>
  <c r="K857" i="1"/>
  <c r="M857" i="1"/>
  <c r="N857" i="1" s="1"/>
  <c r="P857" i="1" s="1"/>
  <c r="R857" i="1"/>
  <c r="K858" i="1"/>
  <c r="M858" i="1" s="1"/>
  <c r="N858" i="1" s="1"/>
  <c r="P858" i="1" s="1"/>
  <c r="R858" i="1"/>
  <c r="K859" i="1"/>
  <c r="M859" i="1"/>
  <c r="N859" i="1" s="1"/>
  <c r="P859" i="1" s="1"/>
  <c r="R859" i="1"/>
  <c r="K860" i="1"/>
  <c r="M860" i="1" s="1"/>
  <c r="N860" i="1" s="1"/>
  <c r="P860" i="1" s="1"/>
  <c r="R860" i="1"/>
  <c r="K861" i="1"/>
  <c r="M861" i="1" s="1"/>
  <c r="N861" i="1" s="1"/>
  <c r="P861" i="1" s="1"/>
  <c r="R861" i="1"/>
  <c r="K862" i="1"/>
  <c r="M862" i="1" s="1"/>
  <c r="N862" i="1" s="1"/>
  <c r="P862" i="1" s="1"/>
  <c r="R862" i="1"/>
  <c r="K863" i="1"/>
  <c r="M863" i="1"/>
  <c r="N863" i="1" s="1"/>
  <c r="P863" i="1" s="1"/>
  <c r="R863" i="1"/>
  <c r="K864" i="1"/>
  <c r="M864" i="1" s="1"/>
  <c r="N864" i="1" s="1"/>
  <c r="P864" i="1" s="1"/>
  <c r="R864" i="1"/>
  <c r="K865" i="1"/>
  <c r="M865" i="1"/>
  <c r="N865" i="1" s="1"/>
  <c r="P865" i="1" s="1"/>
  <c r="R865" i="1"/>
  <c r="K866" i="1"/>
  <c r="M866" i="1" s="1"/>
  <c r="N866" i="1" s="1"/>
  <c r="P866" i="1" s="1"/>
  <c r="R866" i="1"/>
  <c r="K867" i="1"/>
  <c r="M867" i="1"/>
  <c r="N867" i="1" s="1"/>
  <c r="P867" i="1" s="1"/>
  <c r="R867" i="1"/>
  <c r="K868" i="1"/>
  <c r="M868" i="1" s="1"/>
  <c r="N868" i="1" s="1"/>
  <c r="P868" i="1" s="1"/>
  <c r="R868" i="1"/>
  <c r="K869" i="1"/>
  <c r="M869" i="1" s="1"/>
  <c r="N869" i="1" s="1"/>
  <c r="P869" i="1" s="1"/>
  <c r="R869" i="1"/>
  <c r="K870" i="1"/>
  <c r="M870" i="1" s="1"/>
  <c r="N870" i="1" s="1"/>
  <c r="P870" i="1" s="1"/>
  <c r="R870" i="1"/>
  <c r="K871" i="1"/>
  <c r="M871" i="1"/>
  <c r="N871" i="1" s="1"/>
  <c r="P871" i="1" s="1"/>
  <c r="R871" i="1"/>
  <c r="K872" i="1"/>
  <c r="M872" i="1" s="1"/>
  <c r="N872" i="1" s="1"/>
  <c r="P872" i="1" s="1"/>
  <c r="R872" i="1"/>
  <c r="K873" i="1"/>
  <c r="M873" i="1"/>
  <c r="N873" i="1" s="1"/>
  <c r="P873" i="1" s="1"/>
  <c r="R873" i="1"/>
  <c r="K874" i="1"/>
  <c r="M874" i="1" s="1"/>
  <c r="N874" i="1" s="1"/>
  <c r="P874" i="1" s="1"/>
  <c r="R874" i="1"/>
  <c r="K875" i="1"/>
  <c r="M875" i="1" s="1"/>
  <c r="N875" i="1" s="1"/>
  <c r="P875" i="1" s="1"/>
  <c r="R875" i="1"/>
  <c r="K876" i="1"/>
  <c r="M876" i="1" s="1"/>
  <c r="N876" i="1" s="1"/>
  <c r="P876" i="1" s="1"/>
  <c r="R876" i="1"/>
  <c r="K877" i="1"/>
  <c r="M877" i="1"/>
  <c r="N877" i="1" s="1"/>
  <c r="P877" i="1" s="1"/>
  <c r="R877" i="1"/>
  <c r="K878" i="1"/>
  <c r="M878" i="1"/>
  <c r="N878" i="1" s="1"/>
  <c r="P878" i="1" s="1"/>
  <c r="R878" i="1"/>
  <c r="K879" i="1"/>
  <c r="M879" i="1" s="1"/>
  <c r="N879" i="1" s="1"/>
  <c r="P879" i="1" s="1"/>
  <c r="R879" i="1"/>
  <c r="K880" i="1"/>
  <c r="M880" i="1" s="1"/>
  <c r="N880" i="1"/>
  <c r="P880" i="1" s="1"/>
  <c r="R880" i="1"/>
  <c r="K881" i="1"/>
  <c r="M881" i="1" s="1"/>
  <c r="N881" i="1" s="1"/>
  <c r="P881" i="1" s="1"/>
  <c r="R881" i="1"/>
  <c r="K882" i="1"/>
  <c r="M882" i="1" s="1"/>
  <c r="N882" i="1" s="1"/>
  <c r="P882" i="1" s="1"/>
  <c r="R882" i="1"/>
  <c r="K883" i="1"/>
  <c r="M883" i="1" s="1"/>
  <c r="N883" i="1" s="1"/>
  <c r="P883" i="1" s="1"/>
  <c r="R883" i="1"/>
  <c r="K884" i="1"/>
  <c r="M884" i="1" s="1"/>
  <c r="N884" i="1" s="1"/>
  <c r="P884" i="1" s="1"/>
  <c r="R884" i="1"/>
  <c r="K885" i="1"/>
  <c r="M885" i="1"/>
  <c r="N885" i="1" s="1"/>
  <c r="P885" i="1" s="1"/>
  <c r="R885" i="1"/>
  <c r="K886" i="1"/>
  <c r="M886" i="1" s="1"/>
  <c r="N886" i="1" s="1"/>
  <c r="P886" i="1" s="1"/>
  <c r="R886" i="1"/>
  <c r="K887" i="1"/>
  <c r="M887" i="1" s="1"/>
  <c r="N887" i="1" s="1"/>
  <c r="P887" i="1" s="1"/>
  <c r="R887" i="1"/>
  <c r="K888" i="1"/>
  <c r="M888" i="1" s="1"/>
  <c r="N888" i="1" s="1"/>
  <c r="P888" i="1" s="1"/>
  <c r="R888" i="1"/>
  <c r="K889" i="1"/>
  <c r="M889" i="1" s="1"/>
  <c r="N889" i="1" s="1"/>
  <c r="P889" i="1" s="1"/>
  <c r="R889" i="1"/>
  <c r="K890" i="1"/>
  <c r="M890" i="1" s="1"/>
  <c r="N890" i="1" s="1"/>
  <c r="P890" i="1" s="1"/>
  <c r="R890" i="1"/>
  <c r="K891" i="1"/>
  <c r="M891" i="1" s="1"/>
  <c r="N891" i="1" s="1"/>
  <c r="P891" i="1" s="1"/>
  <c r="R891" i="1"/>
  <c r="K892" i="1"/>
  <c r="M892" i="1" s="1"/>
  <c r="N892" i="1" s="1"/>
  <c r="P892" i="1" s="1"/>
  <c r="R892" i="1"/>
  <c r="K893" i="1"/>
  <c r="M893" i="1"/>
  <c r="N893" i="1" s="1"/>
  <c r="P893" i="1" s="1"/>
  <c r="R893" i="1"/>
  <c r="K894" i="1"/>
  <c r="M894" i="1"/>
  <c r="N894" i="1" s="1"/>
  <c r="P894" i="1" s="1"/>
  <c r="R894" i="1"/>
  <c r="K895" i="1"/>
  <c r="M895" i="1" s="1"/>
  <c r="N895" i="1" s="1"/>
  <c r="P895" i="1" s="1"/>
  <c r="R895" i="1"/>
  <c r="K896" i="1"/>
  <c r="M896" i="1" s="1"/>
  <c r="N896" i="1"/>
  <c r="P896" i="1" s="1"/>
  <c r="R896" i="1"/>
  <c r="K897" i="1"/>
  <c r="M897" i="1" s="1"/>
  <c r="N897" i="1" s="1"/>
  <c r="P897" i="1" s="1"/>
  <c r="R897" i="1"/>
  <c r="K898" i="1"/>
  <c r="M898" i="1" s="1"/>
  <c r="N898" i="1" s="1"/>
  <c r="P898" i="1" s="1"/>
  <c r="R898" i="1"/>
  <c r="K899" i="1"/>
  <c r="M899" i="1" s="1"/>
  <c r="N899" i="1" s="1"/>
  <c r="P899" i="1" s="1"/>
  <c r="R899" i="1"/>
  <c r="K900" i="1"/>
  <c r="M900" i="1" s="1"/>
  <c r="N900" i="1" s="1"/>
  <c r="P900" i="1" s="1"/>
  <c r="R900" i="1"/>
  <c r="K901" i="1"/>
  <c r="M901" i="1"/>
  <c r="N901" i="1" s="1"/>
  <c r="P901" i="1" s="1"/>
  <c r="R901" i="1"/>
  <c r="K902" i="1"/>
  <c r="M902" i="1" s="1"/>
  <c r="N902" i="1" s="1"/>
  <c r="P902" i="1" s="1"/>
  <c r="R902" i="1"/>
  <c r="K903" i="1"/>
  <c r="M903" i="1" s="1"/>
  <c r="N903" i="1" s="1"/>
  <c r="P903" i="1" s="1"/>
  <c r="R903" i="1"/>
  <c r="K904" i="1"/>
  <c r="M904" i="1" s="1"/>
  <c r="N904" i="1" s="1"/>
  <c r="P904" i="1" s="1"/>
  <c r="R904" i="1"/>
  <c r="K905" i="1"/>
  <c r="M905" i="1" s="1"/>
  <c r="N905" i="1" s="1"/>
  <c r="P905" i="1" s="1"/>
  <c r="R905" i="1"/>
  <c r="K906" i="1"/>
  <c r="M906" i="1" s="1"/>
  <c r="N906" i="1" s="1"/>
  <c r="P906" i="1" s="1"/>
  <c r="R906" i="1"/>
  <c r="K907" i="1"/>
  <c r="M907" i="1" s="1"/>
  <c r="N907" i="1" s="1"/>
  <c r="P907" i="1" s="1"/>
  <c r="R907" i="1"/>
  <c r="K908" i="1"/>
  <c r="M908" i="1" s="1"/>
  <c r="N908" i="1" s="1"/>
  <c r="P908" i="1" s="1"/>
  <c r="R908" i="1"/>
  <c r="K909" i="1"/>
  <c r="M909" i="1"/>
  <c r="N909" i="1" s="1"/>
  <c r="P909" i="1" s="1"/>
  <c r="R909" i="1"/>
  <c r="K910" i="1"/>
  <c r="M910" i="1"/>
  <c r="N910" i="1" s="1"/>
  <c r="P910" i="1" s="1"/>
  <c r="R910" i="1"/>
  <c r="K911" i="1"/>
  <c r="M911" i="1" s="1"/>
  <c r="N911" i="1" s="1"/>
  <c r="P911" i="1" s="1"/>
  <c r="R911" i="1"/>
  <c r="K912" i="1"/>
  <c r="M912" i="1" s="1"/>
  <c r="N912" i="1"/>
  <c r="P912" i="1" s="1"/>
  <c r="R912" i="1"/>
  <c r="K913" i="1"/>
  <c r="M913" i="1" s="1"/>
  <c r="N913" i="1" s="1"/>
  <c r="P913" i="1" s="1"/>
  <c r="R913" i="1"/>
  <c r="K914" i="1"/>
  <c r="M914" i="1" s="1"/>
  <c r="N914" i="1" s="1"/>
  <c r="P914" i="1" s="1"/>
  <c r="R914" i="1"/>
  <c r="K915" i="1"/>
  <c r="M915" i="1" s="1"/>
  <c r="N915" i="1" s="1"/>
  <c r="P915" i="1" s="1"/>
  <c r="R915" i="1"/>
  <c r="K916" i="1"/>
  <c r="M916" i="1" s="1"/>
  <c r="N916" i="1" s="1"/>
  <c r="P916" i="1" s="1"/>
  <c r="R916" i="1"/>
  <c r="K917" i="1"/>
  <c r="M917" i="1"/>
  <c r="N917" i="1" s="1"/>
  <c r="P917" i="1" s="1"/>
  <c r="R917" i="1"/>
  <c r="K918" i="1"/>
  <c r="M918" i="1" s="1"/>
  <c r="N918" i="1" s="1"/>
  <c r="P918" i="1" s="1"/>
  <c r="R918" i="1"/>
  <c r="K919" i="1"/>
  <c r="M919" i="1" s="1"/>
  <c r="N919" i="1" s="1"/>
  <c r="P919" i="1" s="1"/>
  <c r="R919" i="1"/>
  <c r="K920" i="1"/>
  <c r="M920" i="1" s="1"/>
  <c r="N920" i="1" s="1"/>
  <c r="P920" i="1" s="1"/>
  <c r="R920" i="1"/>
  <c r="K921" i="1"/>
  <c r="M921" i="1" s="1"/>
  <c r="N921" i="1" s="1"/>
  <c r="P921" i="1" s="1"/>
  <c r="R921" i="1"/>
  <c r="K922" i="1"/>
  <c r="M922" i="1" s="1"/>
  <c r="N922" i="1" s="1"/>
  <c r="P922" i="1" s="1"/>
  <c r="R922" i="1"/>
  <c r="K923" i="1"/>
  <c r="M923" i="1" s="1"/>
  <c r="N923" i="1" s="1"/>
  <c r="P923" i="1" s="1"/>
  <c r="R923" i="1"/>
  <c r="K924" i="1"/>
  <c r="M924" i="1" s="1"/>
  <c r="N924" i="1" s="1"/>
  <c r="P924" i="1" s="1"/>
  <c r="R924" i="1"/>
  <c r="K925" i="1"/>
  <c r="M925" i="1"/>
  <c r="N925" i="1" s="1"/>
  <c r="P925" i="1" s="1"/>
  <c r="R925" i="1"/>
  <c r="K926" i="1"/>
  <c r="M926" i="1"/>
  <c r="N926" i="1" s="1"/>
  <c r="P926" i="1" s="1"/>
  <c r="R926" i="1"/>
  <c r="K927" i="1"/>
  <c r="M927" i="1" s="1"/>
  <c r="N927" i="1" s="1"/>
  <c r="P927" i="1" s="1"/>
  <c r="R927" i="1"/>
  <c r="K928" i="1"/>
  <c r="M928" i="1" s="1"/>
  <c r="N928" i="1"/>
  <c r="P928" i="1" s="1"/>
  <c r="R928" i="1"/>
  <c r="K929" i="1"/>
  <c r="M929" i="1" s="1"/>
  <c r="N929" i="1" s="1"/>
  <c r="P929" i="1" s="1"/>
  <c r="R929" i="1"/>
  <c r="K930" i="1"/>
  <c r="M930" i="1" s="1"/>
  <c r="N930" i="1" s="1"/>
  <c r="P930" i="1" s="1"/>
  <c r="R930" i="1"/>
  <c r="K931" i="1"/>
  <c r="M931" i="1" s="1"/>
  <c r="N931" i="1" s="1"/>
  <c r="P931" i="1" s="1"/>
  <c r="R931" i="1"/>
  <c r="K932" i="1"/>
  <c r="M932" i="1" s="1"/>
  <c r="N932" i="1" s="1"/>
  <c r="P932" i="1" s="1"/>
  <c r="R932" i="1"/>
  <c r="K933" i="1"/>
  <c r="M933" i="1"/>
  <c r="N933" i="1" s="1"/>
  <c r="P933" i="1" s="1"/>
  <c r="R933" i="1"/>
  <c r="K934" i="1"/>
  <c r="M934" i="1" s="1"/>
  <c r="N934" i="1" s="1"/>
  <c r="P934" i="1" s="1"/>
  <c r="R934" i="1"/>
  <c r="K935" i="1"/>
  <c r="M935" i="1" s="1"/>
  <c r="N935" i="1" s="1"/>
  <c r="P935" i="1" s="1"/>
  <c r="R935" i="1"/>
  <c r="K936" i="1"/>
  <c r="M936" i="1" s="1"/>
  <c r="N936" i="1" s="1"/>
  <c r="P936" i="1" s="1"/>
  <c r="R936" i="1"/>
  <c r="K937" i="1"/>
  <c r="M937" i="1" s="1"/>
  <c r="N937" i="1" s="1"/>
  <c r="P937" i="1" s="1"/>
  <c r="R937" i="1"/>
  <c r="K938" i="1"/>
  <c r="M938" i="1" s="1"/>
  <c r="N938" i="1" s="1"/>
  <c r="P938" i="1" s="1"/>
  <c r="R938" i="1"/>
  <c r="K939" i="1"/>
  <c r="M939" i="1" s="1"/>
  <c r="N939" i="1" s="1"/>
  <c r="P939" i="1" s="1"/>
  <c r="R939" i="1"/>
  <c r="K940" i="1"/>
  <c r="M940" i="1" s="1"/>
  <c r="N940" i="1" s="1"/>
  <c r="P940" i="1" s="1"/>
  <c r="R940" i="1"/>
  <c r="K941" i="1"/>
  <c r="M941" i="1"/>
  <c r="N941" i="1" s="1"/>
  <c r="P941" i="1" s="1"/>
  <c r="R941" i="1"/>
  <c r="K942" i="1"/>
  <c r="M942" i="1"/>
  <c r="N942" i="1" s="1"/>
  <c r="P942" i="1" s="1"/>
  <c r="R942" i="1"/>
  <c r="K943" i="1"/>
  <c r="M943" i="1" s="1"/>
  <c r="N943" i="1" s="1"/>
  <c r="P943" i="1" s="1"/>
  <c r="R943" i="1"/>
  <c r="K944" i="1"/>
  <c r="M944" i="1" s="1"/>
  <c r="N944" i="1"/>
  <c r="P944" i="1" s="1"/>
  <c r="R944" i="1"/>
  <c r="K945" i="1"/>
  <c r="M945" i="1" s="1"/>
  <c r="N945" i="1" s="1"/>
  <c r="P945" i="1" s="1"/>
  <c r="R945" i="1"/>
  <c r="K946" i="1"/>
  <c r="M946" i="1" s="1"/>
  <c r="N946" i="1" s="1"/>
  <c r="P946" i="1" s="1"/>
  <c r="R946" i="1"/>
  <c r="K947" i="1"/>
  <c r="M947" i="1" s="1"/>
  <c r="N947" i="1" s="1"/>
  <c r="P947" i="1" s="1"/>
  <c r="R947" i="1"/>
  <c r="K948" i="1"/>
  <c r="M948" i="1" s="1"/>
  <c r="N948" i="1" s="1"/>
  <c r="P948" i="1" s="1"/>
  <c r="R948" i="1"/>
  <c r="K949" i="1"/>
  <c r="M949" i="1"/>
  <c r="N949" i="1" s="1"/>
  <c r="P949" i="1" s="1"/>
  <c r="R949" i="1"/>
  <c r="K950" i="1"/>
  <c r="M950" i="1" s="1"/>
  <c r="N950" i="1" s="1"/>
  <c r="P950" i="1" s="1"/>
  <c r="R950" i="1"/>
  <c r="K951" i="1"/>
  <c r="M951" i="1" s="1"/>
  <c r="N951" i="1" s="1"/>
  <c r="P951" i="1" s="1"/>
  <c r="R951" i="1"/>
  <c r="K952" i="1"/>
  <c r="M952" i="1" s="1"/>
  <c r="N952" i="1" s="1"/>
  <c r="P952" i="1" s="1"/>
  <c r="R952" i="1"/>
  <c r="K953" i="1"/>
  <c r="M953" i="1" s="1"/>
  <c r="N953" i="1" s="1"/>
  <c r="P953" i="1" s="1"/>
  <c r="R953" i="1"/>
  <c r="K954" i="1"/>
  <c r="M954" i="1" s="1"/>
  <c r="N954" i="1" s="1"/>
  <c r="P954" i="1" s="1"/>
  <c r="R954" i="1"/>
  <c r="K955" i="1"/>
  <c r="M955" i="1"/>
  <c r="N955" i="1" s="1"/>
  <c r="P955" i="1" s="1"/>
  <c r="R955" i="1"/>
  <c r="K956" i="1"/>
  <c r="M956" i="1" s="1"/>
  <c r="N956" i="1" s="1"/>
  <c r="P956" i="1" s="1"/>
  <c r="R956" i="1"/>
  <c r="K957" i="1"/>
  <c r="M957" i="1" s="1"/>
  <c r="N957" i="1" s="1"/>
  <c r="P957" i="1" s="1"/>
  <c r="R957" i="1"/>
  <c r="K958" i="1"/>
  <c r="M958" i="1" s="1"/>
  <c r="N958" i="1" s="1"/>
  <c r="P958" i="1" s="1"/>
  <c r="R958" i="1"/>
  <c r="K959" i="1"/>
  <c r="M959" i="1" s="1"/>
  <c r="N959" i="1" s="1"/>
  <c r="P959" i="1" s="1"/>
  <c r="R959" i="1"/>
  <c r="K960" i="1"/>
  <c r="M960" i="1" s="1"/>
  <c r="N960" i="1" s="1"/>
  <c r="P960" i="1" s="1"/>
  <c r="R960" i="1"/>
  <c r="K961" i="1"/>
  <c r="M961" i="1" s="1"/>
  <c r="N961" i="1" s="1"/>
  <c r="P961" i="1" s="1"/>
  <c r="R961" i="1"/>
  <c r="K962" i="1"/>
  <c r="M962" i="1" s="1"/>
  <c r="N962" i="1" s="1"/>
  <c r="P962" i="1" s="1"/>
  <c r="R962" i="1"/>
  <c r="K963" i="1"/>
  <c r="M963" i="1"/>
  <c r="N963" i="1" s="1"/>
  <c r="P963" i="1" s="1"/>
  <c r="R963" i="1"/>
  <c r="K964" i="1"/>
  <c r="M964" i="1" s="1"/>
  <c r="N964" i="1" s="1"/>
  <c r="P964" i="1" s="1"/>
  <c r="R964" i="1"/>
  <c r="K965" i="1"/>
  <c r="M965" i="1" s="1"/>
  <c r="N965" i="1" s="1"/>
  <c r="P965" i="1" s="1"/>
  <c r="R965" i="1"/>
  <c r="K966" i="1"/>
  <c r="M966" i="1" s="1"/>
  <c r="N966" i="1" s="1"/>
  <c r="P966" i="1" s="1"/>
  <c r="R966" i="1"/>
  <c r="K967" i="1"/>
  <c r="M967" i="1" s="1"/>
  <c r="N967" i="1" s="1"/>
  <c r="P967" i="1" s="1"/>
  <c r="R967" i="1"/>
  <c r="K968" i="1"/>
  <c r="M968" i="1" s="1"/>
  <c r="N968" i="1" s="1"/>
  <c r="P968" i="1" s="1"/>
  <c r="R968" i="1"/>
  <c r="K969" i="1"/>
  <c r="M969" i="1" s="1"/>
  <c r="N969" i="1" s="1"/>
  <c r="P969" i="1" s="1"/>
  <c r="R969" i="1"/>
  <c r="K970" i="1"/>
  <c r="M970" i="1" s="1"/>
  <c r="N970" i="1" s="1"/>
  <c r="P970" i="1" s="1"/>
  <c r="R970" i="1"/>
  <c r="K971" i="1"/>
  <c r="M971" i="1"/>
  <c r="N971" i="1" s="1"/>
  <c r="P971" i="1" s="1"/>
  <c r="R971" i="1"/>
  <c r="K972" i="1"/>
  <c r="M972" i="1" s="1"/>
  <c r="N972" i="1" s="1"/>
  <c r="P972" i="1" s="1"/>
  <c r="R972" i="1"/>
  <c r="K973" i="1"/>
  <c r="M973" i="1" s="1"/>
  <c r="N973" i="1" s="1"/>
  <c r="P973" i="1" s="1"/>
  <c r="R973" i="1"/>
  <c r="K974" i="1"/>
  <c r="M974" i="1" s="1"/>
  <c r="N974" i="1" s="1"/>
  <c r="P974" i="1" s="1"/>
  <c r="R974" i="1"/>
  <c r="K975" i="1"/>
  <c r="M975" i="1" s="1"/>
  <c r="N975" i="1" s="1"/>
  <c r="P975" i="1" s="1"/>
  <c r="R975" i="1"/>
  <c r="K976" i="1"/>
  <c r="M976" i="1" s="1"/>
  <c r="N976" i="1" s="1"/>
  <c r="P976" i="1" s="1"/>
  <c r="R976" i="1"/>
  <c r="K977" i="1"/>
  <c r="M977" i="1" s="1"/>
  <c r="N977" i="1" s="1"/>
  <c r="P977" i="1" s="1"/>
  <c r="R977" i="1"/>
  <c r="K978" i="1"/>
  <c r="M978" i="1" s="1"/>
  <c r="N978" i="1" s="1"/>
  <c r="P978" i="1" s="1"/>
  <c r="R978" i="1"/>
  <c r="K979" i="1"/>
  <c r="M979" i="1"/>
  <c r="N979" i="1" s="1"/>
  <c r="P979" i="1" s="1"/>
  <c r="R979" i="1"/>
  <c r="K980" i="1"/>
  <c r="M980" i="1" s="1"/>
  <c r="N980" i="1" s="1"/>
  <c r="P980" i="1" s="1"/>
  <c r="R980" i="1"/>
  <c r="K981" i="1"/>
  <c r="M981" i="1" s="1"/>
  <c r="N981" i="1" s="1"/>
  <c r="P981" i="1" s="1"/>
  <c r="R981" i="1"/>
  <c r="K982" i="1"/>
  <c r="M982" i="1" s="1"/>
  <c r="N982" i="1" s="1"/>
  <c r="P982" i="1" s="1"/>
  <c r="R982" i="1"/>
  <c r="K983" i="1"/>
  <c r="M983" i="1" s="1"/>
  <c r="N983" i="1" s="1"/>
  <c r="P983" i="1" s="1"/>
  <c r="R983" i="1"/>
  <c r="K984" i="1"/>
  <c r="M984" i="1" s="1"/>
  <c r="N984" i="1" s="1"/>
  <c r="P984" i="1" s="1"/>
  <c r="R984" i="1"/>
  <c r="K985" i="1"/>
  <c r="M985" i="1" s="1"/>
  <c r="N985" i="1" s="1"/>
  <c r="P985" i="1" s="1"/>
  <c r="R985" i="1"/>
  <c r="K986" i="1"/>
  <c r="M986" i="1" s="1"/>
  <c r="N986" i="1" s="1"/>
  <c r="P986" i="1" s="1"/>
  <c r="R986" i="1"/>
  <c r="K987" i="1"/>
  <c r="M987" i="1"/>
  <c r="N987" i="1" s="1"/>
  <c r="P987" i="1" s="1"/>
  <c r="R987" i="1"/>
  <c r="K988" i="1"/>
  <c r="M988" i="1" s="1"/>
  <c r="N988" i="1" s="1"/>
  <c r="P988" i="1" s="1"/>
  <c r="R988" i="1"/>
  <c r="K989" i="1"/>
  <c r="M989" i="1" s="1"/>
  <c r="N989" i="1" s="1"/>
  <c r="P989" i="1" s="1"/>
  <c r="R989" i="1"/>
  <c r="K990" i="1"/>
  <c r="M990" i="1" s="1"/>
  <c r="N990" i="1" s="1"/>
  <c r="P990" i="1" s="1"/>
  <c r="R990" i="1"/>
  <c r="K991" i="1"/>
  <c r="M991" i="1" s="1"/>
  <c r="N991" i="1" s="1"/>
  <c r="P991" i="1" s="1"/>
  <c r="R991" i="1"/>
  <c r="K992" i="1"/>
  <c r="M992" i="1" s="1"/>
  <c r="N992" i="1" s="1"/>
  <c r="P992" i="1" s="1"/>
  <c r="R992" i="1"/>
  <c r="K993" i="1"/>
  <c r="M993" i="1" s="1"/>
  <c r="N993" i="1" s="1"/>
  <c r="P993" i="1" s="1"/>
  <c r="R993" i="1"/>
  <c r="K994" i="1"/>
  <c r="M994" i="1" s="1"/>
  <c r="N994" i="1" s="1"/>
  <c r="P994" i="1" s="1"/>
  <c r="R994" i="1"/>
  <c r="K995" i="1"/>
  <c r="M995" i="1"/>
  <c r="N995" i="1" s="1"/>
  <c r="P995" i="1" s="1"/>
  <c r="R995" i="1"/>
  <c r="K996" i="1"/>
  <c r="M996" i="1" s="1"/>
  <c r="N996" i="1" s="1"/>
  <c r="P996" i="1" s="1"/>
  <c r="R996" i="1"/>
  <c r="K997" i="1"/>
  <c r="M997" i="1" s="1"/>
  <c r="N997" i="1" s="1"/>
  <c r="P997" i="1" s="1"/>
  <c r="R997" i="1"/>
  <c r="K998" i="1"/>
  <c r="M998" i="1" s="1"/>
  <c r="N998" i="1" s="1"/>
  <c r="P998" i="1" s="1"/>
  <c r="R998" i="1"/>
  <c r="K999" i="1"/>
  <c r="M999" i="1" s="1"/>
  <c r="N999" i="1" s="1"/>
  <c r="P999" i="1" s="1"/>
  <c r="R999" i="1"/>
  <c r="K1000" i="1"/>
  <c r="M1000" i="1" s="1"/>
  <c r="N1000" i="1" s="1"/>
  <c r="P1000" i="1" s="1"/>
  <c r="R1000" i="1"/>
  <c r="M7" i="2" l="1"/>
  <c r="L11" i="2"/>
  <c r="O6" i="2"/>
  <c r="P6" i="2"/>
  <c r="P7" i="2"/>
  <c r="M8" i="2"/>
  <c r="P8" i="2" s="1"/>
  <c r="R5" i="1"/>
  <c r="R7" i="1"/>
  <c r="R8" i="1"/>
  <c r="R3" i="1"/>
  <c r="N16" i="1"/>
  <c r="P16" i="1" s="1"/>
  <c r="N14" i="1"/>
  <c r="P14" i="1" s="1"/>
  <c r="K5" i="2"/>
  <c r="K6" i="2"/>
  <c r="K7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7" i="2"/>
  <c r="K58" i="2"/>
  <c r="K59" i="2"/>
  <c r="K60" i="2"/>
  <c r="K61" i="2"/>
  <c r="K62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O7" i="2" l="1"/>
  <c r="N5" i="2"/>
  <c r="L14" i="2"/>
  <c r="M9" i="2"/>
  <c r="R2" i="1"/>
  <c r="K8" i="2"/>
  <c r="H66" i="2"/>
  <c r="H65" i="2"/>
  <c r="H64" i="2"/>
  <c r="S4" i="1"/>
  <c r="S5" i="1"/>
  <c r="L53" i="2" l="1"/>
  <c r="O8" i="2"/>
  <c r="P9" i="2"/>
  <c r="M10" i="2"/>
  <c r="K56" i="2"/>
  <c r="N6" i="2"/>
  <c r="H74" i="2"/>
  <c r="H73" i="2"/>
  <c r="H72" i="2"/>
  <c r="H71" i="2"/>
  <c r="H70" i="2"/>
  <c r="H69" i="2"/>
  <c r="H68" i="2"/>
  <c r="H67" i="2"/>
  <c r="J64" i="2"/>
  <c r="J65" i="2"/>
  <c r="J66" i="2"/>
  <c r="J67" i="2"/>
  <c r="J68" i="2"/>
  <c r="J69" i="2"/>
  <c r="J70" i="2"/>
  <c r="J71" i="2"/>
  <c r="J72" i="2"/>
  <c r="J73" i="2"/>
  <c r="J7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N7" i="2" l="1"/>
  <c r="L63" i="2"/>
  <c r="O9" i="2"/>
  <c r="P10" i="2"/>
  <c r="M11" i="2"/>
  <c r="K63" i="2"/>
  <c r="Q11" i="1"/>
  <c r="R11" i="1" s="1"/>
  <c r="N7" i="1"/>
  <c r="S8" i="1"/>
  <c r="N6" i="1"/>
  <c r="S7" i="1"/>
  <c r="N5" i="1"/>
  <c r="S3" i="1"/>
  <c r="N4" i="1"/>
  <c r="N3" i="1"/>
  <c r="N2" i="1"/>
  <c r="O10" i="2" l="1"/>
  <c r="L88" i="2"/>
  <c r="O11" i="2" s="1"/>
  <c r="M12" i="2"/>
  <c r="P11" i="2"/>
  <c r="S2" i="1"/>
  <c r="K78" i="2"/>
  <c r="N8" i="2"/>
  <c r="H8" i="1"/>
  <c r="L101" i="2" l="1"/>
  <c r="L103" i="2" s="1"/>
  <c r="P12" i="2"/>
  <c r="L105" i="2"/>
  <c r="O14" i="2" s="1"/>
  <c r="O12" i="2"/>
  <c r="M13" i="2"/>
  <c r="K307" i="2"/>
  <c r="N10" i="2" s="1"/>
  <c r="N9" i="2"/>
  <c r="H374" i="2"/>
  <c r="O13" i="2" l="1"/>
  <c r="K412" i="2"/>
  <c r="N1287" i="2" s="1"/>
  <c r="N908" i="2"/>
  <c r="N693" i="2"/>
  <c r="N1292" i="2"/>
  <c r="N998" i="2"/>
  <c r="N548" i="2"/>
  <c r="N1243" i="2"/>
  <c r="N872" i="2"/>
  <c r="N676" i="2"/>
  <c r="N1417" i="2"/>
  <c r="N464" i="2"/>
  <c r="N1026" i="2"/>
  <c r="N722" i="2"/>
  <c r="N1029" i="2"/>
  <c r="N934" i="2"/>
  <c r="N1061" i="2"/>
  <c r="N684" i="2"/>
  <c r="N1435" i="2"/>
  <c r="N578" i="2"/>
  <c r="N1163" i="2"/>
  <c r="N1062" i="2"/>
  <c r="N645" i="2"/>
  <c r="N848" i="2"/>
  <c r="L107" i="2"/>
  <c r="M14" i="2"/>
  <c r="P13" i="2"/>
  <c r="N107" i="2"/>
  <c r="H4" i="1"/>
  <c r="N1132" i="2" l="1"/>
  <c r="N683" i="2"/>
  <c r="N1015" i="2"/>
  <c r="N1469" i="2"/>
  <c r="N901" i="2"/>
  <c r="N1359" i="2"/>
  <c r="N935" i="2"/>
  <c r="N1093" i="2"/>
  <c r="N855" i="2"/>
  <c r="N882" i="2"/>
  <c r="N1272" i="2"/>
  <c r="N641" i="2"/>
  <c r="N1036" i="2"/>
  <c r="N1410" i="2"/>
  <c r="N1126" i="2"/>
  <c r="N1330" i="2"/>
  <c r="N475" i="2"/>
  <c r="N565" i="2"/>
  <c r="N1408" i="2"/>
  <c r="N1499" i="2"/>
  <c r="N830" i="2"/>
  <c r="N1004" i="2"/>
  <c r="N868" i="2"/>
  <c r="N1205" i="2"/>
  <c r="N537" i="2"/>
  <c r="N972" i="2"/>
  <c r="N694" i="2"/>
  <c r="N1472" i="2"/>
  <c r="N1007" i="2"/>
  <c r="N566" i="2"/>
  <c r="N573" i="2"/>
  <c r="N825" i="2"/>
  <c r="N933" i="2"/>
  <c r="N710" i="2"/>
  <c r="N789" i="2"/>
  <c r="N1173" i="2"/>
  <c r="N815" i="2"/>
  <c r="N790" i="2"/>
  <c r="N1246" i="2"/>
  <c r="N614" i="2"/>
  <c r="N965" i="2"/>
  <c r="N1269" i="2"/>
  <c r="N1190" i="2"/>
  <c r="N826" i="2"/>
  <c r="N876" i="2"/>
  <c r="N940" i="2"/>
  <c r="N1333" i="2"/>
  <c r="N813" i="2"/>
  <c r="N1125" i="2"/>
  <c r="N619" i="2"/>
  <c r="N1164" i="2"/>
  <c r="N767" i="2"/>
  <c r="N755" i="2"/>
  <c r="N1244" i="2"/>
  <c r="N997" i="2"/>
  <c r="N612" i="2"/>
  <c r="N458" i="2"/>
  <c r="N1438" i="2"/>
  <c r="N433" i="2"/>
  <c r="N777" i="2"/>
  <c r="N1100" i="2"/>
  <c r="N1003" i="2"/>
  <c r="N484" i="2"/>
  <c r="N732" i="2"/>
  <c r="N459" i="2"/>
  <c r="N1378" i="2"/>
  <c r="N584" i="2"/>
  <c r="N613" i="2"/>
  <c r="N1191" i="2"/>
  <c r="N1146" i="2"/>
  <c r="N1373" i="2"/>
  <c r="N530" i="2"/>
  <c r="N799" i="2"/>
  <c r="N893" i="2"/>
  <c r="N769" i="2"/>
  <c r="N1071" i="2"/>
  <c r="N1141" i="2"/>
  <c r="N447" i="2"/>
  <c r="N1186" i="2"/>
  <c r="N927" i="2"/>
  <c r="N794" i="2"/>
  <c r="N618" i="2"/>
  <c r="N819" i="2"/>
  <c r="N1337" i="2"/>
  <c r="N1360" i="2"/>
  <c r="N647" i="2"/>
  <c r="N1321" i="2"/>
  <c r="N1153" i="2"/>
  <c r="N501" i="2"/>
  <c r="N1366" i="2"/>
  <c r="N1306" i="2"/>
  <c r="N968" i="2"/>
  <c r="N1450" i="2"/>
  <c r="N455" i="2"/>
  <c r="N954" i="2"/>
  <c r="N1322" i="2"/>
  <c r="N1453" i="2"/>
  <c r="N1006" i="2"/>
  <c r="N1496" i="2"/>
  <c r="N861" i="2"/>
  <c r="N1385" i="2"/>
  <c r="N1234" i="2"/>
  <c r="N728" i="2"/>
  <c r="N1439" i="2"/>
  <c r="N1454" i="2"/>
  <c r="N1032" i="2"/>
  <c r="N971" i="2"/>
  <c r="N669" i="2"/>
  <c r="N1139" i="2"/>
  <c r="N1130" i="2"/>
  <c r="N1198" i="2"/>
  <c r="N1152" i="2"/>
  <c r="N636" i="2"/>
  <c r="N1468" i="2"/>
  <c r="N1423" i="2"/>
  <c r="N1267" i="2"/>
  <c r="N1016" i="2"/>
  <c r="N1488" i="2"/>
  <c r="N605" i="2"/>
  <c r="N1195" i="2"/>
  <c r="N525" i="2"/>
  <c r="N859" i="2"/>
  <c r="N704" i="2"/>
  <c r="N1467" i="2"/>
  <c r="N1451" i="2"/>
  <c r="N1501" i="2"/>
  <c r="N1094" i="2"/>
  <c r="N1305" i="2"/>
  <c r="N1374" i="2"/>
  <c r="N1253" i="2"/>
  <c r="N1490" i="2"/>
  <c r="N996" i="2"/>
  <c r="N666" i="2"/>
  <c r="N560" i="2"/>
  <c r="N1182" i="2"/>
  <c r="N1128" i="2"/>
  <c r="N1257" i="2"/>
  <c r="N986" i="2"/>
  <c r="N709" i="2"/>
  <c r="N1279" i="2"/>
  <c r="N1091" i="2"/>
  <c r="N904" i="2"/>
  <c r="N1290" i="2"/>
  <c r="N519" i="2"/>
  <c r="N775" i="2"/>
  <c r="N491" i="2"/>
  <c r="N512" i="2"/>
  <c r="N796" i="2"/>
  <c r="N1484" i="2"/>
  <c r="N1201" i="2"/>
  <c r="N1151" i="2"/>
  <c r="N1464" i="2"/>
  <c r="N724" i="2"/>
  <c r="N1063" i="2"/>
  <c r="N1433" i="2"/>
  <c r="N778" i="2"/>
  <c r="N442" i="2"/>
  <c r="N500" i="2"/>
  <c r="N1387" i="2"/>
  <c r="N1169" i="2"/>
  <c r="N1283" i="2"/>
  <c r="N1049" i="2"/>
  <c r="N1223" i="2"/>
  <c r="N1265" i="2"/>
  <c r="N1227" i="2"/>
  <c r="N816" i="2"/>
  <c r="N842" i="2"/>
  <c r="N1299" i="2"/>
  <c r="N939" i="2"/>
  <c r="N926" i="2"/>
  <c r="N526" i="2"/>
  <c r="N652" i="2"/>
  <c r="N1452" i="2"/>
  <c r="N1494" i="2"/>
  <c r="N1059" i="2"/>
  <c r="N874" i="2"/>
  <c r="N1180" i="2"/>
  <c r="N990" i="2"/>
  <c r="N800" i="2"/>
  <c r="N1316" i="2"/>
  <c r="N831" i="2"/>
  <c r="N488" i="2"/>
  <c r="N1042" i="2"/>
  <c r="N1096" i="2"/>
  <c r="N1255" i="2"/>
  <c r="N569" i="2"/>
  <c r="N1218" i="2"/>
  <c r="N1138" i="2"/>
  <c r="N943" i="2"/>
  <c r="N976" i="2"/>
  <c r="N1013" i="2"/>
  <c r="N1471" i="2"/>
  <c r="N1493" i="2"/>
  <c r="N490" i="2"/>
  <c r="N438" i="2"/>
  <c r="N781" i="2"/>
  <c r="N809" i="2"/>
  <c r="N594" i="2"/>
  <c r="N920" i="2"/>
  <c r="N912" i="2"/>
  <c r="N1089" i="2"/>
  <c r="N1056" i="2"/>
  <c r="N982" i="2"/>
  <c r="N463" i="2"/>
  <c r="N1250" i="2"/>
  <c r="N1055" i="2"/>
  <c r="N865" i="2"/>
  <c r="N1145" i="2"/>
  <c r="N1465" i="2"/>
  <c r="N822" i="2"/>
  <c r="N630" i="2"/>
  <c r="N626" i="2"/>
  <c r="N644" i="2"/>
  <c r="N1475" i="2"/>
  <c r="N635" i="2"/>
  <c r="N1120" i="2"/>
  <c r="N1110" i="2"/>
  <c r="N523" i="2"/>
  <c r="N1332" i="2"/>
  <c r="N1199" i="2"/>
  <c r="N929" i="2"/>
  <c r="N1338" i="2"/>
  <c r="N1095" i="2"/>
  <c r="N958" i="2"/>
  <c r="N444" i="2"/>
  <c r="N717" i="2"/>
  <c r="N497" i="2"/>
  <c r="N1240" i="2"/>
  <c r="N961" i="2"/>
  <c r="N928" i="2"/>
  <c r="N638" i="2"/>
  <c r="N478" i="2"/>
  <c r="N1018" i="2"/>
  <c r="N1480" i="2"/>
  <c r="N532" i="2"/>
  <c r="N784" i="2"/>
  <c r="N1135" i="2"/>
  <c r="N1112" i="2"/>
  <c r="N833" i="2"/>
  <c r="N1065" i="2"/>
  <c r="N655" i="2"/>
  <c r="N880" i="2"/>
  <c r="N1033" i="2"/>
  <c r="N1394" i="2"/>
  <c r="N966" i="2"/>
  <c r="N1414" i="2"/>
  <c r="N480" i="2"/>
  <c r="N579" i="2"/>
  <c r="N1474" i="2"/>
  <c r="N574" i="2"/>
  <c r="N503" i="2"/>
  <c r="N899" i="2"/>
  <c r="N1327" i="2"/>
  <c r="N1025" i="2"/>
  <c r="N992" i="2"/>
  <c r="N854" i="2"/>
  <c r="N527" i="2"/>
  <c r="N1165" i="2"/>
  <c r="N891" i="2"/>
  <c r="N750" i="2"/>
  <c r="N995" i="2"/>
  <c r="N1310" i="2"/>
  <c r="N1176" i="2"/>
  <c r="N582" i="2"/>
  <c r="N985" i="2"/>
  <c r="N571" i="2"/>
  <c r="N1228" i="2"/>
  <c r="N936" i="2"/>
  <c r="N974" i="2"/>
  <c r="N1325" i="2"/>
  <c r="N567" i="2"/>
  <c r="N873" i="2"/>
  <c r="N1443" i="2"/>
  <c r="N1121" i="2"/>
  <c r="N1303" i="2"/>
  <c r="N1039" i="2"/>
  <c r="N1249" i="2"/>
  <c r="N1319" i="2"/>
  <c r="N656" i="2"/>
  <c r="N1171" i="2"/>
  <c r="N1395" i="2"/>
  <c r="N1000" i="2"/>
  <c r="N1102" i="2"/>
  <c r="N1389" i="2"/>
  <c r="N653" i="2"/>
  <c r="N1051" i="2"/>
  <c r="N714" i="2"/>
  <c r="N720" i="2"/>
  <c r="N1457" i="2"/>
  <c r="N1312" i="2"/>
  <c r="N1313" i="2"/>
  <c r="N1383" i="2"/>
  <c r="N457" i="2"/>
  <c r="N845" i="2"/>
  <c r="N850" i="2"/>
  <c r="N779" i="2"/>
  <c r="N597" i="2"/>
  <c r="N1197" i="2"/>
  <c r="N489" i="2"/>
  <c r="N1412" i="2"/>
  <c r="N1286" i="2"/>
  <c r="N993" i="2"/>
  <c r="N1478" i="2"/>
  <c r="N1308" i="2"/>
  <c r="N1086" i="2"/>
  <c r="N741" i="2"/>
  <c r="N517" i="2"/>
  <c r="N539" i="2"/>
  <c r="N757" i="2"/>
  <c r="N551" i="2"/>
  <c r="N786" i="2"/>
  <c r="N829" i="2"/>
  <c r="N759" i="2"/>
  <c r="N1149" i="2"/>
  <c r="N502" i="2"/>
  <c r="N938" i="2"/>
  <c r="N1178" i="2"/>
  <c r="N1131" i="2"/>
  <c r="N1034" i="2"/>
  <c r="N869" i="2"/>
  <c r="N836" i="2"/>
  <c r="N1261" i="2"/>
  <c r="N640" i="2"/>
  <c r="N1476" i="2"/>
  <c r="N1368" i="2"/>
  <c r="N1057" i="2"/>
  <c r="N1106" i="2"/>
  <c r="N1458" i="2"/>
  <c r="N1185" i="2"/>
  <c r="N1203" i="2"/>
  <c r="N1127" i="2"/>
  <c r="N1238" i="2"/>
  <c r="N481" i="2"/>
  <c r="N1023" i="2"/>
  <c r="N903" i="2"/>
  <c r="N907" i="2"/>
  <c r="N1144" i="2"/>
  <c r="N507" i="2"/>
  <c r="N528" i="2"/>
  <c r="N1364" i="2"/>
  <c r="N858" i="2"/>
  <c r="N712" i="2"/>
  <c r="N1398" i="2"/>
  <c r="N706" i="2"/>
  <c r="N1295" i="2"/>
  <c r="N1111" i="2"/>
  <c r="N482" i="2"/>
  <c r="N1183" i="2"/>
  <c r="N818" i="2"/>
  <c r="N1232" i="2"/>
  <c r="N740" i="2"/>
  <c r="N465" i="2"/>
  <c r="N668" i="2"/>
  <c r="N1436" i="2"/>
  <c r="N925" i="2"/>
  <c r="N558" i="2"/>
  <c r="N1103" i="2"/>
  <c r="N1440" i="2"/>
  <c r="N1208" i="2"/>
  <c r="N1397" i="2"/>
  <c r="N662" i="2"/>
  <c r="N1226" i="2"/>
  <c r="N443" i="2"/>
  <c r="N436" i="2"/>
  <c r="N1420" i="2"/>
  <c r="N973" i="2"/>
  <c r="N753" i="2"/>
  <c r="N1155" i="2"/>
  <c r="N1046" i="2"/>
  <c r="N495" i="2"/>
  <c r="N867" i="2"/>
  <c r="N1237" i="2"/>
  <c r="N1221" i="2"/>
  <c r="N1336" i="2"/>
  <c r="N553" i="2"/>
  <c r="N671" i="2"/>
  <c r="N1483" i="2"/>
  <c r="N770" i="2"/>
  <c r="N632" i="2"/>
  <c r="N1052" i="2"/>
  <c r="N1136" i="2"/>
  <c r="N572" i="2"/>
  <c r="N820" i="2"/>
  <c r="N1487" i="2"/>
  <c r="N1422" i="2"/>
  <c r="N1080" i="2"/>
  <c r="N1344" i="2"/>
  <c r="N432" i="2"/>
  <c r="N1282" i="2"/>
  <c r="N743" i="2"/>
  <c r="N795" i="2"/>
  <c r="N1235" i="2"/>
  <c r="N1403" i="2"/>
  <c r="N1382" i="2"/>
  <c r="N797" i="2"/>
  <c r="N785" i="2"/>
  <c r="N1431" i="2"/>
  <c r="N879" i="2"/>
  <c r="N1219" i="2"/>
  <c r="N1143" i="2"/>
  <c r="N637" i="2"/>
  <c r="N514" i="2"/>
  <c r="N1115" i="2"/>
  <c r="N1117" i="2"/>
  <c r="N586" i="2"/>
  <c r="N1498" i="2"/>
  <c r="N1202" i="2"/>
  <c r="N642" i="2"/>
  <c r="N1072" i="2"/>
  <c r="N663" i="2"/>
  <c r="N1495" i="2"/>
  <c r="N1214" i="2"/>
  <c r="N1386" i="2"/>
  <c r="N1217" i="2"/>
  <c r="N595" i="2"/>
  <c r="N450" i="2"/>
  <c r="N1224" i="2"/>
  <c r="N715" i="2"/>
  <c r="N682" i="2"/>
  <c r="N1187" i="2"/>
  <c r="N1107" i="2"/>
  <c r="N1424" i="2"/>
  <c r="N1241" i="2"/>
  <c r="N531" i="2"/>
  <c r="N1270" i="2"/>
  <c r="N1260" i="2"/>
  <c r="N1401" i="2"/>
  <c r="N894" i="2"/>
  <c r="N628" i="2"/>
  <c r="N604" i="2"/>
  <c r="N700" i="2"/>
  <c r="N989" i="2"/>
  <c r="N737" i="2"/>
  <c r="N1200" i="2"/>
  <c r="N1119" i="2"/>
  <c r="N1083" i="2"/>
  <c r="N1157" i="2"/>
  <c r="N1381" i="2"/>
  <c r="N665" i="2"/>
  <c r="N863" i="2"/>
  <c r="N520" i="2"/>
  <c r="N1040" i="2"/>
  <c r="N1347" i="2"/>
  <c r="N1022" i="2"/>
  <c r="N1466" i="2"/>
  <c r="N1367" i="2"/>
  <c r="N898" i="2"/>
  <c r="N838" i="2"/>
  <c r="N1460" i="2"/>
  <c r="N1263" i="2"/>
  <c r="N1041" i="2"/>
  <c r="N1264" i="2"/>
  <c r="N870" i="2"/>
  <c r="N1233" i="2"/>
  <c r="N678" i="2"/>
  <c r="N498" i="2"/>
  <c r="N1147" i="2"/>
  <c r="N1027" i="2"/>
  <c r="N1099" i="2"/>
  <c r="N461" i="2"/>
  <c r="N439" i="2"/>
  <c r="N1011" i="2"/>
  <c r="N806" i="2"/>
  <c r="N1350" i="2"/>
  <c r="N1105" i="2"/>
  <c r="N1425" i="2"/>
  <c r="N1167" i="2"/>
  <c r="N1297" i="2"/>
  <c r="N625" i="2"/>
  <c r="N434" i="2"/>
  <c r="N1247" i="2"/>
  <c r="N841" i="2"/>
  <c r="N1470" i="2"/>
  <c r="N624" i="2"/>
  <c r="N1429" i="2"/>
  <c r="N1329" i="2"/>
  <c r="N1314" i="2"/>
  <c r="N1019" i="2"/>
  <c r="N913" i="2"/>
  <c r="N1446" i="2"/>
  <c r="N1258" i="2"/>
  <c r="N1054" i="2"/>
  <c r="N660" i="2"/>
  <c r="N588" i="2"/>
  <c r="N782" i="2"/>
  <c r="N1481" i="2"/>
  <c r="N1449" i="2"/>
  <c r="N581" i="2"/>
  <c r="N853" i="2"/>
  <c r="N801" i="2"/>
  <c r="N1388" i="2"/>
  <c r="N716" i="2"/>
  <c r="N1225" i="2"/>
  <c r="N515" i="2"/>
  <c r="N930" i="2"/>
  <c r="N545" i="2"/>
  <c r="N474" i="2"/>
  <c r="N969" i="2"/>
  <c r="N776" i="2"/>
  <c r="N856" i="2"/>
  <c r="N1390" i="2"/>
  <c r="N1393" i="2"/>
  <c r="N1396" i="2"/>
  <c r="N1161" i="2"/>
  <c r="N977" i="2"/>
  <c r="N1035" i="2"/>
  <c r="N1426" i="2"/>
  <c r="N1166" i="2"/>
  <c r="N587" i="2"/>
  <c r="N513" i="2"/>
  <c r="N987" i="2"/>
  <c r="N1335" i="2"/>
  <c r="N1296" i="2"/>
  <c r="N792" i="2"/>
  <c r="N563" i="2"/>
  <c r="N1323" i="2"/>
  <c r="N1256" i="2"/>
  <c r="N906" i="2"/>
  <c r="N888" i="2"/>
  <c r="N1418" i="2"/>
  <c r="N471" i="2"/>
  <c r="N919" i="2"/>
  <c r="N751" i="2"/>
  <c r="N688" i="2"/>
  <c r="N1479" i="2"/>
  <c r="N1318" i="2"/>
  <c r="N970" i="2"/>
  <c r="N633" i="2"/>
  <c r="N468" i="2"/>
  <c r="N1404" i="2"/>
  <c r="N1343" i="2"/>
  <c r="N946" i="2"/>
  <c r="N952" i="2"/>
  <c r="N832" i="2"/>
  <c r="N686" i="2"/>
  <c r="N1082" i="2"/>
  <c r="N847" i="2"/>
  <c r="N485" i="2"/>
  <c r="N864" i="2"/>
  <c r="N1231" i="2"/>
  <c r="N771" i="2"/>
  <c r="N522" i="2"/>
  <c r="N646" i="2"/>
  <c r="N1158" i="2"/>
  <c r="N994" i="2"/>
  <c r="N1427" i="2"/>
  <c r="N692" i="2"/>
  <c r="N911" i="2"/>
  <c r="N1358" i="2"/>
  <c r="N1361" i="2"/>
  <c r="N725" i="2"/>
  <c r="N483" i="2"/>
  <c r="N1334" i="2"/>
  <c r="N1370" i="2"/>
  <c r="N1331" i="2"/>
  <c r="N1069" i="2"/>
  <c r="N1116" i="2"/>
  <c r="N1242" i="2"/>
  <c r="N1077" i="2"/>
  <c r="N691" i="2"/>
  <c r="N1254" i="2"/>
  <c r="N562" i="2"/>
  <c r="N1271" i="2"/>
  <c r="N580" i="2"/>
  <c r="N727" i="2"/>
  <c r="N536" i="2"/>
  <c r="N1236" i="2"/>
  <c r="N1154" i="2"/>
  <c r="N1491" i="2"/>
  <c r="N805" i="2"/>
  <c r="N1251" i="2"/>
  <c r="N535" i="2"/>
  <c r="N718" i="2"/>
  <c r="N590" i="2"/>
  <c r="N808" i="2"/>
  <c r="N1415" i="2"/>
  <c r="N730" i="2"/>
  <c r="N674" i="2"/>
  <c r="N916" i="2"/>
  <c r="N575" i="2"/>
  <c r="N747" i="2"/>
  <c r="N596" i="2"/>
  <c r="N556" i="2"/>
  <c r="N895" i="2"/>
  <c r="N1101" i="2"/>
  <c r="N609" i="2"/>
  <c r="N1473" i="2"/>
  <c r="N1229" i="2"/>
  <c r="N486" i="2"/>
  <c r="N1210" i="2"/>
  <c r="N1376" i="2"/>
  <c r="N1030" i="2"/>
  <c r="N980" i="2"/>
  <c r="N492" i="2"/>
  <c r="N1437" i="2"/>
  <c r="N516" i="2"/>
  <c r="N449" i="2"/>
  <c r="N1058" i="2"/>
  <c r="N654" i="2"/>
  <c r="N429" i="2"/>
  <c r="N1123" i="2"/>
  <c r="N1293" i="2"/>
  <c r="N576" i="2"/>
  <c r="N1407" i="2"/>
  <c r="N1340" i="2"/>
  <c r="N902" i="2"/>
  <c r="N1114" i="2"/>
  <c r="N685" i="2"/>
  <c r="N810" i="2"/>
  <c r="N1085" i="2"/>
  <c r="N493" i="2"/>
  <c r="N1010" i="2"/>
  <c r="N1341" i="2"/>
  <c r="N672" i="2"/>
  <c r="N1428" i="2"/>
  <c r="N1304" i="2"/>
  <c r="N1009" i="2"/>
  <c r="N1104" i="2"/>
  <c r="N1038" i="2"/>
  <c r="N849" i="2"/>
  <c r="N1445" i="2"/>
  <c r="N924" i="2"/>
  <c r="N942" i="2"/>
  <c r="N1113" i="2"/>
  <c r="N677" i="2"/>
  <c r="N1421" i="2"/>
  <c r="N1456" i="2"/>
  <c r="N603" i="2"/>
  <c r="N561" i="2"/>
  <c r="N1402" i="2"/>
  <c r="N506" i="2"/>
  <c r="N620" i="2"/>
  <c r="N456" i="2"/>
  <c r="N1037" i="2"/>
  <c r="N689" i="2"/>
  <c r="N1328" i="2"/>
  <c r="N1159" i="2"/>
  <c r="N431" i="2"/>
  <c r="N657" i="2"/>
  <c r="N1133" i="2"/>
  <c r="N1150" i="2"/>
  <c r="N1172" i="2"/>
  <c r="N505" i="2"/>
  <c r="N592" i="2"/>
  <c r="N681" i="2"/>
  <c r="N451" i="2"/>
  <c r="N1375" i="2"/>
  <c r="N948" i="2"/>
  <c r="N543" i="2"/>
  <c r="N1067" i="2"/>
  <c r="N915" i="2"/>
  <c r="N509" i="2"/>
  <c r="N756" i="2"/>
  <c r="N1320" i="2"/>
  <c r="N1084" i="2"/>
  <c r="N804" i="2"/>
  <c r="N494" i="2"/>
  <c r="N508" i="2"/>
  <c r="N765" i="2"/>
  <c r="N748" i="2"/>
  <c r="N1447" i="2"/>
  <c r="N1012" i="2"/>
  <c r="N428" i="2"/>
  <c r="N1326" i="2"/>
  <c r="N1079" i="2"/>
  <c r="N659" i="2"/>
  <c r="N1289" i="2"/>
  <c r="N763" i="2"/>
  <c r="N1020" i="2"/>
  <c r="N1044" i="2"/>
  <c r="N648" i="2"/>
  <c r="N1230" i="2"/>
  <c r="N585" i="2"/>
  <c r="N466" i="2"/>
  <c r="N1206" i="2"/>
  <c r="N798" i="2"/>
  <c r="N621" i="2"/>
  <c r="N1315" i="2"/>
  <c r="N1357" i="2"/>
  <c r="N476" i="2"/>
  <c r="N1482" i="2"/>
  <c r="N477" i="2"/>
  <c r="N754" i="2"/>
  <c r="N780" i="2"/>
  <c r="N557" i="2"/>
  <c r="N947" i="2"/>
  <c r="N979" i="2"/>
  <c r="N745" i="2"/>
  <c r="N1118" i="2"/>
  <c r="N555" i="2"/>
  <c r="N1053" i="2"/>
  <c r="N1097" i="2"/>
  <c r="N542" i="2"/>
  <c r="N1274" i="2"/>
  <c r="N1212" i="2"/>
  <c r="N1216" i="2"/>
  <c r="N617" i="2"/>
  <c r="N726" i="2"/>
  <c r="N731" i="2"/>
  <c r="N1463" i="2"/>
  <c r="N964" i="2"/>
  <c r="N521" i="2"/>
  <c r="N1280" i="2"/>
  <c r="N1365" i="2"/>
  <c r="N1179" i="2"/>
  <c r="N738" i="2"/>
  <c r="N687" i="2"/>
  <c r="N1430" i="2"/>
  <c r="N1379" i="2"/>
  <c r="N487" i="2"/>
  <c r="N883" i="2"/>
  <c r="N823" i="2"/>
  <c r="N550" i="2"/>
  <c r="N793" i="2"/>
  <c r="N1028" i="2"/>
  <c r="N664" i="2"/>
  <c r="N1461" i="2"/>
  <c r="N1301" i="2"/>
  <c r="N1050" i="2"/>
  <c r="N896" i="2"/>
  <c r="N599" i="2"/>
  <c r="N931" i="2"/>
  <c r="N1392" i="2"/>
  <c r="N723" i="2"/>
  <c r="N1281" i="2"/>
  <c r="N701" i="2"/>
  <c r="N499" i="2"/>
  <c r="N1311" i="2"/>
  <c r="N821" i="2"/>
  <c r="N598" i="2"/>
  <c r="N1354" i="2"/>
  <c r="N1371" i="2"/>
  <c r="N1348" i="2"/>
  <c r="N1129" i="2"/>
  <c r="N1220" i="2"/>
  <c r="N1189" i="2"/>
  <c r="N534" i="2"/>
  <c r="N643" i="2"/>
  <c r="N467" i="2"/>
  <c r="N1288" i="2"/>
  <c r="N1302" i="2"/>
  <c r="N1300" i="2"/>
  <c r="N1442" i="2"/>
  <c r="N1181" i="2"/>
  <c r="N949" i="2"/>
  <c r="N1122" i="2"/>
  <c r="N843" i="2"/>
  <c r="N975" i="2"/>
  <c r="N766" i="2"/>
  <c r="N1405" i="2"/>
  <c r="N1345" i="2"/>
  <c r="N469" i="2"/>
  <c r="N435" i="2"/>
  <c r="N1399" i="2"/>
  <c r="N900" i="2"/>
  <c r="N591" i="2"/>
  <c r="N1486" i="2"/>
  <c r="N1284" i="2"/>
  <c r="N1266" i="2"/>
  <c r="N583" i="2"/>
  <c r="N650" i="2"/>
  <c r="N1409" i="2"/>
  <c r="N1497" i="2"/>
  <c r="N496" i="2"/>
  <c r="N1259" i="2"/>
  <c r="N840" i="2"/>
  <c r="N735" i="2"/>
  <c r="N1363" i="2"/>
  <c r="N764" i="2"/>
  <c r="N510" i="2"/>
  <c r="N564" i="2"/>
  <c r="N877" i="2"/>
  <c r="N1349" i="2"/>
  <c r="N470" i="2"/>
  <c r="N554" i="2"/>
  <c r="N866" i="2"/>
  <c r="N1477" i="2"/>
  <c r="N547" i="2"/>
  <c r="N1346" i="2"/>
  <c r="N909" i="2"/>
  <c r="N601" i="2"/>
  <c r="N1492" i="2"/>
  <c r="N918" i="2"/>
  <c r="N446" i="2"/>
  <c r="N941" i="2"/>
  <c r="N783" i="2"/>
  <c r="N1285" i="2"/>
  <c r="N774" i="2"/>
  <c r="N437" i="2"/>
  <c r="N978" i="2"/>
  <c r="N1500" i="2"/>
  <c r="N445" i="2"/>
  <c r="N1047" i="2"/>
  <c r="N606" i="2"/>
  <c r="N875" i="2"/>
  <c r="N1002" i="2"/>
  <c r="N1092" i="2"/>
  <c r="N600" i="2"/>
  <c r="N1413" i="2"/>
  <c r="N922" i="2"/>
  <c r="N887" i="2"/>
  <c r="N697" i="2"/>
  <c r="N802" i="2"/>
  <c r="N1005" i="2"/>
  <c r="N960" i="2"/>
  <c r="N1294" i="2"/>
  <c r="N680" i="2"/>
  <c r="N1204" i="2"/>
  <c r="N791" i="2"/>
  <c r="N1108" i="2"/>
  <c r="N1400" i="2"/>
  <c r="N1160" i="2"/>
  <c r="N739" i="2"/>
  <c r="N1162" i="2"/>
  <c r="N721" i="2"/>
  <c r="N1239" i="2"/>
  <c r="N1351" i="2"/>
  <c r="N623" i="2"/>
  <c r="N1177" i="2"/>
  <c r="N698" i="2"/>
  <c r="N811" i="2"/>
  <c r="N1196" i="2"/>
  <c r="N1156" i="2"/>
  <c r="N533" i="2"/>
  <c r="N1070" i="2"/>
  <c r="N1369" i="2"/>
  <c r="N1045" i="2"/>
  <c r="N1298" i="2"/>
  <c r="N703" i="2"/>
  <c r="N953" i="2"/>
  <c r="N772" i="2"/>
  <c r="N529" i="2"/>
  <c r="N1434" i="2"/>
  <c r="N857" i="2"/>
  <c r="N690" i="2"/>
  <c r="N923" i="2"/>
  <c r="N1459" i="2"/>
  <c r="N1137" i="2"/>
  <c r="N1001" i="2"/>
  <c r="N814" i="2"/>
  <c r="N453" i="2"/>
  <c r="N1380" i="2"/>
  <c r="N807" i="2"/>
  <c r="N1017" i="2"/>
  <c r="N862" i="2"/>
  <c r="N559" i="2"/>
  <c r="N914" i="2"/>
  <c r="N1043" i="2"/>
  <c r="N634" i="2"/>
  <c r="N1087" i="2"/>
  <c r="N788" i="2"/>
  <c r="N734" i="2"/>
  <c r="N921" i="2"/>
  <c r="N649" i="2"/>
  <c r="N835" i="2"/>
  <c r="N1074" i="2"/>
  <c r="N1064" i="2"/>
  <c r="N1193" i="2"/>
  <c r="N834" i="2"/>
  <c r="N602" i="2"/>
  <c r="N1192" i="2"/>
  <c r="N963" i="2"/>
  <c r="N828" i="2"/>
  <c r="N1066" i="2"/>
  <c r="N1248" i="2"/>
  <c r="N1377" i="2"/>
  <c r="N524" i="2"/>
  <c r="N593" i="2"/>
  <c r="N1444" i="2"/>
  <c r="N615" i="2"/>
  <c r="N744" i="2"/>
  <c r="N1307" i="2"/>
  <c r="N452" i="2"/>
  <c r="N885" i="2"/>
  <c r="N1489" i="2"/>
  <c r="N589" i="2"/>
  <c r="N1252" i="2"/>
  <c r="N1194" i="2"/>
  <c r="N1211" i="2"/>
  <c r="N773" i="2"/>
  <c r="N889" i="2"/>
  <c r="N631" i="2"/>
  <c r="N639" i="2"/>
  <c r="N1276" i="2"/>
  <c r="N670" i="2"/>
  <c r="N448" i="2"/>
  <c r="N661" i="2"/>
  <c r="N1391" i="2"/>
  <c r="N1073" i="2"/>
  <c r="N1024" i="2"/>
  <c r="N878" i="2"/>
  <c r="N736" i="2"/>
  <c r="N962" i="2"/>
  <c r="N824" i="2"/>
  <c r="N746" i="2"/>
  <c r="N1060" i="2"/>
  <c r="N568" i="2"/>
  <c r="N622" i="2"/>
  <c r="N1339" i="2"/>
  <c r="N760" i="2"/>
  <c r="N1384" i="2"/>
  <c r="N1356" i="2"/>
  <c r="N984" i="2"/>
  <c r="N839" i="2"/>
  <c r="N905" i="2"/>
  <c r="N713" i="2"/>
  <c r="N1142" i="2"/>
  <c r="N897" i="2"/>
  <c r="N860" i="2"/>
  <c r="N1124" i="2"/>
  <c r="N473" i="2"/>
  <c r="N852" i="2"/>
  <c r="N1416" i="2"/>
  <c r="N851" i="2"/>
  <c r="N1455" i="2"/>
  <c r="N1485" i="2"/>
  <c r="N1048" i="2"/>
  <c r="N719" i="2"/>
  <c r="N762" i="2"/>
  <c r="N611" i="2"/>
  <c r="N1448" i="2"/>
  <c r="N549" i="2"/>
  <c r="N1081" i="2"/>
  <c r="N932" i="2"/>
  <c r="N460" i="2"/>
  <c r="N1184" i="2"/>
  <c r="N1170" i="2"/>
  <c r="N729" i="2"/>
  <c r="N1215" i="2"/>
  <c r="N999" i="2"/>
  <c r="N846" i="2"/>
  <c r="N708" i="2"/>
  <c r="N1008" i="2"/>
  <c r="N742" i="2"/>
  <c r="N937" i="2"/>
  <c r="N991" i="2"/>
  <c r="N844" i="2"/>
  <c r="N1406" i="2"/>
  <c r="N440" i="2"/>
  <c r="N983" i="2"/>
  <c r="N540" i="2"/>
  <c r="N673" i="2"/>
  <c r="N955" i="2"/>
  <c r="N675" i="2"/>
  <c r="N504" i="2"/>
  <c r="N827" i="2"/>
  <c r="N1098" i="2"/>
  <c r="N707" i="2"/>
  <c r="N441" i="2"/>
  <c r="N699" i="2"/>
  <c r="N1362" i="2"/>
  <c r="N787" i="2"/>
  <c r="N910" i="2"/>
  <c r="N1273" i="2"/>
  <c r="N812" i="2"/>
  <c r="N1245" i="2"/>
  <c r="N518" i="2"/>
  <c r="N761" i="2"/>
  <c r="N667" i="2"/>
  <c r="N758" i="2"/>
  <c r="N1324" i="2"/>
  <c r="N886" i="2"/>
  <c r="N462" i="2"/>
  <c r="N890" i="2"/>
  <c r="N1432" i="2"/>
  <c r="N871" i="2"/>
  <c r="N702" i="2"/>
  <c r="N1175" i="2"/>
  <c r="N696" i="2"/>
  <c r="N950" i="2"/>
  <c r="N430" i="2"/>
  <c r="N577" i="2"/>
  <c r="N695" i="2"/>
  <c r="N610" i="2"/>
  <c r="N752" i="2"/>
  <c r="N1076" i="2"/>
  <c r="N616" i="2"/>
  <c r="N1262" i="2"/>
  <c r="N1188" i="2"/>
  <c r="N749" i="2"/>
  <c r="N959" i="2"/>
  <c r="N1174" i="2"/>
  <c r="N956" i="2"/>
  <c r="N1207" i="2"/>
  <c r="N1419" i="2"/>
  <c r="N988" i="2"/>
  <c r="N1134" i="2"/>
  <c r="N1352" i="2"/>
  <c r="N884" i="2"/>
  <c r="N711" i="2"/>
  <c r="N1342" i="2"/>
  <c r="N1148" i="2"/>
  <c r="N1411" i="2"/>
  <c r="N1317" i="2"/>
  <c r="N1078" i="2"/>
  <c r="N479" i="2"/>
  <c r="N546" i="2"/>
  <c r="N803" i="2"/>
  <c r="N538" i="2"/>
  <c r="N967" i="2"/>
  <c r="N1140" i="2"/>
  <c r="N552" i="2"/>
  <c r="N1353" i="2"/>
  <c r="N1275" i="2"/>
  <c r="N658" i="2"/>
  <c r="N1291" i="2"/>
  <c r="N1031" i="2"/>
  <c r="N892" i="2"/>
  <c r="N768" i="2"/>
  <c r="N607" i="2"/>
  <c r="N472" i="2"/>
  <c r="N957" i="2"/>
  <c r="N705" i="2"/>
  <c r="N1278" i="2"/>
  <c r="N1213" i="2"/>
  <c r="N454" i="2"/>
  <c r="N1268" i="2"/>
  <c r="N1090" i="2"/>
  <c r="N881" i="2"/>
  <c r="N944" i="2"/>
  <c r="N1168" i="2"/>
  <c r="N981" i="2"/>
  <c r="N951" i="2"/>
  <c r="N570" i="2"/>
  <c r="N629" i="2"/>
  <c r="N1021" i="2"/>
  <c r="N627" i="2"/>
  <c r="N1441" i="2"/>
  <c r="N1277" i="2"/>
  <c r="N544" i="2"/>
  <c r="N1355" i="2"/>
  <c r="N1222" i="2"/>
  <c r="N945" i="2"/>
  <c r="N837" i="2"/>
  <c r="N1088" i="2"/>
  <c r="N917" i="2"/>
  <c r="N1309" i="2"/>
  <c r="N608" i="2"/>
  <c r="N679" i="2"/>
  <c r="N817" i="2"/>
  <c r="N651" i="2"/>
  <c r="N1462" i="2"/>
  <c r="N1014" i="2"/>
  <c r="N511" i="2"/>
  <c r="N1075" i="2"/>
  <c r="N541" i="2"/>
  <c r="N1209" i="2"/>
  <c r="N1109" i="2"/>
  <c r="N1372" i="2"/>
  <c r="N733" i="2"/>
  <c r="N1068" i="2"/>
  <c r="L109" i="2"/>
  <c r="L119" i="2" s="1"/>
  <c r="O17" i="2" s="1"/>
  <c r="N246" i="2"/>
  <c r="P14" i="2"/>
  <c r="N209" i="2"/>
  <c r="N172" i="2"/>
  <c r="N407" i="2"/>
  <c r="N225" i="2"/>
  <c r="N358" i="2"/>
  <c r="N233" i="2"/>
  <c r="N123" i="2"/>
  <c r="N236" i="2"/>
  <c r="N54" i="2"/>
  <c r="N112" i="2"/>
  <c r="N266" i="2"/>
  <c r="N167" i="2"/>
  <c r="N374" i="2"/>
  <c r="N83" i="2"/>
  <c r="N232" i="2"/>
  <c r="N51" i="2"/>
  <c r="N57" i="2"/>
  <c r="N117" i="2"/>
  <c r="M15" i="2"/>
  <c r="M16" i="2" s="1"/>
  <c r="N168" i="2"/>
  <c r="N214" i="2"/>
  <c r="N316" i="2"/>
  <c r="N99" i="2"/>
  <c r="N362" i="2"/>
  <c r="N400" i="2"/>
  <c r="N44" i="2"/>
  <c r="N364" i="2"/>
  <c r="N317" i="2"/>
  <c r="N408" i="2"/>
  <c r="N240" i="2"/>
  <c r="N381" i="2"/>
  <c r="N159" i="2"/>
  <c r="N53" i="2"/>
  <c r="N164" i="2"/>
  <c r="N126" i="2"/>
  <c r="N291" i="2"/>
  <c r="N125" i="2"/>
  <c r="N251" i="2"/>
  <c r="N413" i="2"/>
  <c r="N235" i="2"/>
  <c r="N33" i="2"/>
  <c r="N310" i="2"/>
  <c r="N36" i="2"/>
  <c r="N299" i="2"/>
  <c r="N41" i="2"/>
  <c r="N224" i="2"/>
  <c r="N161" i="2"/>
  <c r="N184" i="2"/>
  <c r="N194" i="2"/>
  <c r="N252" i="2"/>
  <c r="N65" i="2"/>
  <c r="N326" i="2"/>
  <c r="N100" i="2"/>
  <c r="N262" i="2"/>
  <c r="O15" i="2"/>
  <c r="N62" i="2"/>
  <c r="N211" i="2"/>
  <c r="N423" i="2"/>
  <c r="N347" i="2"/>
  <c r="N391" i="2"/>
  <c r="N399" i="2"/>
  <c r="N35" i="2"/>
  <c r="N382" i="2"/>
  <c r="N302" i="2"/>
  <c r="N282" i="2"/>
  <c r="N278" i="2"/>
  <c r="N138" i="2"/>
  <c r="N221" i="2"/>
  <c r="N352" i="2"/>
  <c r="N231" i="2"/>
  <c r="N74" i="2"/>
  <c r="N415" i="2"/>
  <c r="N387" i="2"/>
  <c r="N66" i="2"/>
  <c r="N182" i="2"/>
  <c r="N312" i="2"/>
  <c r="N190" i="2"/>
  <c r="N239" i="2"/>
  <c r="N389" i="2"/>
  <c r="N304" i="2"/>
  <c r="N238" i="2"/>
  <c r="N425" i="2"/>
  <c r="N371" i="2"/>
  <c r="N248" i="2"/>
  <c r="N331" i="2"/>
  <c r="N19" i="2"/>
  <c r="N148" i="2"/>
  <c r="N23" i="2"/>
  <c r="N201" i="2"/>
  <c r="N370" i="2"/>
  <c r="N320" i="2"/>
  <c r="N101" i="2"/>
  <c r="N81" i="2"/>
  <c r="N330" i="2"/>
  <c r="N335" i="2"/>
  <c r="N273" i="2"/>
  <c r="N275" i="2"/>
  <c r="N363" i="2"/>
  <c r="N140" i="2"/>
  <c r="N369" i="2"/>
  <c r="N188" i="2"/>
  <c r="N116" i="2"/>
  <c r="N103" i="2"/>
  <c r="N244" i="2"/>
  <c r="N120" i="2"/>
  <c r="N77" i="2"/>
  <c r="N34" i="2"/>
  <c r="N208" i="2"/>
  <c r="N284" i="2"/>
  <c r="N146" i="2"/>
  <c r="N64" i="2"/>
  <c r="N163" i="2"/>
  <c r="N13" i="2"/>
  <c r="N353" i="2"/>
  <c r="N97" i="2"/>
  <c r="N207" i="2"/>
  <c r="N333" i="2"/>
  <c r="N351" i="2"/>
  <c r="N290" i="2"/>
  <c r="N26" i="2"/>
  <c r="N325" i="2"/>
  <c r="N314" i="2"/>
  <c r="N424" i="2"/>
  <c r="N198" i="2"/>
  <c r="N186" i="2"/>
  <c r="N412" i="2"/>
  <c r="N115" i="2"/>
  <c r="N359" i="2"/>
  <c r="N422" i="2"/>
  <c r="N170" i="2"/>
  <c r="N223" i="2"/>
  <c r="N311" i="2"/>
  <c r="N306" i="2"/>
  <c r="N301" i="2"/>
  <c r="N397" i="2"/>
  <c r="N124" i="2"/>
  <c r="N394" i="2"/>
  <c r="N177" i="2"/>
  <c r="N206" i="2"/>
  <c r="N91" i="2"/>
  <c r="N110" i="2"/>
  <c r="N180" i="2"/>
  <c r="N131" i="2"/>
  <c r="N300" i="2"/>
  <c r="N261" i="2"/>
  <c r="N178" i="2"/>
  <c r="N346" i="2"/>
  <c r="N277" i="2"/>
  <c r="N373" i="2"/>
  <c r="N139" i="2"/>
  <c r="N171" i="2"/>
  <c r="N327" i="2"/>
  <c r="N105" i="2"/>
  <c r="N255" i="2"/>
  <c r="N149" i="2"/>
  <c r="N22" i="2"/>
  <c r="N122" i="2"/>
  <c r="N405" i="2"/>
  <c r="N94" i="2"/>
  <c r="N380" i="2"/>
  <c r="N28" i="2"/>
  <c r="N191" i="2"/>
  <c r="N260" i="2"/>
  <c r="N237" i="2"/>
  <c r="N21" i="2"/>
  <c r="N213" i="2"/>
  <c r="N157" i="2"/>
  <c r="N375" i="2"/>
  <c r="N378" i="2"/>
  <c r="N71" i="2"/>
  <c r="N95" i="2"/>
  <c r="N377" i="2"/>
  <c r="N217" i="2"/>
  <c r="N47" i="2"/>
  <c r="N67" i="2"/>
  <c r="N417" i="2"/>
  <c r="N40" i="2"/>
  <c r="N254" i="2"/>
  <c r="N323" i="2"/>
  <c r="N341" i="2"/>
  <c r="N395" i="2"/>
  <c r="N187" i="2"/>
  <c r="N308" i="2"/>
  <c r="N229" i="2"/>
  <c r="N416" i="2"/>
  <c r="N87" i="2"/>
  <c r="N313" i="2"/>
  <c r="N402" i="2"/>
  <c r="N288" i="2"/>
  <c r="N165" i="2"/>
  <c r="N329" i="2"/>
  <c r="N340" i="2"/>
  <c r="N30" i="2"/>
  <c r="N410" i="2"/>
  <c r="N183" i="2"/>
  <c r="N259" i="2"/>
  <c r="N113" i="2"/>
  <c r="N142" i="2"/>
  <c r="N319" i="2"/>
  <c r="N76" i="2"/>
  <c r="N344" i="2"/>
  <c r="N85" i="2"/>
  <c r="N318" i="2"/>
  <c r="N296" i="2"/>
  <c r="N52" i="2"/>
  <c r="N345" i="2"/>
  <c r="N420" i="2"/>
  <c r="N343" i="2"/>
  <c r="N31" i="2"/>
  <c r="N242" i="2"/>
  <c r="N160" i="2"/>
  <c r="N134" i="2"/>
  <c r="N63" i="2"/>
  <c r="N276" i="2"/>
  <c r="N253" i="2"/>
  <c r="N298" i="2"/>
  <c r="N355" i="2"/>
  <c r="N401" i="2"/>
  <c r="N49" i="2"/>
  <c r="N78" i="2"/>
  <c r="N396" i="2"/>
  <c r="N12" i="2"/>
  <c r="N271" i="2"/>
  <c r="N136" i="2"/>
  <c r="N360" i="2"/>
  <c r="N25" i="2"/>
  <c r="N200" i="2"/>
  <c r="N376" i="2"/>
  <c r="N210" i="2"/>
  <c r="N128" i="2"/>
  <c r="N102" i="2"/>
  <c r="N419" i="2"/>
  <c r="N426" i="2"/>
  <c r="N48" i="2"/>
  <c r="N393" i="2"/>
  <c r="N285" i="2"/>
  <c r="N50" i="2"/>
  <c r="N339" i="2"/>
  <c r="N93" i="2"/>
  <c r="N37" i="2"/>
  <c r="N145" i="2"/>
  <c r="N219" i="2"/>
  <c r="N409" i="2"/>
  <c r="N179" i="2"/>
  <c r="N84" i="2"/>
  <c r="N61" i="2"/>
  <c r="N106" i="2"/>
  <c r="N368" i="2"/>
  <c r="N357" i="2"/>
  <c r="N196" i="2"/>
  <c r="N173" i="2"/>
  <c r="N218" i="2"/>
  <c r="N43" i="2"/>
  <c r="N227" i="2"/>
  <c r="N56" i="2"/>
  <c r="N155" i="2"/>
  <c r="N404" i="2"/>
  <c r="N29" i="2"/>
  <c r="N292" i="2"/>
  <c r="N349" i="2"/>
  <c r="N176" i="2"/>
  <c r="N70" i="2"/>
  <c r="N17" i="2"/>
  <c r="N11" i="2"/>
  <c r="N297" i="2"/>
  <c r="N354" i="2"/>
  <c r="N20" i="2"/>
  <c r="N336" i="2"/>
  <c r="N42" i="2"/>
  <c r="N195" i="2"/>
  <c r="N421" i="2"/>
  <c r="N132" i="2"/>
  <c r="N109" i="2"/>
  <c r="N154" i="2"/>
  <c r="N295" i="2"/>
  <c r="N216" i="2"/>
  <c r="N305" i="2"/>
  <c r="N205" i="2"/>
  <c r="N403" i="2"/>
  <c r="N315" i="2"/>
  <c r="N129" i="2"/>
  <c r="N158" i="2"/>
  <c r="N283" i="2"/>
  <c r="N92" i="2"/>
  <c r="N150" i="2"/>
  <c r="N241" i="2"/>
  <c r="N270" i="2"/>
  <c r="N383" i="2"/>
  <c r="N204" i="2"/>
  <c r="N321" i="2"/>
  <c r="N152" i="2"/>
  <c r="N337" i="2"/>
  <c r="N189" i="2"/>
  <c r="N287" i="2"/>
  <c r="N247" i="2"/>
  <c r="N166" i="2"/>
  <c r="N69" i="2"/>
  <c r="N127" i="2"/>
  <c r="N328" i="2"/>
  <c r="N60" i="2"/>
  <c r="N269" i="2"/>
  <c r="N24" i="2"/>
  <c r="N365" i="2"/>
  <c r="N348" i="2"/>
  <c r="N141" i="2"/>
  <c r="N143" i="2"/>
  <c r="N356" i="2"/>
  <c r="N79" i="2"/>
  <c r="N151" i="2"/>
  <c r="N281" i="2"/>
  <c r="N388" i="2"/>
  <c r="N226" i="2"/>
  <c r="N427" i="2"/>
  <c r="N144" i="2"/>
  <c r="N137" i="2"/>
  <c r="N372" i="2"/>
  <c r="N338" i="2"/>
  <c r="N279" i="2"/>
  <c r="N256" i="2"/>
  <c r="N249" i="2"/>
  <c r="N366" i="2"/>
  <c r="N133" i="2"/>
  <c r="N245" i="2"/>
  <c r="N169" i="2"/>
  <c r="N59" i="2"/>
  <c r="N202" i="2"/>
  <c r="N96" i="2"/>
  <c r="N72" i="2"/>
  <c r="N135" i="2"/>
  <c r="N88" i="2"/>
  <c r="N411" i="2"/>
  <c r="N153" i="2"/>
  <c r="N263" i="2"/>
  <c r="N162" i="2"/>
  <c r="N267" i="2"/>
  <c r="N80" i="2"/>
  <c r="N73" i="2"/>
  <c r="N199" i="2"/>
  <c r="N274" i="2"/>
  <c r="N379" i="2"/>
  <c r="N192" i="2"/>
  <c r="N185" i="2"/>
  <c r="N175" i="2"/>
  <c r="N307" i="2"/>
  <c r="N114" i="2"/>
  <c r="N32" i="2"/>
  <c r="N398" i="2"/>
  <c r="N212" i="2"/>
  <c r="N234" i="2"/>
  <c r="N324" i="2"/>
  <c r="N147" i="2"/>
  <c r="N58" i="2"/>
  <c r="N386" i="2"/>
  <c r="N118" i="2"/>
  <c r="N350" i="2"/>
  <c r="N174" i="2"/>
  <c r="N108" i="2"/>
  <c r="N86" i="2"/>
  <c r="N257" i="2"/>
  <c r="N286" i="2"/>
  <c r="N367" i="2"/>
  <c r="N220" i="2"/>
  <c r="N264" i="2"/>
  <c r="N82" i="2"/>
  <c r="N392" i="2"/>
  <c r="N39" i="2"/>
  <c r="N332" i="2"/>
  <c r="N280" i="2"/>
  <c r="N414" i="2"/>
  <c r="N289" i="2"/>
  <c r="N55" i="2"/>
  <c r="N322" i="2"/>
  <c r="N104" i="2"/>
  <c r="N89" i="2"/>
  <c r="N130" i="2"/>
  <c r="N406" i="2"/>
  <c r="N361" i="2"/>
  <c r="N46" i="2"/>
  <c r="N119" i="2"/>
  <c r="N342" i="2"/>
  <c r="N193" i="2"/>
  <c r="N222" i="2"/>
  <c r="N27" i="2"/>
  <c r="N156" i="2"/>
  <c r="N181" i="2"/>
  <c r="N18" i="2"/>
  <c r="N334" i="2"/>
  <c r="N293" i="2"/>
  <c r="N268" i="2"/>
  <c r="N390" i="2"/>
  <c r="N38" i="2"/>
  <c r="N228" i="2"/>
  <c r="N250" i="2"/>
  <c r="N15" i="2"/>
  <c r="N418" i="2"/>
  <c r="N215" i="2"/>
  <c r="N272" i="2"/>
  <c r="N265" i="2"/>
  <c r="N385" i="2"/>
  <c r="N243" i="2"/>
  <c r="N68" i="2"/>
  <c r="N45" i="2"/>
  <c r="N90" i="2"/>
  <c r="N384" i="2"/>
  <c r="N230" i="2"/>
  <c r="N98" i="2"/>
  <c r="N16" i="2"/>
  <c r="N303" i="2"/>
  <c r="N75" i="2"/>
  <c r="N121" i="2"/>
  <c r="N111" i="2"/>
  <c r="N14" i="2"/>
  <c r="N309" i="2"/>
  <c r="N294" i="2"/>
  <c r="N203" i="2"/>
  <c r="N258" i="2"/>
  <c r="N197" i="2"/>
  <c r="H5" i="1"/>
  <c r="O16" i="2" l="1"/>
  <c r="L125" i="2"/>
  <c r="L127" i="2" s="1"/>
  <c r="L129" i="2" s="1"/>
  <c r="L166" i="2" s="1"/>
  <c r="L170" i="2" s="1"/>
  <c r="L172" i="2" s="1"/>
  <c r="L174" i="2" s="1"/>
  <c r="L206" i="2" s="1"/>
  <c r="L210" i="2" s="1"/>
  <c r="L212" i="2" s="1"/>
  <c r="L217" i="2" s="1"/>
  <c r="L219" i="2" s="1"/>
  <c r="L222" i="2" s="1"/>
  <c r="L225" i="2" s="1"/>
  <c r="L262" i="2" s="1"/>
  <c r="L269" i="2" s="1"/>
  <c r="L271" i="2" s="1"/>
  <c r="L272" i="2" s="1"/>
  <c r="L289" i="2" s="1"/>
  <c r="L292" i="2" s="1"/>
  <c r="L294" i="2" s="1"/>
  <c r="L297" i="2" s="1"/>
  <c r="L301" i="2" s="1"/>
  <c r="L305" i="2" s="1"/>
  <c r="L307" i="2" s="1"/>
  <c r="L316" i="2" s="1"/>
  <c r="L319" i="2" s="1"/>
  <c r="L323" i="2" s="1"/>
  <c r="L327" i="2" s="1"/>
  <c r="M17" i="2"/>
  <c r="O19" i="2" l="1"/>
  <c r="O18" i="2"/>
  <c r="O22" i="2"/>
  <c r="O21" i="2"/>
  <c r="O20" i="2"/>
  <c r="O37" i="2"/>
  <c r="O25" i="2"/>
  <c r="O26" i="2"/>
  <c r="O30" i="2"/>
  <c r="O32" i="2"/>
  <c r="O36" i="2"/>
  <c r="L330" i="2"/>
  <c r="O47" i="2" s="1"/>
  <c r="O40" i="2"/>
  <c r="O39" i="2"/>
  <c r="O43" i="2"/>
  <c r="O24" i="2"/>
  <c r="O45" i="2"/>
  <c r="O38" i="2"/>
  <c r="O27" i="2"/>
  <c r="O23" i="2"/>
  <c r="O44" i="2"/>
  <c r="O46" i="2"/>
  <c r="O28" i="2"/>
  <c r="O42" i="2"/>
  <c r="O34" i="2"/>
  <c r="O41" i="2"/>
  <c r="O33" i="2"/>
  <c r="O31" i="2"/>
  <c r="O29" i="2"/>
  <c r="O35" i="2"/>
  <c r="M18" i="2"/>
  <c r="L333" i="2" l="1"/>
  <c r="O48" i="2" s="1"/>
  <c r="M19" i="2"/>
  <c r="L355" i="2" l="1"/>
  <c r="M20" i="2"/>
  <c r="O49" i="2" l="1"/>
  <c r="L401" i="2"/>
  <c r="L408" i="2" s="1"/>
  <c r="O51" i="2"/>
  <c r="M21" i="2"/>
  <c r="L412" i="2" l="1"/>
  <c r="O359" i="2" s="1"/>
  <c r="O294" i="2"/>
  <c r="O1299" i="2"/>
  <c r="O335" i="2"/>
  <c r="O185" i="2"/>
  <c r="O78" i="2"/>
  <c r="O488" i="2"/>
  <c r="O1258" i="2"/>
  <c r="O684" i="2"/>
  <c r="O627" i="2"/>
  <c r="O1338" i="2"/>
  <c r="O1453" i="2"/>
  <c r="O1040" i="2"/>
  <c r="O643" i="2"/>
  <c r="O1109" i="2"/>
  <c r="O589" i="2"/>
  <c r="O738" i="2"/>
  <c r="O890" i="2"/>
  <c r="O1146" i="2"/>
  <c r="O918" i="2"/>
  <c r="O1194" i="2"/>
  <c r="O461" i="2"/>
  <c r="O1250" i="2"/>
  <c r="O557" i="2"/>
  <c r="O1366" i="2"/>
  <c r="O761" i="2"/>
  <c r="O1390" i="2"/>
  <c r="O739" i="2"/>
  <c r="O1064" i="2"/>
  <c r="O1172" i="2"/>
  <c r="O1404" i="2"/>
  <c r="O1400" i="2"/>
  <c r="O998" i="2"/>
  <c r="O1360" i="2"/>
  <c r="O859" i="2"/>
  <c r="O788" i="2"/>
  <c r="O1131" i="2"/>
  <c r="O1049" i="2"/>
  <c r="O1349" i="2"/>
  <c r="O1333" i="2"/>
  <c r="O471" i="2"/>
  <c r="O1007" i="2"/>
  <c r="O1152" i="2"/>
  <c r="O1159" i="2"/>
  <c r="O655" i="2"/>
  <c r="O1081" i="2"/>
  <c r="O842" i="2"/>
  <c r="O884" i="2"/>
  <c r="O1325" i="2"/>
  <c r="O1285" i="2"/>
  <c r="O989" i="2"/>
  <c r="O1280" i="2"/>
  <c r="O1435" i="2"/>
  <c r="O1259" i="2"/>
  <c r="O174" i="2"/>
  <c r="O136" i="2"/>
  <c r="O195" i="2"/>
  <c r="O122" i="2"/>
  <c r="O101" i="2"/>
  <c r="O50" i="2"/>
  <c r="O227" i="2"/>
  <c r="O375" i="2"/>
  <c r="O344" i="2"/>
  <c r="O260" i="2"/>
  <c r="O209" i="2"/>
  <c r="O225" i="2"/>
  <c r="O161" i="2"/>
  <c r="O178" i="2"/>
  <c r="O383" i="2"/>
  <c r="O171" i="2"/>
  <c r="O1313" i="2"/>
  <c r="O1295" i="2"/>
  <c r="O653" i="2"/>
  <c r="O1433" i="2"/>
  <c r="O1020" i="2"/>
  <c r="O490" i="2"/>
  <c r="O721" i="2"/>
  <c r="O1041" i="2"/>
  <c r="O1488" i="2"/>
  <c r="O1392" i="2"/>
  <c r="O690" i="2"/>
  <c r="O799" i="2"/>
  <c r="O1336" i="2"/>
  <c r="O633" i="2"/>
  <c r="O629" i="2"/>
  <c r="O1441" i="2"/>
  <c r="O1169" i="2"/>
  <c r="O1359" i="2"/>
  <c r="O936" i="2"/>
  <c r="O1245" i="2"/>
  <c r="O1053" i="2"/>
  <c r="O1367" i="2"/>
  <c r="O1180" i="2"/>
  <c r="O1266" i="2"/>
  <c r="O830" i="2"/>
  <c r="O775" i="2"/>
  <c r="O1126" i="2"/>
  <c r="O1212" i="2"/>
  <c r="O68" i="2"/>
  <c r="O401" i="2"/>
  <c r="O54" i="2"/>
  <c r="O155" i="2"/>
  <c r="O127" i="2"/>
  <c r="O355" i="2"/>
  <c r="O57" i="2"/>
  <c r="O223" i="2"/>
  <c r="O70" i="2"/>
  <c r="O415" i="2"/>
  <c r="O129" i="2"/>
  <c r="O404" i="2"/>
  <c r="O91" i="2"/>
  <c r="O322" i="2"/>
  <c r="O206" i="2"/>
  <c r="O191" i="2"/>
  <c r="M22" i="2"/>
  <c r="O751" i="2" l="1"/>
  <c r="O1067" i="2"/>
  <c r="O700" i="2"/>
  <c r="O1402" i="2"/>
  <c r="O1393" i="2"/>
  <c r="O1357" i="2"/>
  <c r="O733" i="2"/>
  <c r="O304" i="2"/>
  <c r="O382" i="2"/>
  <c r="O120" i="2"/>
  <c r="O275" i="2"/>
  <c r="O1409" i="2"/>
  <c r="O339" i="2"/>
  <c r="O885" i="2"/>
  <c r="O1449" i="2"/>
  <c r="O1100" i="2"/>
  <c r="O1256" i="2"/>
  <c r="O895" i="2"/>
  <c r="O1334" i="2"/>
  <c r="O657" i="2"/>
  <c r="O113" i="2"/>
  <c r="O211" i="2"/>
  <c r="O243" i="2"/>
  <c r="O149" i="2"/>
  <c r="O748" i="2"/>
  <c r="O916" i="2"/>
  <c r="O530" i="2"/>
  <c r="O904" i="2"/>
  <c r="O671" i="2"/>
  <c r="O141" i="2"/>
  <c r="O413" i="2"/>
  <c r="O62" i="2"/>
  <c r="O1456" i="2"/>
  <c r="O1097" i="2"/>
  <c r="O1036" i="2"/>
  <c r="O1464" i="2"/>
  <c r="O1150" i="2"/>
  <c r="O1410" i="2"/>
  <c r="O584" i="2"/>
  <c r="O458" i="2"/>
  <c r="O1323" i="2"/>
  <c r="O956" i="2"/>
  <c r="O979" i="2"/>
  <c r="O773" i="2"/>
  <c r="O1186" i="2"/>
  <c r="O1350" i="2"/>
  <c r="O1438" i="2"/>
  <c r="O1079" i="2"/>
  <c r="O663" i="2"/>
  <c r="O594" i="2"/>
  <c r="O1128" i="2"/>
  <c r="O993" i="2"/>
  <c r="O879" i="2"/>
  <c r="O723" i="2"/>
  <c r="O864" i="2"/>
  <c r="O1383" i="2"/>
  <c r="O858" i="2"/>
  <c r="O1376" i="2"/>
  <c r="O1193" i="2"/>
  <c r="O1134" i="2"/>
  <c r="O1408" i="2"/>
  <c r="O708" i="2"/>
  <c r="O634" i="2"/>
  <c r="O435" i="2"/>
  <c r="O1500" i="2"/>
  <c r="O586" i="2"/>
  <c r="O1450" i="2"/>
  <c r="O784" i="2"/>
  <c r="O565" i="2"/>
  <c r="O536" i="2"/>
  <c r="O660" i="2"/>
  <c r="O599" i="2"/>
  <c r="O484" i="2"/>
  <c r="O821" i="2"/>
  <c r="O1141" i="2"/>
  <c r="O1301" i="2"/>
  <c r="O1244" i="2"/>
  <c r="O1391" i="2"/>
  <c r="O836" i="2"/>
  <c r="O1489" i="2"/>
  <c r="O1275" i="2"/>
  <c r="O1463" i="2"/>
  <c r="O728" i="2"/>
  <c r="O639" i="2"/>
  <c r="O154" i="2"/>
  <c r="O309" i="2"/>
  <c r="O797" i="2"/>
  <c r="O983" i="2"/>
  <c r="O1330" i="2"/>
  <c r="O1213" i="2"/>
  <c r="O648" i="2"/>
  <c r="O582" i="2"/>
  <c r="O1200" i="2"/>
  <c r="O744" i="2"/>
  <c r="O843" i="2"/>
  <c r="O1223" i="2"/>
  <c r="O1105" i="2"/>
  <c r="O1176" i="2"/>
  <c r="O1293" i="2"/>
  <c r="O679" i="2"/>
  <c r="O1459" i="2"/>
  <c r="O1306" i="2"/>
  <c r="O636" i="2"/>
  <c r="O1287" i="2"/>
  <c r="O1362" i="2"/>
  <c r="O1288" i="2"/>
  <c r="O704" i="2"/>
  <c r="O954" i="2"/>
  <c r="O1242" i="2"/>
  <c r="O1039" i="2"/>
  <c r="O1070" i="2"/>
  <c r="O607" i="2"/>
  <c r="O1241" i="2"/>
  <c r="O631" i="2"/>
  <c r="O1140" i="2"/>
  <c r="O1028" i="2"/>
  <c r="O861" i="2"/>
  <c r="O1215" i="2"/>
  <c r="O905" i="2"/>
  <c r="O1482" i="2"/>
  <c r="O1481" i="2"/>
  <c r="O1047" i="2"/>
  <c r="O516" i="2"/>
  <c r="O608" i="2"/>
  <c r="O1368" i="2"/>
  <c r="O614" i="2"/>
  <c r="O664" i="2"/>
  <c r="O1080" i="2"/>
  <c r="O445" i="2"/>
  <c r="O1343" i="2"/>
  <c r="O1188" i="2"/>
  <c r="O776" i="2"/>
  <c r="O1458" i="2"/>
  <c r="O489" i="2"/>
  <c r="O880" i="2"/>
  <c r="O1286" i="2"/>
  <c r="O550" i="2"/>
  <c r="O558" i="2"/>
  <c r="O1442" i="2"/>
  <c r="O857" i="2"/>
  <c r="O433" i="2"/>
  <c r="O495" i="2"/>
  <c r="O1455" i="2"/>
  <c r="O1322" i="2"/>
  <c r="O1271" i="2"/>
  <c r="O513" i="2"/>
  <c r="O1483" i="2"/>
  <c r="O1111" i="2"/>
  <c r="O676" i="2"/>
  <c r="O1112" i="2"/>
  <c r="O1119" i="2"/>
  <c r="O578" i="2"/>
  <c r="O1077" i="2"/>
  <c r="O1427" i="2"/>
  <c r="O1255" i="2"/>
  <c r="O234" i="2"/>
  <c r="O226" i="2"/>
  <c r="O295" i="2"/>
  <c r="O1252" i="2"/>
  <c r="O1339" i="2"/>
  <c r="O863" i="2"/>
  <c r="O1468" i="2"/>
  <c r="O710" i="2"/>
  <c r="O1432" i="2"/>
  <c r="O1204" i="2"/>
  <c r="O1316" i="2"/>
  <c r="O1004" i="2"/>
  <c r="O1136" i="2"/>
  <c r="O1103" i="2"/>
  <c r="O1495" i="2"/>
  <c r="O845" i="2"/>
  <c r="O1451" i="2"/>
  <c r="O809" i="2"/>
  <c r="O1044" i="2"/>
  <c r="O507" i="2"/>
  <c r="O1358" i="2"/>
  <c r="O442" i="2"/>
  <c r="O839" i="2"/>
  <c r="O1218" i="2"/>
  <c r="O883" i="2"/>
  <c r="O747" i="2"/>
  <c r="O972" i="2"/>
  <c r="O1115" i="2"/>
  <c r="O1233" i="2"/>
  <c r="O1170" i="2"/>
  <c r="O967" i="2"/>
  <c r="O720" i="2"/>
  <c r="O1445" i="2"/>
  <c r="O1208" i="2"/>
  <c r="O1417" i="2"/>
  <c r="O611" i="2"/>
  <c r="O1388" i="2"/>
  <c r="O1239" i="2"/>
  <c r="O1264" i="2"/>
  <c r="O576" i="2"/>
  <c r="O575" i="2"/>
  <c r="O1249" i="2"/>
  <c r="O926" i="2"/>
  <c r="O609" i="2"/>
  <c r="O1135" i="2"/>
  <c r="O637" i="2"/>
  <c r="O645" i="2"/>
  <c r="O1469" i="2"/>
  <c r="O1307" i="2"/>
  <c r="O478" i="2"/>
  <c r="O486" i="2"/>
  <c r="O1494" i="2"/>
  <c r="O1123" i="2"/>
  <c r="O617" i="2"/>
  <c r="O431" i="2"/>
  <c r="O1304" i="2"/>
  <c r="O428" i="2"/>
  <c r="O1187" i="2"/>
  <c r="O1217" i="2"/>
  <c r="O1356" i="2"/>
  <c r="O1411" i="2"/>
  <c r="O1311" i="2"/>
  <c r="O984" i="2"/>
  <c r="O988" i="2"/>
  <c r="O1421" i="2"/>
  <c r="O1328" i="2"/>
  <c r="O1452" i="2"/>
  <c r="O1326" i="2"/>
  <c r="O939" i="2"/>
  <c r="O1122" i="2"/>
  <c r="O1283" i="2"/>
  <c r="O791" i="2"/>
  <c r="O462" i="2"/>
  <c r="O1347" i="2"/>
  <c r="O1095" i="2"/>
  <c r="O1031" i="2"/>
  <c r="O852" i="2"/>
  <c r="O1261" i="2"/>
  <c r="O441" i="2"/>
  <c r="O1428" i="2"/>
  <c r="O647" i="2"/>
  <c r="O654" i="2"/>
  <c r="O601" i="2"/>
  <c r="O898" i="2"/>
  <c r="O686" i="2"/>
  <c r="O343" i="2"/>
  <c r="O150" i="2"/>
  <c r="O409" i="2"/>
  <c r="O871" i="2"/>
  <c r="O1008" i="2"/>
  <c r="O1424" i="2"/>
  <c r="O1107" i="2"/>
  <c r="O658" i="2"/>
  <c r="O1315" i="2"/>
  <c r="O1457" i="2"/>
  <c r="O951" i="2"/>
  <c r="O1412" i="2"/>
  <c r="O652" i="2"/>
  <c r="O982" i="2"/>
  <c r="O1292" i="2"/>
  <c r="O1365" i="2"/>
  <c r="O952" i="2"/>
  <c r="O1380" i="2"/>
  <c r="O1497" i="2"/>
  <c r="O940" i="2"/>
  <c r="O981" i="2"/>
  <c r="O697" i="2"/>
  <c r="O889" i="2"/>
  <c r="O1232" i="2"/>
  <c r="O1057" i="2"/>
  <c r="O1320" i="2"/>
  <c r="O1385" i="2"/>
  <c r="O1407" i="2"/>
  <c r="O1148" i="2"/>
  <c r="O925" i="2"/>
  <c r="O1207" i="2"/>
  <c r="O726" i="2"/>
  <c r="O919" i="2"/>
  <c r="O1221" i="2"/>
  <c r="O1132" i="2"/>
  <c r="O914" i="2"/>
  <c r="O499" i="2"/>
  <c r="O1419" i="2"/>
  <c r="O1279" i="2"/>
  <c r="O569" i="2"/>
  <c r="O545" i="2"/>
  <c r="O922" i="2"/>
  <c r="O531" i="2"/>
  <c r="O1206" i="2"/>
  <c r="O1072" i="2"/>
  <c r="O483" i="2"/>
  <c r="O487" i="2"/>
  <c r="O1381" i="2"/>
  <c r="O1425" i="2"/>
  <c r="O452" i="2"/>
  <c r="O472" i="2"/>
  <c r="O1060" i="2"/>
  <c r="O529" i="2"/>
  <c r="O1466" i="2"/>
  <c r="O837" i="2"/>
  <c r="O1142" i="2"/>
  <c r="O1462" i="2"/>
  <c r="O714" i="2"/>
  <c r="O446" i="2"/>
  <c r="O1173" i="2"/>
  <c r="O551" i="2"/>
  <c r="O1190" i="2"/>
  <c r="O1387" i="2"/>
  <c r="O1262" i="2"/>
  <c r="O1312" i="2"/>
  <c r="O1059" i="2"/>
  <c r="O1272" i="2"/>
  <c r="O1083" i="2"/>
  <c r="O635" i="2"/>
  <c r="O869" i="2"/>
  <c r="O1415" i="2"/>
  <c r="O927" i="2"/>
  <c r="O1403" i="2"/>
  <c r="O827" i="2"/>
  <c r="O846" i="2"/>
  <c r="O1436" i="2"/>
  <c r="O552" i="2"/>
  <c r="O680" i="2"/>
  <c r="O1422" i="2"/>
  <c r="O523" i="2"/>
  <c r="O644" i="2"/>
  <c r="O1078" i="2"/>
  <c r="O1110" i="2"/>
  <c r="O1189" i="2"/>
  <c r="O1161" i="2"/>
  <c r="O480" i="2"/>
  <c r="O1431" i="2"/>
  <c r="O786" i="2"/>
  <c r="O1248" i="2"/>
  <c r="O572" i="2"/>
  <c r="O1284" i="2"/>
  <c r="O756" i="2"/>
  <c r="O574" i="2"/>
  <c r="O1372" i="2"/>
  <c r="O1291" i="2"/>
  <c r="O482" i="2"/>
  <c r="O1269" i="2"/>
  <c r="O1398" i="2"/>
  <c r="O1281" i="2"/>
  <c r="O943" i="2"/>
  <c r="O1133" i="2"/>
  <c r="O971" i="2"/>
  <c r="O1185" i="2"/>
  <c r="O924" i="2"/>
  <c r="O542" i="2"/>
  <c r="O1426" i="2"/>
  <c r="O1174" i="2"/>
  <c r="O825" i="2"/>
  <c r="O1002" i="2"/>
  <c r="O746" i="2"/>
  <c r="O443" i="2"/>
  <c r="O1114" i="2"/>
  <c r="O1118" i="2"/>
  <c r="O717" i="2"/>
  <c r="O1084" i="2"/>
  <c r="O974" i="2"/>
  <c r="O437" i="2"/>
  <c r="O619" i="2"/>
  <c r="O630" i="2"/>
  <c r="O816" i="2"/>
  <c r="O457" i="2"/>
  <c r="O465" i="2"/>
  <c r="O1479" i="2"/>
  <c r="O1270" i="2"/>
  <c r="O553" i="2"/>
  <c r="O476" i="2"/>
  <c r="O1116" i="2"/>
  <c r="O1063" i="2"/>
  <c r="O479" i="2"/>
  <c r="O1127" i="2"/>
  <c r="O920" i="2"/>
  <c r="O1327" i="2"/>
  <c r="O1085" i="2"/>
  <c r="O1089" i="2"/>
  <c r="O894" i="2"/>
  <c r="O1289" i="2"/>
  <c r="O945" i="2"/>
  <c r="O521" i="2"/>
  <c r="O731" i="2"/>
  <c r="O848" i="2"/>
  <c r="O1138" i="2"/>
  <c r="O781" i="2"/>
  <c r="O953" i="2"/>
  <c r="O506" i="2"/>
  <c r="O1345" i="2"/>
  <c r="O948" i="2"/>
  <c r="O1487" i="2"/>
  <c r="O949" i="2"/>
  <c r="O966" i="2"/>
  <c r="O882" i="2"/>
  <c r="O782" i="2"/>
  <c r="O1498" i="2"/>
  <c r="O1389" i="2"/>
  <c r="O1374" i="2"/>
  <c r="O1005" i="2"/>
  <c r="O1397" i="2"/>
  <c r="O908" i="2"/>
  <c r="O911" i="2"/>
  <c r="O1121" i="2"/>
  <c r="O1046" i="2"/>
  <c r="O1096" i="2"/>
  <c r="O851" i="2"/>
  <c r="O1050" i="2"/>
  <c r="O681" i="2"/>
  <c r="O762" i="2"/>
  <c r="O651" i="2"/>
  <c r="O1238" i="2"/>
  <c r="O511" i="2"/>
  <c r="O1406" i="2"/>
  <c r="O917" i="2"/>
  <c r="O1337" i="2"/>
  <c r="O875" i="2"/>
  <c r="O1429" i="2"/>
  <c r="O600" i="2"/>
  <c r="O1470" i="2"/>
  <c r="O583" i="2"/>
  <c r="O625" i="2"/>
  <c r="O1087" i="2"/>
  <c r="O862" i="2"/>
  <c r="O1113" i="2"/>
  <c r="O1066" i="2"/>
  <c r="O1069" i="2"/>
  <c r="O1332" i="2"/>
  <c r="O1294" i="2"/>
  <c r="O1298" i="2"/>
  <c r="O929" i="2"/>
  <c r="O1420" i="2"/>
  <c r="O736" i="2"/>
  <c r="O1099" i="2"/>
  <c r="O938" i="2"/>
  <c r="O682" i="2"/>
  <c r="O774" i="2"/>
  <c r="O764" i="2"/>
  <c r="O769" i="2"/>
  <c r="O687" i="2"/>
  <c r="O1443" i="2"/>
  <c r="O910" i="2"/>
  <c r="O526" i="2"/>
  <c r="O485" i="2"/>
  <c r="O1108" i="2"/>
  <c r="O749" i="2"/>
  <c r="O585" i="2"/>
  <c r="O933" i="2"/>
  <c r="O755" i="2"/>
  <c r="O1125" i="2"/>
  <c r="O454" i="2"/>
  <c r="O1340" i="2"/>
  <c r="O1478" i="2"/>
  <c r="O588" i="2"/>
  <c r="O520" i="2"/>
  <c r="O892" i="2"/>
  <c r="O1231" i="2"/>
  <c r="O887" i="2"/>
  <c r="O779" i="2"/>
  <c r="O677" i="2"/>
  <c r="O1042" i="2"/>
  <c r="O1290" i="2"/>
  <c r="O881" i="2"/>
  <c r="O730" i="2"/>
  <c r="O579" i="2"/>
  <c r="O937" i="2"/>
  <c r="O691" i="2"/>
  <c r="O543" i="2"/>
  <c r="O1201" i="2"/>
  <c r="O1144" i="2"/>
  <c r="O780" i="2"/>
  <c r="O725" i="2"/>
  <c r="O474" i="2"/>
  <c r="O802" i="2"/>
  <c r="O807" i="2"/>
  <c r="O1344" i="2"/>
  <c r="O976" i="2"/>
  <c r="O1467" i="2"/>
  <c r="O873" i="2"/>
  <c r="O1310" i="2"/>
  <c r="O941" i="2"/>
  <c r="O1016" i="2"/>
  <c r="O1162" i="2"/>
  <c r="O1164" i="2"/>
  <c r="O767" i="2"/>
  <c r="O688" i="2"/>
  <c r="O1282" i="2"/>
  <c r="O1018" i="2"/>
  <c r="O838" i="2"/>
  <c r="O722" i="2"/>
  <c r="O656" i="2"/>
  <c r="O743" i="2"/>
  <c r="O1054" i="2"/>
  <c r="O567" i="2"/>
  <c r="O470" i="2"/>
  <c r="O1440" i="2"/>
  <c r="O467" i="2"/>
  <c r="O436" i="2"/>
  <c r="O1454" i="2"/>
  <c r="O1056" i="2"/>
  <c r="O1414" i="2"/>
  <c r="O1093" i="2"/>
  <c r="O968" i="2"/>
  <c r="O596" i="2"/>
  <c r="O1302" i="2"/>
  <c r="O561" i="2"/>
  <c r="O501" i="2"/>
  <c r="O1363" i="2"/>
  <c r="O638" i="2"/>
  <c r="O626" i="2"/>
  <c r="O632" i="2"/>
  <c r="O847" i="2"/>
  <c r="O854" i="2"/>
  <c r="O865" i="2"/>
  <c r="O1145" i="2"/>
  <c r="O1019" i="2"/>
  <c r="O806" i="2"/>
  <c r="O612" i="2"/>
  <c r="O737" i="2"/>
  <c r="O505" i="2"/>
  <c r="O562" i="2"/>
  <c r="O620" i="2"/>
  <c r="O610" i="2"/>
  <c r="O473" i="2"/>
  <c r="O812" i="2"/>
  <c r="O451" i="2"/>
  <c r="O438" i="2"/>
  <c r="O1184" i="2"/>
  <c r="O640" i="2"/>
  <c r="O518" i="2"/>
  <c r="O1061" i="2"/>
  <c r="O985" i="2"/>
  <c r="O973" i="2"/>
  <c r="O745" i="2"/>
  <c r="O1446" i="2"/>
  <c r="O753" i="2"/>
  <c r="O1418" i="2"/>
  <c r="O456" i="2"/>
  <c r="O1496" i="2"/>
  <c r="O522" i="2"/>
  <c r="O1377" i="2"/>
  <c r="O537" i="2"/>
  <c r="O512" i="2"/>
  <c r="O803" i="2"/>
  <c r="O698" i="2"/>
  <c r="O702" i="2"/>
  <c r="O519" i="2"/>
  <c r="O659" i="2"/>
  <c r="O1065" i="2"/>
  <c r="O669" i="2"/>
  <c r="O674" i="2"/>
  <c r="O832" i="2"/>
  <c r="O1052" i="2"/>
  <c r="O1075" i="2"/>
  <c r="O668" i="2"/>
  <c r="O1476" i="2"/>
  <c r="O1230" i="2"/>
  <c r="O1234" i="2"/>
  <c r="O1257" i="2"/>
  <c r="O1220" i="2"/>
  <c r="O1300" i="2"/>
  <c r="O1198" i="2"/>
  <c r="O1461" i="2"/>
  <c r="O701" i="2"/>
  <c r="O1168" i="2"/>
  <c r="O1043" i="2"/>
  <c r="O1051" i="2"/>
  <c r="O604" i="2"/>
  <c r="O1155" i="2"/>
  <c r="O711" i="2"/>
  <c r="O539" i="2"/>
  <c r="O719" i="2"/>
  <c r="O999" i="2"/>
  <c r="O818" i="2"/>
  <c r="O790" i="2"/>
  <c r="O1460" i="2"/>
  <c r="O1473" i="2"/>
  <c r="O559" i="2"/>
  <c r="O808" i="2"/>
  <c r="O547" i="2"/>
  <c r="O678" i="2"/>
  <c r="O766" i="2"/>
  <c r="O568" i="2"/>
  <c r="O1027" i="2"/>
  <c r="O1335" i="2"/>
  <c r="O955" i="2"/>
  <c r="O1211" i="2"/>
  <c r="O1364" i="2"/>
  <c r="O670" i="2"/>
  <c r="O1033" i="2"/>
  <c r="O1267" i="2"/>
  <c r="O1147" i="2"/>
  <c r="O602" i="2"/>
  <c r="O459" i="2"/>
  <c r="O975" i="2"/>
  <c r="O763" i="2"/>
  <c r="O665" i="2"/>
  <c r="O491" i="2"/>
  <c r="O429" i="2"/>
  <c r="O515" i="2"/>
  <c r="O605" i="2"/>
  <c r="O1094" i="2"/>
  <c r="O849" i="2"/>
  <c r="O844" i="2"/>
  <c r="O823" i="2"/>
  <c r="O1305" i="2"/>
  <c r="O789" i="2"/>
  <c r="O740" i="2"/>
  <c r="O496" i="2"/>
  <c r="O463" i="2"/>
  <c r="O1444" i="2"/>
  <c r="O642" i="2"/>
  <c r="O1219" i="2"/>
  <c r="O666" i="2"/>
  <c r="O1014" i="2"/>
  <c r="O909" i="2"/>
  <c r="O592" i="2"/>
  <c r="O1124" i="2"/>
  <c r="O703" i="2"/>
  <c r="O729" i="2"/>
  <c r="O796" i="2"/>
  <c r="O1030" i="2"/>
  <c r="O1199" i="2"/>
  <c r="O1120" i="2"/>
  <c r="O667" i="2"/>
  <c r="O448" i="2"/>
  <c r="O795" i="2"/>
  <c r="O560" i="2"/>
  <c r="O564" i="2"/>
  <c r="O1251" i="2"/>
  <c r="O867" i="2"/>
  <c r="O628" i="2"/>
  <c r="O641" i="2"/>
  <c r="O440" i="2"/>
  <c r="O1423" i="2"/>
  <c r="O1491" i="2"/>
  <c r="O947" i="2"/>
  <c r="O1098" i="2"/>
  <c r="O1240" i="2"/>
  <c r="O1149" i="2"/>
  <c r="O1153" i="2"/>
  <c r="O958" i="2"/>
  <c r="O907" i="2"/>
  <c r="O891" i="2"/>
  <c r="O705" i="2"/>
  <c r="O1015" i="2"/>
  <c r="O834" i="2"/>
  <c r="O1092" i="2"/>
  <c r="O811" i="2"/>
  <c r="O810" i="2"/>
  <c r="O475" i="2"/>
  <c r="O1017" i="2"/>
  <c r="O1137" i="2"/>
  <c r="O856" i="2"/>
  <c r="O587" i="2"/>
  <c r="O822" i="2"/>
  <c r="O1010" i="2"/>
  <c r="O699" i="2"/>
  <c r="O959" i="2"/>
  <c r="O1318" i="2"/>
  <c r="O1319" i="2"/>
  <c r="O1011" i="2"/>
  <c r="O1225" i="2"/>
  <c r="O1071" i="2"/>
  <c r="O931" i="2"/>
  <c r="O447" i="2"/>
  <c r="O1227" i="2"/>
  <c r="O1023" i="2"/>
  <c r="O1308" i="2"/>
  <c r="O606" i="2"/>
  <c r="O1037" i="2"/>
  <c r="O829" i="2"/>
  <c r="O1352" i="2"/>
  <c r="O893" i="2"/>
  <c r="O897" i="2"/>
  <c r="O555" i="2"/>
  <c r="O1068" i="2"/>
  <c r="O1009" i="2"/>
  <c r="O715" i="2"/>
  <c r="O804" i="2"/>
  <c r="O675" i="2"/>
  <c r="O571" i="2"/>
  <c r="O718" i="2"/>
  <c r="O573" i="2"/>
  <c r="O771" i="2"/>
  <c r="O1082" i="2"/>
  <c r="O986" i="2"/>
  <c r="O831" i="2"/>
  <c r="O509" i="2"/>
  <c r="O1021" i="2"/>
  <c r="O813" i="2"/>
  <c r="O1439" i="2"/>
  <c r="O1209" i="2"/>
  <c r="O1216" i="2"/>
  <c r="O850" i="2"/>
  <c r="O757" i="2"/>
  <c r="O876" i="2"/>
  <c r="O760" i="2"/>
  <c r="O1475" i="2"/>
  <c r="O1163" i="2"/>
  <c r="O1179" i="2"/>
  <c r="O913" i="2"/>
  <c r="O1226" i="2"/>
  <c r="O1074" i="2"/>
  <c r="O1480" i="2"/>
  <c r="O1273" i="2"/>
  <c r="O1001" i="2"/>
  <c r="O1395" i="2"/>
  <c r="O1091" i="2"/>
  <c r="O798" i="2"/>
  <c r="O1353" i="2"/>
  <c r="O466" i="2"/>
  <c r="O1492" i="2"/>
  <c r="O544" i="2"/>
  <c r="O1324" i="2"/>
  <c r="O1024" i="2"/>
  <c r="O996" i="2"/>
  <c r="O1448" i="2"/>
  <c r="O1485" i="2"/>
  <c r="O1253" i="2"/>
  <c r="O1260" i="2"/>
  <c r="O1277" i="2"/>
  <c r="O724" i="2"/>
  <c r="O1501" i="2"/>
  <c r="O912" i="2"/>
  <c r="O1062" i="2"/>
  <c r="O994" i="2"/>
  <c r="O581" i="2"/>
  <c r="O1405" i="2"/>
  <c r="O777" i="2"/>
  <c r="O930" i="2"/>
  <c r="O1401" i="2"/>
  <c r="O713" i="2"/>
  <c r="O477" i="2"/>
  <c r="O957" i="2"/>
  <c r="O886" i="2"/>
  <c r="O1034" i="2"/>
  <c r="O1129" i="2"/>
  <c r="O498" i="2"/>
  <c r="O514" i="2"/>
  <c r="O500" i="2"/>
  <c r="O997" i="2"/>
  <c r="O517" i="2"/>
  <c r="O577" i="2"/>
  <c r="O1205" i="2"/>
  <c r="O1143" i="2"/>
  <c r="O449" i="2"/>
  <c r="O1297" i="2"/>
  <c r="O693" i="2"/>
  <c r="O1413" i="2"/>
  <c r="O870" i="2"/>
  <c r="O598" i="2"/>
  <c r="O772" i="2"/>
  <c r="O1177" i="2"/>
  <c r="O817" i="2"/>
  <c r="O819" i="2"/>
  <c r="O860" i="2"/>
  <c r="O1396" i="2"/>
  <c r="O1102" i="2"/>
  <c r="O683" i="2"/>
  <c r="O591" i="2"/>
  <c r="O787" i="2"/>
  <c r="O563" i="2"/>
  <c r="O646" i="2"/>
  <c r="O566" i="2"/>
  <c r="O621" i="2"/>
  <c r="O1246" i="2"/>
  <c r="O877" i="2"/>
  <c r="O1361" i="2"/>
  <c r="O469" i="2"/>
  <c r="O978" i="2"/>
  <c r="O990" i="2"/>
  <c r="O661" i="2"/>
  <c r="O580" i="2"/>
  <c r="O759" i="2"/>
  <c r="O815" i="2"/>
  <c r="O896" i="2"/>
  <c r="O650" i="2"/>
  <c r="O546" i="2"/>
  <c r="O1106" i="2"/>
  <c r="O964" i="2"/>
  <c r="O1382" i="2"/>
  <c r="O1006" i="2"/>
  <c r="O1354" i="2"/>
  <c r="O541" i="2"/>
  <c r="O1416" i="2"/>
  <c r="O1191" i="2"/>
  <c r="O833" i="2"/>
  <c r="O1229" i="2"/>
  <c r="O1236" i="2"/>
  <c r="O814" i="2"/>
  <c r="O1222" i="2"/>
  <c r="O874" i="2"/>
  <c r="O878" i="2"/>
  <c r="O752" i="2"/>
  <c r="O758" i="2"/>
  <c r="O1165" i="2"/>
  <c r="O450" i="2"/>
  <c r="O504" i="2"/>
  <c r="O1373" i="2"/>
  <c r="O841" i="2"/>
  <c r="O935" i="2"/>
  <c r="O1195" i="2"/>
  <c r="O899" i="2"/>
  <c r="O1263" i="2"/>
  <c r="O1167" i="2"/>
  <c r="O741" i="2"/>
  <c r="O770" i="2"/>
  <c r="O510" i="2"/>
  <c r="O1321" i="2"/>
  <c r="O1192" i="2"/>
  <c r="O528" i="2"/>
  <c r="O532" i="2"/>
  <c r="O1203" i="2"/>
  <c r="O1369" i="2"/>
  <c r="O805" i="2"/>
  <c r="O1139" i="2"/>
  <c r="O694" i="2"/>
  <c r="O835" i="2"/>
  <c r="O961" i="2"/>
  <c r="O801" i="2"/>
  <c r="O742" i="2"/>
  <c r="O1499" i="2"/>
  <c r="O548" i="2"/>
  <c r="O502" i="2"/>
  <c r="O1379" i="2"/>
  <c r="O1265" i="2"/>
  <c r="O524" i="2"/>
  <c r="O928" i="2"/>
  <c r="O1104" i="2"/>
  <c r="O1386" i="2"/>
  <c r="O783" i="2"/>
  <c r="O434" i="2"/>
  <c r="O595" i="2"/>
  <c r="O554" i="2"/>
  <c r="O570" i="2"/>
  <c r="O453" i="2"/>
  <c r="O1029" i="2"/>
  <c r="O1331" i="2"/>
  <c r="O1055" i="2"/>
  <c r="O1038" i="2"/>
  <c r="O603" i="2"/>
  <c r="O695" i="2"/>
  <c r="O1210" i="2"/>
  <c r="O493" i="2"/>
  <c r="O497" i="2"/>
  <c r="O706" i="2"/>
  <c r="O1228" i="2"/>
  <c r="O1182" i="2"/>
  <c r="O794" i="2"/>
  <c r="O992" i="2"/>
  <c r="O915" i="2"/>
  <c r="O923" i="2"/>
  <c r="O1086" i="2"/>
  <c r="O1329" i="2"/>
  <c r="O1243" i="2"/>
  <c r="O1012" i="2"/>
  <c r="O734" i="2"/>
  <c r="O540" i="2"/>
  <c r="O962" i="2"/>
  <c r="O1025" i="2"/>
  <c r="O944" i="2"/>
  <c r="O1341" i="2"/>
  <c r="O1254" i="2"/>
  <c r="O942" i="2"/>
  <c r="O1151" i="2"/>
  <c r="O1045" i="2"/>
  <c r="O853" i="2"/>
  <c r="O1278" i="2"/>
  <c r="O969" i="2"/>
  <c r="O1156" i="2"/>
  <c r="O1158" i="2"/>
  <c r="O1394" i="2"/>
  <c r="O1317" i="2"/>
  <c r="O732" i="2"/>
  <c r="O618" i="2"/>
  <c r="O855" i="2"/>
  <c r="O1399" i="2"/>
  <c r="O921" i="2"/>
  <c r="O1309" i="2"/>
  <c r="O597" i="2"/>
  <c r="O503" i="2"/>
  <c r="O970" i="2"/>
  <c r="O840" i="2"/>
  <c r="O712" i="2"/>
  <c r="O932" i="2"/>
  <c r="O1048" i="2"/>
  <c r="O1000" i="2"/>
  <c r="O1178" i="2"/>
  <c r="O826" i="2"/>
  <c r="O1276" i="2"/>
  <c r="O1378" i="2"/>
  <c r="O709" i="2"/>
  <c r="O464" i="2"/>
  <c r="O468" i="2"/>
  <c r="O534" i="2"/>
  <c r="O1197" i="2"/>
  <c r="O1493" i="2"/>
  <c r="O1486" i="2"/>
  <c r="O1224" i="2"/>
  <c r="O950" i="2"/>
  <c r="O1196" i="2"/>
  <c r="O494" i="2"/>
  <c r="O439" i="2"/>
  <c r="O872" i="2"/>
  <c r="O707" i="2"/>
  <c r="O793" i="2"/>
  <c r="O800" i="2"/>
  <c r="O1026" i="2"/>
  <c r="O460" i="2"/>
  <c r="O1384" i="2"/>
  <c r="O1088" i="2"/>
  <c r="O1181" i="2"/>
  <c r="O692" i="2"/>
  <c r="O613" i="2"/>
  <c r="O430" i="2"/>
  <c r="O824" i="2"/>
  <c r="O828" i="2"/>
  <c r="O533" i="2"/>
  <c r="O672" i="2"/>
  <c r="O615" i="2"/>
  <c r="O432" i="2"/>
  <c r="O508" i="2"/>
  <c r="O888" i="2"/>
  <c r="O538" i="2"/>
  <c r="O685" i="2"/>
  <c r="O820" i="2"/>
  <c r="O649" i="2"/>
  <c r="O785" i="2"/>
  <c r="O622" i="2"/>
  <c r="O1101" i="2"/>
  <c r="O906" i="2"/>
  <c r="O1430" i="2"/>
  <c r="O735" i="2"/>
  <c r="O768" i="2"/>
  <c r="O1022" i="2"/>
  <c r="O689" i="2"/>
  <c r="O1073" i="2"/>
  <c r="O792" i="2"/>
  <c r="O868" i="2"/>
  <c r="O1157" i="2"/>
  <c r="O1346" i="2"/>
  <c r="O1274" i="2"/>
  <c r="O1235" i="2"/>
  <c r="O1003" i="2"/>
  <c r="O866" i="2"/>
  <c r="O590" i="2"/>
  <c r="O1268" i="2"/>
  <c r="O716" i="2"/>
  <c r="O1465" i="2"/>
  <c r="O1214" i="2"/>
  <c r="O1370" i="2"/>
  <c r="O1296" i="2"/>
  <c r="O1303" i="2"/>
  <c r="O987" i="2"/>
  <c r="O1183" i="2"/>
  <c r="O1437" i="2"/>
  <c r="O1117" i="2"/>
  <c r="O1154" i="2"/>
  <c r="O991" i="2"/>
  <c r="O1348" i="2"/>
  <c r="O977" i="2"/>
  <c r="O1035" i="2"/>
  <c r="O963" i="2"/>
  <c r="O1171" i="2"/>
  <c r="O902" i="2"/>
  <c r="O673" i="2"/>
  <c r="O1090" i="2"/>
  <c r="O1175" i="2"/>
  <c r="O481" i="2"/>
  <c r="O1477" i="2"/>
  <c r="O965" i="2"/>
  <c r="O525" i="2"/>
  <c r="O1314" i="2"/>
  <c r="O754" i="2"/>
  <c r="O1490" i="2"/>
  <c r="O1247" i="2"/>
  <c r="O727" i="2"/>
  <c r="O1371" i="2"/>
  <c r="O696" i="2"/>
  <c r="O900" i="2"/>
  <c r="O903" i="2"/>
  <c r="O535" i="2"/>
  <c r="O1166" i="2"/>
  <c r="O1076" i="2"/>
  <c r="O934" i="2"/>
  <c r="O1032" i="2"/>
  <c r="O901" i="2"/>
  <c r="O492" i="2"/>
  <c r="O995" i="2"/>
  <c r="O1484" i="2"/>
  <c r="O980" i="2"/>
  <c r="O662" i="2"/>
  <c r="O1058" i="2"/>
  <c r="O1355" i="2"/>
  <c r="O778" i="2"/>
  <c r="O549" i="2"/>
  <c r="O1013" i="2"/>
  <c r="O616" i="2"/>
  <c r="O623" i="2"/>
  <c r="O455" i="2"/>
  <c r="O624" i="2"/>
  <c r="O750" i="2"/>
  <c r="O1474" i="2"/>
  <c r="O444" i="2"/>
  <c r="O1471" i="2"/>
  <c r="O556" i="2"/>
  <c r="O1447" i="2"/>
  <c r="O1351" i="2"/>
  <c r="O593" i="2"/>
  <c r="O527" i="2"/>
  <c r="O424" i="2"/>
  <c r="O316" i="2"/>
  <c r="O326" i="2"/>
  <c r="O362" i="2"/>
  <c r="O111" i="2"/>
  <c r="O395" i="2"/>
  <c r="O156" i="2"/>
  <c r="O425" i="2"/>
  <c r="O116" i="2"/>
  <c r="O204" i="2"/>
  <c r="O181" i="2"/>
  <c r="O117" i="2"/>
  <c r="O271" i="2"/>
  <c r="O233" i="2"/>
  <c r="O397" i="2"/>
  <c r="O286" i="2"/>
  <c r="O69" i="2"/>
  <c r="O287" i="2"/>
  <c r="O240" i="2"/>
  <c r="O248" i="2"/>
  <c r="O386" i="2"/>
  <c r="O253" i="2"/>
  <c r="O106" i="2"/>
  <c r="O390" i="2"/>
  <c r="O247" i="2"/>
  <c r="O105" i="2"/>
  <c r="O282" i="2"/>
  <c r="O192" i="2"/>
  <c r="O330" i="2"/>
  <c r="O152" i="2"/>
  <c r="O321" i="2"/>
  <c r="O56" i="2"/>
  <c r="O308" i="2"/>
  <c r="O387" i="2"/>
  <c r="O381" i="2"/>
  <c r="O140" i="2"/>
  <c r="O288" i="2"/>
  <c r="O194" i="2"/>
  <c r="O173" i="2"/>
  <c r="O296" i="2"/>
  <c r="O148" i="2"/>
  <c r="O85" i="2"/>
  <c r="O102" i="2"/>
  <c r="O180" i="2"/>
  <c r="O254" i="2"/>
  <c r="O130" i="2"/>
  <c r="O74" i="2"/>
  <c r="O358" i="2"/>
  <c r="O205" i="2"/>
  <c r="O210" i="2"/>
  <c r="O169" i="2"/>
  <c r="O350" i="2"/>
  <c r="O203" i="2"/>
  <c r="O420" i="2"/>
  <c r="O290" i="2"/>
  <c r="O332" i="2"/>
  <c r="O63" i="2"/>
  <c r="O110" i="2"/>
  <c r="O360" i="2"/>
  <c r="O119" i="2"/>
  <c r="O239" i="2"/>
  <c r="O72" i="2"/>
  <c r="O142" i="2"/>
  <c r="O143" i="2"/>
  <c r="O347" i="2"/>
  <c r="O365" i="2"/>
  <c r="O146" i="2"/>
  <c r="O187" i="2"/>
  <c r="O73" i="2"/>
  <c r="O132" i="2"/>
  <c r="O363" i="2"/>
  <c r="O125" i="2"/>
  <c r="O320" i="2"/>
  <c r="O369" i="2"/>
  <c r="O52" i="2"/>
  <c r="O367" i="2"/>
  <c r="O396" i="2"/>
  <c r="O946" i="2"/>
  <c r="O182" i="2"/>
  <c r="O83" i="2"/>
  <c r="O158" i="2"/>
  <c r="O338" i="2"/>
  <c r="O412" i="2"/>
  <c r="O416" i="2"/>
  <c r="O371" i="2"/>
  <c r="O317" i="2"/>
  <c r="O349" i="2"/>
  <c r="O81" i="2"/>
  <c r="O176" i="2"/>
  <c r="O366" i="2"/>
  <c r="O258" i="2"/>
  <c r="O318" i="2"/>
  <c r="O263" i="2"/>
  <c r="O256" i="2"/>
  <c r="O235" i="2"/>
  <c r="O262" i="2"/>
  <c r="O219" i="2"/>
  <c r="O84" i="2"/>
  <c r="O71" i="2"/>
  <c r="O351" i="2"/>
  <c r="O353" i="2"/>
  <c r="O310" i="2"/>
  <c r="O166" i="2"/>
  <c r="O252" i="2"/>
  <c r="O422" i="2"/>
  <c r="O370" i="2"/>
  <c r="O334" i="2"/>
  <c r="O61" i="2"/>
  <c r="O213" i="2"/>
  <c r="O228" i="2"/>
  <c r="O269" i="2"/>
  <c r="O147" i="2"/>
  <c r="O242" i="2"/>
  <c r="O76" i="2"/>
  <c r="O337" i="2"/>
  <c r="O77" i="2"/>
  <c r="O170" i="2"/>
  <c r="O212" i="2"/>
  <c r="O107" i="2"/>
  <c r="O357" i="2"/>
  <c r="O65" i="2"/>
  <c r="O264" i="2"/>
  <c r="O157" i="2"/>
  <c r="O215" i="2"/>
  <c r="O284" i="2"/>
  <c r="O100" i="2"/>
  <c r="O190" i="2"/>
  <c r="O361" i="2"/>
  <c r="O238" i="2"/>
  <c r="O303" i="2"/>
  <c r="O307" i="2"/>
  <c r="O82" i="2"/>
  <c r="O306" i="2"/>
  <c r="O112" i="2"/>
  <c r="O114" i="2"/>
  <c r="O299" i="2"/>
  <c r="O312" i="2"/>
  <c r="O250" i="2"/>
  <c r="O281" i="2"/>
  <c r="O89" i="2"/>
  <c r="O90" i="2"/>
  <c r="O222" i="2"/>
  <c r="O109" i="2"/>
  <c r="O128" i="2"/>
  <c r="O280" i="2"/>
  <c r="O297" i="2"/>
  <c r="O135" i="2"/>
  <c r="O139" i="2"/>
  <c r="O426" i="2"/>
  <c r="O268" i="2"/>
  <c r="O276" i="2"/>
  <c r="O79" i="2"/>
  <c r="O214" i="2"/>
  <c r="O291" i="2"/>
  <c r="O138" i="2"/>
  <c r="O377" i="2"/>
  <c r="O315" i="2"/>
  <c r="O960" i="2"/>
  <c r="O1160" i="2"/>
  <c r="O272" i="2"/>
  <c r="O104" i="2"/>
  <c r="O399" i="2"/>
  <c r="O410" i="2"/>
  <c r="O423" i="2"/>
  <c r="O98" i="2"/>
  <c r="O345" i="2"/>
  <c r="O398" i="2"/>
  <c r="O354" i="2"/>
  <c r="O108" i="2"/>
  <c r="O417" i="2"/>
  <c r="O373" i="2"/>
  <c r="O385" i="2"/>
  <c r="O261" i="2"/>
  <c r="O324" i="2"/>
  <c r="O314" i="2"/>
  <c r="O237" i="2"/>
  <c r="O400" i="2"/>
  <c r="O346" i="2"/>
  <c r="O236" i="2"/>
  <c r="O259" i="2"/>
  <c r="O378" i="2"/>
  <c r="O183" i="2"/>
  <c r="O393" i="2"/>
  <c r="O221" i="2"/>
  <c r="O364" i="2"/>
  <c r="O175" i="2"/>
  <c r="O392" i="2"/>
  <c r="O202" i="2"/>
  <c r="O277" i="2"/>
  <c r="O300" i="2"/>
  <c r="O244" i="2"/>
  <c r="O251" i="2"/>
  <c r="O341" i="2"/>
  <c r="O380" i="2"/>
  <c r="O160" i="2"/>
  <c r="O246" i="2"/>
  <c r="O379" i="2"/>
  <c r="O273" i="2"/>
  <c r="O144" i="2"/>
  <c r="O394" i="2"/>
  <c r="O278" i="2"/>
  <c r="O137" i="2"/>
  <c r="O193" i="2"/>
  <c r="O75" i="2"/>
  <c r="O414" i="2"/>
  <c r="O323" i="2"/>
  <c r="O283" i="2"/>
  <c r="O241" i="2"/>
  <c r="O302" i="2"/>
  <c r="O123" i="2"/>
  <c r="O292" i="2"/>
  <c r="O121" i="2"/>
  <c r="O231" i="2"/>
  <c r="O407" i="2"/>
  <c r="O419" i="2"/>
  <c r="O118" i="2"/>
  <c r="O179" i="2"/>
  <c r="O305" i="2"/>
  <c r="O216" i="2"/>
  <c r="O333" i="2"/>
  <c r="O376" i="2"/>
  <c r="O201" i="2"/>
  <c r="O356" i="2"/>
  <c r="O418" i="2"/>
  <c r="O186" i="2"/>
  <c r="O232" i="2"/>
  <c r="O172" i="2"/>
  <c r="O103" i="2"/>
  <c r="O340" i="2"/>
  <c r="O188" i="2"/>
  <c r="O200" i="2"/>
  <c r="O327" i="2"/>
  <c r="O336" i="2"/>
  <c r="O163" i="2"/>
  <c r="O372" i="2"/>
  <c r="O319" i="2"/>
  <c r="O86" i="2"/>
  <c r="O765" i="2"/>
  <c r="O198" i="2"/>
  <c r="O266" i="2"/>
  <c r="O267" i="2"/>
  <c r="O274" i="2"/>
  <c r="O224" i="2"/>
  <c r="O164" i="2"/>
  <c r="O388" i="2"/>
  <c r="O207" i="2"/>
  <c r="O92" i="2"/>
  <c r="O427" i="2"/>
  <c r="O64" i="2"/>
  <c r="O313" i="2"/>
  <c r="O293" i="2"/>
  <c r="O153" i="2"/>
  <c r="O88" i="2"/>
  <c r="O133" i="2"/>
  <c r="O60" i="2"/>
  <c r="O405" i="2"/>
  <c r="O406" i="2"/>
  <c r="O402" i="2"/>
  <c r="O131" i="2"/>
  <c r="O80" i="2"/>
  <c r="O265" i="2"/>
  <c r="O279" i="2"/>
  <c r="O270" i="2"/>
  <c r="O134" i="2"/>
  <c r="O384" i="2"/>
  <c r="O184" i="2"/>
  <c r="O87" i="2"/>
  <c r="O217" i="2"/>
  <c r="O99" i="2"/>
  <c r="O53" i="2"/>
  <c r="O94" i="2"/>
  <c r="O167" i="2"/>
  <c r="O162" i="2"/>
  <c r="O220" i="2"/>
  <c r="O96" i="2"/>
  <c r="O391" i="2"/>
  <c r="O389" i="2"/>
  <c r="O298" i="2"/>
  <c r="O328" i="2"/>
  <c r="O245" i="2"/>
  <c r="O230" i="2"/>
  <c r="O218" i="2"/>
  <c r="O331" i="2"/>
  <c r="O368" i="2"/>
  <c r="O189" i="2"/>
  <c r="O177" i="2"/>
  <c r="O93" i="2"/>
  <c r="O411" i="2"/>
  <c r="O229" i="2"/>
  <c r="O115" i="2"/>
  <c r="O289" i="2"/>
  <c r="O126" i="2"/>
  <c r="O374" i="2"/>
  <c r="O124" i="2"/>
  <c r="O325" i="2"/>
  <c r="O408" i="2"/>
  <c r="O67" i="2"/>
  <c r="O196" i="2"/>
  <c r="O255" i="2"/>
  <c r="O58" i="2"/>
  <c r="O301" i="2"/>
  <c r="O348" i="2"/>
  <c r="O97" i="2"/>
  <c r="O66" i="2"/>
  <c r="O421" i="2"/>
  <c r="O257" i="2"/>
  <c r="O329" i="2"/>
  <c r="O151" i="2"/>
  <c r="O197" i="2"/>
  <c r="O165" i="2"/>
  <c r="O249" i="2"/>
  <c r="O403" i="2"/>
  <c r="O311" i="2"/>
  <c r="O199" i="2"/>
  <c r="O285" i="2"/>
  <c r="O208" i="2"/>
  <c r="O59" i="2"/>
  <c r="O159" i="2"/>
  <c r="O1342" i="2"/>
  <c r="O1202" i="2"/>
  <c r="O1434" i="2"/>
  <c r="O1375" i="2"/>
  <c r="O1237" i="2"/>
  <c r="O1130" i="2"/>
  <c r="O342" i="2"/>
  <c r="O145" i="2"/>
  <c r="O352" i="2"/>
  <c r="O55" i="2"/>
  <c r="O1472" i="2"/>
  <c r="O168" i="2"/>
  <c r="O95" i="2"/>
  <c r="M23" i="2"/>
  <c r="M24" i="2" l="1"/>
  <c r="M25" i="2" l="1"/>
  <c r="M26" i="2" l="1"/>
  <c r="M27" i="2" l="1"/>
  <c r="M28" i="2" l="1"/>
  <c r="M29" i="2" l="1"/>
  <c r="M30" i="2" l="1"/>
  <c r="M31" i="2" l="1"/>
  <c r="M32" i="2" l="1"/>
  <c r="M33" i="2" l="1"/>
  <c r="P31" i="2"/>
  <c r="P27" i="2"/>
  <c r="P30" i="2"/>
  <c r="P32" i="2"/>
  <c r="P18" i="2"/>
  <c r="P22" i="2"/>
  <c r="P25" i="2"/>
  <c r="P33" i="2"/>
  <c r="P15" i="2"/>
  <c r="P23" i="2"/>
  <c r="P19" i="2"/>
  <c r="P26" i="2"/>
  <c r="P21" i="2"/>
  <c r="P29" i="2"/>
  <c r="P17" i="2"/>
  <c r="P16" i="2"/>
  <c r="P20" i="2"/>
  <c r="P24" i="2"/>
  <c r="P28" i="2"/>
  <c r="M34" i="2" l="1"/>
  <c r="M35" i="2" l="1"/>
  <c r="P35" i="2" s="1"/>
  <c r="P34" i="2"/>
  <c r="M36" i="2" l="1"/>
  <c r="M37" i="2" l="1"/>
  <c r="P37" i="2" s="1"/>
  <c r="P36" i="2"/>
  <c r="M38" i="2" l="1"/>
  <c r="M39" i="2" l="1"/>
  <c r="P38" i="2"/>
  <c r="M40" i="2" l="1"/>
  <c r="P39" i="2"/>
  <c r="M41" i="2" l="1"/>
  <c r="M42" i="2" l="1"/>
  <c r="M43" i="2" l="1"/>
  <c r="P43" i="2" l="1"/>
  <c r="M44" i="2"/>
  <c r="M45" i="2" l="1"/>
  <c r="P45" i="2" l="1"/>
  <c r="M46" i="2"/>
  <c r="M47" i="2" l="1"/>
  <c r="M48" i="2" l="1"/>
  <c r="M49" i="2" l="1"/>
  <c r="M50" i="2" l="1"/>
  <c r="M51" i="2" l="1"/>
  <c r="M52" i="2" l="1"/>
  <c r="M53" i="2" l="1"/>
  <c r="M54" i="2" l="1"/>
  <c r="M55" i="2" l="1"/>
  <c r="M56" i="2" l="1"/>
  <c r="M57" i="2" l="1"/>
  <c r="M58" i="2" l="1"/>
  <c r="M59" i="2" l="1"/>
  <c r="M60" i="2" s="1"/>
  <c r="M61" i="2" s="1"/>
  <c r="M62" i="2" s="1"/>
  <c r="M63" i="2" s="1"/>
  <c r="M64" i="2" s="1"/>
  <c r="M65" i="2" s="1"/>
  <c r="M66" i="2" s="1"/>
  <c r="M67" i="2" s="1"/>
  <c r="M68" i="2" s="1"/>
  <c r="M69" i="2" s="1"/>
  <c r="M70" i="2" s="1"/>
  <c r="M71" i="2" s="1"/>
  <c r="M72" i="2" s="1"/>
  <c r="M73" i="2" s="1"/>
  <c r="M74" i="2" s="1"/>
  <c r="M75" i="2" s="1"/>
  <c r="M76" i="2" s="1"/>
  <c r="M77" i="2" s="1"/>
  <c r="M78" i="2" s="1"/>
  <c r="M79" i="2" s="1"/>
  <c r="M80" i="2" s="1"/>
  <c r="M81" i="2" s="1"/>
  <c r="M82" i="2" s="1"/>
  <c r="M83" i="2" s="1"/>
  <c r="M84" i="2" s="1"/>
  <c r="M85" i="2" s="1"/>
  <c r="M86" i="2" s="1"/>
  <c r="M87" i="2" s="1"/>
  <c r="M88" i="2" s="1"/>
  <c r="M89" i="2" s="1"/>
  <c r="M90" i="2" s="1"/>
  <c r="M91" i="2" s="1"/>
  <c r="M92" i="2" s="1"/>
  <c r="M93" i="2" s="1"/>
  <c r="M94" i="2" s="1"/>
  <c r="M95" i="2" s="1"/>
  <c r="M96" i="2" s="1"/>
  <c r="M97" i="2" s="1"/>
  <c r="M98" i="2" l="1"/>
  <c r="M99" i="2" s="1"/>
  <c r="M100" i="2" s="1"/>
  <c r="M101" i="2" l="1"/>
  <c r="M102" i="2" s="1"/>
  <c r="M103" i="2" s="1"/>
  <c r="M104" i="2" s="1"/>
  <c r="M105" i="2" s="1"/>
  <c r="M106" i="2" s="1"/>
  <c r="M107" i="2" s="1"/>
  <c r="M108" i="2" s="1"/>
  <c r="M109" i="2" s="1"/>
  <c r="M110" i="2" s="1"/>
  <c r="M111" i="2" s="1"/>
  <c r="M112" i="2" s="1"/>
  <c r="M113" i="2" s="1"/>
  <c r="M114" i="2" s="1"/>
  <c r="M115" i="2" s="1"/>
  <c r="M116" i="2" s="1"/>
  <c r="M117" i="2" s="1"/>
  <c r="M118" i="2" s="1"/>
  <c r="M119" i="2" s="1"/>
  <c r="M120" i="2" s="1"/>
  <c r="M121" i="2" s="1"/>
  <c r="M122" i="2" s="1"/>
  <c r="M123" i="2" s="1"/>
  <c r="M124" i="2" s="1"/>
  <c r="M125" i="2" s="1"/>
  <c r="M126" i="2" l="1"/>
  <c r="M127" i="2" s="1"/>
  <c r="M128" i="2" s="1"/>
  <c r="M129" i="2" s="1"/>
  <c r="M130" i="2" s="1"/>
  <c r="M131" i="2" s="1"/>
  <c r="M132" i="2" s="1"/>
  <c r="M133" i="2" s="1"/>
  <c r="M134" i="2" s="1"/>
  <c r="M135" i="2" s="1"/>
  <c r="M136" i="2" s="1"/>
  <c r="M137" i="2" s="1"/>
  <c r="M138" i="2" s="1"/>
  <c r="M139" i="2" s="1"/>
  <c r="M140" i="2" s="1"/>
  <c r="M141" i="2" s="1"/>
  <c r="M142" i="2" s="1"/>
  <c r="M143" i="2" s="1"/>
  <c r="M144" i="2" s="1"/>
  <c r="M145" i="2" s="1"/>
  <c r="M146" i="2" s="1"/>
  <c r="M147" i="2" s="1"/>
  <c r="M148" i="2" s="1"/>
  <c r="M149" i="2" s="1"/>
  <c r="M150" i="2" s="1"/>
  <c r="M151" i="2" s="1"/>
  <c r="M152" i="2" s="1"/>
  <c r="M153" i="2" s="1"/>
  <c r="M154" i="2" s="1"/>
  <c r="M155" i="2" s="1"/>
  <c r="M156" i="2" s="1"/>
  <c r="M157" i="2" s="1"/>
  <c r="M158" i="2" s="1"/>
  <c r="M159" i="2" s="1"/>
  <c r="M160" i="2" s="1"/>
  <c r="M161" i="2" s="1"/>
  <c r="M162" i="2" s="1"/>
  <c r="M163" i="2" s="1"/>
  <c r="M164" i="2" s="1"/>
  <c r="M165" i="2" s="1"/>
  <c r="M166" i="2" s="1"/>
  <c r="M167" i="2" s="1"/>
  <c r="M168" i="2" s="1"/>
  <c r="M169" i="2" s="1"/>
  <c r="M170" i="2" s="1"/>
  <c r="M171" i="2" s="1"/>
  <c r="M172" i="2" s="1"/>
  <c r="M173" i="2" s="1"/>
  <c r="M174" i="2" s="1"/>
  <c r="M175" i="2" s="1"/>
  <c r="M176" i="2" s="1"/>
  <c r="M177" i="2" s="1"/>
  <c r="M178" i="2" s="1"/>
  <c r="M179" i="2" s="1"/>
  <c r="M180" i="2" s="1"/>
  <c r="M181" i="2" s="1"/>
  <c r="M182" i="2" s="1"/>
  <c r="M183" i="2" s="1"/>
  <c r="M184" i="2" s="1"/>
  <c r="M185" i="2" s="1"/>
  <c r="M186" i="2" s="1"/>
  <c r="M187" i="2" s="1"/>
  <c r="M188" i="2" s="1"/>
  <c r="M189" i="2" s="1"/>
  <c r="M190" i="2" s="1"/>
  <c r="M191" i="2" s="1"/>
  <c r="M192" i="2" s="1"/>
  <c r="M193" i="2" s="1"/>
  <c r="M194" i="2" s="1"/>
  <c r="M195" i="2" s="1"/>
  <c r="M196" i="2" l="1"/>
  <c r="M197" i="2" s="1"/>
  <c r="M198" i="2" s="1"/>
  <c r="M199" i="2" s="1"/>
  <c r="M200" i="2" s="1"/>
  <c r="M201" i="2" s="1"/>
  <c r="M202" i="2" s="1"/>
  <c r="M203" i="2" s="1"/>
  <c r="M204" i="2" s="1"/>
  <c r="M205" i="2" s="1"/>
  <c r="M206" i="2" s="1"/>
  <c r="M207" i="2" s="1"/>
  <c r="M208" i="2" s="1"/>
  <c r="M209" i="2" s="1"/>
  <c r="M210" i="2" s="1"/>
  <c r="M211" i="2" l="1"/>
  <c r="M212" i="2" s="1"/>
  <c r="M213" i="2" s="1"/>
  <c r="M214" i="2" s="1"/>
  <c r="M215" i="2" s="1"/>
  <c r="M216" i="2" s="1"/>
  <c r="M217" i="2" s="1"/>
  <c r="M218" i="2" s="1"/>
  <c r="M219" i="2" s="1"/>
  <c r="M220" i="2" l="1"/>
  <c r="M221" i="2" s="1"/>
  <c r="P41" i="2"/>
  <c r="P42" i="2"/>
  <c r="P40" i="2"/>
  <c r="P44" i="2"/>
  <c r="P50" i="2"/>
  <c r="P52" i="2"/>
  <c r="P46" i="2"/>
  <c r="P57" i="2"/>
  <c r="P56" i="2"/>
  <c r="P55" i="2"/>
  <c r="P64" i="2"/>
  <c r="P54" i="2"/>
  <c r="P63" i="2"/>
  <c r="P48" i="2"/>
  <c r="P47" i="2"/>
  <c r="P62" i="2"/>
  <c r="P134" i="2"/>
  <c r="P65" i="2"/>
  <c r="P59" i="2"/>
  <c r="P60" i="2"/>
  <c r="P49" i="2"/>
  <c r="P61" i="2"/>
  <c r="P80" i="2"/>
  <c r="P72" i="2"/>
  <c r="P58" i="2"/>
  <c r="P89" i="2"/>
  <c r="P93" i="2"/>
  <c r="P102" i="2"/>
  <c r="P111" i="2"/>
  <c r="P51" i="2"/>
  <c r="P128" i="2"/>
  <c r="P113" i="2"/>
  <c r="P53" i="2"/>
  <c r="P96" i="2"/>
  <c r="P112" i="2"/>
  <c r="P114" i="2"/>
  <c r="P108" i="2"/>
  <c r="P136" i="2"/>
  <c r="P75" i="2"/>
  <c r="P73" i="2"/>
  <c r="P77" i="2"/>
  <c r="P68" i="2"/>
  <c r="P86" i="2"/>
  <c r="P127" i="2"/>
  <c r="P78" i="2"/>
  <c r="P94" i="2"/>
  <c r="P130" i="2"/>
  <c r="P131" i="2"/>
  <c r="P79" i="2"/>
  <c r="P70" i="2"/>
  <c r="P117" i="2"/>
  <c r="P100" i="2"/>
  <c r="P109" i="2"/>
  <c r="P69" i="2"/>
  <c r="P99" i="2"/>
  <c r="P76" i="2"/>
  <c r="P118" i="2"/>
  <c r="P98" i="2"/>
  <c r="P88" i="2"/>
  <c r="P137" i="2"/>
  <c r="P104" i="2"/>
  <c r="P122" i="2"/>
  <c r="P95" i="2"/>
  <c r="P91" i="2"/>
  <c r="P115" i="2"/>
  <c r="P83" i="2"/>
  <c r="P138" i="2"/>
  <c r="P116" i="2"/>
  <c r="P132" i="2"/>
  <c r="P106" i="2"/>
  <c r="P85" i="2"/>
  <c r="P67" i="2"/>
  <c r="P101" i="2"/>
  <c r="P124" i="2"/>
  <c r="P97" i="2"/>
  <c r="P126" i="2"/>
  <c r="P119" i="2"/>
  <c r="P84" i="2"/>
  <c r="P81" i="2"/>
  <c r="P92" i="2"/>
  <c r="P71" i="2"/>
  <c r="P107" i="2"/>
  <c r="P66" i="2"/>
  <c r="P139" i="2"/>
  <c r="P82" i="2"/>
  <c r="P123" i="2"/>
  <c r="P125" i="2"/>
  <c r="P120" i="2"/>
  <c r="P87" i="2"/>
  <c r="P133" i="2"/>
  <c r="P90" i="2"/>
  <c r="P129" i="2"/>
  <c r="P103" i="2"/>
  <c r="P74" i="2"/>
  <c r="P121" i="2"/>
  <c r="P110" i="2"/>
  <c r="P135" i="2"/>
  <c r="P143" i="2"/>
  <c r="P141" i="2"/>
  <c r="P145" i="2"/>
  <c r="P144" i="2"/>
  <c r="P140" i="2"/>
  <c r="P142" i="2"/>
  <c r="P147" i="2"/>
  <c r="P105" i="2"/>
  <c r="P171" i="2"/>
  <c r="P151" i="2"/>
  <c r="P168" i="2"/>
  <c r="P159" i="2"/>
  <c r="P164" i="2"/>
  <c r="P214" i="2"/>
  <c r="P206" i="2"/>
  <c r="P197" i="2"/>
  <c r="P163" i="2"/>
  <c r="P212" i="2"/>
  <c r="P184" i="2"/>
  <c r="P205" i="2"/>
  <c r="P189" i="2"/>
  <c r="P146" i="2"/>
  <c r="P219" i="2"/>
  <c r="P180" i="2"/>
  <c r="P182" i="2"/>
  <c r="P211" i="2"/>
  <c r="P166" i="2"/>
  <c r="P175" i="2"/>
  <c r="P201" i="2"/>
  <c r="P210" i="2"/>
  <c r="P160" i="2"/>
  <c r="P169" i="2"/>
  <c r="P218" i="2"/>
  <c r="P190" i="2"/>
  <c r="P208" i="2"/>
  <c r="P167" i="2"/>
  <c r="P156" i="2"/>
  <c r="P198" i="2"/>
  <c r="P196" i="2"/>
  <c r="P154" i="2"/>
  <c r="P183" i="2"/>
  <c r="P191" i="2"/>
  <c r="P170" i="2"/>
  <c r="P209" i="2"/>
  <c r="P188" i="2"/>
  <c r="P149" i="2"/>
  <c r="P213" i="2"/>
  <c r="P176" i="2"/>
  <c r="P202" i="2"/>
  <c r="P158" i="2"/>
  <c r="P173" i="2"/>
  <c r="P194" i="2"/>
  <c r="P181" i="2"/>
  <c r="P185" i="2"/>
  <c r="P172" i="2"/>
  <c r="P187" i="2"/>
  <c r="P193" i="2"/>
  <c r="P203" i="2"/>
  <c r="P162" i="2"/>
  <c r="P157" i="2"/>
  <c r="P204" i="2"/>
  <c r="P161" i="2"/>
  <c r="P199" i="2"/>
  <c r="P195" i="2"/>
  <c r="P186" i="2"/>
  <c r="P216" i="2"/>
  <c r="P177" i="2"/>
  <c r="P192" i="2"/>
  <c r="P217" i="2"/>
  <c r="P207" i="2"/>
  <c r="P178" i="2"/>
  <c r="P150" i="2"/>
  <c r="P148" i="2"/>
  <c r="P152" i="2"/>
  <c r="P220" i="2"/>
  <c r="P153" i="2"/>
  <c r="P179" i="2"/>
  <c r="P165" i="2"/>
  <c r="P215" i="2"/>
  <c r="P200" i="2"/>
  <c r="P174" i="2"/>
  <c r="P155" i="2"/>
  <c r="M222" i="2" l="1"/>
  <c r="M223" i="2" s="1"/>
  <c r="M224" i="2" s="1"/>
  <c r="M225" i="2" s="1"/>
  <c r="M226" i="2" s="1"/>
  <c r="M227" i="2" s="1"/>
  <c r="P221" i="2"/>
  <c r="P223" i="2" l="1"/>
  <c r="P222" i="2"/>
  <c r="M228" i="2"/>
  <c r="P227" i="2"/>
  <c r="P224" i="2"/>
  <c r="P226" i="2"/>
  <c r="P225" i="2"/>
  <c r="M229" i="2" l="1"/>
  <c r="P228" i="2"/>
  <c r="M230" i="2" l="1"/>
  <c r="M231" i="2" s="1"/>
  <c r="M232" i="2" s="1"/>
  <c r="M233" i="2" s="1"/>
  <c r="M234" i="2" s="1"/>
  <c r="M235" i="2" s="1"/>
  <c r="M236" i="2" s="1"/>
  <c r="M237" i="2" s="1"/>
  <c r="M238" i="2" s="1"/>
  <c r="M239" i="2" s="1"/>
  <c r="M240" i="2" s="1"/>
  <c r="M241" i="2" s="1"/>
  <c r="M242" i="2" s="1"/>
  <c r="M243" i="2" s="1"/>
  <c r="M244" i="2" s="1"/>
  <c r="M245" i="2" s="1"/>
  <c r="M246" i="2" s="1"/>
  <c r="P229" i="2"/>
  <c r="P232" i="2" l="1"/>
  <c r="P230" i="2"/>
  <c r="P237" i="2"/>
  <c r="P239" i="2"/>
  <c r="P233" i="2"/>
  <c r="P241" i="2"/>
  <c r="P235" i="2"/>
  <c r="P238" i="2"/>
  <c r="P245" i="2"/>
  <c r="P240" i="2"/>
  <c r="P242" i="2"/>
  <c r="P236" i="2"/>
  <c r="M247" i="2"/>
  <c r="P246" i="2"/>
  <c r="P234" i="2"/>
  <c r="P243" i="2"/>
  <c r="P231" i="2"/>
  <c r="P244" i="2"/>
  <c r="M248" i="2" l="1"/>
  <c r="P247" i="2"/>
  <c r="P248" i="2" l="1"/>
  <c r="M249" i="2"/>
  <c r="M250" i="2" s="1"/>
  <c r="M251" i="2" s="1"/>
  <c r="M252" i="2" s="1"/>
  <c r="M253" i="2" s="1"/>
  <c r="M254" i="2" s="1"/>
  <c r="M255" i="2" s="1"/>
  <c r="P252" i="2" l="1"/>
  <c r="P251" i="2"/>
  <c r="P250" i="2"/>
  <c r="P255" i="2"/>
  <c r="M256" i="2"/>
  <c r="M257" i="2" s="1"/>
  <c r="M258" i="2" s="1"/>
  <c r="M259" i="2" s="1"/>
  <c r="M260" i="2" s="1"/>
  <c r="M261" i="2" s="1"/>
  <c r="M262" i="2" s="1"/>
  <c r="M263" i="2" s="1"/>
  <c r="M264" i="2" s="1"/>
  <c r="M265" i="2" s="1"/>
  <c r="M266" i="2" s="1"/>
  <c r="P253" i="2"/>
  <c r="M267" i="2" l="1"/>
  <c r="M268" i="2" s="1"/>
  <c r="M269" i="2" s="1"/>
  <c r="M270" i="2" s="1"/>
  <c r="M271" i="2" s="1"/>
  <c r="M272" i="2" s="1"/>
  <c r="M273" i="2" s="1"/>
  <c r="M274" i="2" l="1"/>
  <c r="M275" i="2" s="1"/>
  <c r="P269" i="2"/>
  <c r="P267" i="2"/>
  <c r="P254" i="2"/>
  <c r="P249" i="2"/>
  <c r="P265" i="2"/>
  <c r="P256" i="2"/>
  <c r="P259" i="2"/>
  <c r="P264" i="2"/>
  <c r="P266" i="2"/>
  <c r="P268" i="2"/>
  <c r="P263" i="2"/>
  <c r="P270" i="2"/>
  <c r="P272" i="2"/>
  <c r="P261" i="2"/>
  <c r="P271" i="2"/>
  <c r="P258" i="2"/>
  <c r="P260" i="2"/>
  <c r="P262" i="2"/>
  <c r="P257" i="2"/>
  <c r="P273" i="2"/>
  <c r="P274" i="2" l="1"/>
  <c r="M276" i="2"/>
  <c r="M277" i="2" s="1"/>
  <c r="M278" i="2" s="1"/>
  <c r="M279" i="2" s="1"/>
  <c r="M280" i="2" s="1"/>
  <c r="M281" i="2" s="1"/>
  <c r="M282" i="2" s="1"/>
  <c r="M283" i="2" s="1"/>
  <c r="M284" i="2" s="1"/>
  <c r="M285" i="2" s="1"/>
  <c r="M286" i="2" s="1"/>
  <c r="M287" i="2" s="1"/>
  <c r="M288" i="2" s="1"/>
  <c r="M289" i="2" s="1"/>
  <c r="M290" i="2" s="1"/>
  <c r="M291" i="2" s="1"/>
  <c r="M292" i="2" s="1"/>
  <c r="M293" i="2" s="1"/>
  <c r="M294" i="2" s="1"/>
  <c r="M295" i="2" s="1"/>
  <c r="M296" i="2" s="1"/>
  <c r="M297" i="2" s="1"/>
  <c r="M298" i="2" s="1"/>
  <c r="M299" i="2" s="1"/>
  <c r="M300" i="2" s="1"/>
  <c r="M301" i="2" s="1"/>
  <c r="M302" i="2" s="1"/>
  <c r="M303" i="2" s="1"/>
  <c r="M304" i="2" s="1"/>
  <c r="M305" i="2" s="1"/>
  <c r="M306" i="2" s="1"/>
  <c r="M307" i="2" s="1"/>
  <c r="M308" i="2" s="1"/>
  <c r="M309" i="2" s="1"/>
  <c r="M310" i="2" s="1"/>
  <c r="M311" i="2" s="1"/>
  <c r="M312" i="2" s="1"/>
  <c r="M313" i="2" s="1"/>
  <c r="M314" i="2" s="1"/>
  <c r="M315" i="2" s="1"/>
  <c r="M316" i="2" s="1"/>
  <c r="P275" i="2"/>
  <c r="P277" i="2" l="1"/>
  <c r="P297" i="2"/>
  <c r="P299" i="2"/>
  <c r="P295" i="2"/>
  <c r="P303" i="2"/>
  <c r="P282" i="2"/>
  <c r="P314" i="2"/>
  <c r="P287" i="2"/>
  <c r="P278" i="2"/>
  <c r="P307" i="2"/>
  <c r="P308" i="2"/>
  <c r="P306" i="2"/>
  <c r="P281" i="2"/>
  <c r="P293" i="2"/>
  <c r="P305" i="2"/>
  <c r="P294" i="2"/>
  <c r="P285" i="2"/>
  <c r="P279" i="2"/>
  <c r="P292" i="2"/>
  <c r="P298" i="2"/>
  <c r="P286" i="2"/>
  <c r="P284" i="2"/>
  <c r="P301" i="2"/>
  <c r="P309" i="2"/>
  <c r="P300" i="2"/>
  <c r="P296" i="2"/>
  <c r="P291" i="2"/>
  <c r="P316" i="2"/>
  <c r="P283" i="2"/>
  <c r="P310" i="2"/>
  <c r="P280" i="2"/>
  <c r="P288" i="2"/>
  <c r="P290" i="2"/>
  <c r="P304" i="2"/>
  <c r="P289" i="2"/>
  <c r="P311" i="2"/>
  <c r="P312" i="2"/>
  <c r="P313" i="2"/>
  <c r="P302" i="2"/>
  <c r="P315" i="2"/>
  <c r="M317" i="2"/>
  <c r="M318" i="2" l="1"/>
  <c r="M319" i="2" s="1"/>
  <c r="M320" i="2" s="1"/>
  <c r="M321" i="2" s="1"/>
  <c r="M322" i="2" s="1"/>
  <c r="M323" i="2" s="1"/>
  <c r="M324" i="2" s="1"/>
  <c r="M325" i="2" s="1"/>
  <c r="P317" i="2"/>
  <c r="P322" i="2" l="1"/>
  <c r="P321" i="2"/>
  <c r="P319" i="2"/>
  <c r="P323" i="2"/>
  <c r="P318" i="2"/>
  <c r="P320" i="2"/>
  <c r="P324" i="2"/>
  <c r="M326" i="2"/>
  <c r="M327" i="2" s="1"/>
  <c r="M328" i="2" s="1"/>
  <c r="M329" i="2" s="1"/>
  <c r="M330" i="2" s="1"/>
  <c r="P325" i="2"/>
  <c r="M331" i="2" l="1"/>
  <c r="M332" i="2" s="1"/>
  <c r="P329" i="2"/>
  <c r="P330" i="2"/>
  <c r="P328" i="2"/>
  <c r="P327" i="2"/>
  <c r="P326" i="2"/>
  <c r="P331" i="2" l="1"/>
  <c r="M333" i="2"/>
  <c r="M334" i="2" s="1"/>
  <c r="M335" i="2" s="1"/>
  <c r="M336" i="2" s="1"/>
  <c r="M337" i="2" s="1"/>
  <c r="M338" i="2" s="1"/>
  <c r="M339" i="2" s="1"/>
  <c r="P332" i="2"/>
  <c r="P333" i="2" l="1"/>
  <c r="P339" i="2"/>
  <c r="M340" i="2"/>
  <c r="P336" i="2"/>
  <c r="P335" i="2"/>
  <c r="P338" i="2"/>
  <c r="P337" i="2"/>
  <c r="P334" i="2"/>
  <c r="M341" i="2" l="1"/>
  <c r="M342" i="2" s="1"/>
  <c r="M343" i="2" s="1"/>
  <c r="M344" i="2" s="1"/>
  <c r="M345" i="2" s="1"/>
  <c r="M346" i="2" s="1"/>
  <c r="M347" i="2" s="1"/>
  <c r="P340" i="2"/>
  <c r="M348" i="2" l="1"/>
  <c r="M349" i="2" s="1"/>
  <c r="P345" i="2"/>
  <c r="P344" i="2"/>
  <c r="P347" i="2"/>
  <c r="P346" i="2"/>
  <c r="P341" i="2"/>
  <c r="P342" i="2"/>
  <c r="P343" i="2"/>
  <c r="M350" i="2" l="1"/>
  <c r="P348" i="2"/>
  <c r="P349" i="2"/>
  <c r="P350" i="2" l="1"/>
  <c r="M351" i="2"/>
  <c r="M352" i="2" l="1"/>
  <c r="M353" i="2" s="1"/>
  <c r="M354" i="2" s="1"/>
  <c r="M355" i="2" s="1"/>
  <c r="P351" i="2"/>
  <c r="M356" i="2" l="1"/>
  <c r="M357" i="2" s="1"/>
  <c r="M358" i="2" s="1"/>
  <c r="P355" i="2"/>
  <c r="P354" i="2"/>
  <c r="P356" i="2" l="1"/>
  <c r="M359" i="2"/>
  <c r="P357" i="2"/>
  <c r="P276" i="2"/>
  <c r="P352" i="2"/>
  <c r="P353" i="2"/>
  <c r="P358" i="2"/>
  <c r="M360" i="2" l="1"/>
  <c r="M361" i="2" s="1"/>
  <c r="P359" i="2"/>
  <c r="P360" i="2" l="1"/>
  <c r="P361" i="2"/>
  <c r="M362" i="2"/>
  <c r="M364" i="2" l="1"/>
  <c r="M365" i="2" s="1"/>
  <c r="M366" i="2" s="1"/>
  <c r="M367" i="2" s="1"/>
  <c r="M363" i="2"/>
  <c r="P363" i="2" s="1"/>
  <c r="P362" i="2"/>
  <c r="P364" i="2" l="1"/>
  <c r="P367" i="2"/>
  <c r="P366" i="2"/>
  <c r="P365" i="2"/>
  <c r="M368" i="2"/>
  <c r="M369" i="2" s="1"/>
  <c r="M370" i="2" s="1"/>
  <c r="P370" i="2" s="1"/>
  <c r="M371" i="2" l="1"/>
  <c r="P369" i="2"/>
  <c r="P368" i="2"/>
  <c r="M372" i="2" l="1"/>
  <c r="P371" i="2"/>
  <c r="M373" i="2" l="1"/>
  <c r="P372" i="2"/>
  <c r="M374" i="2" l="1"/>
  <c r="P373" i="2"/>
  <c r="M375" i="2" l="1"/>
  <c r="M376" i="2" s="1"/>
  <c r="M377" i="2" s="1"/>
  <c r="M378" i="2" s="1"/>
  <c r="M379" i="2" s="1"/>
  <c r="M380" i="2" l="1"/>
  <c r="M381" i="2" s="1"/>
  <c r="M382" i="2" s="1"/>
  <c r="M383" i="2" s="1"/>
  <c r="M384" i="2" s="1"/>
  <c r="M385" i="2" s="1"/>
  <c r="P380" i="2" l="1"/>
  <c r="M386" i="2"/>
  <c r="M387" i="2" l="1"/>
  <c r="M388" i="2" s="1"/>
  <c r="M389" i="2" s="1"/>
  <c r="M390" i="2" l="1"/>
  <c r="M391" i="2" s="1"/>
  <c r="M392" i="2" s="1"/>
  <c r="M393" i="2" l="1"/>
  <c r="M394" i="2" s="1"/>
  <c r="M395" i="2" s="1"/>
  <c r="M396" i="2" s="1"/>
  <c r="M397" i="2" s="1"/>
  <c r="M398" i="2" s="1"/>
  <c r="M399" i="2" l="1"/>
  <c r="M400" i="2" s="1"/>
  <c r="M401" i="2" s="1"/>
  <c r="M402" i="2" s="1"/>
  <c r="M403" i="2" s="1"/>
  <c r="M404" i="2" s="1"/>
  <c r="M405" i="2" s="1"/>
  <c r="M406" i="2" l="1"/>
  <c r="M407" i="2" s="1"/>
  <c r="M408" i="2" l="1"/>
  <c r="M409" i="2" s="1"/>
  <c r="M410" i="2" s="1"/>
  <c r="M411" i="2" s="1"/>
  <c r="M412" i="2" s="1"/>
  <c r="P399" i="2"/>
  <c r="P374" i="2"/>
  <c r="P376" i="2"/>
  <c r="P377" i="2"/>
  <c r="P382" i="2"/>
  <c r="P375" i="2"/>
  <c r="P378" i="2"/>
  <c r="P401" i="2"/>
  <c r="P391" i="2"/>
  <c r="P385" i="2"/>
  <c r="P379" i="2"/>
  <c r="P386" i="2"/>
  <c r="P393" i="2"/>
  <c r="P392" i="2"/>
  <c r="P402" i="2"/>
  <c r="P383" i="2"/>
  <c r="P395" i="2"/>
  <c r="P394" i="2"/>
  <c r="P390" i="2"/>
  <c r="P384" i="2"/>
  <c r="P397" i="2"/>
  <c r="P388" i="2"/>
  <c r="P400" i="2"/>
  <c r="P387" i="2"/>
  <c r="P389" i="2"/>
  <c r="P398" i="2"/>
  <c r="P381" i="2"/>
  <c r="P403" i="2"/>
  <c r="P396" i="2"/>
  <c r="P404" i="2"/>
  <c r="P408" i="2"/>
  <c r="P405" i="2"/>
  <c r="P407" i="2"/>
  <c r="P406" i="2"/>
  <c r="P553" i="2" l="1"/>
  <c r="P874" i="2"/>
  <c r="P1138" i="2"/>
  <c r="P476" i="2"/>
  <c r="P907" i="2"/>
  <c r="P482" i="2"/>
  <c r="P1150" i="2"/>
  <c r="P572" i="2"/>
  <c r="P1104" i="2"/>
  <c r="P753" i="2"/>
  <c r="P1405" i="2"/>
  <c r="P504" i="2"/>
  <c r="P837" i="2"/>
  <c r="P751" i="2"/>
  <c r="P923" i="2"/>
  <c r="P1462" i="2"/>
  <c r="P508" i="2"/>
  <c r="P554" i="2"/>
  <c r="P1319" i="2"/>
  <c r="P927" i="2"/>
  <c r="P1388" i="2"/>
  <c r="P942" i="2"/>
  <c r="P1380" i="2"/>
  <c r="P1450" i="2"/>
  <c r="P999" i="2"/>
  <c r="P1012" i="2"/>
  <c r="P1311" i="2"/>
  <c r="P1302" i="2"/>
  <c r="P1033" i="2"/>
  <c r="P677" i="2"/>
  <c r="P1332" i="2"/>
  <c r="P1301" i="2"/>
  <c r="P559" i="2"/>
  <c r="P1175" i="2"/>
  <c r="P965" i="2"/>
  <c r="P821" i="2"/>
  <c r="P1195" i="2"/>
  <c r="P589" i="2"/>
  <c r="P1458" i="2"/>
  <c r="P735" i="2"/>
  <c r="P879" i="2"/>
  <c r="P863" i="2"/>
  <c r="P1387" i="2"/>
  <c r="P458" i="2"/>
  <c r="P692" i="2"/>
  <c r="P839" i="2"/>
  <c r="P646" i="2"/>
  <c r="P1061" i="2"/>
  <c r="P680" i="2"/>
  <c r="P609" i="2"/>
  <c r="P616" i="2"/>
  <c r="P1182" i="2"/>
  <c r="P1140" i="2"/>
  <c r="P1436" i="2"/>
  <c r="P1088" i="2"/>
  <c r="P769" i="2"/>
  <c r="P486" i="2"/>
  <c r="P530" i="2"/>
  <c r="P1188" i="2"/>
  <c r="P1379" i="2"/>
  <c r="P453" i="2"/>
  <c r="P1262" i="2"/>
  <c r="P809" i="2"/>
  <c r="P783" i="2"/>
  <c r="P1424" i="2"/>
  <c r="P1296" i="2"/>
  <c r="P910" i="2"/>
  <c r="P981" i="2"/>
  <c r="P1237" i="2"/>
  <c r="P651" i="2"/>
  <c r="P1337" i="2"/>
  <c r="P1166" i="2"/>
  <c r="P1210" i="2"/>
  <c r="P1342" i="2"/>
  <c r="P1111" i="2"/>
  <c r="P1222" i="2"/>
  <c r="P1418" i="2"/>
  <c r="P1288" i="2"/>
  <c r="P1110" i="2"/>
  <c r="P565" i="2"/>
  <c r="P672" i="2"/>
  <c r="P922" i="2"/>
  <c r="P970" i="2"/>
  <c r="P496" i="2"/>
  <c r="P1369" i="2"/>
  <c r="P520" i="2"/>
  <c r="P738" i="2"/>
  <c r="P528" i="2"/>
  <c r="P955" i="2"/>
  <c r="P1430" i="2"/>
  <c r="P561" i="2"/>
  <c r="P498" i="2"/>
  <c r="P757" i="2"/>
  <c r="P465" i="2"/>
  <c r="P682" i="2"/>
  <c r="P1267" i="2"/>
  <c r="P911" i="2"/>
  <c r="P1300" i="2"/>
  <c r="P1192" i="2"/>
  <c r="P1090" i="2"/>
  <c r="P880" i="2"/>
  <c r="P767" i="2"/>
  <c r="P775" i="2"/>
  <c r="P843" i="2"/>
  <c r="P976" i="2"/>
  <c r="P462" i="2"/>
  <c r="P933" i="2"/>
  <c r="P580" i="2"/>
  <c r="P1049" i="2"/>
  <c r="P1273" i="2"/>
  <c r="P1199" i="2"/>
  <c r="P1373" i="2"/>
  <c r="P1454" i="2"/>
  <c r="P1015" i="2"/>
  <c r="P1487" i="2"/>
  <c r="P1255" i="2"/>
  <c r="P1284" i="2"/>
  <c r="P1036" i="2"/>
  <c r="P698" i="2"/>
  <c r="P1256" i="2"/>
  <c r="P1402" i="2"/>
  <c r="P847" i="2"/>
  <c r="P1161" i="2"/>
  <c r="P940" i="2"/>
  <c r="P771" i="2"/>
  <c r="P939" i="2"/>
  <c r="P1446" i="2"/>
  <c r="P467" i="2"/>
  <c r="P570" i="2"/>
  <c r="P1295" i="2"/>
  <c r="P947" i="2"/>
  <c r="P1325" i="2"/>
  <c r="P992" i="2"/>
  <c r="P872" i="2"/>
  <c r="P1169" i="2"/>
  <c r="P1127" i="2"/>
  <c r="P474" i="2"/>
  <c r="P595" i="2"/>
  <c r="P1472" i="2"/>
  <c r="P742" i="2"/>
  <c r="P501" i="2"/>
  <c r="P1006" i="2"/>
  <c r="P906" i="2"/>
  <c r="P817" i="2"/>
  <c r="P969" i="2"/>
  <c r="P540" i="2"/>
  <c r="P583" i="2"/>
  <c r="P705" i="2"/>
  <c r="P1117" i="2"/>
  <c r="P574" i="2"/>
  <c r="P506" i="2"/>
  <c r="P1094" i="2"/>
  <c r="P831" i="2"/>
  <c r="P513" i="2"/>
  <c r="P1165" i="2"/>
  <c r="P1167" i="2"/>
  <c r="P1416" i="2"/>
  <c r="P1298" i="2"/>
  <c r="P1257" i="2"/>
  <c r="P1062" i="2"/>
  <c r="P1345" i="2"/>
  <c r="P1212" i="2"/>
  <c r="P681" i="2"/>
  <c r="P1433" i="2"/>
  <c r="P744" i="2"/>
  <c r="P1133" i="2"/>
  <c r="P1186" i="2"/>
  <c r="P1008" i="2"/>
  <c r="P734" i="2"/>
  <c r="P1276" i="2"/>
  <c r="P538" i="2"/>
  <c r="P591" i="2"/>
  <c r="P1277" i="2"/>
  <c r="P1395" i="2"/>
  <c r="P469" i="2"/>
  <c r="P1244" i="2"/>
  <c r="P833" i="2"/>
  <c r="P1495" i="2"/>
  <c r="P1042" i="2"/>
  <c r="P1048" i="2"/>
  <c r="P1211" i="2"/>
  <c r="P594" i="2"/>
  <c r="P470" i="2"/>
  <c r="P1292" i="2"/>
  <c r="P791" i="2"/>
  <c r="P699" i="2"/>
  <c r="P622" i="2"/>
  <c r="P1305" i="2"/>
  <c r="P475" i="2"/>
  <c r="P1034" i="2"/>
  <c r="P824" i="2"/>
  <c r="P526" i="2"/>
  <c r="P615" i="2"/>
  <c r="P1343" i="2"/>
  <c r="P898" i="2"/>
  <c r="P1198" i="2"/>
  <c r="P743" i="2"/>
  <c r="P1084" i="2"/>
  <c r="P691" i="2"/>
  <c r="P718" i="2"/>
  <c r="P557" i="2"/>
  <c r="P1144" i="2"/>
  <c r="P575" i="2"/>
  <c r="P661" i="2"/>
  <c r="P477" i="2"/>
  <c r="P1130" i="2"/>
  <c r="P1154" i="2"/>
  <c r="P1243" i="2"/>
  <c r="P1027" i="2"/>
  <c r="P665" i="2"/>
  <c r="P1071" i="2"/>
  <c r="P909" i="2"/>
  <c r="P1119" i="2"/>
  <c r="P987" i="2"/>
  <c r="P447" i="2"/>
  <c r="P518" i="2"/>
  <c r="P466" i="2"/>
  <c r="P1125" i="2"/>
  <c r="P697" i="2"/>
  <c r="P1003" i="2"/>
  <c r="P1374" i="2"/>
  <c r="P626" i="2"/>
  <c r="P634" i="2"/>
  <c r="P1183" i="2"/>
  <c r="P1031" i="2"/>
  <c r="P1468" i="2"/>
  <c r="P1120" i="2"/>
  <c r="P712" i="2"/>
  <c r="P904" i="2"/>
  <c r="P1020" i="2"/>
  <c r="P1280" i="2"/>
  <c r="P1207" i="2"/>
  <c r="P1456" i="2"/>
  <c r="P862" i="2"/>
  <c r="P1043" i="2"/>
  <c r="P1476" i="2"/>
  <c r="P1263" i="2"/>
  <c r="P1041" i="2"/>
  <c r="P1068" i="2"/>
  <c r="P1134" i="2"/>
  <c r="P1249" i="2"/>
  <c r="P1406" i="2"/>
  <c r="P854" i="2"/>
  <c r="P1087" i="2"/>
  <c r="P1372" i="2"/>
  <c r="P668" i="2"/>
  <c r="P983" i="2"/>
  <c r="P946" i="2"/>
  <c r="P1275" i="2"/>
  <c r="P503" i="2"/>
  <c r="P619" i="2"/>
  <c r="P700" i="2"/>
  <c r="P1098" i="2"/>
  <c r="P550" i="2"/>
  <c r="P644" i="2"/>
  <c r="P766" i="2"/>
  <c r="P781" i="2"/>
  <c r="P932" i="2"/>
  <c r="P670" i="2"/>
  <c r="P608" i="2"/>
  <c r="P877" i="2"/>
  <c r="P1358" i="2"/>
  <c r="P617" i="2"/>
  <c r="P671" i="2"/>
  <c r="P953" i="2"/>
  <c r="P900" i="2"/>
  <c r="P533" i="2"/>
  <c r="P1141" i="2"/>
  <c r="P431" i="2"/>
  <c r="P1242" i="2"/>
  <c r="P1106" i="2"/>
  <c r="P807" i="2"/>
  <c r="P1172" i="2"/>
  <c r="P1179" i="2"/>
  <c r="P855" i="2"/>
  <c r="P1250" i="2"/>
  <c r="P1050" i="2"/>
  <c r="P1377" i="2"/>
  <c r="P1260" i="2"/>
  <c r="P539" i="2"/>
  <c r="P1429" i="2"/>
  <c r="P730" i="2"/>
  <c r="P1164" i="2"/>
  <c r="P1001" i="2"/>
  <c r="P815" i="2"/>
  <c r="P760" i="2"/>
  <c r="P1278" i="2"/>
  <c r="P762" i="2"/>
  <c r="P1078" i="2"/>
  <c r="P534" i="2"/>
  <c r="P1264" i="2"/>
  <c r="P446" i="2"/>
  <c r="P640" i="2"/>
  <c r="P752" i="2"/>
  <c r="P1035" i="2"/>
  <c r="P1333" i="2"/>
  <c r="P441" i="2"/>
  <c r="P666" i="2"/>
  <c r="P886" i="2"/>
  <c r="P432" i="2"/>
  <c r="P1437" i="2"/>
  <c r="P440" i="2"/>
  <c r="P463" i="2"/>
  <c r="P707" i="2"/>
  <c r="P891" i="2"/>
  <c r="P737" i="2"/>
  <c r="P685" i="2"/>
  <c r="P509" i="2"/>
  <c r="P689" i="2"/>
  <c r="P865" i="2"/>
  <c r="P1176" i="2"/>
  <c r="P573" i="2"/>
  <c r="P1474" i="2"/>
  <c r="P715" i="2"/>
  <c r="P850" i="2"/>
  <c r="P840" i="2"/>
  <c r="P659" i="2"/>
  <c r="P912" i="2"/>
  <c r="P1163" i="2"/>
  <c r="P881" i="2"/>
  <c r="P1128" i="2"/>
  <c r="P1448" i="2"/>
  <c r="P867" i="2"/>
  <c r="P1059" i="2"/>
  <c r="P973" i="2"/>
  <c r="P1371" i="2"/>
  <c r="P1017" i="2"/>
  <c r="P1093" i="2"/>
  <c r="P1146" i="2"/>
  <c r="P892" i="2"/>
  <c r="P1209" i="2"/>
  <c r="P1444" i="2"/>
  <c r="P1079" i="2"/>
  <c r="P658" i="2"/>
  <c r="P650" i="2"/>
  <c r="P1153" i="2"/>
  <c r="P1055" i="2"/>
  <c r="P1496" i="2"/>
  <c r="P1151" i="2"/>
  <c r="P625" i="2"/>
  <c r="P569" i="2"/>
  <c r="P495" i="2"/>
  <c r="P773" i="2"/>
  <c r="P1029" i="2"/>
  <c r="P1028" i="2"/>
  <c r="P468" i="2"/>
  <c r="P989" i="2"/>
  <c r="P702" i="2"/>
  <c r="P1328" i="2"/>
  <c r="P590" i="2"/>
  <c r="P1461" i="2"/>
  <c r="P820" i="2"/>
  <c r="P822" i="2"/>
  <c r="P748" i="2"/>
  <c r="P531" i="2"/>
  <c r="P649" i="2"/>
  <c r="P954" i="2"/>
  <c r="P950" i="2"/>
  <c r="P480" i="2"/>
  <c r="P1392" i="2"/>
  <c r="P459" i="2"/>
  <c r="P793" i="2"/>
  <c r="P1073" i="2"/>
  <c r="P826" i="2"/>
  <c r="P1148" i="2"/>
  <c r="P1060" i="2"/>
  <c r="P684" i="2"/>
  <c r="P1362" i="2"/>
  <c r="P1086" i="2"/>
  <c r="P1427" i="2"/>
  <c r="P1317" i="2"/>
  <c r="P745" i="2"/>
  <c r="P1449" i="2"/>
  <c r="P1355" i="2"/>
  <c r="P803" i="2"/>
  <c r="P645" i="2"/>
  <c r="P1401" i="2"/>
  <c r="P719" i="2"/>
  <c r="P957" i="2"/>
  <c r="P436" i="2"/>
  <c r="P1092" i="2"/>
  <c r="P576" i="2"/>
  <c r="P1281" i="2"/>
  <c r="P1122" i="2"/>
  <c r="P725" i="2"/>
  <c r="P584" i="2"/>
  <c r="P568" i="2"/>
  <c r="P811" i="2"/>
  <c r="P866" i="2"/>
  <c r="P1501" i="2"/>
  <c r="P472" i="2"/>
  <c r="P448" i="2"/>
  <c r="P464" i="2"/>
  <c r="P926" i="2"/>
  <c r="P982" i="2"/>
  <c r="P631" i="2"/>
  <c r="P478" i="2"/>
  <c r="P893" i="2"/>
  <c r="P799" i="2"/>
  <c r="P795" i="2"/>
  <c r="P873" i="2"/>
  <c r="P657" i="2"/>
  <c r="P723" i="2"/>
  <c r="P430" i="2"/>
  <c r="P936" i="2"/>
  <c r="P895" i="2"/>
  <c r="P759" i="2"/>
  <c r="P747" i="2"/>
  <c r="P944" i="2"/>
  <c r="P1074" i="2"/>
  <c r="P1159" i="2"/>
  <c r="P991" i="2"/>
  <c r="P1072" i="2"/>
  <c r="P1331" i="2"/>
  <c r="P536" i="2"/>
  <c r="P1478" i="2"/>
  <c r="P731" i="2"/>
  <c r="P776" i="2"/>
  <c r="P577" i="2"/>
  <c r="P445" i="2"/>
  <c r="P1293" i="2"/>
  <c r="P717" i="2"/>
  <c r="P537" i="2"/>
  <c r="P502" i="2"/>
  <c r="P920" i="2"/>
  <c r="P434" i="2"/>
  <c r="P835" i="2"/>
  <c r="P1219" i="2"/>
  <c r="P1039" i="2"/>
  <c r="P663" i="2"/>
  <c r="P714" i="2"/>
  <c r="P1477" i="2"/>
  <c r="P1121" i="2"/>
  <c r="P868" i="2"/>
  <c r="P884" i="2"/>
  <c r="P1136" i="2"/>
  <c r="P1252" i="2"/>
  <c r="P905" i="2"/>
  <c r="P959" i="2"/>
  <c r="P977" i="2"/>
  <c r="P1375" i="2"/>
  <c r="P889" i="2"/>
  <c r="P1413" i="2"/>
  <c r="P952" i="2"/>
  <c r="P860" i="2"/>
  <c r="P1216" i="2"/>
  <c r="P1452" i="2"/>
  <c r="P1316" i="2"/>
  <c r="P1026" i="2"/>
  <c r="P1112" i="2"/>
  <c r="P683" i="2"/>
  <c r="P711" i="2"/>
  <c r="P1023" i="2"/>
  <c r="P782" i="2"/>
  <c r="P630" i="2"/>
  <c r="P1097" i="2"/>
  <c r="P633" i="2"/>
  <c r="P882" i="2"/>
  <c r="P1367" i="2"/>
  <c r="P563" i="2"/>
  <c r="P471" i="2"/>
  <c r="P870" i="2"/>
  <c r="P1014" i="2"/>
  <c r="P443" i="2"/>
  <c r="P1465" i="2"/>
  <c r="P801" i="2"/>
  <c r="P429" i="2"/>
  <c r="P500" i="2"/>
  <c r="P842" i="2"/>
  <c r="P778" i="2"/>
  <c r="P1443" i="2"/>
  <c r="P690" i="2"/>
  <c r="P1070" i="2"/>
  <c r="P428" i="2"/>
  <c r="P713" i="2"/>
  <c r="P819" i="2"/>
  <c r="P818" i="2"/>
  <c r="P830" i="2"/>
  <c r="P1155" i="2"/>
  <c r="P1238" i="2"/>
  <c r="P1360" i="2"/>
  <c r="P1082" i="2"/>
  <c r="P1338" i="2"/>
  <c r="P1214" i="2"/>
  <c r="P706" i="2"/>
  <c r="P1445" i="2"/>
  <c r="P1351" i="2"/>
  <c r="P1105" i="2"/>
  <c r="P1193" i="2"/>
  <c r="P1032" i="2"/>
  <c r="P739" i="2"/>
  <c r="P1132" i="2"/>
  <c r="P592" i="2"/>
  <c r="P869" i="2"/>
  <c r="P1115" i="2"/>
  <c r="P1228" i="2"/>
  <c r="P488" i="2"/>
  <c r="P545" i="2"/>
  <c r="P800" i="2"/>
  <c r="P710" i="2"/>
  <c r="P449" i="2"/>
  <c r="P558" i="2"/>
  <c r="P675" i="2"/>
  <c r="P597" i="2"/>
  <c r="P971" i="2"/>
  <c r="P1414" i="2"/>
  <c r="P562" i="2"/>
  <c r="P602" i="2"/>
  <c r="P1129" i="2"/>
  <c r="P763" i="2"/>
  <c r="P1279" i="2"/>
  <c r="P601" i="2"/>
  <c r="P1390" i="2"/>
  <c r="P604" i="2"/>
  <c r="P963" i="2"/>
  <c r="P930" i="2"/>
  <c r="P1303" i="2"/>
  <c r="P696" i="2"/>
  <c r="P596" i="2"/>
  <c r="P841" i="2"/>
  <c r="P1481" i="2"/>
  <c r="P1124" i="2"/>
  <c r="P887" i="2"/>
  <c r="P758" i="2"/>
  <c r="P1287" i="2"/>
  <c r="P1245" i="2"/>
  <c r="P908" i="2"/>
  <c r="P975" i="2"/>
  <c r="P1389" i="2"/>
  <c r="P1391" i="2"/>
  <c r="P552" i="2"/>
  <c r="P1417" i="2"/>
  <c r="P968" i="2"/>
  <c r="P1440" i="2"/>
  <c r="P1335" i="2"/>
  <c r="P871" i="2"/>
  <c r="P639" i="2"/>
  <c r="P433" i="2"/>
  <c r="P812" i="2"/>
  <c r="P1235" i="2"/>
  <c r="P995" i="2"/>
  <c r="P439" i="2"/>
  <c r="P728" i="2"/>
  <c r="P1065" i="2"/>
  <c r="P993" i="2"/>
  <c r="P452" i="2"/>
  <c r="P525" i="2"/>
  <c r="P483" i="2"/>
  <c r="P1383" i="2"/>
  <c r="P859" i="2"/>
  <c r="P1156" i="2"/>
  <c r="P864" i="2"/>
  <c r="P986" i="2"/>
  <c r="P805" i="2"/>
  <c r="P1113" i="2"/>
  <c r="P832" i="2"/>
  <c r="P656" i="2"/>
  <c r="P564" i="2"/>
  <c r="P790" i="2"/>
  <c r="P1054" i="2"/>
  <c r="P507" i="2"/>
  <c r="P1282" i="2"/>
  <c r="P654" i="2"/>
  <c r="P588" i="2"/>
  <c r="P722" i="2"/>
  <c r="P1019" i="2"/>
  <c r="P1356" i="2"/>
  <c r="P823" i="2"/>
  <c r="P836" i="2"/>
  <c r="P1490" i="2"/>
  <c r="P1037" i="2"/>
  <c r="P1230" i="2"/>
  <c r="P621" i="2"/>
  <c r="P1385" i="2"/>
  <c r="P1030" i="2"/>
  <c r="P1217" i="2"/>
  <c r="P1340" i="2"/>
  <c r="P1107" i="2"/>
  <c r="P1412" i="2"/>
  <c r="P925" i="2"/>
  <c r="P613" i="2"/>
  <c r="P1114" i="2"/>
  <c r="P655" i="2"/>
  <c r="P802" i="2"/>
  <c r="P1475" i="2"/>
  <c r="P749" i="2"/>
  <c r="P1046" i="2"/>
  <c r="P460" i="2"/>
  <c r="P736" i="2"/>
  <c r="P770" i="2"/>
  <c r="P1215" i="2"/>
  <c r="P490" i="2"/>
  <c r="P1011" i="2"/>
  <c r="P618" i="2"/>
  <c r="P1398" i="2"/>
  <c r="P505" i="2"/>
  <c r="P1067" i="2"/>
  <c r="P442" i="2"/>
  <c r="P542" i="2"/>
  <c r="P1143" i="2"/>
  <c r="P673" i="2"/>
  <c r="P560" i="2"/>
  <c r="P455" i="2"/>
  <c r="P1004" i="2"/>
  <c r="P662" i="2"/>
  <c r="P444" i="2"/>
  <c r="P1000" i="2"/>
  <c r="P853" i="2"/>
  <c r="P679" i="2"/>
  <c r="P628" i="2"/>
  <c r="P1191" i="2"/>
  <c r="P994" i="2"/>
  <c r="P1047" i="2"/>
  <c r="P761" i="2"/>
  <c r="P1308" i="2"/>
  <c r="P688" i="2"/>
  <c r="P603" i="2"/>
  <c r="P1223" i="2"/>
  <c r="P729" i="2"/>
  <c r="P1203" i="2"/>
  <c r="P984" i="2"/>
  <c r="P643" i="2"/>
  <c r="P669" i="2"/>
  <c r="P541" i="2"/>
  <c r="P1158" i="2"/>
  <c r="P551" i="2"/>
  <c r="P1126" i="2"/>
  <c r="P806" i="2"/>
  <c r="P497" i="2"/>
  <c r="P1485" i="2"/>
  <c r="P457" i="2"/>
  <c r="P804" i="2"/>
  <c r="P635" i="2"/>
  <c r="P834" i="2"/>
  <c r="P901" i="2"/>
  <c r="P461" i="2"/>
  <c r="P516" i="2"/>
  <c r="P857" i="2"/>
  <c r="P741" i="2"/>
  <c r="P1482" i="2"/>
  <c r="P740" i="2"/>
  <c r="P765" i="2"/>
  <c r="P1291" i="2"/>
  <c r="P1213" i="2"/>
  <c r="P810" i="2"/>
  <c r="P1135" i="2"/>
  <c r="P1382" i="2"/>
  <c r="P607" i="2"/>
  <c r="P629" i="2"/>
  <c r="P1493" i="2"/>
  <c r="P961" i="2"/>
  <c r="P1168" i="2"/>
  <c r="P1327" i="2"/>
  <c r="P479" i="2"/>
  <c r="P511" i="2"/>
  <c r="P786" i="2"/>
  <c r="P1016" i="2"/>
  <c r="P494" i="2"/>
  <c r="P876" i="2"/>
  <c r="P612" i="2"/>
  <c r="P721" i="2"/>
  <c r="P764" i="2"/>
  <c r="P996" i="2"/>
  <c r="P637" i="2"/>
  <c r="P620" i="2"/>
  <c r="P1118" i="2"/>
  <c r="P566" i="2"/>
  <c r="P1218" i="2"/>
  <c r="P549" i="2"/>
  <c r="P846" i="2"/>
  <c r="P1339" i="2"/>
  <c r="P903" i="2"/>
  <c r="P1236" i="2"/>
  <c r="P928" i="2"/>
  <c r="P934" i="2"/>
  <c r="P546" i="2"/>
  <c r="P813" i="2"/>
  <c r="P676" i="2"/>
  <c r="P1299" i="2"/>
  <c r="P624" i="2"/>
  <c r="P1261" i="2"/>
  <c r="P1466" i="2"/>
  <c r="P966" i="2"/>
  <c r="P1483" i="2"/>
  <c r="P1089" i="2"/>
  <c r="P487" i="2"/>
  <c r="P1378" i="2"/>
  <c r="P1022" i="2"/>
  <c r="P1419" i="2"/>
  <c r="P1324" i="2"/>
  <c r="P768" i="2"/>
  <c r="P1420" i="2"/>
  <c r="P897" i="2"/>
  <c r="P544" i="2"/>
  <c r="P664" i="2"/>
  <c r="P1397" i="2"/>
  <c r="P694" i="2"/>
  <c r="P724" i="2"/>
  <c r="P1057" i="2"/>
  <c r="P606" i="2"/>
  <c r="P555" i="2"/>
  <c r="P1066" i="2"/>
  <c r="P856" i="2"/>
  <c r="P529" i="2"/>
  <c r="P1453" i="2"/>
  <c r="P521" i="2"/>
  <c r="P652" i="2"/>
  <c r="P1051" i="2"/>
  <c r="P1310" i="2"/>
  <c r="P473" i="2"/>
  <c r="P438" i="2"/>
  <c r="P1040" i="2"/>
  <c r="P1095" i="2"/>
  <c r="P750" i="2"/>
  <c r="P1285" i="2"/>
  <c r="P789" i="2"/>
  <c r="P1076" i="2"/>
  <c r="P1010" i="2"/>
  <c r="P1160" i="2"/>
  <c r="P653" i="2"/>
  <c r="P695" i="2"/>
  <c r="P1063" i="2"/>
  <c r="P627" i="2"/>
  <c r="P614" i="2"/>
  <c r="P1381" i="2"/>
  <c r="P938" i="2"/>
  <c r="P686" i="2"/>
  <c r="P623" i="2"/>
  <c r="P780" i="2"/>
  <c r="P1009" i="2"/>
  <c r="P1307" i="2"/>
  <c r="P1206" i="2"/>
  <c r="P844" i="2"/>
  <c r="P567" i="2"/>
  <c r="P1350" i="2"/>
  <c r="P1294" i="2"/>
  <c r="P514" i="2"/>
  <c r="P1497" i="2"/>
  <c r="P964" i="2"/>
  <c r="P1173" i="2"/>
  <c r="P1469" i="2"/>
  <c r="P489" i="2"/>
  <c r="P733" i="2"/>
  <c r="P667" i="2"/>
  <c r="P852" i="2"/>
  <c r="P858" i="2"/>
  <c r="P493" i="2"/>
  <c r="P451" i="2"/>
  <c r="P641" i="2"/>
  <c r="P827" i="2"/>
  <c r="P967" i="2"/>
  <c r="P1364" i="2"/>
  <c r="P1024" i="2"/>
  <c r="P838" i="2"/>
  <c r="P642" i="2"/>
  <c r="P861" i="2"/>
  <c r="P878" i="2"/>
  <c r="P491" i="2"/>
  <c r="P1365" i="2"/>
  <c r="P1091" i="2"/>
  <c r="P1162" i="2"/>
  <c r="P598" i="2"/>
  <c r="P1177" i="2"/>
  <c r="P532" i="2"/>
  <c r="P849" i="2"/>
  <c r="P1099" i="2"/>
  <c r="P1246" i="2"/>
  <c r="P456" i="2"/>
  <c r="P524" i="2"/>
  <c r="P774" i="2"/>
  <c r="P1254" i="2"/>
  <c r="P1470" i="2"/>
  <c r="P974" i="2"/>
  <c r="P918" i="2"/>
  <c r="P1384" i="2"/>
  <c r="P1253" i="2"/>
  <c r="P585" i="2"/>
  <c r="P1344" i="2"/>
  <c r="P1174" i="2"/>
  <c r="P1178" i="2"/>
  <c r="P997" i="2"/>
  <c r="P808" i="2"/>
  <c r="P1204" i="2"/>
  <c r="P1422" i="2"/>
  <c r="P1306" i="2"/>
  <c r="P1286" i="2"/>
  <c r="P960" i="2"/>
  <c r="P902" i="2"/>
  <c r="P578" i="2"/>
  <c r="P829" i="2"/>
  <c r="P548" i="2"/>
  <c r="P1315" i="2"/>
  <c r="P647" i="2"/>
  <c r="P1349" i="2"/>
  <c r="P704" i="2"/>
  <c r="P937" i="2"/>
  <c r="P605" i="2"/>
  <c r="P1283" i="2"/>
  <c r="P481" i="2"/>
  <c r="P1421" i="2"/>
  <c r="P1347" i="2"/>
  <c r="P611" i="2"/>
  <c r="P1269" i="2"/>
  <c r="P1083" i="2"/>
  <c r="P825" i="2"/>
  <c r="P581" i="2"/>
  <c r="P1200" i="2"/>
  <c r="P582" i="2"/>
  <c r="P1142" i="2"/>
  <c r="P1123" i="2"/>
  <c r="P660" i="2"/>
  <c r="P919" i="2"/>
  <c r="P1058" i="2"/>
  <c r="P1323" i="2"/>
  <c r="P914" i="2"/>
  <c r="P943" i="2"/>
  <c r="P535" i="2"/>
  <c r="P1410" i="2"/>
  <c r="P579" i="2"/>
  <c r="P1259" i="2"/>
  <c r="P636" i="2"/>
  <c r="P777" i="2"/>
  <c r="P1370" i="2"/>
  <c r="P978" i="2"/>
  <c r="P1326" i="2"/>
  <c r="P437" i="2"/>
  <c r="P1363" i="2"/>
  <c r="P988" i="2"/>
  <c r="P450" i="2"/>
  <c r="P674" i="2"/>
  <c r="P792" i="2"/>
  <c r="P1056" i="2"/>
  <c r="P1404" i="2"/>
  <c r="P888" i="2"/>
  <c r="P1021" i="2"/>
  <c r="P1426" i="2"/>
  <c r="P754" i="2"/>
  <c r="P797" i="2"/>
  <c r="P499" i="2"/>
  <c r="P958" i="2"/>
  <c r="P896" i="2"/>
  <c r="P1197" i="2"/>
  <c r="P883" i="2"/>
  <c r="P1359" i="2"/>
  <c r="P515" i="2"/>
  <c r="P435" i="2"/>
  <c r="P547" i="2"/>
  <c r="P1102" i="2"/>
  <c r="P1170" i="2"/>
  <c r="P1411" i="2"/>
  <c r="P726" i="2"/>
  <c r="P929" i="2"/>
  <c r="P484" i="2"/>
  <c r="P1085" i="2"/>
  <c r="P972" i="2"/>
  <c r="P788" i="2"/>
  <c r="P945" i="2"/>
  <c r="P1239" i="2"/>
  <c r="P543" i="2"/>
  <c r="P1180" i="2"/>
  <c r="P517" i="2"/>
  <c r="P828" i="2"/>
  <c r="P949" i="2"/>
  <c r="P600" i="2"/>
  <c r="P571" i="2"/>
  <c r="P1103" i="2"/>
  <c r="P1187" i="2"/>
  <c r="P935" i="2"/>
  <c r="P779" i="2"/>
  <c r="P720" i="2"/>
  <c r="P1108" i="2"/>
  <c r="P510" i="2"/>
  <c r="P527" i="2"/>
  <c r="P1247" i="2"/>
  <c r="P1366" i="2"/>
  <c r="P1064" i="2"/>
  <c r="P1494" i="2"/>
  <c r="P1403" i="2"/>
  <c r="P1268" i="2"/>
  <c r="P913" i="2"/>
  <c r="P1354" i="2"/>
  <c r="P1432" i="2"/>
  <c r="P492" i="2"/>
  <c r="P894" i="2"/>
  <c r="P1314" i="2"/>
  <c r="P814" i="2"/>
  <c r="P1320" i="2"/>
  <c r="P915" i="2"/>
  <c r="P1394" i="2"/>
  <c r="P1181" i="2"/>
  <c r="P1185" i="2"/>
  <c r="P1201" i="2"/>
  <c r="P1488" i="2"/>
  <c r="P1368" i="2"/>
  <c r="P1147" i="2"/>
  <c r="P899" i="2"/>
  <c r="P998" i="2"/>
  <c r="P454" i="2"/>
  <c r="P648" i="2"/>
  <c r="P1346" i="2"/>
  <c r="P756" i="2"/>
  <c r="P1145" i="2"/>
  <c r="P985" i="2"/>
  <c r="P1352" i="2"/>
  <c r="P1190" i="2"/>
  <c r="P1229" i="2"/>
  <c r="P1428" i="2"/>
  <c r="P980" i="2"/>
  <c r="P916" i="2"/>
  <c r="P1196" i="2"/>
  <c r="P678" i="2"/>
  <c r="P1221" i="2"/>
  <c r="P1341" i="2"/>
  <c r="P851" i="2"/>
  <c r="P1137" i="2"/>
  <c r="P1409" i="2"/>
  <c r="P1149" i="2"/>
  <c r="P1220" i="2"/>
  <c r="P921" i="2"/>
  <c r="P1336" i="2"/>
  <c r="P1258" i="2"/>
  <c r="P1489" i="2"/>
  <c r="P1100" i="2"/>
  <c r="P1480" i="2"/>
  <c r="P1442" i="2"/>
  <c r="P1227" i="2"/>
  <c r="P875" i="2"/>
  <c r="P785" i="2"/>
  <c r="P1096" i="2"/>
  <c r="P1265" i="2"/>
  <c r="P1297" i="2"/>
  <c r="P794" i="2"/>
  <c r="P593" i="2"/>
  <c r="P1309" i="2"/>
  <c r="P1194" i="2"/>
  <c r="P1038" i="2"/>
  <c r="P787" i="2"/>
  <c r="P1486" i="2"/>
  <c r="P1499" i="2"/>
  <c r="P1205" i="2"/>
  <c r="P941" i="2"/>
  <c r="P1081" i="2"/>
  <c r="P1460" i="2"/>
  <c r="P1304" i="2"/>
  <c r="P1139" i="2"/>
  <c r="P1005" i="2"/>
  <c r="P1425" i="2"/>
  <c r="P1441" i="2"/>
  <c r="P796" i="2"/>
  <c r="P1451" i="2"/>
  <c r="P890" i="2"/>
  <c r="P1053" i="2"/>
  <c r="P951" i="2"/>
  <c r="P1500" i="2"/>
  <c r="P1376" i="2"/>
  <c r="P1266" i="2"/>
  <c r="P693" i="2"/>
  <c r="P1329" i="2"/>
  <c r="P1116" i="2"/>
  <c r="P1455" i="2"/>
  <c r="P1018" i="2"/>
  <c r="P1438" i="2"/>
  <c r="P1408" i="2"/>
  <c r="P1202" i="2"/>
  <c r="P1274" i="2"/>
  <c r="P1423" i="2"/>
  <c r="P1386" i="2"/>
  <c r="P956" i="2"/>
  <c r="P1492" i="2"/>
  <c r="P1393" i="2"/>
  <c r="P917" i="2"/>
  <c r="P1348" i="2"/>
  <c r="P1431" i="2"/>
  <c r="P848" i="2"/>
  <c r="P931" i="2"/>
  <c r="P1334" i="2"/>
  <c r="P610" i="2"/>
  <c r="P979" i="2"/>
  <c r="P1231" i="2"/>
  <c r="P1467" i="2"/>
  <c r="P1069" i="2"/>
  <c r="P784" i="2"/>
  <c r="P632" i="2"/>
  <c r="P1233" i="2"/>
  <c r="P1434" i="2"/>
  <c r="P512" i="2"/>
  <c r="P845" i="2"/>
  <c r="P519" i="2"/>
  <c r="P1459" i="2"/>
  <c r="P727" i="2"/>
  <c r="P1290" i="2"/>
  <c r="P1044" i="2"/>
  <c r="P1396" i="2"/>
  <c r="P798" i="2"/>
  <c r="P924" i="2"/>
  <c r="P1353" i="2"/>
  <c r="P1407" i="2"/>
  <c r="P1232" i="2"/>
  <c r="P587" i="2"/>
  <c r="P1251" i="2"/>
  <c r="P1271" i="2"/>
  <c r="P1002" i="2"/>
  <c r="P962" i="2"/>
  <c r="P746" i="2"/>
  <c r="P1272" i="2"/>
  <c r="P948" i="2"/>
  <c r="P1399" i="2"/>
  <c r="P1457" i="2"/>
  <c r="P1224" i="2"/>
  <c r="P701" i="2"/>
  <c r="P1131" i="2"/>
  <c r="P1075" i="2"/>
  <c r="P599" i="2"/>
  <c r="P1321" i="2"/>
  <c r="P755" i="2"/>
  <c r="P1052" i="2"/>
  <c r="P1463" i="2"/>
  <c r="P1248" i="2"/>
  <c r="P1184" i="2"/>
  <c r="P1357" i="2"/>
  <c r="P885" i="2"/>
  <c r="P1270" i="2"/>
  <c r="P1439" i="2"/>
  <c r="P816" i="2"/>
  <c r="P522" i="2"/>
  <c r="P1101" i="2"/>
  <c r="P1189" i="2"/>
  <c r="P485" i="2"/>
  <c r="P1484" i="2"/>
  <c r="P1045" i="2"/>
  <c r="P1318" i="2"/>
  <c r="P1491" i="2"/>
  <c r="P1330" i="2"/>
  <c r="P1435" i="2"/>
  <c r="P709" i="2"/>
  <c r="P990" i="2"/>
  <c r="P687" i="2"/>
  <c r="P1025" i="2"/>
  <c r="P638" i="2"/>
  <c r="P1447" i="2"/>
  <c r="P1471" i="2"/>
  <c r="P1208" i="2"/>
  <c r="P1289" i="2"/>
  <c r="P1152" i="2"/>
  <c r="P1109" i="2"/>
  <c r="P1464" i="2"/>
  <c r="P1080" i="2"/>
  <c r="P703" i="2"/>
  <c r="P1241" i="2"/>
  <c r="P708" i="2"/>
  <c r="P523" i="2"/>
  <c r="P1013" i="2"/>
  <c r="P1400" i="2"/>
  <c r="P1415" i="2"/>
  <c r="P1312" i="2"/>
  <c r="P1225" i="2"/>
  <c r="P1226" i="2"/>
  <c r="P1234" i="2"/>
  <c r="P1007" i="2"/>
  <c r="P716" i="2"/>
  <c r="P586" i="2"/>
  <c r="P556" i="2"/>
  <c r="P732" i="2"/>
  <c r="P1313" i="2"/>
  <c r="P1473" i="2"/>
  <c r="P1240" i="2"/>
  <c r="P1498" i="2"/>
  <c r="P1479" i="2"/>
  <c r="P1077" i="2"/>
  <c r="P1157" i="2"/>
  <c r="P1361" i="2"/>
  <c r="P1171" i="2"/>
  <c r="P772" i="2"/>
  <c r="P1322" i="2"/>
  <c r="P409" i="2"/>
  <c r="P423" i="2"/>
  <c r="P410" i="2"/>
  <c r="P425" i="2" l="1"/>
  <c r="P414" i="2"/>
  <c r="P424" i="2"/>
  <c r="P415" i="2"/>
  <c r="P419" i="2"/>
  <c r="P418" i="2"/>
  <c r="P413" i="2"/>
  <c r="P421" i="2"/>
  <c r="P420" i="2"/>
  <c r="P412" i="2"/>
  <c r="P417" i="2"/>
  <c r="P416" i="2"/>
  <c r="P427" i="2"/>
  <c r="P422" i="2"/>
  <c r="P411" i="2"/>
  <c r="P426" i="2"/>
</calcChain>
</file>

<file path=xl/sharedStrings.xml><?xml version="1.0" encoding="utf-8"?>
<sst xmlns="http://schemas.openxmlformats.org/spreadsheetml/2006/main" count="1547" uniqueCount="643">
  <si>
    <t>Client</t>
  </si>
  <si>
    <t>Ouvrage</t>
  </si>
  <si>
    <t>Total HT</t>
  </si>
  <si>
    <t>TVA</t>
  </si>
  <si>
    <t>Total TTC</t>
  </si>
  <si>
    <t>date</t>
  </si>
  <si>
    <t>Marge</t>
  </si>
  <si>
    <t>Désignation</t>
  </si>
  <si>
    <t xml:space="preserve">fournisseur </t>
  </si>
  <si>
    <t>Détails</t>
  </si>
  <si>
    <t>code article</t>
  </si>
  <si>
    <t>longueur</t>
  </si>
  <si>
    <t>largeur</t>
  </si>
  <si>
    <t>epaisseur</t>
  </si>
  <si>
    <t>prix HT</t>
  </si>
  <si>
    <t>Quantité</t>
  </si>
  <si>
    <t>Volume</t>
  </si>
  <si>
    <t>Coefficient de perte</t>
  </si>
  <si>
    <t>Volume Cfté</t>
  </si>
  <si>
    <t>Sous total</t>
  </si>
  <si>
    <t>Coefficient de vente</t>
  </si>
  <si>
    <t>Prix de vente</t>
  </si>
  <si>
    <t>Prix 1</t>
  </si>
  <si>
    <t>MP</t>
  </si>
  <si>
    <t>MO</t>
  </si>
  <si>
    <t>FO</t>
  </si>
  <si>
    <t>QU</t>
  </si>
  <si>
    <t>EM</t>
  </si>
  <si>
    <t>Liste</t>
  </si>
  <si>
    <t>Abet laminati</t>
  </si>
  <si>
    <t>877 Morbida</t>
  </si>
  <si>
    <t>Polaris noir</t>
  </si>
  <si>
    <t>Print HPL</t>
  </si>
  <si>
    <t>Accuride</t>
  </si>
  <si>
    <t xml:space="preserve">100% course 500 mm </t>
  </si>
  <si>
    <t xml:space="preserve">100% course 400 mm </t>
  </si>
  <si>
    <t>Coulisse push lache</t>
  </si>
  <si>
    <t>300 mm</t>
  </si>
  <si>
    <t>AJ Timber</t>
  </si>
  <si>
    <t>Plan de travail chêne 38 mm</t>
  </si>
  <si>
    <t>PLACHE3006538</t>
  </si>
  <si>
    <t>Plan de travail hêtre 38 mm</t>
  </si>
  <si>
    <t>PLAHETRE20006526</t>
  </si>
  <si>
    <t xml:space="preserve">CP bouleau 15 mm </t>
  </si>
  <si>
    <t>B/BB</t>
  </si>
  <si>
    <t>Barillet</t>
  </si>
  <si>
    <t>Hêtre toute épaisseur</t>
  </si>
  <si>
    <t>CP Peuplier 30 mm</t>
  </si>
  <si>
    <t>ordinaire</t>
  </si>
  <si>
    <t xml:space="preserve">CP bouleau 30 mm </t>
  </si>
  <si>
    <t>S/BB</t>
  </si>
  <si>
    <t>CP bouleau 18 mm</t>
  </si>
  <si>
    <t>CP bouleau 9 mm</t>
  </si>
  <si>
    <t xml:space="preserve">CP peulpier 30 mm </t>
  </si>
  <si>
    <t>Aggloméré CTBH 38mm</t>
  </si>
  <si>
    <t>Hydro</t>
  </si>
  <si>
    <t xml:space="preserve">Aggloméré CTBH 30mm </t>
  </si>
  <si>
    <t xml:space="preserve">Aggloméré CTBH 22 mm </t>
  </si>
  <si>
    <t xml:space="preserve">AggloméréCTBH 19 mm </t>
  </si>
  <si>
    <t xml:space="preserve">Aggloméré CTBH 19 mm </t>
  </si>
  <si>
    <t>Aggloméré 30mm</t>
  </si>
  <si>
    <t>Standart</t>
  </si>
  <si>
    <t xml:space="preserve">Aggloméré22 mm </t>
  </si>
  <si>
    <t>Aggloméré19 mm</t>
  </si>
  <si>
    <t>Chêne BME</t>
  </si>
  <si>
    <t>CP cintrable 9mm</t>
  </si>
  <si>
    <t>CP hêtre 9 mm</t>
  </si>
  <si>
    <t>Contre-balancement</t>
  </si>
  <si>
    <t>3 plis épicéa</t>
  </si>
  <si>
    <t>19 mm</t>
  </si>
  <si>
    <t>Sipo Avivé</t>
  </si>
  <si>
    <t>54 mm / 3350</t>
  </si>
  <si>
    <t>Bois d'ossature</t>
  </si>
  <si>
    <t>45 x 95</t>
  </si>
  <si>
    <t>sapin menuiserie</t>
  </si>
  <si>
    <t>38 x 200</t>
  </si>
  <si>
    <t>Parquet</t>
  </si>
  <si>
    <t>Colle parquet</t>
  </si>
  <si>
    <t>H3991</t>
  </si>
  <si>
    <t>Mélamine</t>
  </si>
  <si>
    <t>Stratifié</t>
  </si>
  <si>
    <t xml:space="preserve">CP filmé </t>
  </si>
  <si>
    <t>9 mm</t>
  </si>
  <si>
    <t>12 mm</t>
  </si>
  <si>
    <t>CP bouleau 21 mm</t>
  </si>
  <si>
    <t>CP bouleau 40 mm</t>
  </si>
  <si>
    <t>Compact</t>
  </si>
  <si>
    <t>basic</t>
  </si>
  <si>
    <t xml:space="preserve">CP chêne </t>
  </si>
  <si>
    <t>18 mm</t>
  </si>
  <si>
    <t>CP peuplier</t>
  </si>
  <si>
    <t>3 plis douglas</t>
  </si>
  <si>
    <t>sapin charpente</t>
  </si>
  <si>
    <t>45 x 120</t>
  </si>
  <si>
    <t>Cp Okoumé int</t>
  </si>
  <si>
    <t>Sapin rouge</t>
  </si>
  <si>
    <t>planche</t>
  </si>
  <si>
    <t>CP</t>
  </si>
  <si>
    <t>5mm</t>
  </si>
  <si>
    <t>Berner</t>
  </si>
  <si>
    <t xml:space="preserve">Colle MS </t>
  </si>
  <si>
    <t>colle néoprène</t>
  </si>
  <si>
    <t>Forfait visserie</t>
  </si>
  <si>
    <t>Vis</t>
  </si>
  <si>
    <t>clé allen</t>
  </si>
  <si>
    <t>Vis TBHC 8*50</t>
  </si>
  <si>
    <t>Rivet 4 x12 noir</t>
  </si>
  <si>
    <t>Boulon 4 x 12</t>
  </si>
  <si>
    <t>Ecrou 4</t>
  </si>
  <si>
    <t>Sintobois</t>
  </si>
  <si>
    <t>Kit placard</t>
  </si>
  <si>
    <t>Blomkal</t>
  </si>
  <si>
    <t>BE caché</t>
  </si>
  <si>
    <t>Normal</t>
  </si>
  <si>
    <t>BE</t>
  </si>
  <si>
    <t>Mise à plat</t>
  </si>
  <si>
    <t>Essence</t>
  </si>
  <si>
    <t>Minoré</t>
  </si>
  <si>
    <t>LMC</t>
  </si>
  <si>
    <t>Poignée coquille</t>
  </si>
  <si>
    <t>POI454NM</t>
  </si>
  <si>
    <t>Hotel</t>
  </si>
  <si>
    <t>Repas</t>
  </si>
  <si>
    <t>Colette</t>
  </si>
  <si>
    <t>XL</t>
  </si>
  <si>
    <t>Pied compas</t>
  </si>
  <si>
    <t>L</t>
  </si>
  <si>
    <t>Pied tourné</t>
  </si>
  <si>
    <t>Tray</t>
  </si>
  <si>
    <t>??b</t>
  </si>
  <si>
    <t>Miroir Normand</t>
  </si>
  <si>
    <t>Miroir André</t>
  </si>
  <si>
    <t>Rail Rose</t>
  </si>
  <si>
    <t>Apoline</t>
  </si>
  <si>
    <t>Patère</t>
  </si>
  <si>
    <t>Bastien</t>
  </si>
  <si>
    <t>Blum</t>
  </si>
  <si>
    <t>Charnière porte applique</t>
  </si>
  <si>
    <t>Embase droite</t>
  </si>
  <si>
    <t>Charnière porte rentrante</t>
  </si>
  <si>
    <t>Boitier pousse lache</t>
  </si>
  <si>
    <t>226779 </t>
  </si>
  <si>
    <t>pousse lache</t>
  </si>
  <si>
    <t>226702 </t>
  </si>
  <si>
    <t>Tiroir legrabox moyenne</t>
  </si>
  <si>
    <t>Calle d'angle +-5</t>
  </si>
  <si>
    <t>Charnière -45°</t>
  </si>
  <si>
    <t>Embase en croix</t>
  </si>
  <si>
    <t>Aventos HF standard</t>
  </si>
  <si>
    <t>Noir</t>
  </si>
  <si>
    <t>Bonnemazou</t>
  </si>
  <si>
    <t>Poignée x2</t>
  </si>
  <si>
    <t>Plaque x2</t>
  </si>
  <si>
    <t>Bostik</t>
  </si>
  <si>
    <t>Colle blanche m²</t>
  </si>
  <si>
    <t>colle blanche biberon</t>
  </si>
  <si>
    <t>Bouton</t>
  </si>
  <si>
    <t>Poignée cuir</t>
  </si>
  <si>
    <t>333171-11</t>
  </si>
  <si>
    <t xml:space="preserve">Poignée LIP laiton </t>
  </si>
  <si>
    <t> 343451-11</t>
  </si>
  <si>
    <t>CACC</t>
  </si>
  <si>
    <t>Tube acier D50mm</t>
  </si>
  <si>
    <t>ep 2mm</t>
  </si>
  <si>
    <t>acier</t>
  </si>
  <si>
    <t>Cenpac</t>
  </si>
  <si>
    <t>Cornières carton</t>
  </si>
  <si>
    <t>cornières mousse</t>
  </si>
  <si>
    <t>calle crémaière</t>
  </si>
  <si>
    <t>rouleau doufine</t>
  </si>
  <si>
    <t>rouleau bulle</t>
  </si>
  <si>
    <t>carton</t>
  </si>
  <si>
    <t>pochette tissu</t>
  </si>
  <si>
    <t>pochette BL</t>
  </si>
  <si>
    <t>carte merci</t>
  </si>
  <si>
    <t>autocollant livraison</t>
  </si>
  <si>
    <t>Corian</t>
  </si>
  <si>
    <t>Spicy 965</t>
  </si>
  <si>
    <t>Cameo White</t>
  </si>
  <si>
    <t xml:space="preserve">Limestone prima </t>
  </si>
  <si>
    <t>3658 x 760</t>
  </si>
  <si>
    <t>Colle</t>
  </si>
  <si>
    <t>caton de 10</t>
  </si>
  <si>
    <t>Spicy 967</t>
  </si>
  <si>
    <t>Glacier White</t>
  </si>
  <si>
    <t>3650x760</t>
  </si>
  <si>
    <t>Bomde</t>
  </si>
  <si>
    <t xml:space="preserve">Dix6 </t>
  </si>
  <si>
    <t>sticker</t>
  </si>
  <si>
    <t>orocal 551702</t>
  </si>
  <si>
    <t>poubelle</t>
  </si>
  <si>
    <t>Ebene</t>
  </si>
  <si>
    <t>Noyer d'amérique</t>
  </si>
  <si>
    <t>Chêne</t>
  </si>
  <si>
    <t>Egger</t>
  </si>
  <si>
    <t>U 708 ST9 19mm</t>
  </si>
  <si>
    <t>H 110 ST9</t>
  </si>
  <si>
    <t>W980 st2</t>
  </si>
  <si>
    <t>30 mm</t>
  </si>
  <si>
    <t>Stratifié blanc pleine masse</t>
  </si>
  <si>
    <t>Mélamine chêne Vicenza</t>
  </si>
  <si>
    <t>H3157 ST12</t>
  </si>
  <si>
    <t>Stratifié chêne Vicenza</t>
  </si>
  <si>
    <t>W980</t>
  </si>
  <si>
    <t>8 mm</t>
  </si>
  <si>
    <t xml:space="preserve">19 mm </t>
  </si>
  <si>
    <t xml:space="preserve">16 mm </t>
  </si>
  <si>
    <t>U201 ST9</t>
  </si>
  <si>
    <t>H3331</t>
  </si>
  <si>
    <t>U999 ST2</t>
  </si>
  <si>
    <t>H3404</t>
  </si>
  <si>
    <t>U775</t>
  </si>
  <si>
    <t>stratifié</t>
  </si>
  <si>
    <t>F105</t>
  </si>
  <si>
    <t>U708</t>
  </si>
  <si>
    <t>U216 ST9</t>
  </si>
  <si>
    <t>U999 / PM</t>
  </si>
  <si>
    <t>MDF</t>
  </si>
  <si>
    <t>Poirier Trano H3114 ST9</t>
  </si>
  <si>
    <t>Hêtre Country H3991 ST10</t>
  </si>
  <si>
    <t>Erable H3840</t>
  </si>
  <si>
    <t>Frêne de Lion</t>
  </si>
  <si>
    <t>U608 ST9</t>
  </si>
  <si>
    <t>Vert Fjord U636 ST9</t>
  </si>
  <si>
    <t>U708 ST9</t>
  </si>
  <si>
    <t>U113</t>
  </si>
  <si>
    <t>Gris ombre U963</t>
  </si>
  <si>
    <t>Gris fumé U773</t>
  </si>
  <si>
    <t>Falbala</t>
  </si>
  <si>
    <t>ancrage plafond</t>
  </si>
  <si>
    <t>QFLA-21ANC</t>
  </si>
  <si>
    <t>Bloc filin réglable</t>
  </si>
  <si>
    <t>QFLA-21BLO</t>
  </si>
  <si>
    <t>Bloc filin fixe</t>
  </si>
  <si>
    <t>QFLA-21ANC2</t>
  </si>
  <si>
    <t>Filin</t>
  </si>
  <si>
    <t>QFL-12200</t>
  </si>
  <si>
    <t>Festool</t>
  </si>
  <si>
    <t>Domino 10 barre ML</t>
  </si>
  <si>
    <t>Domino 8 x 50</t>
  </si>
  <si>
    <t>Foussier</t>
  </si>
  <si>
    <t>Verrin M6</t>
  </si>
  <si>
    <t>Pieds de 100</t>
  </si>
  <si>
    <t>Vérin sur platine</t>
  </si>
  <si>
    <t>VER901</t>
  </si>
  <si>
    <t>Attache plinthe</t>
  </si>
  <si>
    <t>cornière alu 20x20x2000</t>
  </si>
  <si>
    <t> 252084 </t>
  </si>
  <si>
    <t>Roulette charge 60 KG</t>
  </si>
  <si>
    <t>Serrure de meuble</t>
  </si>
  <si>
    <t>Barillet de serrue</t>
  </si>
  <si>
    <t>Gache serrure</t>
  </si>
  <si>
    <t>Verrin M8 x 10</t>
  </si>
  <si>
    <t>Insert M10</t>
  </si>
  <si>
    <t>Passe cable métalique</t>
  </si>
  <si>
    <t>Tourillon lisse 10</t>
  </si>
  <si>
    <t>Barre de penderie 3m</t>
  </si>
  <si>
    <t>Support penderie</t>
  </si>
  <si>
    <t xml:space="preserve">Paumelle inox noir x12 </t>
  </si>
  <si>
    <t>Panier linge</t>
  </si>
  <si>
    <t> 236425 </t>
  </si>
  <si>
    <t>Compas</t>
  </si>
  <si>
    <t>penderie escamotable</t>
  </si>
  <si>
    <t>Raidisseur de porte</t>
  </si>
  <si>
    <t>EKU clipo 36 hm</t>
  </si>
  <si>
    <t>EKU clipo 26/36 rail haut L2500</t>
  </si>
  <si>
    <t>EKU clipo rail bas L 2500</t>
  </si>
  <si>
    <t>Tourillon 8 x 30 par 100</t>
  </si>
  <si>
    <t>Colonne épice</t>
  </si>
  <si>
    <t>Paumelle noir</t>
  </si>
  <si>
    <t>Butée de porte</t>
  </si>
  <si>
    <t>Mastic vitier</t>
  </si>
  <si>
    <t>Bateuse</t>
  </si>
  <si>
    <t>Rol 22</t>
  </si>
  <si>
    <t>charnière inox</t>
  </si>
  <si>
    <t>Loqueteau</t>
  </si>
  <si>
    <t>charnière piano</t>
  </si>
  <si>
    <t>Glass solution</t>
  </si>
  <si>
    <t>Verre 33/2</t>
  </si>
  <si>
    <t>STADIP PROTECT</t>
  </si>
  <si>
    <t>Vitrage 8 mm JPP</t>
  </si>
  <si>
    <t>PLANICLEAR 8</t>
  </si>
  <si>
    <t>Verre armé</t>
  </si>
  <si>
    <t>4 mm</t>
  </si>
  <si>
    <t>Verre 5 mm coupe brute</t>
  </si>
  <si>
    <t>Groom</t>
  </si>
  <si>
    <t>Charnière double action</t>
  </si>
  <si>
    <t>Hubler</t>
  </si>
  <si>
    <t>Mélamine S218</t>
  </si>
  <si>
    <t>ZPBS128P1</t>
  </si>
  <si>
    <t>Stratifié LR28</t>
  </si>
  <si>
    <t>ZSALR28FS</t>
  </si>
  <si>
    <t>Stratifié cuivre</t>
  </si>
  <si>
    <t>D447</t>
  </si>
  <si>
    <t>Hêtre blanc ramageux</t>
  </si>
  <si>
    <t>Merisier d'amérique</t>
  </si>
  <si>
    <t>Ikea</t>
  </si>
  <si>
    <t>Evier 1 bac inox</t>
  </si>
  <si>
    <t>LÅNGUDDEN</t>
  </si>
  <si>
    <t>Desserte avec rangement fermé</t>
  </si>
  <si>
    <t>Bror</t>
  </si>
  <si>
    <t>Krono</t>
  </si>
  <si>
    <t xml:space="preserve">U119 VL </t>
  </si>
  <si>
    <t>Couleur</t>
  </si>
  <si>
    <t>straifié</t>
  </si>
  <si>
    <t>Lamello</t>
  </si>
  <si>
    <t>Clamex P14</t>
  </si>
  <si>
    <t>Tenso</t>
  </si>
  <si>
    <t>Divario</t>
  </si>
  <si>
    <t>Leroy Merlin</t>
  </si>
  <si>
    <t>Barre de seuil</t>
  </si>
  <si>
    <t>Nez de marche</t>
  </si>
  <si>
    <t>POI522BVF</t>
  </si>
  <si>
    <t>AVENTOS HKS</t>
  </si>
  <si>
    <t>SET2322</t>
  </si>
  <si>
    <t>Chapelle</t>
  </si>
  <si>
    <t>FER517</t>
  </si>
  <si>
    <t>Poignée marine</t>
  </si>
  <si>
    <t>POI587NM</t>
  </si>
  <si>
    <t>Spot Led 12V</t>
  </si>
  <si>
    <t>SPO246GR</t>
  </si>
  <si>
    <t>Transfo 12V / 15W</t>
  </si>
  <si>
    <t>TRA2515</t>
  </si>
  <si>
    <t>Interrupteur Contacteur</t>
  </si>
  <si>
    <t>INT513</t>
  </si>
  <si>
    <t>Bandeaux LED</t>
  </si>
  <si>
    <t>BAN513BLC</t>
  </si>
  <si>
    <t>Transfo LED</t>
  </si>
  <si>
    <t>TRA4950</t>
  </si>
  <si>
    <t>Profil alu LED 2M</t>
  </si>
  <si>
    <t>PRO667AR</t>
  </si>
  <si>
    <t>Profil diffusant</t>
  </si>
  <si>
    <t>PRO670</t>
  </si>
  <si>
    <t>Coullisant</t>
  </si>
  <si>
    <t>Hawa80</t>
  </si>
  <si>
    <t>poignée pour coulissant</t>
  </si>
  <si>
    <t>POI3250NO</t>
  </si>
  <si>
    <t>Bouton mini tour</t>
  </si>
  <si>
    <t>BOU825NM</t>
  </si>
  <si>
    <t>Prise USB</t>
  </si>
  <si>
    <t>PRI574</t>
  </si>
  <si>
    <t>support invisible 110</t>
  </si>
  <si>
    <t>CON112</t>
  </si>
  <si>
    <t>Attache invisible</t>
  </si>
  <si>
    <t>ATT817D</t>
  </si>
  <si>
    <t>Rail attache</t>
  </si>
  <si>
    <t>PRO1204</t>
  </si>
  <si>
    <t>Eku clipso</t>
  </si>
  <si>
    <t>BUT3540IN</t>
  </si>
  <si>
    <t>Brosse à visser</t>
  </si>
  <si>
    <t>PRO2018AL</t>
  </si>
  <si>
    <t>Poubelle plan de travail</t>
  </si>
  <si>
    <t>POU6015</t>
  </si>
  <si>
    <t>Poignée nina</t>
  </si>
  <si>
    <t>PO38160NO</t>
  </si>
  <si>
    <t>Console d'étagère</t>
  </si>
  <si>
    <t>CON402NM</t>
  </si>
  <si>
    <t>Béquille Fold</t>
  </si>
  <si>
    <t>BEQ412NO</t>
  </si>
  <si>
    <t>Rosace clé</t>
  </si>
  <si>
    <t>ROS122NO</t>
  </si>
  <si>
    <t>Rosace condannation</t>
  </si>
  <si>
    <t>ROS124NO</t>
  </si>
  <si>
    <t>Serrure Vachette</t>
  </si>
  <si>
    <t>GAC22BL</t>
  </si>
  <si>
    <t>Poignée Fall</t>
  </si>
  <si>
    <t>POI320224NO</t>
  </si>
  <si>
    <t>Bouton forge</t>
  </si>
  <si>
    <t>BOU29456NO</t>
  </si>
  <si>
    <t>Barre penderie inox</t>
  </si>
  <si>
    <t>TUB1125IN</t>
  </si>
  <si>
    <t>Naissance droite</t>
  </si>
  <si>
    <t>SUP2525IN</t>
  </si>
  <si>
    <t>Naissante dessous</t>
  </si>
  <si>
    <t>SUP163CH</t>
  </si>
  <si>
    <t>Médiland</t>
  </si>
  <si>
    <t xml:space="preserve">MDF 19 mm </t>
  </si>
  <si>
    <t xml:space="preserve">MDF 30 mm </t>
  </si>
  <si>
    <t xml:space="preserve">MDF 25 mm </t>
  </si>
  <si>
    <t xml:space="preserve">MDF 10 mm </t>
  </si>
  <si>
    <t xml:space="preserve">MDF 3 mm </t>
  </si>
  <si>
    <t>MDF 12 mm</t>
  </si>
  <si>
    <t>Oberflex</t>
  </si>
  <si>
    <t>Stratifié allu brossé</t>
  </si>
  <si>
    <t>Stratifié chêne</t>
  </si>
  <si>
    <t>Brut d'Ober</t>
  </si>
  <si>
    <t>Objet insolite</t>
  </si>
  <si>
    <t>Poignée de tirage</t>
  </si>
  <si>
    <t>Liane</t>
  </si>
  <si>
    <t>Osterman</t>
  </si>
  <si>
    <t>chant U708 ST9</t>
  </si>
  <si>
    <t>1 mm / 19 mm</t>
  </si>
  <si>
    <t>chant H028 SEV</t>
  </si>
  <si>
    <t>1 mm / 43 mm</t>
  </si>
  <si>
    <t xml:space="preserve">Chant W980 </t>
  </si>
  <si>
    <t>04B.0102.03310</t>
  </si>
  <si>
    <t>Chant H3157</t>
  </si>
  <si>
    <t>046.1009.02310</t>
  </si>
  <si>
    <t>Chant U201 ST9 1mm</t>
  </si>
  <si>
    <t>U41.2545.02310</t>
  </si>
  <si>
    <t>Chant H3331</t>
  </si>
  <si>
    <t>046.1174</t>
  </si>
  <si>
    <t>23 x 1</t>
  </si>
  <si>
    <t>1mm/23mm</t>
  </si>
  <si>
    <t>23 mm/1 mm</t>
  </si>
  <si>
    <t>1mm/23</t>
  </si>
  <si>
    <t>U963</t>
  </si>
  <si>
    <t>43 mm/1 mm</t>
  </si>
  <si>
    <t>Panofrance</t>
  </si>
  <si>
    <t>Panneau hetre latté</t>
  </si>
  <si>
    <t>Panneaux chêne lame entière</t>
  </si>
  <si>
    <t>22 mm</t>
  </si>
  <si>
    <t>Panneaux hêtre 2,5*1,22</t>
  </si>
  <si>
    <t>Périgord bois</t>
  </si>
  <si>
    <t>CP 40 mm Okoumé</t>
  </si>
  <si>
    <t>Extérieur</t>
  </si>
  <si>
    <t>Ordinaire</t>
  </si>
  <si>
    <t xml:space="preserve">Polyrey </t>
  </si>
  <si>
    <t>H028 SEV</t>
  </si>
  <si>
    <t>Stratifié jaune mimosa</t>
  </si>
  <si>
    <t>M103 FA</t>
  </si>
  <si>
    <t>Retif</t>
  </si>
  <si>
    <t>Joint T Urban</t>
  </si>
  <si>
    <t>Coude Urban</t>
  </si>
  <si>
    <t>Tube Urban</t>
  </si>
  <si>
    <t>Départ Urban</t>
  </si>
  <si>
    <t>Rétif</t>
  </si>
  <si>
    <t>Urban T</t>
  </si>
  <si>
    <t>Urban tube 3 m</t>
  </si>
  <si>
    <t>Urban coude</t>
  </si>
  <si>
    <t>Urban base</t>
  </si>
  <si>
    <t>Rotin filé</t>
  </si>
  <si>
    <t>cannage 1/2 maille</t>
  </si>
  <si>
    <t>cannage grosse maille</t>
  </si>
  <si>
    <t>PE</t>
  </si>
  <si>
    <t>Soromap</t>
  </si>
  <si>
    <t>Vernis hydro m²</t>
  </si>
  <si>
    <t>HSC6036</t>
  </si>
  <si>
    <t>Laque hydro m²</t>
  </si>
  <si>
    <t>HKR</t>
  </si>
  <si>
    <t>Apprêt hydro m²</t>
  </si>
  <si>
    <t>HBT603</t>
  </si>
  <si>
    <t>Saturateur</t>
  </si>
  <si>
    <t>XGC21902</t>
  </si>
  <si>
    <t>Peinture tableau</t>
  </si>
  <si>
    <t>2 KG</t>
  </si>
  <si>
    <t>Vitrificateur/m2 fini</t>
  </si>
  <si>
    <t>HPC34</t>
  </si>
  <si>
    <t>LUA436</t>
  </si>
  <si>
    <t>5L</t>
  </si>
  <si>
    <t>Vernis PU en 2 x 3 couches</t>
  </si>
  <si>
    <t>m carré</t>
  </si>
  <si>
    <t>Teinte deux faces</t>
  </si>
  <si>
    <t>Staron</t>
  </si>
  <si>
    <t>Aspen Fiesta</t>
  </si>
  <si>
    <t>3680 x 760</t>
  </si>
  <si>
    <t>Mosaic dalmatian</t>
  </si>
  <si>
    <t>Sunclear</t>
  </si>
  <si>
    <t>Altuglas</t>
  </si>
  <si>
    <t>3,05 x 2,03</t>
  </si>
  <si>
    <t>Komacel</t>
  </si>
  <si>
    <t>3 x 1,56</t>
  </si>
  <si>
    <t>Paligh</t>
  </si>
  <si>
    <t>3,05 x 1,56</t>
  </si>
  <si>
    <t>PMMA</t>
  </si>
  <si>
    <t>6 mm</t>
  </si>
  <si>
    <t>TDB</t>
  </si>
  <si>
    <t>Tasseaux 40x40</t>
  </si>
  <si>
    <t>Hêtre</t>
  </si>
  <si>
    <t>Tasseaux 30x30</t>
  </si>
  <si>
    <t xml:space="preserve">Chêne </t>
  </si>
  <si>
    <t>20 mm</t>
  </si>
  <si>
    <t>38 mm</t>
  </si>
  <si>
    <t>Unikalo</t>
  </si>
  <si>
    <t>bache feutre</t>
  </si>
  <si>
    <t>DUL0097</t>
  </si>
  <si>
    <t>3D bois debout Huilé</t>
  </si>
  <si>
    <t>Colle Sika</t>
  </si>
  <si>
    <t>1 pour 2 m2</t>
  </si>
  <si>
    <t>Vink</t>
  </si>
  <si>
    <t>Tableau aiment / velleda</t>
  </si>
  <si>
    <t>3,05/1,22</t>
  </si>
  <si>
    <t>mélamine</t>
  </si>
  <si>
    <t>Tente</t>
  </si>
  <si>
    <t>Roulette atlier</t>
  </si>
  <si>
    <t>Console renforcé</t>
  </si>
  <si>
    <t>Chêne Kendal H3171</t>
  </si>
  <si>
    <t>Soie rose U313</t>
  </si>
  <si>
    <t>W1101</t>
  </si>
  <si>
    <t>U788</t>
  </si>
  <si>
    <t>W908</t>
  </si>
  <si>
    <t>Mélaminé 19 mm</t>
  </si>
  <si>
    <t xml:space="preserve">Pied </t>
  </si>
  <si>
    <t>PIE800NM</t>
  </si>
  <si>
    <t>H1113</t>
  </si>
  <si>
    <t>H3156 chêne Corbridge</t>
  </si>
  <si>
    <t>Cp 9 mm chêne</t>
  </si>
  <si>
    <t>CP 18 mm chêne</t>
  </si>
  <si>
    <t>CP 5 mm chêne</t>
  </si>
  <si>
    <t>P114 FA</t>
  </si>
  <si>
    <t>Chêne Kendal H3398</t>
  </si>
  <si>
    <t>Marbre Torano H F105</t>
  </si>
  <si>
    <t>Bleu Cosmique U504</t>
  </si>
  <si>
    <t>Superfront</t>
  </si>
  <si>
    <t>Poignée noir</t>
  </si>
  <si>
    <t>Cabineo 8 M6</t>
  </si>
  <si>
    <t>CAB310NO</t>
  </si>
  <si>
    <t>MDF 22 MM</t>
  </si>
  <si>
    <t>Lame terrasse marron</t>
  </si>
  <si>
    <t>N005</t>
  </si>
  <si>
    <t>Sapin blanc 4,80</t>
  </si>
  <si>
    <t>32x225</t>
  </si>
  <si>
    <t>Planche pin</t>
  </si>
  <si>
    <t>25*225</t>
  </si>
  <si>
    <t>H1887</t>
  </si>
  <si>
    <t>Mélamie</t>
  </si>
  <si>
    <t>Chant alu</t>
  </si>
  <si>
    <t>U515</t>
  </si>
  <si>
    <t>F160</t>
  </si>
  <si>
    <t>Poignée profil</t>
  </si>
  <si>
    <t>POI938860NO</t>
  </si>
  <si>
    <t>ensemble coulissant étroit</t>
  </si>
  <si>
    <t>ENS002</t>
  </si>
  <si>
    <t>Porte relevante</t>
  </si>
  <si>
    <t>Baguette Louis XVI 20*70</t>
  </si>
  <si>
    <t>Ayous</t>
  </si>
  <si>
    <t>15,35 PR8</t>
  </si>
  <si>
    <t>U660</t>
  </si>
  <si>
    <t>H3171</t>
  </si>
  <si>
    <t>U313</t>
  </si>
  <si>
    <t>Brossé laiton</t>
  </si>
  <si>
    <t>MDF 30 Noir</t>
  </si>
  <si>
    <t>Dispano</t>
  </si>
  <si>
    <t>H1615</t>
  </si>
  <si>
    <t>W1000</t>
  </si>
  <si>
    <t>Unistop bois evo</t>
  </si>
  <si>
    <t>3L</t>
  </si>
  <si>
    <t>Daf 70</t>
  </si>
  <si>
    <t>CP 15 mm okoumé</t>
  </si>
  <si>
    <t>Nude Abricot U 232</t>
  </si>
  <si>
    <t>Fleetwood Blanc H3450</t>
  </si>
  <si>
    <t>Gris graphite U961</t>
  </si>
  <si>
    <t>Gris graphite U962</t>
  </si>
  <si>
    <t>Placage chêne noir</t>
  </si>
  <si>
    <t>2,45*1,24</t>
  </si>
  <si>
    <t>Poignée type LIP</t>
  </si>
  <si>
    <t>POI720100NO</t>
  </si>
  <si>
    <t>U899 Soft black</t>
  </si>
  <si>
    <t>Apprêt PU 2*2</t>
  </si>
  <si>
    <t>au m2</t>
  </si>
  <si>
    <t>Rolpin</t>
  </si>
  <si>
    <t xml:space="preserve">20 mm </t>
  </si>
  <si>
    <t>40 mm</t>
  </si>
  <si>
    <t>H1733 Bouleau de Mainau</t>
  </si>
  <si>
    <t>U163 Jaune curry</t>
  </si>
  <si>
    <t>Frêne Olivier</t>
  </si>
  <si>
    <t>attention mini 6</t>
  </si>
  <si>
    <t xml:space="preserve">LTL </t>
  </si>
  <si>
    <t xml:space="preserve">54 mm </t>
  </si>
  <si>
    <t>Heure atelier</t>
  </si>
  <si>
    <t>Total heure</t>
  </si>
  <si>
    <t>Laque</t>
  </si>
  <si>
    <t>Pose 1</t>
  </si>
  <si>
    <t>Pose 2</t>
  </si>
  <si>
    <t xml:space="preserve">Fournisseur </t>
  </si>
  <si>
    <t>Programmation</t>
  </si>
  <si>
    <t>Ordre</t>
  </si>
  <si>
    <t>Article 1</t>
  </si>
  <si>
    <t>Collage</t>
  </si>
  <si>
    <t>Usinage</t>
  </si>
  <si>
    <t>Montage</t>
  </si>
  <si>
    <t>Re-montage</t>
  </si>
  <si>
    <t>Emballage</t>
  </si>
  <si>
    <t>Ordre2</t>
  </si>
  <si>
    <t>Ordre3</t>
  </si>
  <si>
    <t>Chant H3991 1 mm</t>
  </si>
  <si>
    <t>Chant U775</t>
  </si>
  <si>
    <t xml:space="preserve"> Chant U119 VL </t>
  </si>
  <si>
    <t>Chant Hêtre Country H3991 ST10</t>
  </si>
  <si>
    <t>Chant Poirier Trano H3114 ST9</t>
  </si>
  <si>
    <t>Chant Vert fjord</t>
  </si>
  <si>
    <t>Chant U113</t>
  </si>
  <si>
    <t>Chant W980</t>
  </si>
  <si>
    <t>Chant U963</t>
  </si>
  <si>
    <t>Chant W980 43</t>
  </si>
  <si>
    <t>CP 40 mm Okoumé O</t>
  </si>
  <si>
    <t>H028 SEV S</t>
  </si>
  <si>
    <t>H3991 s</t>
  </si>
  <si>
    <t>CP filmé s</t>
  </si>
  <si>
    <t>Cp chêne 9</t>
  </si>
  <si>
    <t>Charnière porte applique n</t>
  </si>
  <si>
    <t>Charnière porte rentrante n</t>
  </si>
  <si>
    <t>Embase droite n</t>
  </si>
  <si>
    <t>sticker p</t>
  </si>
  <si>
    <t>W980 16 mm</t>
  </si>
  <si>
    <t xml:space="preserve">W980 19 mm </t>
  </si>
  <si>
    <t>W980 8 mm</t>
  </si>
  <si>
    <t>H3331 stratifié</t>
  </si>
  <si>
    <t>U999 ST2 stratifié</t>
  </si>
  <si>
    <t>U775 stratifié</t>
  </si>
  <si>
    <t>U708 stratifié</t>
  </si>
  <si>
    <t>U216 ST9 stratifié</t>
  </si>
  <si>
    <t>U999 / PM stratifié</t>
  </si>
  <si>
    <t>Poirier Trano H3114 ST9 stratifié</t>
  </si>
  <si>
    <t>Gris ombre U963 stratifié</t>
  </si>
  <si>
    <t>Panier linge petie</t>
  </si>
  <si>
    <t>Grande charnière double action</t>
  </si>
  <si>
    <t>U119 VL stratifié</t>
  </si>
  <si>
    <t>Poignée coquille petite</t>
  </si>
  <si>
    <t>Butée de porte simple</t>
  </si>
  <si>
    <t>gache serrure dormant</t>
  </si>
  <si>
    <t>MDF 19 mm hydro</t>
  </si>
  <si>
    <t>chant H028 SEV 43 mm</t>
  </si>
  <si>
    <t>Colle staron</t>
  </si>
  <si>
    <t>Chêne 38 mm</t>
  </si>
  <si>
    <t>Gris ombre U963 mélamine</t>
  </si>
  <si>
    <t>Gris fumé U773 mélamine</t>
  </si>
  <si>
    <t>W908 19 mm Mélamine</t>
  </si>
  <si>
    <t>P114 FA stratifié</t>
  </si>
  <si>
    <t>Chêne Kendal H3398 stratifié</t>
  </si>
  <si>
    <t xml:space="preserve">Chêne Gladstone H3326 </t>
  </si>
  <si>
    <t>Chêne Gladstone H3326 stratifié</t>
  </si>
  <si>
    <t>OSB 18</t>
  </si>
  <si>
    <t xml:space="preserve">OSB 12 mm </t>
  </si>
  <si>
    <t>W980 ST2 12</t>
  </si>
  <si>
    <t>N005 stratifié</t>
  </si>
  <si>
    <t>Chant alu 100 mm</t>
  </si>
  <si>
    <t>U515 23 mm</t>
  </si>
  <si>
    <t>U660 stratifié</t>
  </si>
  <si>
    <t>Sipo avivé 54 mm</t>
  </si>
  <si>
    <t>Soie rose U313 ?</t>
  </si>
  <si>
    <t>Fleetwood Blanc H3450 stratifié</t>
  </si>
  <si>
    <t>U899 Soft black stratifié</t>
  </si>
  <si>
    <t>J-light 40 mm</t>
  </si>
  <si>
    <t>J-light 20 mm</t>
  </si>
  <si>
    <t>H1733 Bouleau de Mainau stratifié</t>
  </si>
  <si>
    <t>U163 Jaune curry stratifié</t>
  </si>
  <si>
    <t xml:space="preserve">Placage Frêne Olivier </t>
  </si>
  <si>
    <t>W1100 ST9 stratifié</t>
  </si>
  <si>
    <t>W1100 St9 19 mm</t>
  </si>
  <si>
    <t>Test</t>
  </si>
  <si>
    <t>bidule</t>
  </si>
  <si>
    <t>ouhou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</si>
</sst>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2" formatCode="_-* #,##0\ &quot;€&quot;_-;\-* #,##0\ &quot;€&quot;_-;_-* &quot;-&quot;\ &quot;€&quot;_-;_-@_-"/>
    <numFmt numFmtId="164" formatCode="#,##0.00\ &quot;€&quot;"/>
    <numFmt numFmtId="165" formatCode="#,##0\ &quot;€&quot;"/>
    <numFmt numFmtId="166" formatCode=";;;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rgb="FFFFFF00"/>
      <name val="Arial"/>
      <family val="2"/>
    </font>
    <font>
      <sz val="12"/>
      <color theme="1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1"/>
      <color indexed="8"/>
      <name val="Calibri"/>
      <family val="2"/>
    </font>
    <font>
      <sz val="11"/>
      <color indexed="8"/>
      <name val="Calibri (Corps)"/>
    </font>
    <font>
      <sz val="11"/>
      <color theme="1"/>
      <name val="Calibri (Corps)"/>
    </font>
    <font>
      <sz val="12"/>
      <color theme="0"/>
      <name val="Arial"/>
      <family val="2"/>
    </font>
    <font>
      <sz val="11"/>
      <color theme="4" tint="-0.249977111117893"/>
      <name val="Calibri"/>
      <family val="2"/>
      <scheme val="minor"/>
    </font>
    <font>
      <sz val="10"/>
      <color theme="1"/>
      <name val="Arial Unicode MS"/>
      <family val="2"/>
    </font>
    <font>
      <sz val="11"/>
      <color theme="4" tint="-0.249977111117893"/>
      <name val="Calibri"/>
      <scheme val="minor"/>
    </font>
    <font>
      <b/>
      <sz val="10"/>
      <color theme="4" tint="-0.249977111117893"/>
      <name val="Arial"/>
    </font>
    <font>
      <b/>
      <sz val="10"/>
      <color rgb="FFFF0000"/>
      <name val="Arial"/>
    </font>
    <font>
      <sz val="12"/>
      <color rgb="FFFF0000"/>
      <name val="Arial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1F9B15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9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9" fontId="4" fillId="0" borderId="0" xfId="1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/>
    <xf numFmtId="10" fontId="0" fillId="0" borderId="0" xfId="0" applyNumberFormat="1" applyAlignment="1">
      <alignment horizontal="center" vertical="center"/>
    </xf>
    <xf numFmtId="10" fontId="0" fillId="0" borderId="0" xfId="0" applyNumberFormat="1"/>
    <xf numFmtId="164" fontId="2" fillId="0" borderId="0" xfId="0" applyNumberFormat="1" applyFont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2" fontId="8" fillId="4" borderId="10" xfId="0" applyNumberFormat="1" applyFont="1" applyFill="1" applyBorder="1" applyAlignment="1">
      <alignment horizontal="center" vertical="center"/>
    </xf>
    <xf numFmtId="166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4" fontId="10" fillId="0" borderId="0" xfId="0" applyNumberFormat="1" applyFont="1"/>
    <xf numFmtId="0" fontId="9" fillId="0" borderId="0" xfId="0" applyFont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4" fontId="13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/>
    </xf>
    <xf numFmtId="4" fontId="0" fillId="0" borderId="1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4" fontId="0" fillId="11" borderId="1" xfId="0" applyNumberFormat="1" applyFill="1" applyBorder="1" applyAlignment="1">
      <alignment horizontal="center" vertical="center"/>
    </xf>
    <xf numFmtId="4" fontId="0" fillId="12" borderId="1" xfId="0" applyNumberFormat="1" applyFill="1" applyBorder="1" applyAlignment="1">
      <alignment horizontal="center" vertical="center"/>
    </xf>
    <xf numFmtId="4" fontId="0" fillId="13" borderId="1" xfId="0" applyNumberFormat="1" applyFill="1" applyBorder="1" applyAlignment="1">
      <alignment horizontal="center" vertical="center"/>
    </xf>
    <xf numFmtId="165" fontId="12" fillId="11" borderId="1" xfId="0" applyNumberFormat="1" applyFont="1" applyFill="1" applyBorder="1" applyAlignment="1">
      <alignment horizontal="center" vertical="center"/>
    </xf>
    <xf numFmtId="165" fontId="12" fillId="12" borderId="1" xfId="0" applyNumberFormat="1" applyFont="1" applyFill="1" applyBorder="1" applyAlignment="1">
      <alignment horizontal="center" vertical="center"/>
    </xf>
    <xf numFmtId="165" fontId="12" fillId="13" borderId="1" xfId="0" applyNumberFormat="1" applyFont="1" applyFill="1" applyBorder="1" applyAlignment="1">
      <alignment horizontal="center" vertical="center"/>
    </xf>
    <xf numFmtId="49" fontId="17" fillId="11" borderId="1" xfId="0" applyNumberFormat="1" applyFont="1" applyFill="1" applyBorder="1" applyAlignment="1">
      <alignment horizontal="center" vertical="center"/>
    </xf>
    <xf numFmtId="49" fontId="17" fillId="12" borderId="0" xfId="0" applyNumberFormat="1" applyFont="1" applyFill="1" applyAlignment="1">
      <alignment horizontal="center" vertical="center"/>
    </xf>
    <xf numFmtId="49" fontId="17" fillId="13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19" fillId="14" borderId="0" xfId="0" applyFont="1" applyFill="1" applyAlignment="1">
      <alignment horizontal="center" vertical="center"/>
    </xf>
    <xf numFmtId="2" fontId="19" fillId="14" borderId="0" xfId="0" applyNumberFormat="1" applyFont="1" applyFill="1" applyAlignment="1">
      <alignment horizontal="center" vertical="center"/>
    </xf>
    <xf numFmtId="164" fontId="2" fillId="14" borderId="0" xfId="0" applyNumberFormat="1" applyFont="1" applyFill="1" applyAlignment="1">
      <alignment horizontal="center" vertical="center"/>
    </xf>
    <xf numFmtId="9" fontId="19" fillId="14" borderId="0" xfId="0" applyNumberFormat="1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/>
    </xf>
    <xf numFmtId="49" fontId="9" fillId="14" borderId="0" xfId="0" applyNumberFormat="1" applyFont="1" applyFill="1" applyAlignment="1">
      <alignment horizontal="center" vertical="center"/>
    </xf>
    <xf numFmtId="49" fontId="19" fillId="14" borderId="0" xfId="0" applyNumberFormat="1" applyFont="1" applyFill="1" applyAlignment="1">
      <alignment horizontal="center" vertical="center"/>
    </xf>
    <xf numFmtId="49" fontId="19" fillId="0" borderId="0" xfId="0" applyNumberFormat="1" applyFont="1" applyAlignment="1">
      <alignment horizontal="center" vertical="center"/>
    </xf>
    <xf numFmtId="4" fontId="19" fillId="14" borderId="0" xfId="0" applyNumberFormat="1" applyFont="1" applyFill="1" applyAlignment="1">
      <alignment horizontal="center" vertical="center"/>
    </xf>
    <xf numFmtId="49" fontId="19" fillId="8" borderId="0" xfId="0" applyNumberFormat="1" applyFont="1" applyFill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2" fontId="19" fillId="8" borderId="0" xfId="0" applyNumberFormat="1" applyFont="1" applyFill="1" applyAlignment="1">
      <alignment horizontal="center" vertical="center"/>
    </xf>
    <xf numFmtId="49" fontId="19" fillId="7" borderId="0" xfId="0" applyNumberFormat="1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2" fontId="19" fillId="7" borderId="0" xfId="0" applyNumberFormat="1" applyFont="1" applyFill="1" applyAlignment="1">
      <alignment horizontal="center" vertical="center"/>
    </xf>
    <xf numFmtId="49" fontId="19" fillId="10" borderId="0" xfId="0" applyNumberFormat="1" applyFont="1" applyFill="1" applyAlignment="1">
      <alignment horizontal="center" vertical="center"/>
    </xf>
    <xf numFmtId="0" fontId="19" fillId="10" borderId="0" xfId="0" applyFont="1" applyFill="1" applyAlignment="1">
      <alignment horizontal="center" vertical="center"/>
    </xf>
    <xf numFmtId="2" fontId="19" fillId="10" borderId="0" xfId="0" applyNumberFormat="1" applyFont="1" applyFill="1" applyAlignment="1">
      <alignment horizontal="center" vertical="center"/>
    </xf>
    <xf numFmtId="49" fontId="19" fillId="11" borderId="0" xfId="0" applyNumberFormat="1" applyFont="1" applyFill="1" applyAlignment="1">
      <alignment horizontal="center" vertical="center"/>
    </xf>
    <xf numFmtId="0" fontId="19" fillId="11" borderId="0" xfId="0" applyFont="1" applyFill="1" applyAlignment="1">
      <alignment horizontal="center" vertical="center"/>
    </xf>
    <xf numFmtId="2" fontId="19" fillId="11" borderId="0" xfId="0" applyNumberFormat="1" applyFont="1" applyFill="1" applyAlignment="1">
      <alignment horizontal="center" vertical="center"/>
    </xf>
    <xf numFmtId="49" fontId="19" fillId="12" borderId="0" xfId="0" applyNumberFormat="1" applyFont="1" applyFill="1" applyAlignment="1">
      <alignment horizontal="center" vertical="center"/>
    </xf>
    <xf numFmtId="0" fontId="19" fillId="12" borderId="0" xfId="0" applyFont="1" applyFill="1" applyAlignment="1">
      <alignment horizontal="center" vertical="center"/>
    </xf>
    <xf numFmtId="2" fontId="19" fillId="12" borderId="0" xfId="0" applyNumberFormat="1" applyFont="1" applyFill="1" applyAlignment="1">
      <alignment horizontal="center" vertical="center"/>
    </xf>
    <xf numFmtId="49" fontId="19" fillId="13" borderId="0" xfId="0" applyNumberFormat="1" applyFont="1" applyFill="1" applyAlignment="1">
      <alignment horizontal="center" vertical="center"/>
    </xf>
    <xf numFmtId="0" fontId="19" fillId="13" borderId="0" xfId="0" applyFont="1" applyFill="1" applyAlignment="1">
      <alignment horizontal="center" vertical="center"/>
    </xf>
    <xf numFmtId="2" fontId="19" fillId="13" borderId="0" xfId="0" applyNumberFormat="1" applyFont="1" applyFill="1" applyAlignment="1">
      <alignment horizontal="center" vertical="center"/>
    </xf>
    <xf numFmtId="4" fontId="1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14" borderId="0" xfId="0" applyFont="1" applyFill="1" applyAlignment="1">
      <alignment horizontal="center"/>
    </xf>
    <xf numFmtId="16" fontId="19" fillId="14" borderId="0" xfId="0" applyNumberFormat="1" applyFont="1" applyFill="1" applyAlignment="1">
      <alignment horizontal="center" vertical="center"/>
    </xf>
    <xf numFmtId="16" fontId="19" fillId="0" borderId="0" xfId="0" applyNumberFormat="1" applyFont="1" applyAlignment="1">
      <alignment horizontal="center" vertical="center"/>
    </xf>
    <xf numFmtId="0" fontId="14" fillId="14" borderId="0" xfId="2" applyFont="1" applyFill="1" applyAlignment="1">
      <alignment horizontal="center" vertical="center"/>
    </xf>
    <xf numFmtId="0" fontId="9" fillId="14" borderId="12" xfId="0" applyFont="1" applyFill="1" applyBorder="1" applyAlignment="1">
      <alignment horizontal="center" vertical="center"/>
    </xf>
    <xf numFmtId="0" fontId="19" fillId="14" borderId="12" xfId="0" applyFont="1" applyFill="1" applyBorder="1" applyAlignment="1">
      <alignment horizontal="center" vertical="center"/>
    </xf>
    <xf numFmtId="2" fontId="19" fillId="14" borderId="12" xfId="0" applyNumberFormat="1" applyFont="1" applyFill="1" applyBorder="1" applyAlignment="1">
      <alignment horizontal="center" vertical="center"/>
    </xf>
    <xf numFmtId="164" fontId="2" fillId="14" borderId="12" xfId="0" applyNumberFormat="1" applyFont="1" applyFill="1" applyBorder="1" applyAlignment="1">
      <alignment horizontal="center" vertical="center"/>
    </xf>
    <xf numFmtId="9" fontId="19" fillId="14" borderId="11" xfId="0" applyNumberFormat="1" applyFont="1" applyFill="1" applyBorder="1" applyAlignment="1">
      <alignment horizontal="center" vertical="center"/>
    </xf>
    <xf numFmtId="9" fontId="8" fillId="4" borderId="10" xfId="0" applyNumberFormat="1" applyFont="1" applyFill="1" applyBorder="1" applyAlignment="1">
      <alignment horizontal="center" vertical="center" wrapText="1"/>
    </xf>
    <xf numFmtId="9" fontId="18" fillId="0" borderId="0" xfId="1" applyFont="1" applyFill="1" applyAlignment="1">
      <alignment horizontal="center" vertical="center"/>
    </xf>
    <xf numFmtId="9" fontId="4" fillId="3" borderId="1" xfId="1" applyFont="1" applyFill="1" applyBorder="1" applyAlignment="1">
      <alignment horizontal="center" vertical="center"/>
    </xf>
    <xf numFmtId="165" fontId="19" fillId="8" borderId="0" xfId="0" applyNumberFormat="1" applyFont="1" applyFill="1" applyAlignment="1">
      <alignment horizontal="center" vertical="center"/>
    </xf>
    <xf numFmtId="165" fontId="19" fillId="7" borderId="0" xfId="0" applyNumberFormat="1" applyFont="1" applyFill="1" applyAlignment="1">
      <alignment horizontal="center" vertical="center"/>
    </xf>
    <xf numFmtId="165" fontId="19" fillId="10" borderId="0" xfId="0" applyNumberFormat="1" applyFont="1" applyFill="1" applyAlignment="1">
      <alignment horizontal="center" vertical="center"/>
    </xf>
    <xf numFmtId="165" fontId="19" fillId="11" borderId="0" xfId="0" applyNumberFormat="1" applyFont="1" applyFill="1" applyAlignment="1">
      <alignment horizontal="center" vertical="center"/>
    </xf>
    <xf numFmtId="165" fontId="19" fillId="12" borderId="0" xfId="0" applyNumberFormat="1" applyFont="1" applyFill="1" applyAlignment="1">
      <alignment horizontal="center" vertical="center"/>
    </xf>
    <xf numFmtId="165" fontId="19" fillId="13" borderId="0" xfId="0" applyNumberFormat="1" applyFont="1" applyFill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center" vertical="center"/>
    </xf>
    <xf numFmtId="49" fontId="19" fillId="15" borderId="0" xfId="0" applyNumberFormat="1" applyFont="1" applyFill="1" applyAlignment="1">
      <alignment horizontal="center" vertical="center"/>
    </xf>
    <xf numFmtId="2" fontId="19" fillId="15" borderId="0" xfId="0" applyNumberFormat="1" applyFont="1" applyFill="1" applyAlignment="1">
      <alignment horizontal="center" vertical="center"/>
    </xf>
    <xf numFmtId="165" fontId="19" fillId="15" borderId="0" xfId="0" applyNumberFormat="1" applyFont="1" applyFill="1" applyAlignment="1">
      <alignment horizontal="center" vertical="center"/>
    </xf>
    <xf numFmtId="4" fontId="0" fillId="15" borderId="1" xfId="0" applyNumberFormat="1" applyFont="1" applyFill="1" applyBorder="1" applyAlignment="1">
      <alignment horizontal="center" vertical="center"/>
    </xf>
    <xf numFmtId="165" fontId="0" fillId="15" borderId="1" xfId="0" applyNumberFormat="1" applyFont="1" applyFill="1" applyBorder="1" applyAlignment="1">
      <alignment horizontal="center" vertical="center"/>
    </xf>
    <xf numFmtId="4" fontId="0" fillId="7" borderId="1" xfId="0" applyNumberFormat="1" applyFont="1" applyFill="1" applyBorder="1" applyAlignment="1">
      <alignment horizontal="center" vertical="center"/>
    </xf>
    <xf numFmtId="165" fontId="0" fillId="7" borderId="1" xfId="0" applyNumberFormat="1" applyFont="1" applyFill="1" applyBorder="1" applyAlignment="1">
      <alignment horizontal="center" vertical="center"/>
    </xf>
    <xf numFmtId="49" fontId="19" fillId="16" borderId="0" xfId="0" applyNumberFormat="1" applyFont="1" applyFill="1" applyAlignment="1">
      <alignment horizontal="center" vertical="center"/>
    </xf>
    <xf numFmtId="0" fontId="19" fillId="16" borderId="0" xfId="0" applyFont="1" applyFill="1" applyAlignment="1">
      <alignment horizontal="center" vertical="center"/>
    </xf>
    <xf numFmtId="2" fontId="19" fillId="16" borderId="0" xfId="0" applyNumberFormat="1" applyFont="1" applyFill="1" applyAlignment="1">
      <alignment horizontal="center" vertical="center"/>
    </xf>
    <xf numFmtId="165" fontId="19" fillId="16" borderId="0" xfId="0" applyNumberFormat="1" applyFont="1" applyFill="1" applyAlignment="1">
      <alignment horizontal="center" vertical="center"/>
    </xf>
    <xf numFmtId="4" fontId="0" fillId="16" borderId="1" xfId="0" applyNumberFormat="1" applyFont="1" applyFill="1" applyBorder="1" applyAlignment="1">
      <alignment horizontal="center" vertical="center"/>
    </xf>
    <xf numFmtId="165" fontId="0" fillId="16" borderId="1" xfId="0" applyNumberFormat="1" applyFont="1" applyFill="1" applyBorder="1" applyAlignment="1">
      <alignment horizontal="center" vertical="center"/>
    </xf>
    <xf numFmtId="4" fontId="0" fillId="10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49" fontId="19" fillId="17" borderId="0" xfId="0" applyNumberFormat="1" applyFont="1" applyFill="1" applyAlignment="1">
      <alignment horizontal="center" vertical="center"/>
    </xf>
    <xf numFmtId="0" fontId="19" fillId="17" borderId="0" xfId="0" applyFont="1" applyFill="1" applyAlignment="1">
      <alignment horizontal="center" vertical="center"/>
    </xf>
    <xf numFmtId="2" fontId="19" fillId="17" borderId="0" xfId="0" applyNumberFormat="1" applyFont="1" applyFill="1" applyAlignment="1">
      <alignment horizontal="center" vertical="center"/>
    </xf>
    <xf numFmtId="165" fontId="19" fillId="17" borderId="0" xfId="0" applyNumberFormat="1" applyFont="1" applyFill="1" applyAlignment="1">
      <alignment horizontal="center" vertical="center"/>
    </xf>
    <xf numFmtId="49" fontId="17" fillId="17" borderId="1" xfId="0" applyNumberFormat="1" applyFont="1" applyFill="1" applyBorder="1" applyAlignment="1">
      <alignment horizontal="center" vertical="center"/>
    </xf>
    <xf numFmtId="165" fontId="12" fillId="17" borderId="1" xfId="0" applyNumberFormat="1" applyFont="1" applyFill="1" applyBorder="1" applyAlignment="1">
      <alignment horizontal="center" vertical="center"/>
    </xf>
    <xf numFmtId="4" fontId="0" fillId="17" borderId="1" xfId="0" applyNumberFormat="1" applyFill="1" applyBorder="1" applyAlignment="1">
      <alignment horizontal="center" vertical="center"/>
    </xf>
    <xf numFmtId="49" fontId="19" fillId="18" borderId="0" xfId="0" applyNumberFormat="1" applyFont="1" applyFill="1" applyAlignment="1">
      <alignment horizontal="center" vertical="center"/>
    </xf>
    <xf numFmtId="0" fontId="19" fillId="18" borderId="0" xfId="0" applyFont="1" applyFill="1" applyAlignment="1">
      <alignment horizontal="center" vertical="center"/>
    </xf>
    <xf numFmtId="2" fontId="19" fillId="18" borderId="0" xfId="0" applyNumberFormat="1" applyFont="1" applyFill="1" applyAlignment="1">
      <alignment horizontal="center" vertical="center"/>
    </xf>
    <xf numFmtId="165" fontId="19" fillId="18" borderId="0" xfId="0" applyNumberFormat="1" applyFont="1" applyFill="1" applyAlignment="1">
      <alignment horizontal="center" vertical="center"/>
    </xf>
    <xf numFmtId="49" fontId="17" fillId="18" borderId="1" xfId="0" applyNumberFormat="1" applyFont="1" applyFill="1" applyBorder="1" applyAlignment="1">
      <alignment horizontal="center" vertical="center"/>
    </xf>
    <xf numFmtId="165" fontId="12" fillId="18" borderId="1" xfId="0" applyNumberFormat="1" applyFont="1" applyFill="1" applyBorder="1" applyAlignment="1">
      <alignment horizontal="center" vertical="center"/>
    </xf>
    <xf numFmtId="4" fontId="0" fillId="18" borderId="1" xfId="0" applyNumberFormat="1" applyFill="1" applyBorder="1" applyAlignment="1">
      <alignment horizontal="center" vertical="center"/>
    </xf>
    <xf numFmtId="49" fontId="19" fillId="19" borderId="0" xfId="0" applyNumberFormat="1" applyFont="1" applyFill="1" applyAlignment="1">
      <alignment horizontal="center" vertical="center"/>
    </xf>
    <xf numFmtId="0" fontId="19" fillId="19" borderId="0" xfId="0" applyFont="1" applyFill="1" applyAlignment="1">
      <alignment horizontal="center" vertical="center"/>
    </xf>
    <xf numFmtId="2" fontId="19" fillId="19" borderId="0" xfId="0" applyNumberFormat="1" applyFont="1" applyFill="1" applyAlignment="1">
      <alignment horizontal="center" vertical="center"/>
    </xf>
    <xf numFmtId="165" fontId="19" fillId="19" borderId="0" xfId="0" applyNumberFormat="1" applyFont="1" applyFill="1" applyAlignment="1">
      <alignment horizontal="center" vertical="center"/>
    </xf>
    <xf numFmtId="4" fontId="16" fillId="19" borderId="1" xfId="0" applyNumberFormat="1" applyFont="1" applyFill="1" applyBorder="1" applyAlignment="1">
      <alignment horizontal="center" vertical="center"/>
    </xf>
    <xf numFmtId="165" fontId="15" fillId="19" borderId="1" xfId="0" applyNumberFormat="1" applyFont="1" applyFill="1" applyBorder="1" applyAlignment="1">
      <alignment horizontal="center" vertical="center"/>
    </xf>
    <xf numFmtId="4" fontId="0" fillId="19" borderId="1" xfId="0" applyNumberFormat="1" applyFill="1" applyBorder="1" applyAlignment="1">
      <alignment horizontal="center" vertical="center"/>
    </xf>
    <xf numFmtId="0" fontId="20" fillId="0" borderId="0" xfId="0" applyFont="1"/>
    <xf numFmtId="0" fontId="2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  <xf numFmtId="0" fontId="8" fillId="4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9" xfId="0" applyBorder="1"/>
    <xf numFmtId="0" fontId="0" fillId="0" borderId="14" xfId="0" applyBorder="1"/>
    <xf numFmtId="0" fontId="0" fillId="0" borderId="15" xfId="0" applyBorder="1"/>
    <xf numFmtId="0" fontId="7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9" fontId="8" fillId="4" borderId="1" xfId="0" applyNumberFormat="1" applyFont="1" applyFill="1" applyBorder="1" applyAlignment="1">
      <alignment horizontal="center" vertical="center" wrapText="1"/>
    </xf>
    <xf numFmtId="2" fontId="8" fillId="4" borderId="1" xfId="0" applyNumberFormat="1" applyFont="1" applyFill="1" applyBorder="1" applyAlignment="1">
      <alignment horizontal="center" vertical="center" wrapText="1"/>
    </xf>
    <xf numFmtId="10" fontId="8" fillId="4" borderId="1" xfId="0" applyNumberFormat="1" applyFont="1" applyFill="1" applyBorder="1" applyAlignment="1">
      <alignment horizontal="center" vertical="center" wrapText="1"/>
    </xf>
    <xf numFmtId="164" fontId="8" fillId="4" borderId="1" xfId="0" applyNumberFormat="1" applyFont="1" applyFill="1" applyBorder="1" applyAlignment="1">
      <alignment horizontal="center" vertical="center" wrapText="1"/>
    </xf>
    <xf numFmtId="165" fontId="8" fillId="4" borderId="1" xfId="0" applyNumberFormat="1" applyFont="1" applyFill="1" applyBorder="1" applyAlignment="1">
      <alignment horizontal="center" vertical="center" wrapText="1"/>
    </xf>
    <xf numFmtId="42" fontId="0" fillId="0" borderId="1" xfId="0" applyNumberFormat="1" applyFont="1" applyBorder="1" applyAlignment="1">
      <alignment horizontal="center" vertical="center"/>
    </xf>
    <xf numFmtId="42" fontId="0" fillId="8" borderId="1" xfId="0" applyNumberFormat="1" applyFont="1" applyFill="1" applyBorder="1" applyAlignment="1">
      <alignment horizontal="center" vertical="center"/>
    </xf>
    <xf numFmtId="42" fontId="0" fillId="15" borderId="1" xfId="0" applyNumberFormat="1" applyFont="1" applyFill="1" applyBorder="1" applyAlignment="1">
      <alignment horizontal="center" vertical="center"/>
    </xf>
    <xf numFmtId="42" fontId="0" fillId="7" borderId="1" xfId="0" applyNumberFormat="1" applyFont="1" applyFill="1" applyBorder="1" applyAlignment="1">
      <alignment horizontal="center" vertical="center"/>
    </xf>
    <xf numFmtId="42" fontId="0" fillId="10" borderId="1" xfId="0" applyNumberFormat="1" applyFont="1" applyFill="1" applyBorder="1" applyAlignment="1">
      <alignment horizontal="center" vertical="center"/>
    </xf>
    <xf numFmtId="42" fontId="0" fillId="16" borderId="1" xfId="0" applyNumberFormat="1" applyFont="1" applyFill="1" applyBorder="1" applyAlignment="1">
      <alignment horizontal="center" vertical="center"/>
    </xf>
    <xf numFmtId="42" fontId="0" fillId="0" borderId="0" xfId="0" applyNumberFormat="1" applyAlignment="1">
      <alignment horizontal="center" vertical="center"/>
    </xf>
    <xf numFmtId="42" fontId="8" fillId="4" borderId="1" xfId="0" applyNumberFormat="1" applyFont="1" applyFill="1" applyBorder="1" applyAlignment="1">
      <alignment horizontal="center" vertical="center" wrapText="1"/>
    </xf>
    <xf numFmtId="164" fontId="0" fillId="20" borderId="1" xfId="0" applyNumberFormat="1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7" xfId="0" applyFill="1" applyBorder="1" applyAlignment="1">
      <alignment horizontal="center" vertical="center"/>
    </xf>
    <xf numFmtId="9" fontId="0" fillId="21" borderId="7" xfId="0" applyNumberFormat="1" applyFill="1" applyBorder="1" applyAlignment="1">
      <alignment horizontal="center" vertical="center"/>
    </xf>
    <xf numFmtId="164" fontId="0" fillId="21" borderId="7" xfId="0" applyNumberFormat="1" applyFill="1" applyBorder="1" applyAlignment="1">
      <alignment horizontal="center" vertical="center"/>
    </xf>
    <xf numFmtId="10" fontId="0" fillId="21" borderId="7" xfId="0" applyNumberForma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7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6" borderId="5" xfId="0" applyNumberFormat="1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7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2" fontId="22" fillId="4" borderId="0" xfId="0" applyNumberFormat="1" applyFont="1" applyFill="1" applyAlignment="1">
      <alignment horizontal="center" vertical="center"/>
    </xf>
    <xf numFmtId="0" fontId="21" fillId="4" borderId="10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2" fontId="21" fillId="0" borderId="0" xfId="0" applyNumberFormat="1" applyFont="1" applyAlignment="1">
      <alignment horizontal="center" vertical="center"/>
    </xf>
    <xf numFmtId="164" fontId="24" fillId="0" borderId="0" xfId="0" applyNumberFormat="1" applyFont="1" applyAlignment="1">
      <alignment horizontal="center" vertical="center"/>
    </xf>
    <xf numFmtId="9" fontId="21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3">
    <cellStyle name="Hyperlink" xfId="2" builtinId="8"/>
    <cellStyle name="Normal" xfId="0" builtinId="0"/>
    <cellStyle name="Percent" xfId="1" builtinId="5"/>
  </cellStyles>
  <dxfs count="42"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Arial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1F9B15"/>
      <color rgb="FF339966"/>
      <color rgb="FFFF9900"/>
      <color rgb="FFFF6600"/>
      <color rgb="FFFFFF99"/>
      <color rgb="FFFF00FF"/>
      <color rgb="FF008000"/>
      <color rgb="FF33CC33"/>
      <color rgb="FFFF9932"/>
      <color rgb="FFD6EA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" displayName="table" ref="A4:M412" totalsRowShown="0" headerRowDxfId="41" dataDxfId="40" tableBorderDxfId="39">
  <autoFilter ref="A4:M412"/>
  <tableColumns count="13">
    <tableColumn id="1" name="Désignation" dataDxfId="38"/>
    <tableColumn id="2" name="Fournisseur " dataDxfId="37"/>
    <tableColumn id="3" name="Détails" dataDxfId="36"/>
    <tableColumn id="4" name="code article" dataDxfId="35"/>
    <tableColumn id="5" name="longueur" dataDxfId="34"/>
    <tableColumn id="6" name="largeur" dataDxfId="33"/>
    <tableColumn id="7" name="epaisseur" dataDxfId="32"/>
    <tableColumn id="8" name="prix HT" dataDxfId="31"/>
    <tableColumn id="9" name="Coefficient de perte" dataDxfId="30"/>
    <tableColumn id="10" name="Coefficient de vente" dataDxfId="29">
      <calculatedColumnFormula>Devis!$D$8</calculatedColumnFormula>
    </tableColumn>
    <tableColumn id="11" name="Ordre" dataDxfId="28">
      <calculatedColumnFormula>IF(COUNTIF(A$4:A5,table[[#This Row],[Désignation]])=1,MAX(K$4:K4)+1)</calculatedColumnFormula>
    </tableColumn>
    <tableColumn id="12" name="Ordre2" dataDxfId="27">
      <calculatedColumnFormula>IF(COUNTIF(B$4:B5,table[[#This Row],[Fournisseur ]])=1,MAX(L$4:L4)+1)</calculatedColumnFormula>
    </tableColumn>
    <tableColumn id="13" name="Ordre3" dataDxfId="26">
      <calculatedColumnFormula>IF(COUNTIF(C$4:C5,table[[#This Row],[Détails]])=1,MAX(M$4:M4)+1)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00"/>
  <sheetViews>
    <sheetView tabSelected="1" zoomScale="110" zoomScaleNormal="110" workbookViewId="0">
      <selection activeCell="H21" sqref="H21"/>
    </sheetView>
  </sheetViews>
  <sheetFormatPr defaultColWidth="11.42578125" defaultRowHeight="15"/>
  <cols>
    <col min="1" max="1" width="12.28515625" customWidth="1"/>
    <col min="2" max="2" width="14.42578125" customWidth="1"/>
    <col min="3" max="3" width="21.85546875" customWidth="1"/>
    <col min="4" max="4" width="35.7109375" customWidth="1"/>
    <col min="5" max="5" width="14.7109375" customWidth="1"/>
    <col min="6" max="6" width="9.85546875" customWidth="1"/>
    <col min="7" max="7" width="8.7109375" customWidth="1"/>
    <col min="8" max="8" width="10.85546875" customWidth="1"/>
    <col min="9" max="9" width="8.7109375" style="6" customWidth="1"/>
    <col min="10" max="10" width="12.7109375" customWidth="1"/>
    <col min="11" max="11" width="10.85546875" customWidth="1"/>
    <col min="12" max="12" width="10.7109375" style="16" customWidth="1"/>
    <col min="13" max="13" width="12.7109375" customWidth="1"/>
    <col min="14" max="14" width="10.85546875" style="6" customWidth="1"/>
    <col min="15" max="15" width="9.7109375" style="18" customWidth="1"/>
    <col min="16" max="16" width="13.28515625" style="6" customWidth="1"/>
    <col min="17" max="17" width="12.7109375" style="157" customWidth="1"/>
    <col min="18" max="19" width="12.7109375" style="9" customWidth="1"/>
  </cols>
  <sheetData>
    <row r="1" spans="1:21">
      <c r="A1" s="24"/>
    </row>
    <row r="2" spans="1:21" ht="15.75">
      <c r="A2" s="24"/>
      <c r="J2" s="134"/>
      <c r="K2" s="131" t="s">
        <v>568</v>
      </c>
      <c r="L2" s="132">
        <v>60</v>
      </c>
      <c r="M2" s="133">
        <f>SUMIFS(M12:M1000,D12:D1000,"Collage")</f>
        <v>0</v>
      </c>
      <c r="N2" s="132">
        <f>M2*L2</f>
        <v>0</v>
      </c>
      <c r="O2" s="4"/>
      <c r="P2" s="44" t="s">
        <v>559</v>
      </c>
      <c r="Q2" s="151"/>
      <c r="R2" s="45">
        <f>SUM(M2:M7)</f>
        <v>0</v>
      </c>
      <c r="S2" s="44">
        <f>SUM(N2:N7)</f>
        <v>0</v>
      </c>
      <c r="T2" s="10"/>
      <c r="U2" s="10"/>
    </row>
    <row r="3" spans="1:21">
      <c r="A3" s="25"/>
      <c r="B3" s="2"/>
      <c r="C3" s="21" t="s">
        <v>0</v>
      </c>
      <c r="D3" s="3"/>
      <c r="E3" s="1"/>
      <c r="F3" s="166" t="s">
        <v>22</v>
      </c>
      <c r="G3" s="167"/>
      <c r="H3" s="168"/>
      <c r="I3" s="19"/>
      <c r="J3" s="32"/>
      <c r="K3" s="124" t="s">
        <v>569</v>
      </c>
      <c r="L3" s="125">
        <v>80</v>
      </c>
      <c r="M3" s="126">
        <f>SUMIFS(M12:M1000,D12:D1000,"Usinage")</f>
        <v>0</v>
      </c>
      <c r="N3" s="125">
        <f t="shared" ref="N3:N7" si="0">M3*L3</f>
        <v>0</v>
      </c>
      <c r="O3" s="4"/>
      <c r="P3" s="96" t="s">
        <v>114</v>
      </c>
      <c r="Q3" s="152">
        <v>0</v>
      </c>
      <c r="R3" s="96">
        <f>SUMIFS(M12:M1000,D12:D1000,"BE")</f>
        <v>0</v>
      </c>
      <c r="S3" s="97">
        <f>R3*Q3</f>
        <v>0</v>
      </c>
      <c r="T3" s="10"/>
    </row>
    <row r="4" spans="1:21">
      <c r="A4" s="25"/>
      <c r="B4" s="2"/>
      <c r="C4" s="21" t="s">
        <v>1</v>
      </c>
      <c r="D4" s="3"/>
      <c r="E4" s="1"/>
      <c r="F4" s="169" t="s">
        <v>2</v>
      </c>
      <c r="G4" s="170"/>
      <c r="H4" s="7">
        <f>SUM($R:$R)</f>
        <v>0</v>
      </c>
      <c r="I4" s="19"/>
      <c r="J4" s="32"/>
      <c r="K4" s="117" t="s">
        <v>570</v>
      </c>
      <c r="L4" s="118">
        <v>60</v>
      </c>
      <c r="M4" s="119">
        <f>SUMIFS(M12:M1000,D12:D1000,"Montage")</f>
        <v>0</v>
      </c>
      <c r="N4" s="118">
        <f t="shared" si="0"/>
        <v>0</v>
      </c>
      <c r="O4" s="4"/>
      <c r="P4" s="101" t="s">
        <v>115</v>
      </c>
      <c r="Q4" s="153">
        <v>0</v>
      </c>
      <c r="R4" s="101">
        <f>SUMIFS(M12:M1000,D12:D1000,"Mise à plat")</f>
        <v>0</v>
      </c>
      <c r="S4" s="102">
        <f t="shared" ref="S4:S5" si="1">R4*Q4</f>
        <v>0</v>
      </c>
      <c r="T4" s="10"/>
    </row>
    <row r="5" spans="1:21">
      <c r="A5" s="25"/>
      <c r="B5" s="2"/>
      <c r="C5" s="21" t="s">
        <v>3</v>
      </c>
      <c r="D5" s="20">
        <v>0.2</v>
      </c>
      <c r="E5" s="1"/>
      <c r="F5" s="171" t="s">
        <v>4</v>
      </c>
      <c r="G5" s="172"/>
      <c r="H5" s="159">
        <f>SUM($S:$S)</f>
        <v>0</v>
      </c>
      <c r="I5" s="19"/>
      <c r="J5" s="4"/>
      <c r="K5" s="41" t="s">
        <v>561</v>
      </c>
      <c r="L5" s="38">
        <v>60</v>
      </c>
      <c r="M5" s="35">
        <f>SUMIFS(M12:M1000,D12:D1000,"Laque")</f>
        <v>0</v>
      </c>
      <c r="N5" s="38">
        <f t="shared" si="0"/>
        <v>0</v>
      </c>
      <c r="O5" s="4"/>
      <c r="P5" s="103" t="s">
        <v>565</v>
      </c>
      <c r="Q5" s="154">
        <v>0</v>
      </c>
      <c r="R5" s="103">
        <f>SUMIFS(M12:M1000,D12:D1000,"Programmation")</f>
        <v>0</v>
      </c>
      <c r="S5" s="104">
        <f t="shared" si="1"/>
        <v>0</v>
      </c>
      <c r="T5" s="10"/>
      <c r="U5" s="10"/>
    </row>
    <row r="6" spans="1:21">
      <c r="A6" s="25"/>
      <c r="B6" s="2"/>
      <c r="C6" s="21" t="s">
        <v>5</v>
      </c>
      <c r="D6" s="8"/>
      <c r="E6" s="1"/>
      <c r="F6" s="4"/>
      <c r="G6" s="4"/>
      <c r="H6" s="4"/>
      <c r="I6" s="19"/>
      <c r="J6" s="4"/>
      <c r="K6" s="42" t="s">
        <v>571</v>
      </c>
      <c r="L6" s="39">
        <v>60</v>
      </c>
      <c r="M6" s="36">
        <f>SUMIFS(M12:M1000,D12:D1000,"Re-montage")</f>
        <v>0</v>
      </c>
      <c r="N6" s="39">
        <f t="shared" si="0"/>
        <v>0</v>
      </c>
      <c r="O6" s="4"/>
      <c r="T6" s="10"/>
    </row>
    <row r="7" spans="1:21">
      <c r="A7" s="25"/>
      <c r="B7" s="2"/>
      <c r="C7" s="21" t="s">
        <v>6</v>
      </c>
      <c r="D7" s="89">
        <v>0</v>
      </c>
      <c r="E7" s="1"/>
      <c r="F7" s="4"/>
      <c r="H7" s="34" t="s">
        <v>560</v>
      </c>
      <c r="I7" s="19"/>
      <c r="J7" s="4"/>
      <c r="K7" s="43" t="s">
        <v>572</v>
      </c>
      <c r="L7" s="40">
        <v>30</v>
      </c>
      <c r="M7" s="37">
        <f>SUMIFS(M12:M1000,D12:D1000,"Emballage")</f>
        <v>0</v>
      </c>
      <c r="N7" s="40">
        <f t="shared" si="0"/>
        <v>0</v>
      </c>
      <c r="O7" s="4"/>
      <c r="P7" s="111" t="s">
        <v>562</v>
      </c>
      <c r="Q7" s="155">
        <v>60</v>
      </c>
      <c r="R7" s="111">
        <f>SUMIFS(M12:M1000,D12:D1000,"Pose 1")</f>
        <v>0</v>
      </c>
      <c r="S7" s="112">
        <f>R7*Q7</f>
        <v>0</v>
      </c>
      <c r="T7" s="10"/>
    </row>
    <row r="8" spans="1:21" ht="15.75">
      <c r="A8" s="26"/>
      <c r="B8" s="12"/>
      <c r="C8" s="14"/>
      <c r="D8" s="88">
        <v>0</v>
      </c>
      <c r="E8" s="11"/>
      <c r="F8" s="4"/>
      <c r="H8" s="33">
        <f>SUM(R2:R8)</f>
        <v>0</v>
      </c>
      <c r="I8" s="19"/>
      <c r="J8" s="4"/>
      <c r="K8" s="4"/>
      <c r="L8" s="15"/>
      <c r="M8" s="4"/>
      <c r="N8" s="5"/>
      <c r="O8" s="17"/>
      <c r="P8" s="109" t="s">
        <v>563</v>
      </c>
      <c r="Q8" s="156">
        <v>60</v>
      </c>
      <c r="R8" s="109">
        <f>SUMIFS(M12:M1000,D12:D1000,"Pose 2")</f>
        <v>0</v>
      </c>
      <c r="S8" s="110">
        <f>R8*Q8</f>
        <v>0</v>
      </c>
    </row>
    <row r="9" spans="1:21" ht="15.75">
      <c r="A9" s="26"/>
      <c r="B9" s="12"/>
      <c r="C9" s="14"/>
      <c r="D9" s="13"/>
      <c r="E9" s="11"/>
      <c r="F9" s="4"/>
      <c r="G9" s="4"/>
      <c r="H9" s="4"/>
      <c r="I9" s="19"/>
      <c r="J9" s="4"/>
      <c r="K9" s="4"/>
      <c r="L9" s="15"/>
      <c r="M9" s="4"/>
      <c r="N9" s="5"/>
      <c r="O9" s="17"/>
      <c r="P9" s="5"/>
      <c r="R9" s="10"/>
      <c r="S9" s="10"/>
    </row>
    <row r="10" spans="1:21" ht="39.950000000000003" customHeight="1">
      <c r="A10" s="27"/>
      <c r="B10" s="142" t="s">
        <v>7</v>
      </c>
      <c r="C10" s="142" t="s">
        <v>8</v>
      </c>
      <c r="D10" s="142" t="s">
        <v>9</v>
      </c>
      <c r="E10" s="143" t="s">
        <v>10</v>
      </c>
      <c r="F10" s="144" t="s">
        <v>11</v>
      </c>
      <c r="G10" s="144" t="s">
        <v>12</v>
      </c>
      <c r="H10" s="144" t="s">
        <v>13</v>
      </c>
      <c r="I10" s="145" t="s">
        <v>14</v>
      </c>
      <c r="J10" s="144" t="s">
        <v>15</v>
      </c>
      <c r="K10" s="144" t="s">
        <v>16</v>
      </c>
      <c r="L10" s="146" t="s">
        <v>17</v>
      </c>
      <c r="M10" s="147" t="s">
        <v>18</v>
      </c>
      <c r="N10" s="145" t="s">
        <v>19</v>
      </c>
      <c r="O10" s="148" t="s">
        <v>20</v>
      </c>
      <c r="P10" s="149" t="s">
        <v>21</v>
      </c>
      <c r="Q10" s="158" t="s">
        <v>2</v>
      </c>
      <c r="R10" s="150" t="s">
        <v>4</v>
      </c>
      <c r="S10"/>
    </row>
    <row r="11" spans="1:21">
      <c r="A11" s="1"/>
      <c r="B11" s="173" t="s">
        <v>567</v>
      </c>
      <c r="C11" s="174"/>
      <c r="D11" s="175"/>
      <c r="E11" s="160"/>
      <c r="F11" s="161"/>
      <c r="G11" s="161"/>
      <c r="H11" s="161"/>
      <c r="I11" s="161"/>
      <c r="J11" s="161"/>
      <c r="K11" s="161"/>
      <c r="L11" s="162"/>
      <c r="M11" s="161"/>
      <c r="N11" s="163"/>
      <c r="O11" s="164"/>
      <c r="P11" s="165"/>
      <c r="Q11" s="157">
        <f>ROUNDUP(SUM(P11),0)</f>
        <v>0</v>
      </c>
      <c r="R11" s="10">
        <f>ROUNDUP((($D$5*Q11)+Q11),0)</f>
        <v>0</v>
      </c>
      <c r="S11" s="10"/>
    </row>
    <row r="12" spans="1:21">
      <c r="B12" s="1" t="s">
        <v>23</v>
      </c>
      <c r="C12" s="1" t="s">
        <v>161</v>
      </c>
      <c r="D12" s="1" t="s">
        <v>638</v>
      </c>
      <c r="K12" s="1">
        <f t="shared" ref="K12:K75" si="2">F12*G12*H12*J12</f>
        <v>0</v>
      </c>
      <c r="L12" s="15"/>
      <c r="M12" s="1">
        <f t="shared" ref="M12:M75" si="3">(K12*L12)+K12</f>
        <v>0</v>
      </c>
      <c r="N12" s="5">
        <f t="shared" ref="N12:N75" si="4">M12*I12</f>
        <v>0</v>
      </c>
      <c r="O12" s="17"/>
      <c r="P12" s="5">
        <f t="shared" ref="P12:P75" si="5">(N12*O12)+N12</f>
        <v>0</v>
      </c>
      <c r="R12" s="10">
        <f t="shared" ref="R12:R75" si="6">ROUNDUP(((($D$5*Q12)/100)+Q12),0)</f>
        <v>0</v>
      </c>
    </row>
    <row r="13" spans="1:21">
      <c r="B13" s="1"/>
      <c r="K13" s="1">
        <f t="shared" si="2"/>
        <v>0</v>
      </c>
      <c r="L13" s="15"/>
      <c r="M13" s="1">
        <f t="shared" si="3"/>
        <v>0</v>
      </c>
      <c r="N13" s="5">
        <f t="shared" si="4"/>
        <v>0</v>
      </c>
      <c r="O13" s="17"/>
      <c r="P13" s="5">
        <f t="shared" si="5"/>
        <v>0</v>
      </c>
      <c r="R13" s="10">
        <f t="shared" si="6"/>
        <v>0</v>
      </c>
    </row>
    <row r="14" spans="1:21">
      <c r="B14" s="1"/>
      <c r="K14" s="1">
        <f t="shared" si="2"/>
        <v>0</v>
      </c>
      <c r="L14" s="15"/>
      <c r="M14" s="1">
        <f t="shared" si="3"/>
        <v>0</v>
      </c>
      <c r="N14" s="5">
        <f t="shared" si="4"/>
        <v>0</v>
      </c>
      <c r="O14" s="17"/>
      <c r="P14" s="5">
        <f t="shared" si="5"/>
        <v>0</v>
      </c>
      <c r="R14" s="10">
        <f t="shared" si="6"/>
        <v>0</v>
      </c>
    </row>
    <row r="15" spans="1:21">
      <c r="B15" s="1"/>
      <c r="K15" s="1">
        <f t="shared" si="2"/>
        <v>0</v>
      </c>
      <c r="L15" s="15"/>
      <c r="M15" s="1">
        <f t="shared" si="3"/>
        <v>0</v>
      </c>
      <c r="N15" s="5">
        <f t="shared" si="4"/>
        <v>0</v>
      </c>
      <c r="O15" s="17"/>
      <c r="P15" s="5">
        <f t="shared" si="5"/>
        <v>0</v>
      </c>
      <c r="R15" s="10">
        <f t="shared" si="6"/>
        <v>0</v>
      </c>
    </row>
    <row r="16" spans="1:21">
      <c r="B16" s="1"/>
      <c r="K16" s="1">
        <f t="shared" si="2"/>
        <v>0</v>
      </c>
      <c r="L16" s="15"/>
      <c r="M16" s="1">
        <f t="shared" si="3"/>
        <v>0</v>
      </c>
      <c r="N16" s="5">
        <f t="shared" si="4"/>
        <v>0</v>
      </c>
      <c r="O16" s="17"/>
      <c r="P16" s="5">
        <f t="shared" si="5"/>
        <v>0</v>
      </c>
      <c r="R16" s="10">
        <f t="shared" si="6"/>
        <v>0</v>
      </c>
    </row>
    <row r="17" spans="2:18">
      <c r="B17" s="1"/>
      <c r="K17" s="1">
        <f t="shared" si="2"/>
        <v>0</v>
      </c>
      <c r="L17" s="15"/>
      <c r="M17" s="1">
        <f t="shared" si="3"/>
        <v>0</v>
      </c>
      <c r="N17" s="5">
        <f t="shared" si="4"/>
        <v>0</v>
      </c>
      <c r="O17" s="17"/>
      <c r="P17" s="5">
        <f t="shared" si="5"/>
        <v>0</v>
      </c>
      <c r="R17" s="10">
        <f t="shared" si="6"/>
        <v>0</v>
      </c>
    </row>
    <row r="18" spans="2:18">
      <c r="B18" s="1"/>
      <c r="K18" s="1">
        <f t="shared" si="2"/>
        <v>0</v>
      </c>
      <c r="L18" s="15"/>
      <c r="M18" s="1">
        <f t="shared" si="3"/>
        <v>0</v>
      </c>
      <c r="N18" s="5">
        <f t="shared" si="4"/>
        <v>0</v>
      </c>
      <c r="O18" s="17"/>
      <c r="P18" s="5">
        <f t="shared" si="5"/>
        <v>0</v>
      </c>
      <c r="R18" s="10">
        <f t="shared" si="6"/>
        <v>0</v>
      </c>
    </row>
    <row r="19" spans="2:18">
      <c r="B19" s="1"/>
      <c r="K19" s="1">
        <f t="shared" si="2"/>
        <v>0</v>
      </c>
      <c r="L19" s="15"/>
      <c r="M19" s="1">
        <f t="shared" si="3"/>
        <v>0</v>
      </c>
      <c r="N19" s="5">
        <f t="shared" si="4"/>
        <v>0</v>
      </c>
      <c r="O19" s="17"/>
      <c r="P19" s="5">
        <f t="shared" si="5"/>
        <v>0</v>
      </c>
      <c r="R19" s="10">
        <f t="shared" si="6"/>
        <v>0</v>
      </c>
    </row>
    <row r="20" spans="2:18">
      <c r="B20" s="1"/>
      <c r="K20" s="1">
        <f t="shared" si="2"/>
        <v>0</v>
      </c>
      <c r="L20" s="15"/>
      <c r="M20" s="1">
        <f t="shared" si="3"/>
        <v>0</v>
      </c>
      <c r="N20" s="5">
        <f t="shared" si="4"/>
        <v>0</v>
      </c>
      <c r="O20" s="17"/>
      <c r="P20" s="5">
        <f t="shared" si="5"/>
        <v>0</v>
      </c>
      <c r="R20" s="10">
        <f t="shared" si="6"/>
        <v>0</v>
      </c>
    </row>
    <row r="21" spans="2:18">
      <c r="B21" s="1"/>
      <c r="K21" s="1">
        <f t="shared" si="2"/>
        <v>0</v>
      </c>
      <c r="L21" s="15"/>
      <c r="M21" s="1">
        <f t="shared" si="3"/>
        <v>0</v>
      </c>
      <c r="N21" s="5">
        <f t="shared" si="4"/>
        <v>0</v>
      </c>
      <c r="O21" s="17"/>
      <c r="P21" s="5">
        <f t="shared" si="5"/>
        <v>0</v>
      </c>
      <c r="R21" s="10">
        <f t="shared" si="6"/>
        <v>0</v>
      </c>
    </row>
    <row r="22" spans="2:18">
      <c r="B22" s="1"/>
      <c r="K22" s="1">
        <f t="shared" si="2"/>
        <v>0</v>
      </c>
      <c r="L22" s="15"/>
      <c r="M22" s="1">
        <f t="shared" si="3"/>
        <v>0</v>
      </c>
      <c r="N22" s="5">
        <f t="shared" si="4"/>
        <v>0</v>
      </c>
      <c r="O22" s="17"/>
      <c r="P22" s="5">
        <f t="shared" si="5"/>
        <v>0</v>
      </c>
      <c r="R22" s="10">
        <f t="shared" si="6"/>
        <v>0</v>
      </c>
    </row>
    <row r="23" spans="2:18">
      <c r="B23" s="1"/>
      <c r="K23" s="1">
        <f t="shared" si="2"/>
        <v>0</v>
      </c>
      <c r="L23" s="15"/>
      <c r="M23" s="1">
        <f t="shared" si="3"/>
        <v>0</v>
      </c>
      <c r="N23" s="5">
        <f t="shared" si="4"/>
        <v>0</v>
      </c>
      <c r="O23" s="17"/>
      <c r="P23" s="5">
        <f t="shared" si="5"/>
        <v>0</v>
      </c>
      <c r="R23" s="10">
        <f t="shared" si="6"/>
        <v>0</v>
      </c>
    </row>
    <row r="24" spans="2:18">
      <c r="B24" s="1"/>
      <c r="K24" s="1">
        <f t="shared" si="2"/>
        <v>0</v>
      </c>
      <c r="L24" s="15"/>
      <c r="M24" s="1">
        <f t="shared" si="3"/>
        <v>0</v>
      </c>
      <c r="N24" s="5">
        <f t="shared" si="4"/>
        <v>0</v>
      </c>
      <c r="O24" s="17"/>
      <c r="P24" s="5">
        <f t="shared" si="5"/>
        <v>0</v>
      </c>
      <c r="R24" s="10">
        <f t="shared" si="6"/>
        <v>0</v>
      </c>
    </row>
    <row r="25" spans="2:18">
      <c r="B25" s="1"/>
      <c r="K25" s="1">
        <f t="shared" si="2"/>
        <v>0</v>
      </c>
      <c r="L25" s="15"/>
      <c r="M25" s="1">
        <f t="shared" si="3"/>
        <v>0</v>
      </c>
      <c r="N25" s="5">
        <f t="shared" si="4"/>
        <v>0</v>
      </c>
      <c r="O25" s="17"/>
      <c r="P25" s="5">
        <f t="shared" si="5"/>
        <v>0</v>
      </c>
      <c r="R25" s="10">
        <f t="shared" si="6"/>
        <v>0</v>
      </c>
    </row>
    <row r="26" spans="2:18">
      <c r="B26" s="1"/>
      <c r="K26" s="1">
        <f t="shared" si="2"/>
        <v>0</v>
      </c>
      <c r="L26" s="15"/>
      <c r="M26" s="1">
        <f t="shared" si="3"/>
        <v>0</v>
      </c>
      <c r="N26" s="5">
        <f t="shared" si="4"/>
        <v>0</v>
      </c>
      <c r="O26" s="17"/>
      <c r="P26" s="5">
        <f t="shared" si="5"/>
        <v>0</v>
      </c>
      <c r="R26" s="10">
        <f t="shared" si="6"/>
        <v>0</v>
      </c>
    </row>
    <row r="27" spans="2:18">
      <c r="B27" s="1"/>
      <c r="K27" s="1">
        <f t="shared" si="2"/>
        <v>0</v>
      </c>
      <c r="L27" s="15"/>
      <c r="M27" s="1">
        <f t="shared" si="3"/>
        <v>0</v>
      </c>
      <c r="N27" s="5">
        <f t="shared" si="4"/>
        <v>0</v>
      </c>
      <c r="O27" s="17"/>
      <c r="P27" s="5">
        <f t="shared" si="5"/>
        <v>0</v>
      </c>
      <c r="R27" s="10">
        <f t="shared" si="6"/>
        <v>0</v>
      </c>
    </row>
    <row r="28" spans="2:18">
      <c r="B28" s="1"/>
      <c r="K28" s="1">
        <f t="shared" si="2"/>
        <v>0</v>
      </c>
      <c r="L28" s="15"/>
      <c r="M28" s="1">
        <f t="shared" si="3"/>
        <v>0</v>
      </c>
      <c r="N28" s="5">
        <f t="shared" si="4"/>
        <v>0</v>
      </c>
      <c r="O28" s="17"/>
      <c r="P28" s="5">
        <f t="shared" si="5"/>
        <v>0</v>
      </c>
      <c r="R28" s="10">
        <f t="shared" si="6"/>
        <v>0</v>
      </c>
    </row>
    <row r="29" spans="2:18">
      <c r="K29" s="1">
        <f t="shared" si="2"/>
        <v>0</v>
      </c>
      <c r="L29" s="15"/>
      <c r="M29" s="1">
        <f t="shared" si="3"/>
        <v>0</v>
      </c>
      <c r="N29" s="5">
        <f t="shared" si="4"/>
        <v>0</v>
      </c>
      <c r="O29" s="17"/>
      <c r="P29" s="5">
        <f t="shared" si="5"/>
        <v>0</v>
      </c>
      <c r="R29" s="10">
        <f t="shared" si="6"/>
        <v>0</v>
      </c>
    </row>
    <row r="30" spans="2:18">
      <c r="K30" s="1">
        <f t="shared" si="2"/>
        <v>0</v>
      </c>
      <c r="L30" s="15"/>
      <c r="M30" s="1">
        <f t="shared" si="3"/>
        <v>0</v>
      </c>
      <c r="N30" s="5">
        <f t="shared" si="4"/>
        <v>0</v>
      </c>
      <c r="O30" s="17"/>
      <c r="P30" s="5">
        <f t="shared" si="5"/>
        <v>0</v>
      </c>
      <c r="R30" s="10">
        <f t="shared" si="6"/>
        <v>0</v>
      </c>
    </row>
    <row r="31" spans="2:18">
      <c r="K31" s="1">
        <f t="shared" si="2"/>
        <v>0</v>
      </c>
      <c r="L31" s="15"/>
      <c r="M31" s="1">
        <f t="shared" si="3"/>
        <v>0</v>
      </c>
      <c r="N31" s="5">
        <f t="shared" si="4"/>
        <v>0</v>
      </c>
      <c r="O31" s="17"/>
      <c r="P31" s="5">
        <f t="shared" si="5"/>
        <v>0</v>
      </c>
      <c r="R31" s="10">
        <f t="shared" si="6"/>
        <v>0</v>
      </c>
    </row>
    <row r="32" spans="2:18">
      <c r="K32" s="1">
        <f t="shared" si="2"/>
        <v>0</v>
      </c>
      <c r="L32" s="15"/>
      <c r="M32" s="1">
        <f t="shared" si="3"/>
        <v>0</v>
      </c>
      <c r="N32" s="5">
        <f t="shared" si="4"/>
        <v>0</v>
      </c>
      <c r="O32" s="17"/>
      <c r="P32" s="5">
        <f t="shared" si="5"/>
        <v>0</v>
      </c>
      <c r="R32" s="10">
        <f t="shared" si="6"/>
        <v>0</v>
      </c>
    </row>
    <row r="33" spans="11:18">
      <c r="K33" s="1">
        <f t="shared" si="2"/>
        <v>0</v>
      </c>
      <c r="L33" s="15"/>
      <c r="M33" s="1">
        <f t="shared" si="3"/>
        <v>0</v>
      </c>
      <c r="N33" s="5">
        <f t="shared" si="4"/>
        <v>0</v>
      </c>
      <c r="O33" s="17"/>
      <c r="P33" s="5">
        <f t="shared" si="5"/>
        <v>0</v>
      </c>
      <c r="R33" s="10">
        <f t="shared" si="6"/>
        <v>0</v>
      </c>
    </row>
    <row r="34" spans="11:18">
      <c r="K34" s="1">
        <f t="shared" si="2"/>
        <v>0</v>
      </c>
      <c r="L34" s="15"/>
      <c r="M34" s="1">
        <f t="shared" si="3"/>
        <v>0</v>
      </c>
      <c r="N34" s="5">
        <f t="shared" si="4"/>
        <v>0</v>
      </c>
      <c r="O34" s="17"/>
      <c r="P34" s="5">
        <f t="shared" si="5"/>
        <v>0</v>
      </c>
      <c r="R34" s="10">
        <f t="shared" si="6"/>
        <v>0</v>
      </c>
    </row>
    <row r="35" spans="11:18">
      <c r="K35" s="1">
        <f t="shared" si="2"/>
        <v>0</v>
      </c>
      <c r="L35" s="15"/>
      <c r="M35" s="1">
        <f t="shared" si="3"/>
        <v>0</v>
      </c>
      <c r="N35" s="5">
        <f t="shared" si="4"/>
        <v>0</v>
      </c>
      <c r="O35" s="17"/>
      <c r="P35" s="5">
        <f t="shared" si="5"/>
        <v>0</v>
      </c>
      <c r="R35" s="10">
        <f t="shared" si="6"/>
        <v>0</v>
      </c>
    </row>
    <row r="36" spans="11:18">
      <c r="K36" s="1">
        <f t="shared" si="2"/>
        <v>0</v>
      </c>
      <c r="L36" s="15"/>
      <c r="M36" s="1">
        <f t="shared" si="3"/>
        <v>0</v>
      </c>
      <c r="N36" s="5">
        <f t="shared" si="4"/>
        <v>0</v>
      </c>
      <c r="O36" s="17"/>
      <c r="P36" s="5">
        <f t="shared" si="5"/>
        <v>0</v>
      </c>
      <c r="R36" s="10">
        <f t="shared" si="6"/>
        <v>0</v>
      </c>
    </row>
    <row r="37" spans="11:18">
      <c r="K37" s="1">
        <f t="shared" si="2"/>
        <v>0</v>
      </c>
      <c r="L37" s="15"/>
      <c r="M37" s="1">
        <f t="shared" si="3"/>
        <v>0</v>
      </c>
      <c r="N37" s="5">
        <f t="shared" si="4"/>
        <v>0</v>
      </c>
      <c r="O37" s="17"/>
      <c r="P37" s="5">
        <f t="shared" si="5"/>
        <v>0</v>
      </c>
      <c r="R37" s="10">
        <f t="shared" si="6"/>
        <v>0</v>
      </c>
    </row>
    <row r="38" spans="11:18">
      <c r="K38" s="1">
        <f t="shared" si="2"/>
        <v>0</v>
      </c>
      <c r="L38" s="15"/>
      <c r="M38" s="1">
        <f t="shared" si="3"/>
        <v>0</v>
      </c>
      <c r="N38" s="5">
        <f t="shared" si="4"/>
        <v>0</v>
      </c>
      <c r="O38" s="17"/>
      <c r="P38" s="5">
        <f t="shared" si="5"/>
        <v>0</v>
      </c>
      <c r="R38" s="10">
        <f t="shared" si="6"/>
        <v>0</v>
      </c>
    </row>
    <row r="39" spans="11:18">
      <c r="K39" s="1">
        <f t="shared" si="2"/>
        <v>0</v>
      </c>
      <c r="L39" s="15"/>
      <c r="M39" s="1">
        <f t="shared" si="3"/>
        <v>0</v>
      </c>
      <c r="N39" s="5">
        <f t="shared" si="4"/>
        <v>0</v>
      </c>
      <c r="O39" s="17"/>
      <c r="P39" s="5">
        <f t="shared" si="5"/>
        <v>0</v>
      </c>
      <c r="R39" s="10">
        <f t="shared" si="6"/>
        <v>0</v>
      </c>
    </row>
    <row r="40" spans="11:18">
      <c r="K40" s="1">
        <f t="shared" si="2"/>
        <v>0</v>
      </c>
      <c r="L40" s="15"/>
      <c r="M40" s="1">
        <f t="shared" si="3"/>
        <v>0</v>
      </c>
      <c r="N40" s="5">
        <f t="shared" si="4"/>
        <v>0</v>
      </c>
      <c r="O40" s="17"/>
      <c r="P40" s="5">
        <f t="shared" si="5"/>
        <v>0</v>
      </c>
      <c r="R40" s="10">
        <f t="shared" si="6"/>
        <v>0</v>
      </c>
    </row>
    <row r="41" spans="11:18">
      <c r="K41" s="1">
        <f t="shared" si="2"/>
        <v>0</v>
      </c>
      <c r="L41" s="15"/>
      <c r="M41" s="1">
        <f t="shared" si="3"/>
        <v>0</v>
      </c>
      <c r="N41" s="5">
        <f t="shared" si="4"/>
        <v>0</v>
      </c>
      <c r="O41" s="17"/>
      <c r="P41" s="5">
        <f t="shared" si="5"/>
        <v>0</v>
      </c>
      <c r="R41" s="10">
        <f t="shared" si="6"/>
        <v>0</v>
      </c>
    </row>
    <row r="42" spans="11:18">
      <c r="K42" s="1">
        <f t="shared" si="2"/>
        <v>0</v>
      </c>
      <c r="L42" s="15"/>
      <c r="M42" s="1">
        <f t="shared" si="3"/>
        <v>0</v>
      </c>
      <c r="N42" s="5">
        <f t="shared" si="4"/>
        <v>0</v>
      </c>
      <c r="O42" s="17"/>
      <c r="P42" s="5">
        <f t="shared" si="5"/>
        <v>0</v>
      </c>
      <c r="R42" s="10">
        <f t="shared" si="6"/>
        <v>0</v>
      </c>
    </row>
    <row r="43" spans="11:18">
      <c r="K43" s="1">
        <f t="shared" si="2"/>
        <v>0</v>
      </c>
      <c r="L43" s="15"/>
      <c r="M43" s="1">
        <f t="shared" si="3"/>
        <v>0</v>
      </c>
      <c r="N43" s="5">
        <f t="shared" si="4"/>
        <v>0</v>
      </c>
      <c r="O43" s="17"/>
      <c r="P43" s="5">
        <f t="shared" si="5"/>
        <v>0</v>
      </c>
      <c r="R43" s="10">
        <f t="shared" si="6"/>
        <v>0</v>
      </c>
    </row>
    <row r="44" spans="11:18">
      <c r="K44" s="1">
        <f t="shared" si="2"/>
        <v>0</v>
      </c>
      <c r="L44" s="15"/>
      <c r="M44" s="1">
        <f t="shared" si="3"/>
        <v>0</v>
      </c>
      <c r="N44" s="5">
        <f t="shared" si="4"/>
        <v>0</v>
      </c>
      <c r="O44" s="17"/>
      <c r="P44" s="5">
        <f t="shared" si="5"/>
        <v>0</v>
      </c>
      <c r="R44" s="10">
        <f t="shared" si="6"/>
        <v>0</v>
      </c>
    </row>
    <row r="45" spans="11:18">
      <c r="K45" s="1">
        <f t="shared" si="2"/>
        <v>0</v>
      </c>
      <c r="L45" s="15"/>
      <c r="M45" s="1">
        <f t="shared" si="3"/>
        <v>0</v>
      </c>
      <c r="N45" s="5">
        <f t="shared" si="4"/>
        <v>0</v>
      </c>
      <c r="O45" s="17"/>
      <c r="P45" s="5">
        <f t="shared" si="5"/>
        <v>0</v>
      </c>
      <c r="R45" s="10">
        <f t="shared" si="6"/>
        <v>0</v>
      </c>
    </row>
    <row r="46" spans="11:18">
      <c r="K46" s="1">
        <f t="shared" si="2"/>
        <v>0</v>
      </c>
      <c r="L46" s="15"/>
      <c r="M46" s="1">
        <f t="shared" si="3"/>
        <v>0</v>
      </c>
      <c r="N46" s="5">
        <f t="shared" si="4"/>
        <v>0</v>
      </c>
      <c r="O46" s="17"/>
      <c r="P46" s="5">
        <f t="shared" si="5"/>
        <v>0</v>
      </c>
      <c r="R46" s="10">
        <f t="shared" si="6"/>
        <v>0</v>
      </c>
    </row>
    <row r="47" spans="11:18">
      <c r="K47" s="1">
        <f t="shared" si="2"/>
        <v>0</v>
      </c>
      <c r="L47" s="15"/>
      <c r="M47" s="1">
        <f t="shared" si="3"/>
        <v>0</v>
      </c>
      <c r="N47" s="5">
        <f t="shared" si="4"/>
        <v>0</v>
      </c>
      <c r="O47" s="17"/>
      <c r="P47" s="5">
        <f t="shared" si="5"/>
        <v>0</v>
      </c>
      <c r="R47" s="10">
        <f t="shared" si="6"/>
        <v>0</v>
      </c>
    </row>
    <row r="48" spans="11:18">
      <c r="K48" s="1">
        <f t="shared" si="2"/>
        <v>0</v>
      </c>
      <c r="L48" s="15"/>
      <c r="M48" s="1">
        <f t="shared" si="3"/>
        <v>0</v>
      </c>
      <c r="N48" s="5">
        <f t="shared" si="4"/>
        <v>0</v>
      </c>
      <c r="O48" s="17"/>
      <c r="P48" s="5">
        <f t="shared" si="5"/>
        <v>0</v>
      </c>
      <c r="R48" s="10">
        <f t="shared" si="6"/>
        <v>0</v>
      </c>
    </row>
    <row r="49" spans="11:18">
      <c r="K49" s="1">
        <f t="shared" si="2"/>
        <v>0</v>
      </c>
      <c r="L49" s="15"/>
      <c r="M49" s="1">
        <f t="shared" si="3"/>
        <v>0</v>
      </c>
      <c r="N49" s="5">
        <f t="shared" si="4"/>
        <v>0</v>
      </c>
      <c r="O49" s="17"/>
      <c r="P49" s="5">
        <f t="shared" si="5"/>
        <v>0</v>
      </c>
      <c r="R49" s="10">
        <f t="shared" si="6"/>
        <v>0</v>
      </c>
    </row>
    <row r="50" spans="11:18">
      <c r="K50" s="1">
        <f t="shared" si="2"/>
        <v>0</v>
      </c>
      <c r="L50" s="15"/>
      <c r="M50" s="1">
        <f t="shared" si="3"/>
        <v>0</v>
      </c>
      <c r="N50" s="5">
        <f t="shared" si="4"/>
        <v>0</v>
      </c>
      <c r="O50" s="17"/>
      <c r="P50" s="5">
        <f t="shared" si="5"/>
        <v>0</v>
      </c>
      <c r="R50" s="10">
        <f t="shared" si="6"/>
        <v>0</v>
      </c>
    </row>
    <row r="51" spans="11:18">
      <c r="K51" s="1">
        <f t="shared" si="2"/>
        <v>0</v>
      </c>
      <c r="L51" s="15"/>
      <c r="M51" s="1">
        <f t="shared" si="3"/>
        <v>0</v>
      </c>
      <c r="N51" s="5">
        <f t="shared" si="4"/>
        <v>0</v>
      </c>
      <c r="O51" s="17"/>
      <c r="P51" s="5">
        <f t="shared" si="5"/>
        <v>0</v>
      </c>
      <c r="R51" s="10">
        <f t="shared" si="6"/>
        <v>0</v>
      </c>
    </row>
    <row r="52" spans="11:18">
      <c r="K52" s="1">
        <f t="shared" si="2"/>
        <v>0</v>
      </c>
      <c r="L52" s="15"/>
      <c r="M52" s="1">
        <f t="shared" si="3"/>
        <v>0</v>
      </c>
      <c r="N52" s="5">
        <f t="shared" si="4"/>
        <v>0</v>
      </c>
      <c r="O52" s="17"/>
      <c r="P52" s="5">
        <f t="shared" si="5"/>
        <v>0</v>
      </c>
      <c r="R52" s="10">
        <f t="shared" si="6"/>
        <v>0</v>
      </c>
    </row>
    <row r="53" spans="11:18">
      <c r="K53" s="1">
        <f t="shared" si="2"/>
        <v>0</v>
      </c>
      <c r="L53" s="15"/>
      <c r="M53" s="1">
        <f t="shared" si="3"/>
        <v>0</v>
      </c>
      <c r="N53" s="5">
        <f t="shared" si="4"/>
        <v>0</v>
      </c>
      <c r="O53" s="17"/>
      <c r="P53" s="5">
        <f t="shared" si="5"/>
        <v>0</v>
      </c>
      <c r="R53" s="10">
        <f t="shared" si="6"/>
        <v>0</v>
      </c>
    </row>
    <row r="54" spans="11:18">
      <c r="K54" s="1">
        <f t="shared" si="2"/>
        <v>0</v>
      </c>
      <c r="L54" s="15"/>
      <c r="M54" s="1">
        <f t="shared" si="3"/>
        <v>0</v>
      </c>
      <c r="N54" s="5">
        <f t="shared" si="4"/>
        <v>0</v>
      </c>
      <c r="O54" s="17"/>
      <c r="P54" s="5">
        <f t="shared" si="5"/>
        <v>0</v>
      </c>
      <c r="R54" s="10">
        <f t="shared" si="6"/>
        <v>0</v>
      </c>
    </row>
    <row r="55" spans="11:18">
      <c r="K55" s="1">
        <f t="shared" si="2"/>
        <v>0</v>
      </c>
      <c r="L55" s="15"/>
      <c r="M55" s="1">
        <f t="shared" si="3"/>
        <v>0</v>
      </c>
      <c r="N55" s="5">
        <f t="shared" si="4"/>
        <v>0</v>
      </c>
      <c r="O55" s="17"/>
      <c r="P55" s="5">
        <f t="shared" si="5"/>
        <v>0</v>
      </c>
      <c r="R55" s="10">
        <f t="shared" si="6"/>
        <v>0</v>
      </c>
    </row>
    <row r="56" spans="11:18">
      <c r="K56" s="1">
        <f t="shared" si="2"/>
        <v>0</v>
      </c>
      <c r="L56" s="15"/>
      <c r="M56" s="1">
        <f t="shared" si="3"/>
        <v>0</v>
      </c>
      <c r="N56" s="5">
        <f t="shared" si="4"/>
        <v>0</v>
      </c>
      <c r="O56" s="17"/>
      <c r="P56" s="5">
        <f t="shared" si="5"/>
        <v>0</v>
      </c>
      <c r="R56" s="10">
        <f t="shared" si="6"/>
        <v>0</v>
      </c>
    </row>
    <row r="57" spans="11:18">
      <c r="K57" s="1">
        <f t="shared" si="2"/>
        <v>0</v>
      </c>
      <c r="L57" s="15"/>
      <c r="M57" s="1">
        <f t="shared" si="3"/>
        <v>0</v>
      </c>
      <c r="N57" s="5">
        <f t="shared" si="4"/>
        <v>0</v>
      </c>
      <c r="O57" s="17"/>
      <c r="P57" s="5">
        <f t="shared" si="5"/>
        <v>0</v>
      </c>
      <c r="R57" s="10">
        <f t="shared" si="6"/>
        <v>0</v>
      </c>
    </row>
    <row r="58" spans="11:18">
      <c r="K58" s="1">
        <f t="shared" si="2"/>
        <v>0</v>
      </c>
      <c r="L58" s="15"/>
      <c r="M58" s="1">
        <f t="shared" si="3"/>
        <v>0</v>
      </c>
      <c r="N58" s="5">
        <f t="shared" si="4"/>
        <v>0</v>
      </c>
      <c r="O58" s="17"/>
      <c r="P58" s="5">
        <f t="shared" si="5"/>
        <v>0</v>
      </c>
      <c r="R58" s="10">
        <f t="shared" si="6"/>
        <v>0</v>
      </c>
    </row>
    <row r="59" spans="11:18">
      <c r="K59" s="1">
        <f t="shared" si="2"/>
        <v>0</v>
      </c>
      <c r="L59" s="15"/>
      <c r="M59" s="1">
        <f t="shared" si="3"/>
        <v>0</v>
      </c>
      <c r="N59" s="5">
        <f t="shared" si="4"/>
        <v>0</v>
      </c>
      <c r="O59" s="17"/>
      <c r="P59" s="5">
        <f t="shared" si="5"/>
        <v>0</v>
      </c>
      <c r="R59" s="10">
        <f t="shared" si="6"/>
        <v>0</v>
      </c>
    </row>
    <row r="60" spans="11:18">
      <c r="K60" s="1">
        <f t="shared" si="2"/>
        <v>0</v>
      </c>
      <c r="L60" s="15"/>
      <c r="M60" s="1">
        <f t="shared" si="3"/>
        <v>0</v>
      </c>
      <c r="N60" s="5">
        <f t="shared" si="4"/>
        <v>0</v>
      </c>
      <c r="O60" s="17"/>
      <c r="P60" s="5">
        <f t="shared" si="5"/>
        <v>0</v>
      </c>
      <c r="R60" s="10">
        <f t="shared" si="6"/>
        <v>0</v>
      </c>
    </row>
    <row r="61" spans="11:18">
      <c r="K61" s="1">
        <f t="shared" si="2"/>
        <v>0</v>
      </c>
      <c r="L61" s="15"/>
      <c r="M61" s="1">
        <f t="shared" si="3"/>
        <v>0</v>
      </c>
      <c r="N61" s="5">
        <f t="shared" si="4"/>
        <v>0</v>
      </c>
      <c r="O61" s="17"/>
      <c r="P61" s="5">
        <f t="shared" si="5"/>
        <v>0</v>
      </c>
      <c r="R61" s="10">
        <f t="shared" si="6"/>
        <v>0</v>
      </c>
    </row>
    <row r="62" spans="11:18">
      <c r="K62" s="1">
        <f t="shared" si="2"/>
        <v>0</v>
      </c>
      <c r="L62" s="15"/>
      <c r="M62" s="1">
        <f t="shared" si="3"/>
        <v>0</v>
      </c>
      <c r="N62" s="5">
        <f t="shared" si="4"/>
        <v>0</v>
      </c>
      <c r="O62" s="17"/>
      <c r="P62" s="5">
        <f t="shared" si="5"/>
        <v>0</v>
      </c>
      <c r="R62" s="10">
        <f t="shared" si="6"/>
        <v>0</v>
      </c>
    </row>
    <row r="63" spans="11:18">
      <c r="K63" s="1">
        <f t="shared" si="2"/>
        <v>0</v>
      </c>
      <c r="L63" s="15"/>
      <c r="M63" s="1">
        <f t="shared" si="3"/>
        <v>0</v>
      </c>
      <c r="N63" s="5">
        <f t="shared" si="4"/>
        <v>0</v>
      </c>
      <c r="O63" s="17"/>
      <c r="P63" s="5">
        <f t="shared" si="5"/>
        <v>0</v>
      </c>
      <c r="R63" s="10">
        <f t="shared" si="6"/>
        <v>0</v>
      </c>
    </row>
    <row r="64" spans="11:18">
      <c r="K64" s="1">
        <f t="shared" si="2"/>
        <v>0</v>
      </c>
      <c r="L64" s="15"/>
      <c r="M64" s="1">
        <f t="shared" si="3"/>
        <v>0</v>
      </c>
      <c r="N64" s="5">
        <f t="shared" si="4"/>
        <v>0</v>
      </c>
      <c r="O64" s="17"/>
      <c r="P64" s="5">
        <f t="shared" si="5"/>
        <v>0</v>
      </c>
      <c r="R64" s="10">
        <f t="shared" si="6"/>
        <v>0</v>
      </c>
    </row>
    <row r="65" spans="11:18">
      <c r="K65" s="1">
        <f t="shared" si="2"/>
        <v>0</v>
      </c>
      <c r="L65" s="15"/>
      <c r="M65" s="1">
        <f t="shared" si="3"/>
        <v>0</v>
      </c>
      <c r="N65" s="5">
        <f t="shared" si="4"/>
        <v>0</v>
      </c>
      <c r="O65" s="17"/>
      <c r="P65" s="5">
        <f t="shared" si="5"/>
        <v>0</v>
      </c>
      <c r="R65" s="10">
        <f t="shared" si="6"/>
        <v>0</v>
      </c>
    </row>
    <row r="66" spans="11:18">
      <c r="K66" s="1">
        <f t="shared" si="2"/>
        <v>0</v>
      </c>
      <c r="L66" s="15"/>
      <c r="M66" s="1">
        <f t="shared" si="3"/>
        <v>0</v>
      </c>
      <c r="N66" s="5">
        <f t="shared" si="4"/>
        <v>0</v>
      </c>
      <c r="O66" s="17"/>
      <c r="P66" s="5">
        <f t="shared" si="5"/>
        <v>0</v>
      </c>
      <c r="R66" s="10">
        <f t="shared" si="6"/>
        <v>0</v>
      </c>
    </row>
    <row r="67" spans="11:18">
      <c r="K67" s="1">
        <f t="shared" si="2"/>
        <v>0</v>
      </c>
      <c r="L67" s="15"/>
      <c r="M67" s="1">
        <f t="shared" si="3"/>
        <v>0</v>
      </c>
      <c r="N67" s="5">
        <f t="shared" si="4"/>
        <v>0</v>
      </c>
      <c r="O67" s="17"/>
      <c r="P67" s="5">
        <f t="shared" si="5"/>
        <v>0</v>
      </c>
      <c r="R67" s="10">
        <f t="shared" si="6"/>
        <v>0</v>
      </c>
    </row>
    <row r="68" spans="11:18">
      <c r="K68" s="1">
        <f t="shared" si="2"/>
        <v>0</v>
      </c>
      <c r="L68" s="15"/>
      <c r="M68" s="1">
        <f t="shared" si="3"/>
        <v>0</v>
      </c>
      <c r="N68" s="5">
        <f t="shared" si="4"/>
        <v>0</v>
      </c>
      <c r="O68" s="17"/>
      <c r="P68" s="5">
        <f t="shared" si="5"/>
        <v>0</v>
      </c>
      <c r="R68" s="10">
        <f t="shared" si="6"/>
        <v>0</v>
      </c>
    </row>
    <row r="69" spans="11:18">
      <c r="K69" s="1">
        <f t="shared" si="2"/>
        <v>0</v>
      </c>
      <c r="L69" s="15"/>
      <c r="M69" s="1">
        <f t="shared" si="3"/>
        <v>0</v>
      </c>
      <c r="N69" s="5">
        <f t="shared" si="4"/>
        <v>0</v>
      </c>
      <c r="O69" s="17"/>
      <c r="P69" s="5">
        <f t="shared" si="5"/>
        <v>0</v>
      </c>
      <c r="R69" s="10">
        <f t="shared" si="6"/>
        <v>0</v>
      </c>
    </row>
    <row r="70" spans="11:18">
      <c r="K70" s="1">
        <f t="shared" si="2"/>
        <v>0</v>
      </c>
      <c r="L70" s="15"/>
      <c r="M70" s="1">
        <f t="shared" si="3"/>
        <v>0</v>
      </c>
      <c r="N70" s="5">
        <f t="shared" si="4"/>
        <v>0</v>
      </c>
      <c r="O70" s="17"/>
      <c r="P70" s="5">
        <f t="shared" si="5"/>
        <v>0</v>
      </c>
      <c r="R70" s="10">
        <f t="shared" si="6"/>
        <v>0</v>
      </c>
    </row>
    <row r="71" spans="11:18">
      <c r="K71" s="1">
        <f t="shared" si="2"/>
        <v>0</v>
      </c>
      <c r="L71" s="15"/>
      <c r="M71" s="1">
        <f t="shared" si="3"/>
        <v>0</v>
      </c>
      <c r="N71" s="5">
        <f t="shared" si="4"/>
        <v>0</v>
      </c>
      <c r="O71" s="17"/>
      <c r="P71" s="5">
        <f t="shared" si="5"/>
        <v>0</v>
      </c>
      <c r="R71" s="10">
        <f t="shared" si="6"/>
        <v>0</v>
      </c>
    </row>
    <row r="72" spans="11:18">
      <c r="K72" s="1">
        <f t="shared" si="2"/>
        <v>0</v>
      </c>
      <c r="L72" s="15"/>
      <c r="M72" s="1">
        <f t="shared" si="3"/>
        <v>0</v>
      </c>
      <c r="N72" s="5">
        <f t="shared" si="4"/>
        <v>0</v>
      </c>
      <c r="O72" s="17"/>
      <c r="P72" s="5">
        <f t="shared" si="5"/>
        <v>0</v>
      </c>
      <c r="R72" s="10">
        <f t="shared" si="6"/>
        <v>0</v>
      </c>
    </row>
    <row r="73" spans="11:18">
      <c r="K73" s="1">
        <f t="shared" si="2"/>
        <v>0</v>
      </c>
      <c r="L73" s="15"/>
      <c r="M73" s="1">
        <f t="shared" si="3"/>
        <v>0</v>
      </c>
      <c r="N73" s="5">
        <f t="shared" si="4"/>
        <v>0</v>
      </c>
      <c r="O73" s="17"/>
      <c r="P73" s="5">
        <f t="shared" si="5"/>
        <v>0</v>
      </c>
      <c r="R73" s="10">
        <f t="shared" si="6"/>
        <v>0</v>
      </c>
    </row>
    <row r="74" spans="11:18">
      <c r="K74" s="1">
        <f t="shared" si="2"/>
        <v>0</v>
      </c>
      <c r="L74" s="15"/>
      <c r="M74" s="1">
        <f t="shared" si="3"/>
        <v>0</v>
      </c>
      <c r="N74" s="5">
        <f t="shared" si="4"/>
        <v>0</v>
      </c>
      <c r="O74" s="17"/>
      <c r="P74" s="5">
        <f t="shared" si="5"/>
        <v>0</v>
      </c>
      <c r="R74" s="10">
        <f t="shared" si="6"/>
        <v>0</v>
      </c>
    </row>
    <row r="75" spans="11:18">
      <c r="K75" s="1">
        <f t="shared" si="2"/>
        <v>0</v>
      </c>
      <c r="L75" s="15"/>
      <c r="M75" s="1">
        <f t="shared" si="3"/>
        <v>0</v>
      </c>
      <c r="N75" s="5">
        <f t="shared" si="4"/>
        <v>0</v>
      </c>
      <c r="O75" s="17"/>
      <c r="P75" s="5">
        <f t="shared" si="5"/>
        <v>0</v>
      </c>
      <c r="R75" s="10">
        <f t="shared" si="6"/>
        <v>0</v>
      </c>
    </row>
    <row r="76" spans="11:18">
      <c r="K76" s="1">
        <f t="shared" ref="K76:K139" si="7">F76*G76*H76*J76</f>
        <v>0</v>
      </c>
      <c r="L76" s="15"/>
      <c r="M76" s="1">
        <f t="shared" ref="M76:M139" si="8">(K76*L76)+K76</f>
        <v>0</v>
      </c>
      <c r="N76" s="5">
        <f t="shared" ref="N76:N139" si="9">M76*I76</f>
        <v>0</v>
      </c>
      <c r="O76" s="17"/>
      <c r="P76" s="5">
        <f t="shared" ref="P76:P139" si="10">(N76*O76)+N76</f>
        <v>0</v>
      </c>
      <c r="R76" s="10">
        <f t="shared" ref="R76:R139" si="11">ROUNDUP(((($D$5*Q76)/100)+Q76),0)</f>
        <v>0</v>
      </c>
    </row>
    <row r="77" spans="11:18">
      <c r="K77" s="1">
        <f t="shared" si="7"/>
        <v>0</v>
      </c>
      <c r="L77" s="15"/>
      <c r="M77" s="1">
        <f t="shared" si="8"/>
        <v>0</v>
      </c>
      <c r="N77" s="5">
        <f t="shared" si="9"/>
        <v>0</v>
      </c>
      <c r="O77" s="17"/>
      <c r="P77" s="5">
        <f t="shared" si="10"/>
        <v>0</v>
      </c>
      <c r="R77" s="10">
        <f t="shared" si="11"/>
        <v>0</v>
      </c>
    </row>
    <row r="78" spans="11:18">
      <c r="K78" s="1">
        <f t="shared" si="7"/>
        <v>0</v>
      </c>
      <c r="L78" s="15"/>
      <c r="M78" s="1">
        <f t="shared" si="8"/>
        <v>0</v>
      </c>
      <c r="N78" s="5">
        <f t="shared" si="9"/>
        <v>0</v>
      </c>
      <c r="O78" s="17"/>
      <c r="P78" s="5">
        <f t="shared" si="10"/>
        <v>0</v>
      </c>
      <c r="R78" s="10">
        <f t="shared" si="11"/>
        <v>0</v>
      </c>
    </row>
    <row r="79" spans="11:18">
      <c r="K79" s="1">
        <f t="shared" si="7"/>
        <v>0</v>
      </c>
      <c r="L79" s="15"/>
      <c r="M79" s="1">
        <f t="shared" si="8"/>
        <v>0</v>
      </c>
      <c r="N79" s="5">
        <f t="shared" si="9"/>
        <v>0</v>
      </c>
      <c r="O79" s="17"/>
      <c r="P79" s="5">
        <f t="shared" si="10"/>
        <v>0</v>
      </c>
      <c r="R79" s="10">
        <f t="shared" si="11"/>
        <v>0</v>
      </c>
    </row>
    <row r="80" spans="11:18">
      <c r="K80" s="1">
        <f t="shared" si="7"/>
        <v>0</v>
      </c>
      <c r="L80" s="15"/>
      <c r="M80" s="1">
        <f t="shared" si="8"/>
        <v>0</v>
      </c>
      <c r="N80" s="5">
        <f t="shared" si="9"/>
        <v>0</v>
      </c>
      <c r="O80" s="17"/>
      <c r="P80" s="5">
        <f t="shared" si="10"/>
        <v>0</v>
      </c>
      <c r="R80" s="10">
        <f t="shared" si="11"/>
        <v>0</v>
      </c>
    </row>
    <row r="81" spans="11:18">
      <c r="K81" s="1">
        <f t="shared" si="7"/>
        <v>0</v>
      </c>
      <c r="L81" s="15"/>
      <c r="M81" s="1">
        <f t="shared" si="8"/>
        <v>0</v>
      </c>
      <c r="N81" s="5">
        <f t="shared" si="9"/>
        <v>0</v>
      </c>
      <c r="O81" s="17"/>
      <c r="P81" s="5">
        <f t="shared" si="10"/>
        <v>0</v>
      </c>
      <c r="R81" s="10">
        <f t="shared" si="11"/>
        <v>0</v>
      </c>
    </row>
    <row r="82" spans="11:18">
      <c r="K82" s="1">
        <f t="shared" si="7"/>
        <v>0</v>
      </c>
      <c r="L82" s="15"/>
      <c r="M82" s="1">
        <f t="shared" si="8"/>
        <v>0</v>
      </c>
      <c r="N82" s="5">
        <f t="shared" si="9"/>
        <v>0</v>
      </c>
      <c r="O82" s="17"/>
      <c r="P82" s="5">
        <f t="shared" si="10"/>
        <v>0</v>
      </c>
      <c r="R82" s="10">
        <f t="shared" si="11"/>
        <v>0</v>
      </c>
    </row>
    <row r="83" spans="11:18">
      <c r="K83" s="1">
        <f t="shared" si="7"/>
        <v>0</v>
      </c>
      <c r="L83" s="15"/>
      <c r="M83" s="1">
        <f t="shared" si="8"/>
        <v>0</v>
      </c>
      <c r="N83" s="5">
        <f t="shared" si="9"/>
        <v>0</v>
      </c>
      <c r="O83" s="17"/>
      <c r="P83" s="5">
        <f t="shared" si="10"/>
        <v>0</v>
      </c>
      <c r="R83" s="10">
        <f t="shared" si="11"/>
        <v>0</v>
      </c>
    </row>
    <row r="84" spans="11:18">
      <c r="K84" s="1">
        <f t="shared" si="7"/>
        <v>0</v>
      </c>
      <c r="L84" s="15"/>
      <c r="M84" s="1">
        <f t="shared" si="8"/>
        <v>0</v>
      </c>
      <c r="N84" s="5">
        <f t="shared" si="9"/>
        <v>0</v>
      </c>
      <c r="O84" s="17"/>
      <c r="P84" s="5">
        <f t="shared" si="10"/>
        <v>0</v>
      </c>
      <c r="R84" s="10">
        <f t="shared" si="11"/>
        <v>0</v>
      </c>
    </row>
    <row r="85" spans="11:18">
      <c r="K85" s="1">
        <f t="shared" si="7"/>
        <v>0</v>
      </c>
      <c r="L85" s="15"/>
      <c r="M85" s="1">
        <f t="shared" si="8"/>
        <v>0</v>
      </c>
      <c r="N85" s="5">
        <f t="shared" si="9"/>
        <v>0</v>
      </c>
      <c r="O85" s="17"/>
      <c r="P85" s="5">
        <f t="shared" si="10"/>
        <v>0</v>
      </c>
      <c r="R85" s="10">
        <f t="shared" si="11"/>
        <v>0</v>
      </c>
    </row>
    <row r="86" spans="11:18">
      <c r="K86" s="1">
        <f t="shared" si="7"/>
        <v>0</v>
      </c>
      <c r="L86" s="15"/>
      <c r="M86" s="1">
        <f t="shared" si="8"/>
        <v>0</v>
      </c>
      <c r="N86" s="5">
        <f t="shared" si="9"/>
        <v>0</v>
      </c>
      <c r="O86" s="17"/>
      <c r="P86" s="5">
        <f t="shared" si="10"/>
        <v>0</v>
      </c>
      <c r="R86" s="10">
        <f t="shared" si="11"/>
        <v>0</v>
      </c>
    </row>
    <row r="87" spans="11:18">
      <c r="K87" s="1">
        <f t="shared" si="7"/>
        <v>0</v>
      </c>
      <c r="L87" s="15"/>
      <c r="M87" s="1">
        <f t="shared" si="8"/>
        <v>0</v>
      </c>
      <c r="N87" s="5">
        <f t="shared" si="9"/>
        <v>0</v>
      </c>
      <c r="O87" s="17"/>
      <c r="P87" s="5">
        <f t="shared" si="10"/>
        <v>0</v>
      </c>
      <c r="R87" s="10">
        <f t="shared" si="11"/>
        <v>0</v>
      </c>
    </row>
    <row r="88" spans="11:18">
      <c r="K88" s="1">
        <f t="shared" si="7"/>
        <v>0</v>
      </c>
      <c r="L88" s="15"/>
      <c r="M88" s="1">
        <f t="shared" si="8"/>
        <v>0</v>
      </c>
      <c r="N88" s="5">
        <f t="shared" si="9"/>
        <v>0</v>
      </c>
      <c r="O88" s="17"/>
      <c r="P88" s="5">
        <f t="shared" si="10"/>
        <v>0</v>
      </c>
      <c r="R88" s="10">
        <f t="shared" si="11"/>
        <v>0</v>
      </c>
    </row>
    <row r="89" spans="11:18">
      <c r="K89" s="1">
        <f t="shared" si="7"/>
        <v>0</v>
      </c>
      <c r="L89" s="15"/>
      <c r="M89" s="1">
        <f t="shared" si="8"/>
        <v>0</v>
      </c>
      <c r="N89" s="5">
        <f t="shared" si="9"/>
        <v>0</v>
      </c>
      <c r="O89" s="17"/>
      <c r="P89" s="5">
        <f t="shared" si="10"/>
        <v>0</v>
      </c>
      <c r="R89" s="10">
        <f t="shared" si="11"/>
        <v>0</v>
      </c>
    </row>
    <row r="90" spans="11:18">
      <c r="K90" s="1">
        <f t="shared" si="7"/>
        <v>0</v>
      </c>
      <c r="L90" s="15"/>
      <c r="M90" s="1">
        <f t="shared" si="8"/>
        <v>0</v>
      </c>
      <c r="N90" s="5">
        <f t="shared" si="9"/>
        <v>0</v>
      </c>
      <c r="O90" s="17"/>
      <c r="P90" s="5">
        <f t="shared" si="10"/>
        <v>0</v>
      </c>
      <c r="R90" s="10">
        <f t="shared" si="11"/>
        <v>0</v>
      </c>
    </row>
    <row r="91" spans="11:18">
      <c r="K91" s="1">
        <f t="shared" si="7"/>
        <v>0</v>
      </c>
      <c r="L91" s="15"/>
      <c r="M91" s="1">
        <f t="shared" si="8"/>
        <v>0</v>
      </c>
      <c r="N91" s="5">
        <f t="shared" si="9"/>
        <v>0</v>
      </c>
      <c r="O91" s="17"/>
      <c r="P91" s="5">
        <f t="shared" si="10"/>
        <v>0</v>
      </c>
      <c r="R91" s="10">
        <f t="shared" si="11"/>
        <v>0</v>
      </c>
    </row>
    <row r="92" spans="11:18">
      <c r="K92" s="1">
        <f t="shared" si="7"/>
        <v>0</v>
      </c>
      <c r="L92" s="15"/>
      <c r="M92" s="1">
        <f t="shared" si="8"/>
        <v>0</v>
      </c>
      <c r="N92" s="5">
        <f t="shared" si="9"/>
        <v>0</v>
      </c>
      <c r="O92" s="17"/>
      <c r="P92" s="5">
        <f t="shared" si="10"/>
        <v>0</v>
      </c>
      <c r="R92" s="10">
        <f t="shared" si="11"/>
        <v>0</v>
      </c>
    </row>
    <row r="93" spans="11:18">
      <c r="K93" s="1">
        <f t="shared" si="7"/>
        <v>0</v>
      </c>
      <c r="L93" s="15"/>
      <c r="M93" s="1">
        <f t="shared" si="8"/>
        <v>0</v>
      </c>
      <c r="N93" s="5">
        <f t="shared" si="9"/>
        <v>0</v>
      </c>
      <c r="O93" s="17"/>
      <c r="P93" s="5">
        <f t="shared" si="10"/>
        <v>0</v>
      </c>
      <c r="R93" s="10">
        <f t="shared" si="11"/>
        <v>0</v>
      </c>
    </row>
    <row r="94" spans="11:18">
      <c r="K94" s="1">
        <f t="shared" si="7"/>
        <v>0</v>
      </c>
      <c r="L94" s="15"/>
      <c r="M94" s="1">
        <f t="shared" si="8"/>
        <v>0</v>
      </c>
      <c r="N94" s="5">
        <f t="shared" si="9"/>
        <v>0</v>
      </c>
      <c r="O94" s="17"/>
      <c r="P94" s="5">
        <f t="shared" si="10"/>
        <v>0</v>
      </c>
      <c r="R94" s="10">
        <f t="shared" si="11"/>
        <v>0</v>
      </c>
    </row>
    <row r="95" spans="11:18">
      <c r="K95" s="1">
        <f t="shared" si="7"/>
        <v>0</v>
      </c>
      <c r="L95" s="15"/>
      <c r="M95" s="1">
        <f t="shared" si="8"/>
        <v>0</v>
      </c>
      <c r="N95" s="5">
        <f t="shared" si="9"/>
        <v>0</v>
      </c>
      <c r="O95" s="17"/>
      <c r="P95" s="5">
        <f t="shared" si="10"/>
        <v>0</v>
      </c>
      <c r="R95" s="10">
        <f t="shared" si="11"/>
        <v>0</v>
      </c>
    </row>
    <row r="96" spans="11:18">
      <c r="K96" s="1">
        <f t="shared" si="7"/>
        <v>0</v>
      </c>
      <c r="L96" s="15"/>
      <c r="M96" s="1">
        <f t="shared" si="8"/>
        <v>0</v>
      </c>
      <c r="N96" s="5">
        <f t="shared" si="9"/>
        <v>0</v>
      </c>
      <c r="O96" s="17"/>
      <c r="P96" s="5">
        <f t="shared" si="10"/>
        <v>0</v>
      </c>
      <c r="R96" s="10">
        <f t="shared" si="11"/>
        <v>0</v>
      </c>
    </row>
    <row r="97" spans="11:18">
      <c r="K97" s="1">
        <f t="shared" si="7"/>
        <v>0</v>
      </c>
      <c r="L97" s="15"/>
      <c r="M97" s="1">
        <f t="shared" si="8"/>
        <v>0</v>
      </c>
      <c r="N97" s="5">
        <f t="shared" si="9"/>
        <v>0</v>
      </c>
      <c r="O97" s="17"/>
      <c r="P97" s="5">
        <f t="shared" si="10"/>
        <v>0</v>
      </c>
      <c r="R97" s="10">
        <f t="shared" si="11"/>
        <v>0</v>
      </c>
    </row>
    <row r="98" spans="11:18">
      <c r="K98" s="1">
        <f t="shared" si="7"/>
        <v>0</v>
      </c>
      <c r="L98" s="15"/>
      <c r="M98" s="1">
        <f t="shared" si="8"/>
        <v>0</v>
      </c>
      <c r="N98" s="5">
        <f t="shared" si="9"/>
        <v>0</v>
      </c>
      <c r="O98" s="17"/>
      <c r="P98" s="5">
        <f t="shared" si="10"/>
        <v>0</v>
      </c>
      <c r="R98" s="10">
        <f t="shared" si="11"/>
        <v>0</v>
      </c>
    </row>
    <row r="99" spans="11:18">
      <c r="K99" s="1">
        <f t="shared" si="7"/>
        <v>0</v>
      </c>
      <c r="L99" s="15"/>
      <c r="M99" s="1">
        <f t="shared" si="8"/>
        <v>0</v>
      </c>
      <c r="N99" s="5">
        <f t="shared" si="9"/>
        <v>0</v>
      </c>
      <c r="O99" s="17"/>
      <c r="P99" s="5">
        <f t="shared" si="10"/>
        <v>0</v>
      </c>
      <c r="R99" s="10">
        <f t="shared" si="11"/>
        <v>0</v>
      </c>
    </row>
    <row r="100" spans="11:18">
      <c r="K100" s="1">
        <f t="shared" si="7"/>
        <v>0</v>
      </c>
      <c r="L100" s="15"/>
      <c r="M100" s="1">
        <f t="shared" si="8"/>
        <v>0</v>
      </c>
      <c r="N100" s="5">
        <f t="shared" si="9"/>
        <v>0</v>
      </c>
      <c r="O100" s="17"/>
      <c r="P100" s="5">
        <f t="shared" si="10"/>
        <v>0</v>
      </c>
      <c r="R100" s="10">
        <f t="shared" si="11"/>
        <v>0</v>
      </c>
    </row>
    <row r="101" spans="11:18">
      <c r="K101" s="1">
        <f t="shared" si="7"/>
        <v>0</v>
      </c>
      <c r="L101" s="15"/>
      <c r="M101" s="1">
        <f t="shared" si="8"/>
        <v>0</v>
      </c>
      <c r="N101" s="5">
        <f t="shared" si="9"/>
        <v>0</v>
      </c>
      <c r="O101" s="17"/>
      <c r="P101" s="5">
        <f t="shared" si="10"/>
        <v>0</v>
      </c>
      <c r="R101" s="10">
        <f t="shared" si="11"/>
        <v>0</v>
      </c>
    </row>
    <row r="102" spans="11:18">
      <c r="K102" s="1">
        <f t="shared" si="7"/>
        <v>0</v>
      </c>
      <c r="L102" s="15"/>
      <c r="M102" s="1">
        <f t="shared" si="8"/>
        <v>0</v>
      </c>
      <c r="N102" s="5">
        <f t="shared" si="9"/>
        <v>0</v>
      </c>
      <c r="O102" s="17"/>
      <c r="P102" s="5">
        <f t="shared" si="10"/>
        <v>0</v>
      </c>
      <c r="R102" s="10">
        <f t="shared" si="11"/>
        <v>0</v>
      </c>
    </row>
    <row r="103" spans="11:18">
      <c r="K103" s="1">
        <f t="shared" si="7"/>
        <v>0</v>
      </c>
      <c r="L103" s="15"/>
      <c r="M103" s="1">
        <f t="shared" si="8"/>
        <v>0</v>
      </c>
      <c r="N103" s="5">
        <f t="shared" si="9"/>
        <v>0</v>
      </c>
      <c r="O103" s="17"/>
      <c r="P103" s="5">
        <f t="shared" si="10"/>
        <v>0</v>
      </c>
      <c r="R103" s="10">
        <f t="shared" si="11"/>
        <v>0</v>
      </c>
    </row>
    <row r="104" spans="11:18">
      <c r="K104" s="1">
        <f t="shared" si="7"/>
        <v>0</v>
      </c>
      <c r="L104" s="15"/>
      <c r="M104" s="1">
        <f t="shared" si="8"/>
        <v>0</v>
      </c>
      <c r="N104" s="5">
        <f t="shared" si="9"/>
        <v>0</v>
      </c>
      <c r="O104" s="17"/>
      <c r="P104" s="5">
        <f t="shared" si="10"/>
        <v>0</v>
      </c>
      <c r="R104" s="10">
        <f t="shared" si="11"/>
        <v>0</v>
      </c>
    </row>
    <row r="105" spans="11:18">
      <c r="K105" s="1">
        <f t="shared" si="7"/>
        <v>0</v>
      </c>
      <c r="L105" s="15"/>
      <c r="M105" s="1">
        <f t="shared" si="8"/>
        <v>0</v>
      </c>
      <c r="N105" s="5">
        <f t="shared" si="9"/>
        <v>0</v>
      </c>
      <c r="O105" s="17"/>
      <c r="P105" s="5">
        <f t="shared" si="10"/>
        <v>0</v>
      </c>
      <c r="R105" s="10">
        <f t="shared" si="11"/>
        <v>0</v>
      </c>
    </row>
    <row r="106" spans="11:18">
      <c r="K106" s="1">
        <f t="shared" si="7"/>
        <v>0</v>
      </c>
      <c r="L106" s="15"/>
      <c r="M106" s="1">
        <f t="shared" si="8"/>
        <v>0</v>
      </c>
      <c r="N106" s="5">
        <f t="shared" si="9"/>
        <v>0</v>
      </c>
      <c r="O106" s="17"/>
      <c r="P106" s="5">
        <f t="shared" si="10"/>
        <v>0</v>
      </c>
      <c r="R106" s="10">
        <f t="shared" si="11"/>
        <v>0</v>
      </c>
    </row>
    <row r="107" spans="11:18">
      <c r="K107" s="1">
        <f t="shared" si="7"/>
        <v>0</v>
      </c>
      <c r="L107" s="15"/>
      <c r="M107" s="1">
        <f t="shared" si="8"/>
        <v>0</v>
      </c>
      <c r="N107" s="5">
        <f t="shared" si="9"/>
        <v>0</v>
      </c>
      <c r="O107" s="17"/>
      <c r="P107" s="5">
        <f t="shared" si="10"/>
        <v>0</v>
      </c>
      <c r="R107" s="10">
        <f t="shared" si="11"/>
        <v>0</v>
      </c>
    </row>
    <row r="108" spans="11:18">
      <c r="K108" s="1">
        <f t="shared" si="7"/>
        <v>0</v>
      </c>
      <c r="L108" s="15"/>
      <c r="M108" s="1">
        <f t="shared" si="8"/>
        <v>0</v>
      </c>
      <c r="N108" s="5">
        <f t="shared" si="9"/>
        <v>0</v>
      </c>
      <c r="O108" s="17"/>
      <c r="P108" s="5">
        <f t="shared" si="10"/>
        <v>0</v>
      </c>
      <c r="R108" s="10">
        <f t="shared" si="11"/>
        <v>0</v>
      </c>
    </row>
    <row r="109" spans="11:18">
      <c r="K109" s="1">
        <f t="shared" si="7"/>
        <v>0</v>
      </c>
      <c r="L109" s="15"/>
      <c r="M109" s="1">
        <f t="shared" si="8"/>
        <v>0</v>
      </c>
      <c r="N109" s="5">
        <f t="shared" si="9"/>
        <v>0</v>
      </c>
      <c r="O109" s="17"/>
      <c r="P109" s="5">
        <f t="shared" si="10"/>
        <v>0</v>
      </c>
      <c r="R109" s="10">
        <f t="shared" si="11"/>
        <v>0</v>
      </c>
    </row>
    <row r="110" spans="11:18">
      <c r="K110" s="1">
        <f t="shared" si="7"/>
        <v>0</v>
      </c>
      <c r="L110" s="15"/>
      <c r="M110" s="1">
        <f t="shared" si="8"/>
        <v>0</v>
      </c>
      <c r="N110" s="5">
        <f t="shared" si="9"/>
        <v>0</v>
      </c>
      <c r="O110" s="17"/>
      <c r="P110" s="5">
        <f t="shared" si="10"/>
        <v>0</v>
      </c>
      <c r="R110" s="10">
        <f t="shared" si="11"/>
        <v>0</v>
      </c>
    </row>
    <row r="111" spans="11:18">
      <c r="K111" s="1">
        <f t="shared" si="7"/>
        <v>0</v>
      </c>
      <c r="L111" s="15"/>
      <c r="M111" s="1">
        <f t="shared" si="8"/>
        <v>0</v>
      </c>
      <c r="N111" s="5">
        <f t="shared" si="9"/>
        <v>0</v>
      </c>
      <c r="O111" s="17"/>
      <c r="P111" s="5">
        <f t="shared" si="10"/>
        <v>0</v>
      </c>
      <c r="R111" s="10">
        <f t="shared" si="11"/>
        <v>0</v>
      </c>
    </row>
    <row r="112" spans="11:18">
      <c r="K112" s="1">
        <f t="shared" si="7"/>
        <v>0</v>
      </c>
      <c r="L112" s="15"/>
      <c r="M112" s="1">
        <f t="shared" si="8"/>
        <v>0</v>
      </c>
      <c r="N112" s="5">
        <f t="shared" si="9"/>
        <v>0</v>
      </c>
      <c r="O112" s="17"/>
      <c r="P112" s="5">
        <f t="shared" si="10"/>
        <v>0</v>
      </c>
      <c r="R112" s="10">
        <f t="shared" si="11"/>
        <v>0</v>
      </c>
    </row>
    <row r="113" spans="11:18">
      <c r="K113" s="1">
        <f t="shared" si="7"/>
        <v>0</v>
      </c>
      <c r="L113" s="15"/>
      <c r="M113" s="1">
        <f t="shared" si="8"/>
        <v>0</v>
      </c>
      <c r="N113" s="5">
        <f t="shared" si="9"/>
        <v>0</v>
      </c>
      <c r="O113" s="17"/>
      <c r="P113" s="5">
        <f t="shared" si="10"/>
        <v>0</v>
      </c>
      <c r="R113" s="10">
        <f t="shared" si="11"/>
        <v>0</v>
      </c>
    </row>
    <row r="114" spans="11:18">
      <c r="K114" s="1">
        <f t="shared" si="7"/>
        <v>0</v>
      </c>
      <c r="L114" s="15"/>
      <c r="M114" s="1">
        <f t="shared" si="8"/>
        <v>0</v>
      </c>
      <c r="N114" s="5">
        <f t="shared" si="9"/>
        <v>0</v>
      </c>
      <c r="O114" s="17"/>
      <c r="P114" s="5">
        <f t="shared" si="10"/>
        <v>0</v>
      </c>
      <c r="R114" s="10">
        <f t="shared" si="11"/>
        <v>0</v>
      </c>
    </row>
    <row r="115" spans="11:18">
      <c r="K115" s="1">
        <f t="shared" si="7"/>
        <v>0</v>
      </c>
      <c r="L115" s="15"/>
      <c r="M115" s="1">
        <f t="shared" si="8"/>
        <v>0</v>
      </c>
      <c r="N115" s="5">
        <f t="shared" si="9"/>
        <v>0</v>
      </c>
      <c r="O115" s="17"/>
      <c r="P115" s="5">
        <f t="shared" si="10"/>
        <v>0</v>
      </c>
      <c r="R115" s="10">
        <f t="shared" si="11"/>
        <v>0</v>
      </c>
    </row>
    <row r="116" spans="11:18">
      <c r="K116" s="1">
        <f t="shared" si="7"/>
        <v>0</v>
      </c>
      <c r="L116" s="15"/>
      <c r="M116" s="1">
        <f t="shared" si="8"/>
        <v>0</v>
      </c>
      <c r="N116" s="5">
        <f t="shared" si="9"/>
        <v>0</v>
      </c>
      <c r="O116" s="17"/>
      <c r="P116" s="5">
        <f t="shared" si="10"/>
        <v>0</v>
      </c>
      <c r="R116" s="10">
        <f t="shared" si="11"/>
        <v>0</v>
      </c>
    </row>
    <row r="117" spans="11:18">
      <c r="K117" s="1">
        <f t="shared" si="7"/>
        <v>0</v>
      </c>
      <c r="L117" s="15"/>
      <c r="M117" s="1">
        <f t="shared" si="8"/>
        <v>0</v>
      </c>
      <c r="N117" s="5">
        <f t="shared" si="9"/>
        <v>0</v>
      </c>
      <c r="O117" s="17"/>
      <c r="P117" s="5">
        <f t="shared" si="10"/>
        <v>0</v>
      </c>
      <c r="R117" s="10">
        <f t="shared" si="11"/>
        <v>0</v>
      </c>
    </row>
    <row r="118" spans="11:18">
      <c r="K118" s="1">
        <f t="shared" si="7"/>
        <v>0</v>
      </c>
      <c r="L118" s="15"/>
      <c r="M118" s="1">
        <f t="shared" si="8"/>
        <v>0</v>
      </c>
      <c r="N118" s="5">
        <f t="shared" si="9"/>
        <v>0</v>
      </c>
      <c r="O118" s="17"/>
      <c r="P118" s="5">
        <f t="shared" si="10"/>
        <v>0</v>
      </c>
      <c r="R118" s="10">
        <f t="shared" si="11"/>
        <v>0</v>
      </c>
    </row>
    <row r="119" spans="11:18">
      <c r="K119" s="1">
        <f t="shared" si="7"/>
        <v>0</v>
      </c>
      <c r="L119" s="15"/>
      <c r="M119" s="1">
        <f t="shared" si="8"/>
        <v>0</v>
      </c>
      <c r="N119" s="5">
        <f t="shared" si="9"/>
        <v>0</v>
      </c>
      <c r="O119" s="17"/>
      <c r="P119" s="5">
        <f t="shared" si="10"/>
        <v>0</v>
      </c>
      <c r="R119" s="10">
        <f t="shared" si="11"/>
        <v>0</v>
      </c>
    </row>
    <row r="120" spans="11:18">
      <c r="K120" s="1">
        <f t="shared" si="7"/>
        <v>0</v>
      </c>
      <c r="L120" s="15"/>
      <c r="M120" s="1">
        <f t="shared" si="8"/>
        <v>0</v>
      </c>
      <c r="N120" s="5">
        <f t="shared" si="9"/>
        <v>0</v>
      </c>
      <c r="O120" s="17"/>
      <c r="P120" s="5">
        <f t="shared" si="10"/>
        <v>0</v>
      </c>
      <c r="R120" s="10">
        <f t="shared" si="11"/>
        <v>0</v>
      </c>
    </row>
    <row r="121" spans="11:18">
      <c r="K121" s="1">
        <f t="shared" si="7"/>
        <v>0</v>
      </c>
      <c r="L121" s="15"/>
      <c r="M121" s="1">
        <f t="shared" si="8"/>
        <v>0</v>
      </c>
      <c r="N121" s="5">
        <f t="shared" si="9"/>
        <v>0</v>
      </c>
      <c r="O121" s="17"/>
      <c r="P121" s="5">
        <f t="shared" si="10"/>
        <v>0</v>
      </c>
      <c r="R121" s="10">
        <f t="shared" si="11"/>
        <v>0</v>
      </c>
    </row>
    <row r="122" spans="11:18">
      <c r="K122" s="1">
        <f t="shared" si="7"/>
        <v>0</v>
      </c>
      <c r="L122" s="15"/>
      <c r="M122" s="1">
        <f t="shared" si="8"/>
        <v>0</v>
      </c>
      <c r="N122" s="5">
        <f t="shared" si="9"/>
        <v>0</v>
      </c>
      <c r="O122" s="17"/>
      <c r="P122" s="5">
        <f t="shared" si="10"/>
        <v>0</v>
      </c>
      <c r="R122" s="10">
        <f t="shared" si="11"/>
        <v>0</v>
      </c>
    </row>
    <row r="123" spans="11:18">
      <c r="K123" s="1">
        <f t="shared" si="7"/>
        <v>0</v>
      </c>
      <c r="L123" s="15"/>
      <c r="M123" s="1">
        <f t="shared" si="8"/>
        <v>0</v>
      </c>
      <c r="N123" s="5">
        <f t="shared" si="9"/>
        <v>0</v>
      </c>
      <c r="O123" s="17"/>
      <c r="P123" s="5">
        <f t="shared" si="10"/>
        <v>0</v>
      </c>
      <c r="R123" s="10">
        <f t="shared" si="11"/>
        <v>0</v>
      </c>
    </row>
    <row r="124" spans="11:18">
      <c r="K124" s="1">
        <f t="shared" si="7"/>
        <v>0</v>
      </c>
      <c r="L124" s="15"/>
      <c r="M124" s="1">
        <f t="shared" si="8"/>
        <v>0</v>
      </c>
      <c r="N124" s="5">
        <f t="shared" si="9"/>
        <v>0</v>
      </c>
      <c r="O124" s="17"/>
      <c r="P124" s="5">
        <f t="shared" si="10"/>
        <v>0</v>
      </c>
      <c r="R124" s="10">
        <f t="shared" si="11"/>
        <v>0</v>
      </c>
    </row>
    <row r="125" spans="11:18">
      <c r="K125" s="1">
        <f t="shared" si="7"/>
        <v>0</v>
      </c>
      <c r="L125" s="15"/>
      <c r="M125" s="1">
        <f t="shared" si="8"/>
        <v>0</v>
      </c>
      <c r="N125" s="5">
        <f t="shared" si="9"/>
        <v>0</v>
      </c>
      <c r="O125" s="17"/>
      <c r="P125" s="5">
        <f t="shared" si="10"/>
        <v>0</v>
      </c>
      <c r="R125" s="10">
        <f t="shared" si="11"/>
        <v>0</v>
      </c>
    </row>
    <row r="126" spans="11:18">
      <c r="K126" s="1">
        <f t="shared" si="7"/>
        <v>0</v>
      </c>
      <c r="L126" s="15"/>
      <c r="M126" s="1">
        <f t="shared" si="8"/>
        <v>0</v>
      </c>
      <c r="N126" s="5">
        <f t="shared" si="9"/>
        <v>0</v>
      </c>
      <c r="O126" s="17"/>
      <c r="P126" s="5">
        <f t="shared" si="10"/>
        <v>0</v>
      </c>
      <c r="R126" s="10">
        <f t="shared" si="11"/>
        <v>0</v>
      </c>
    </row>
    <row r="127" spans="11:18">
      <c r="K127" s="1">
        <f t="shared" si="7"/>
        <v>0</v>
      </c>
      <c r="L127" s="15"/>
      <c r="M127" s="1">
        <f t="shared" si="8"/>
        <v>0</v>
      </c>
      <c r="N127" s="5">
        <f t="shared" si="9"/>
        <v>0</v>
      </c>
      <c r="O127" s="17"/>
      <c r="P127" s="5">
        <f t="shared" si="10"/>
        <v>0</v>
      </c>
      <c r="R127" s="10">
        <f t="shared" si="11"/>
        <v>0</v>
      </c>
    </row>
    <row r="128" spans="11:18">
      <c r="K128" s="1">
        <f t="shared" si="7"/>
        <v>0</v>
      </c>
      <c r="L128" s="15"/>
      <c r="M128" s="1">
        <f t="shared" si="8"/>
        <v>0</v>
      </c>
      <c r="N128" s="5">
        <f t="shared" si="9"/>
        <v>0</v>
      </c>
      <c r="O128" s="17"/>
      <c r="P128" s="5">
        <f t="shared" si="10"/>
        <v>0</v>
      </c>
      <c r="R128" s="10">
        <f t="shared" si="11"/>
        <v>0</v>
      </c>
    </row>
    <row r="129" spans="11:18">
      <c r="K129" s="1">
        <f t="shared" si="7"/>
        <v>0</v>
      </c>
      <c r="L129" s="15"/>
      <c r="M129" s="1">
        <f t="shared" si="8"/>
        <v>0</v>
      </c>
      <c r="N129" s="5">
        <f t="shared" si="9"/>
        <v>0</v>
      </c>
      <c r="O129" s="17"/>
      <c r="P129" s="5">
        <f t="shared" si="10"/>
        <v>0</v>
      </c>
      <c r="R129" s="10">
        <f t="shared" si="11"/>
        <v>0</v>
      </c>
    </row>
    <row r="130" spans="11:18">
      <c r="K130" s="1">
        <f t="shared" si="7"/>
        <v>0</v>
      </c>
      <c r="L130" s="15"/>
      <c r="M130" s="1">
        <f t="shared" si="8"/>
        <v>0</v>
      </c>
      <c r="N130" s="5">
        <f t="shared" si="9"/>
        <v>0</v>
      </c>
      <c r="O130" s="17"/>
      <c r="P130" s="5">
        <f t="shared" si="10"/>
        <v>0</v>
      </c>
      <c r="R130" s="10">
        <f t="shared" si="11"/>
        <v>0</v>
      </c>
    </row>
    <row r="131" spans="11:18">
      <c r="K131" s="1">
        <f t="shared" si="7"/>
        <v>0</v>
      </c>
      <c r="L131" s="15"/>
      <c r="M131" s="1">
        <f t="shared" si="8"/>
        <v>0</v>
      </c>
      <c r="N131" s="5">
        <f t="shared" si="9"/>
        <v>0</v>
      </c>
      <c r="O131" s="17"/>
      <c r="P131" s="5">
        <f t="shared" si="10"/>
        <v>0</v>
      </c>
      <c r="R131" s="10">
        <f t="shared" si="11"/>
        <v>0</v>
      </c>
    </row>
    <row r="132" spans="11:18">
      <c r="K132" s="1">
        <f t="shared" si="7"/>
        <v>0</v>
      </c>
      <c r="L132" s="15"/>
      <c r="M132" s="1">
        <f t="shared" si="8"/>
        <v>0</v>
      </c>
      <c r="N132" s="5">
        <f t="shared" si="9"/>
        <v>0</v>
      </c>
      <c r="O132" s="17"/>
      <c r="P132" s="5">
        <f t="shared" si="10"/>
        <v>0</v>
      </c>
      <c r="R132" s="10">
        <f t="shared" si="11"/>
        <v>0</v>
      </c>
    </row>
    <row r="133" spans="11:18">
      <c r="K133" s="1">
        <f t="shared" si="7"/>
        <v>0</v>
      </c>
      <c r="L133" s="15"/>
      <c r="M133" s="1">
        <f t="shared" si="8"/>
        <v>0</v>
      </c>
      <c r="N133" s="5">
        <f t="shared" si="9"/>
        <v>0</v>
      </c>
      <c r="O133" s="17"/>
      <c r="P133" s="5">
        <f t="shared" si="10"/>
        <v>0</v>
      </c>
      <c r="R133" s="10">
        <f t="shared" si="11"/>
        <v>0</v>
      </c>
    </row>
    <row r="134" spans="11:18">
      <c r="K134" s="1">
        <f t="shared" si="7"/>
        <v>0</v>
      </c>
      <c r="L134" s="15"/>
      <c r="M134" s="1">
        <f t="shared" si="8"/>
        <v>0</v>
      </c>
      <c r="N134" s="5">
        <f t="shared" si="9"/>
        <v>0</v>
      </c>
      <c r="O134" s="17"/>
      <c r="P134" s="5">
        <f t="shared" si="10"/>
        <v>0</v>
      </c>
      <c r="R134" s="10">
        <f t="shared" si="11"/>
        <v>0</v>
      </c>
    </row>
    <row r="135" spans="11:18">
      <c r="K135" s="1">
        <f t="shared" si="7"/>
        <v>0</v>
      </c>
      <c r="L135" s="15"/>
      <c r="M135" s="1">
        <f t="shared" si="8"/>
        <v>0</v>
      </c>
      <c r="N135" s="5">
        <f t="shared" si="9"/>
        <v>0</v>
      </c>
      <c r="O135" s="17"/>
      <c r="P135" s="5">
        <f t="shared" si="10"/>
        <v>0</v>
      </c>
      <c r="R135" s="10">
        <f t="shared" si="11"/>
        <v>0</v>
      </c>
    </row>
    <row r="136" spans="11:18">
      <c r="K136" s="1">
        <f t="shared" si="7"/>
        <v>0</v>
      </c>
      <c r="L136" s="15"/>
      <c r="M136" s="1">
        <f t="shared" si="8"/>
        <v>0</v>
      </c>
      <c r="N136" s="5">
        <f t="shared" si="9"/>
        <v>0</v>
      </c>
      <c r="O136" s="17"/>
      <c r="P136" s="5">
        <f t="shared" si="10"/>
        <v>0</v>
      </c>
      <c r="R136" s="10">
        <f t="shared" si="11"/>
        <v>0</v>
      </c>
    </row>
    <row r="137" spans="11:18">
      <c r="K137" s="1">
        <f t="shared" si="7"/>
        <v>0</v>
      </c>
      <c r="L137" s="15"/>
      <c r="M137" s="1">
        <f t="shared" si="8"/>
        <v>0</v>
      </c>
      <c r="N137" s="5">
        <f t="shared" si="9"/>
        <v>0</v>
      </c>
      <c r="O137" s="17"/>
      <c r="P137" s="5">
        <f t="shared" si="10"/>
        <v>0</v>
      </c>
      <c r="R137" s="10">
        <f t="shared" si="11"/>
        <v>0</v>
      </c>
    </row>
    <row r="138" spans="11:18">
      <c r="K138" s="1">
        <f t="shared" si="7"/>
        <v>0</v>
      </c>
      <c r="L138" s="15"/>
      <c r="M138" s="1">
        <f t="shared" si="8"/>
        <v>0</v>
      </c>
      <c r="N138" s="5">
        <f t="shared" si="9"/>
        <v>0</v>
      </c>
      <c r="O138" s="17"/>
      <c r="P138" s="5">
        <f t="shared" si="10"/>
        <v>0</v>
      </c>
      <c r="R138" s="10">
        <f t="shared" si="11"/>
        <v>0</v>
      </c>
    </row>
    <row r="139" spans="11:18">
      <c r="K139" s="1">
        <f t="shared" si="7"/>
        <v>0</v>
      </c>
      <c r="L139" s="15"/>
      <c r="M139" s="1">
        <f t="shared" si="8"/>
        <v>0</v>
      </c>
      <c r="N139" s="5">
        <f t="shared" si="9"/>
        <v>0</v>
      </c>
      <c r="O139" s="17"/>
      <c r="P139" s="5">
        <f t="shared" si="10"/>
        <v>0</v>
      </c>
      <c r="R139" s="10">
        <f t="shared" si="11"/>
        <v>0</v>
      </c>
    </row>
    <row r="140" spans="11:18">
      <c r="K140" s="1">
        <f t="shared" ref="K140:K203" si="12">F140*G140*H140*J140</f>
        <v>0</v>
      </c>
      <c r="L140" s="15"/>
      <c r="M140" s="1">
        <f t="shared" ref="M140:M203" si="13">(K140*L140)+K140</f>
        <v>0</v>
      </c>
      <c r="N140" s="5">
        <f t="shared" ref="N140:N203" si="14">M140*I140</f>
        <v>0</v>
      </c>
      <c r="O140" s="17"/>
      <c r="P140" s="5">
        <f t="shared" ref="P140:P203" si="15">(N140*O140)+N140</f>
        <v>0</v>
      </c>
      <c r="R140" s="10">
        <f t="shared" ref="R140:R203" si="16">ROUNDUP(((($D$5*Q140)/100)+Q140),0)</f>
        <v>0</v>
      </c>
    </row>
    <row r="141" spans="11:18">
      <c r="K141" s="1">
        <f t="shared" si="12"/>
        <v>0</v>
      </c>
      <c r="L141" s="15"/>
      <c r="M141" s="1">
        <f t="shared" si="13"/>
        <v>0</v>
      </c>
      <c r="N141" s="5">
        <f t="shared" si="14"/>
        <v>0</v>
      </c>
      <c r="O141" s="17"/>
      <c r="P141" s="5">
        <f t="shared" si="15"/>
        <v>0</v>
      </c>
      <c r="R141" s="10">
        <f t="shared" si="16"/>
        <v>0</v>
      </c>
    </row>
    <row r="142" spans="11:18">
      <c r="K142" s="1">
        <f t="shared" si="12"/>
        <v>0</v>
      </c>
      <c r="L142" s="15"/>
      <c r="M142" s="1">
        <f t="shared" si="13"/>
        <v>0</v>
      </c>
      <c r="N142" s="5">
        <f t="shared" si="14"/>
        <v>0</v>
      </c>
      <c r="O142" s="17"/>
      <c r="P142" s="5">
        <f t="shared" si="15"/>
        <v>0</v>
      </c>
      <c r="R142" s="10">
        <f t="shared" si="16"/>
        <v>0</v>
      </c>
    </row>
    <row r="143" spans="11:18">
      <c r="K143" s="1">
        <f t="shared" si="12"/>
        <v>0</v>
      </c>
      <c r="L143" s="15"/>
      <c r="M143" s="1">
        <f t="shared" si="13"/>
        <v>0</v>
      </c>
      <c r="N143" s="5">
        <f t="shared" si="14"/>
        <v>0</v>
      </c>
      <c r="O143" s="17"/>
      <c r="P143" s="5">
        <f t="shared" si="15"/>
        <v>0</v>
      </c>
      <c r="R143" s="10">
        <f t="shared" si="16"/>
        <v>0</v>
      </c>
    </row>
    <row r="144" spans="11:18">
      <c r="K144" s="1">
        <f t="shared" si="12"/>
        <v>0</v>
      </c>
      <c r="L144" s="15"/>
      <c r="M144" s="1">
        <f t="shared" si="13"/>
        <v>0</v>
      </c>
      <c r="N144" s="5">
        <f t="shared" si="14"/>
        <v>0</v>
      </c>
      <c r="O144" s="17"/>
      <c r="P144" s="5">
        <f t="shared" si="15"/>
        <v>0</v>
      </c>
      <c r="R144" s="10">
        <f t="shared" si="16"/>
        <v>0</v>
      </c>
    </row>
    <row r="145" spans="11:18">
      <c r="K145" s="1">
        <f t="shared" si="12"/>
        <v>0</v>
      </c>
      <c r="L145" s="15"/>
      <c r="M145" s="1">
        <f t="shared" si="13"/>
        <v>0</v>
      </c>
      <c r="N145" s="5">
        <f t="shared" si="14"/>
        <v>0</v>
      </c>
      <c r="O145" s="17"/>
      <c r="P145" s="5">
        <f t="shared" si="15"/>
        <v>0</v>
      </c>
      <c r="R145" s="10">
        <f t="shared" si="16"/>
        <v>0</v>
      </c>
    </row>
    <row r="146" spans="11:18">
      <c r="K146" s="1">
        <f t="shared" si="12"/>
        <v>0</v>
      </c>
      <c r="L146" s="15"/>
      <c r="M146" s="1">
        <f t="shared" si="13"/>
        <v>0</v>
      </c>
      <c r="N146" s="5">
        <f t="shared" si="14"/>
        <v>0</v>
      </c>
      <c r="O146" s="17"/>
      <c r="P146" s="5">
        <f t="shared" si="15"/>
        <v>0</v>
      </c>
      <c r="R146" s="10">
        <f t="shared" si="16"/>
        <v>0</v>
      </c>
    </row>
    <row r="147" spans="11:18">
      <c r="K147" s="1">
        <f t="shared" si="12"/>
        <v>0</v>
      </c>
      <c r="L147" s="15"/>
      <c r="M147" s="1">
        <f t="shared" si="13"/>
        <v>0</v>
      </c>
      <c r="N147" s="5">
        <f t="shared" si="14"/>
        <v>0</v>
      </c>
      <c r="O147" s="17"/>
      <c r="P147" s="5">
        <f t="shared" si="15"/>
        <v>0</v>
      </c>
      <c r="R147" s="10">
        <f t="shared" si="16"/>
        <v>0</v>
      </c>
    </row>
    <row r="148" spans="11:18">
      <c r="K148" s="1">
        <f t="shared" si="12"/>
        <v>0</v>
      </c>
      <c r="L148" s="15"/>
      <c r="M148" s="1">
        <f t="shared" si="13"/>
        <v>0</v>
      </c>
      <c r="N148" s="5">
        <f t="shared" si="14"/>
        <v>0</v>
      </c>
      <c r="O148" s="17"/>
      <c r="P148" s="5">
        <f t="shared" si="15"/>
        <v>0</v>
      </c>
      <c r="R148" s="10">
        <f t="shared" si="16"/>
        <v>0</v>
      </c>
    </row>
    <row r="149" spans="11:18">
      <c r="K149" s="1">
        <f t="shared" si="12"/>
        <v>0</v>
      </c>
      <c r="L149" s="15"/>
      <c r="M149" s="1">
        <f t="shared" si="13"/>
        <v>0</v>
      </c>
      <c r="N149" s="5">
        <f t="shared" si="14"/>
        <v>0</v>
      </c>
      <c r="O149" s="17"/>
      <c r="P149" s="5">
        <f t="shared" si="15"/>
        <v>0</v>
      </c>
      <c r="R149" s="10">
        <f t="shared" si="16"/>
        <v>0</v>
      </c>
    </row>
    <row r="150" spans="11:18">
      <c r="K150" s="1">
        <f t="shared" si="12"/>
        <v>0</v>
      </c>
      <c r="L150" s="15"/>
      <c r="M150" s="1">
        <f t="shared" si="13"/>
        <v>0</v>
      </c>
      <c r="N150" s="5">
        <f t="shared" si="14"/>
        <v>0</v>
      </c>
      <c r="O150" s="17"/>
      <c r="P150" s="5">
        <f t="shared" si="15"/>
        <v>0</v>
      </c>
      <c r="R150" s="10">
        <f t="shared" si="16"/>
        <v>0</v>
      </c>
    </row>
    <row r="151" spans="11:18">
      <c r="K151" s="1">
        <f t="shared" si="12"/>
        <v>0</v>
      </c>
      <c r="L151" s="15"/>
      <c r="M151" s="1">
        <f t="shared" si="13"/>
        <v>0</v>
      </c>
      <c r="N151" s="5">
        <f t="shared" si="14"/>
        <v>0</v>
      </c>
      <c r="O151" s="17"/>
      <c r="P151" s="5">
        <f t="shared" si="15"/>
        <v>0</v>
      </c>
      <c r="R151" s="10">
        <f t="shared" si="16"/>
        <v>0</v>
      </c>
    </row>
    <row r="152" spans="11:18">
      <c r="K152" s="1">
        <f t="shared" si="12"/>
        <v>0</v>
      </c>
      <c r="L152" s="15"/>
      <c r="M152" s="1">
        <f t="shared" si="13"/>
        <v>0</v>
      </c>
      <c r="N152" s="5">
        <f t="shared" si="14"/>
        <v>0</v>
      </c>
      <c r="O152" s="17"/>
      <c r="P152" s="5">
        <f t="shared" si="15"/>
        <v>0</v>
      </c>
      <c r="R152" s="10">
        <f t="shared" si="16"/>
        <v>0</v>
      </c>
    </row>
    <row r="153" spans="11:18">
      <c r="K153" s="1">
        <f t="shared" si="12"/>
        <v>0</v>
      </c>
      <c r="L153" s="15"/>
      <c r="M153" s="1">
        <f t="shared" si="13"/>
        <v>0</v>
      </c>
      <c r="N153" s="5">
        <f t="shared" si="14"/>
        <v>0</v>
      </c>
      <c r="O153" s="17"/>
      <c r="P153" s="5">
        <f t="shared" si="15"/>
        <v>0</v>
      </c>
      <c r="R153" s="10">
        <f t="shared" si="16"/>
        <v>0</v>
      </c>
    </row>
    <row r="154" spans="11:18">
      <c r="K154" s="1">
        <f t="shared" si="12"/>
        <v>0</v>
      </c>
      <c r="L154" s="15"/>
      <c r="M154" s="1">
        <f t="shared" si="13"/>
        <v>0</v>
      </c>
      <c r="N154" s="5">
        <f t="shared" si="14"/>
        <v>0</v>
      </c>
      <c r="O154" s="17"/>
      <c r="P154" s="5">
        <f t="shared" si="15"/>
        <v>0</v>
      </c>
      <c r="R154" s="10">
        <f t="shared" si="16"/>
        <v>0</v>
      </c>
    </row>
    <row r="155" spans="11:18">
      <c r="K155" s="1">
        <f t="shared" si="12"/>
        <v>0</v>
      </c>
      <c r="L155" s="15"/>
      <c r="M155" s="1">
        <f t="shared" si="13"/>
        <v>0</v>
      </c>
      <c r="N155" s="5">
        <f t="shared" si="14"/>
        <v>0</v>
      </c>
      <c r="O155" s="17"/>
      <c r="P155" s="5">
        <f t="shared" si="15"/>
        <v>0</v>
      </c>
      <c r="R155" s="10">
        <f t="shared" si="16"/>
        <v>0</v>
      </c>
    </row>
    <row r="156" spans="11:18">
      <c r="K156" s="1">
        <f t="shared" si="12"/>
        <v>0</v>
      </c>
      <c r="L156" s="15"/>
      <c r="M156" s="1">
        <f t="shared" si="13"/>
        <v>0</v>
      </c>
      <c r="N156" s="5">
        <f t="shared" si="14"/>
        <v>0</v>
      </c>
      <c r="O156" s="17"/>
      <c r="P156" s="5">
        <f t="shared" si="15"/>
        <v>0</v>
      </c>
      <c r="R156" s="10">
        <f t="shared" si="16"/>
        <v>0</v>
      </c>
    </row>
    <row r="157" spans="11:18">
      <c r="K157" s="1">
        <f t="shared" si="12"/>
        <v>0</v>
      </c>
      <c r="L157" s="15"/>
      <c r="M157" s="1">
        <f t="shared" si="13"/>
        <v>0</v>
      </c>
      <c r="N157" s="5">
        <f t="shared" si="14"/>
        <v>0</v>
      </c>
      <c r="O157" s="17"/>
      <c r="P157" s="5">
        <f t="shared" si="15"/>
        <v>0</v>
      </c>
      <c r="R157" s="10">
        <f t="shared" si="16"/>
        <v>0</v>
      </c>
    </row>
    <row r="158" spans="11:18">
      <c r="K158" s="1">
        <f t="shared" si="12"/>
        <v>0</v>
      </c>
      <c r="L158" s="15"/>
      <c r="M158" s="1">
        <f t="shared" si="13"/>
        <v>0</v>
      </c>
      <c r="N158" s="5">
        <f t="shared" si="14"/>
        <v>0</v>
      </c>
      <c r="O158" s="17"/>
      <c r="P158" s="5">
        <f t="shared" si="15"/>
        <v>0</v>
      </c>
      <c r="R158" s="10">
        <f t="shared" si="16"/>
        <v>0</v>
      </c>
    </row>
    <row r="159" spans="11:18">
      <c r="K159" s="1">
        <f t="shared" si="12"/>
        <v>0</v>
      </c>
      <c r="L159" s="15"/>
      <c r="M159" s="1">
        <f t="shared" si="13"/>
        <v>0</v>
      </c>
      <c r="N159" s="5">
        <f t="shared" si="14"/>
        <v>0</v>
      </c>
      <c r="O159" s="17"/>
      <c r="P159" s="5">
        <f t="shared" si="15"/>
        <v>0</v>
      </c>
      <c r="R159" s="10">
        <f t="shared" si="16"/>
        <v>0</v>
      </c>
    </row>
    <row r="160" spans="11:18">
      <c r="K160" s="1">
        <f t="shared" si="12"/>
        <v>0</v>
      </c>
      <c r="L160" s="15"/>
      <c r="M160" s="1">
        <f t="shared" si="13"/>
        <v>0</v>
      </c>
      <c r="N160" s="5">
        <f t="shared" si="14"/>
        <v>0</v>
      </c>
      <c r="O160" s="17"/>
      <c r="P160" s="5">
        <f t="shared" si="15"/>
        <v>0</v>
      </c>
      <c r="R160" s="10">
        <f t="shared" si="16"/>
        <v>0</v>
      </c>
    </row>
    <row r="161" spans="11:18">
      <c r="K161" s="1">
        <f t="shared" si="12"/>
        <v>0</v>
      </c>
      <c r="L161" s="15"/>
      <c r="M161" s="1">
        <f t="shared" si="13"/>
        <v>0</v>
      </c>
      <c r="N161" s="5">
        <f t="shared" si="14"/>
        <v>0</v>
      </c>
      <c r="O161" s="17"/>
      <c r="P161" s="5">
        <f t="shared" si="15"/>
        <v>0</v>
      </c>
      <c r="R161" s="10">
        <f t="shared" si="16"/>
        <v>0</v>
      </c>
    </row>
    <row r="162" spans="11:18">
      <c r="K162" s="1">
        <f t="shared" si="12"/>
        <v>0</v>
      </c>
      <c r="L162" s="15"/>
      <c r="M162" s="1">
        <f t="shared" si="13"/>
        <v>0</v>
      </c>
      <c r="N162" s="5">
        <f t="shared" si="14"/>
        <v>0</v>
      </c>
      <c r="O162" s="17"/>
      <c r="P162" s="5">
        <f t="shared" si="15"/>
        <v>0</v>
      </c>
      <c r="R162" s="10">
        <f t="shared" si="16"/>
        <v>0</v>
      </c>
    </row>
    <row r="163" spans="11:18">
      <c r="K163" s="1">
        <f t="shared" si="12"/>
        <v>0</v>
      </c>
      <c r="L163" s="15"/>
      <c r="M163" s="1">
        <f t="shared" si="13"/>
        <v>0</v>
      </c>
      <c r="N163" s="5">
        <f t="shared" si="14"/>
        <v>0</v>
      </c>
      <c r="O163" s="17"/>
      <c r="P163" s="5">
        <f t="shared" si="15"/>
        <v>0</v>
      </c>
      <c r="R163" s="10">
        <f t="shared" si="16"/>
        <v>0</v>
      </c>
    </row>
    <row r="164" spans="11:18">
      <c r="K164" s="1">
        <f t="shared" si="12"/>
        <v>0</v>
      </c>
      <c r="L164" s="15"/>
      <c r="M164" s="1">
        <f t="shared" si="13"/>
        <v>0</v>
      </c>
      <c r="N164" s="5">
        <f t="shared" si="14"/>
        <v>0</v>
      </c>
      <c r="O164" s="17"/>
      <c r="P164" s="5">
        <f t="shared" si="15"/>
        <v>0</v>
      </c>
      <c r="R164" s="10">
        <f t="shared" si="16"/>
        <v>0</v>
      </c>
    </row>
    <row r="165" spans="11:18">
      <c r="K165" s="1">
        <f t="shared" si="12"/>
        <v>0</v>
      </c>
      <c r="L165" s="15"/>
      <c r="M165" s="1">
        <f t="shared" si="13"/>
        <v>0</v>
      </c>
      <c r="N165" s="5">
        <f t="shared" si="14"/>
        <v>0</v>
      </c>
      <c r="O165" s="17"/>
      <c r="P165" s="5">
        <f t="shared" si="15"/>
        <v>0</v>
      </c>
      <c r="R165" s="10">
        <f t="shared" si="16"/>
        <v>0</v>
      </c>
    </row>
    <row r="166" spans="11:18">
      <c r="K166" s="1">
        <f t="shared" si="12"/>
        <v>0</v>
      </c>
      <c r="L166" s="15"/>
      <c r="M166" s="1">
        <f t="shared" si="13"/>
        <v>0</v>
      </c>
      <c r="N166" s="5">
        <f t="shared" si="14"/>
        <v>0</v>
      </c>
      <c r="O166" s="17"/>
      <c r="P166" s="5">
        <f t="shared" si="15"/>
        <v>0</v>
      </c>
      <c r="R166" s="10">
        <f t="shared" si="16"/>
        <v>0</v>
      </c>
    </row>
    <row r="167" spans="11:18">
      <c r="K167" s="1">
        <f t="shared" si="12"/>
        <v>0</v>
      </c>
      <c r="L167" s="15"/>
      <c r="M167" s="1">
        <f t="shared" si="13"/>
        <v>0</v>
      </c>
      <c r="N167" s="5">
        <f t="shared" si="14"/>
        <v>0</v>
      </c>
      <c r="O167" s="17"/>
      <c r="P167" s="5">
        <f t="shared" si="15"/>
        <v>0</v>
      </c>
      <c r="R167" s="10">
        <f t="shared" si="16"/>
        <v>0</v>
      </c>
    </row>
    <row r="168" spans="11:18">
      <c r="K168" s="1">
        <f t="shared" si="12"/>
        <v>0</v>
      </c>
      <c r="L168" s="15"/>
      <c r="M168" s="1">
        <f t="shared" si="13"/>
        <v>0</v>
      </c>
      <c r="N168" s="5">
        <f t="shared" si="14"/>
        <v>0</v>
      </c>
      <c r="O168" s="17"/>
      <c r="P168" s="5">
        <f t="shared" si="15"/>
        <v>0</v>
      </c>
      <c r="R168" s="10">
        <f t="shared" si="16"/>
        <v>0</v>
      </c>
    </row>
    <row r="169" spans="11:18">
      <c r="K169" s="1">
        <f t="shared" si="12"/>
        <v>0</v>
      </c>
      <c r="L169" s="15"/>
      <c r="M169" s="1">
        <f t="shared" si="13"/>
        <v>0</v>
      </c>
      <c r="N169" s="5">
        <f t="shared" si="14"/>
        <v>0</v>
      </c>
      <c r="O169" s="17"/>
      <c r="P169" s="5">
        <f t="shared" si="15"/>
        <v>0</v>
      </c>
      <c r="R169" s="10">
        <f t="shared" si="16"/>
        <v>0</v>
      </c>
    </row>
    <row r="170" spans="11:18">
      <c r="K170" s="1">
        <f t="shared" si="12"/>
        <v>0</v>
      </c>
      <c r="L170" s="15"/>
      <c r="M170" s="1">
        <f t="shared" si="13"/>
        <v>0</v>
      </c>
      <c r="N170" s="5">
        <f t="shared" si="14"/>
        <v>0</v>
      </c>
      <c r="O170" s="17"/>
      <c r="P170" s="5">
        <f t="shared" si="15"/>
        <v>0</v>
      </c>
      <c r="R170" s="10">
        <f t="shared" si="16"/>
        <v>0</v>
      </c>
    </row>
    <row r="171" spans="11:18">
      <c r="K171" s="1">
        <f t="shared" si="12"/>
        <v>0</v>
      </c>
      <c r="L171" s="15"/>
      <c r="M171" s="1">
        <f t="shared" si="13"/>
        <v>0</v>
      </c>
      <c r="N171" s="5">
        <f t="shared" si="14"/>
        <v>0</v>
      </c>
      <c r="O171" s="17"/>
      <c r="P171" s="5">
        <f t="shared" si="15"/>
        <v>0</v>
      </c>
      <c r="R171" s="10">
        <f t="shared" si="16"/>
        <v>0</v>
      </c>
    </row>
    <row r="172" spans="11:18">
      <c r="K172" s="1">
        <f t="shared" si="12"/>
        <v>0</v>
      </c>
      <c r="L172" s="15"/>
      <c r="M172" s="1">
        <f t="shared" si="13"/>
        <v>0</v>
      </c>
      <c r="N172" s="5">
        <f t="shared" si="14"/>
        <v>0</v>
      </c>
      <c r="O172" s="17"/>
      <c r="P172" s="5">
        <f t="shared" si="15"/>
        <v>0</v>
      </c>
      <c r="R172" s="10">
        <f t="shared" si="16"/>
        <v>0</v>
      </c>
    </row>
    <row r="173" spans="11:18">
      <c r="K173" s="1">
        <f t="shared" si="12"/>
        <v>0</v>
      </c>
      <c r="L173" s="15"/>
      <c r="M173" s="1">
        <f t="shared" si="13"/>
        <v>0</v>
      </c>
      <c r="N173" s="5">
        <f t="shared" si="14"/>
        <v>0</v>
      </c>
      <c r="O173" s="17"/>
      <c r="P173" s="5">
        <f t="shared" si="15"/>
        <v>0</v>
      </c>
      <c r="R173" s="10">
        <f t="shared" si="16"/>
        <v>0</v>
      </c>
    </row>
    <row r="174" spans="11:18">
      <c r="K174" s="1">
        <f t="shared" si="12"/>
        <v>0</v>
      </c>
      <c r="L174" s="15"/>
      <c r="M174" s="1">
        <f t="shared" si="13"/>
        <v>0</v>
      </c>
      <c r="N174" s="5">
        <f t="shared" si="14"/>
        <v>0</v>
      </c>
      <c r="O174" s="17"/>
      <c r="P174" s="5">
        <f t="shared" si="15"/>
        <v>0</v>
      </c>
      <c r="R174" s="10">
        <f t="shared" si="16"/>
        <v>0</v>
      </c>
    </row>
    <row r="175" spans="11:18">
      <c r="K175" s="1">
        <f t="shared" si="12"/>
        <v>0</v>
      </c>
      <c r="L175" s="15"/>
      <c r="M175" s="1">
        <f t="shared" si="13"/>
        <v>0</v>
      </c>
      <c r="N175" s="5">
        <f t="shared" si="14"/>
        <v>0</v>
      </c>
      <c r="O175" s="17"/>
      <c r="P175" s="5">
        <f t="shared" si="15"/>
        <v>0</v>
      </c>
      <c r="R175" s="10">
        <f t="shared" si="16"/>
        <v>0</v>
      </c>
    </row>
    <row r="176" spans="11:18">
      <c r="K176" s="1">
        <f t="shared" si="12"/>
        <v>0</v>
      </c>
      <c r="L176" s="15"/>
      <c r="M176" s="1">
        <f t="shared" si="13"/>
        <v>0</v>
      </c>
      <c r="N176" s="5">
        <f t="shared" si="14"/>
        <v>0</v>
      </c>
      <c r="O176" s="17"/>
      <c r="P176" s="5">
        <f t="shared" si="15"/>
        <v>0</v>
      </c>
      <c r="R176" s="10">
        <f t="shared" si="16"/>
        <v>0</v>
      </c>
    </row>
    <row r="177" spans="11:18">
      <c r="K177" s="1">
        <f t="shared" si="12"/>
        <v>0</v>
      </c>
      <c r="L177" s="15"/>
      <c r="M177" s="1">
        <f t="shared" si="13"/>
        <v>0</v>
      </c>
      <c r="N177" s="5">
        <f t="shared" si="14"/>
        <v>0</v>
      </c>
      <c r="O177" s="17"/>
      <c r="P177" s="5">
        <f t="shared" si="15"/>
        <v>0</v>
      </c>
      <c r="R177" s="10">
        <f t="shared" si="16"/>
        <v>0</v>
      </c>
    </row>
    <row r="178" spans="11:18">
      <c r="K178" s="1">
        <f t="shared" si="12"/>
        <v>0</v>
      </c>
      <c r="L178" s="15"/>
      <c r="M178" s="1">
        <f t="shared" si="13"/>
        <v>0</v>
      </c>
      <c r="N178" s="5">
        <f t="shared" si="14"/>
        <v>0</v>
      </c>
      <c r="O178" s="17"/>
      <c r="P178" s="5">
        <f t="shared" si="15"/>
        <v>0</v>
      </c>
      <c r="R178" s="10">
        <f t="shared" si="16"/>
        <v>0</v>
      </c>
    </row>
    <row r="179" spans="11:18">
      <c r="K179" s="1">
        <f t="shared" si="12"/>
        <v>0</v>
      </c>
      <c r="L179" s="15"/>
      <c r="M179" s="1">
        <f t="shared" si="13"/>
        <v>0</v>
      </c>
      <c r="N179" s="5">
        <f t="shared" si="14"/>
        <v>0</v>
      </c>
      <c r="O179" s="17"/>
      <c r="P179" s="5">
        <f t="shared" si="15"/>
        <v>0</v>
      </c>
      <c r="R179" s="10">
        <f t="shared" si="16"/>
        <v>0</v>
      </c>
    </row>
    <row r="180" spans="11:18">
      <c r="K180" s="1">
        <f t="shared" si="12"/>
        <v>0</v>
      </c>
      <c r="L180" s="15"/>
      <c r="M180" s="1">
        <f t="shared" si="13"/>
        <v>0</v>
      </c>
      <c r="N180" s="5">
        <f t="shared" si="14"/>
        <v>0</v>
      </c>
      <c r="O180" s="17"/>
      <c r="P180" s="5">
        <f t="shared" si="15"/>
        <v>0</v>
      </c>
      <c r="R180" s="10">
        <f t="shared" si="16"/>
        <v>0</v>
      </c>
    </row>
    <row r="181" spans="11:18">
      <c r="K181" s="1">
        <f t="shared" si="12"/>
        <v>0</v>
      </c>
      <c r="L181" s="15"/>
      <c r="M181" s="1">
        <f t="shared" si="13"/>
        <v>0</v>
      </c>
      <c r="N181" s="5">
        <f t="shared" si="14"/>
        <v>0</v>
      </c>
      <c r="O181" s="17"/>
      <c r="P181" s="5">
        <f t="shared" si="15"/>
        <v>0</v>
      </c>
      <c r="R181" s="10">
        <f t="shared" si="16"/>
        <v>0</v>
      </c>
    </row>
    <row r="182" spans="11:18">
      <c r="K182" s="1">
        <f t="shared" si="12"/>
        <v>0</v>
      </c>
      <c r="L182" s="15"/>
      <c r="M182" s="1">
        <f t="shared" si="13"/>
        <v>0</v>
      </c>
      <c r="N182" s="5">
        <f t="shared" si="14"/>
        <v>0</v>
      </c>
      <c r="O182" s="17"/>
      <c r="P182" s="5">
        <f t="shared" si="15"/>
        <v>0</v>
      </c>
      <c r="R182" s="10">
        <f t="shared" si="16"/>
        <v>0</v>
      </c>
    </row>
    <row r="183" spans="11:18">
      <c r="K183" s="1">
        <f t="shared" si="12"/>
        <v>0</v>
      </c>
      <c r="L183" s="15"/>
      <c r="M183" s="1">
        <f t="shared" si="13"/>
        <v>0</v>
      </c>
      <c r="N183" s="5">
        <f t="shared" si="14"/>
        <v>0</v>
      </c>
      <c r="O183" s="17"/>
      <c r="P183" s="5">
        <f t="shared" si="15"/>
        <v>0</v>
      </c>
      <c r="R183" s="10">
        <f t="shared" si="16"/>
        <v>0</v>
      </c>
    </row>
    <row r="184" spans="11:18">
      <c r="K184" s="1">
        <f t="shared" si="12"/>
        <v>0</v>
      </c>
      <c r="L184" s="15"/>
      <c r="M184" s="1">
        <f t="shared" si="13"/>
        <v>0</v>
      </c>
      <c r="N184" s="5">
        <f t="shared" si="14"/>
        <v>0</v>
      </c>
      <c r="O184" s="17"/>
      <c r="P184" s="5">
        <f t="shared" si="15"/>
        <v>0</v>
      </c>
      <c r="R184" s="10">
        <f t="shared" si="16"/>
        <v>0</v>
      </c>
    </row>
    <row r="185" spans="11:18">
      <c r="K185" s="1">
        <f t="shared" si="12"/>
        <v>0</v>
      </c>
      <c r="L185" s="15"/>
      <c r="M185" s="1">
        <f t="shared" si="13"/>
        <v>0</v>
      </c>
      <c r="N185" s="5">
        <f t="shared" si="14"/>
        <v>0</v>
      </c>
      <c r="O185" s="17"/>
      <c r="P185" s="5">
        <f t="shared" si="15"/>
        <v>0</v>
      </c>
      <c r="R185" s="10">
        <f t="shared" si="16"/>
        <v>0</v>
      </c>
    </row>
    <row r="186" spans="11:18">
      <c r="K186" s="1">
        <f t="shared" si="12"/>
        <v>0</v>
      </c>
      <c r="L186" s="15"/>
      <c r="M186" s="1">
        <f t="shared" si="13"/>
        <v>0</v>
      </c>
      <c r="N186" s="5">
        <f t="shared" si="14"/>
        <v>0</v>
      </c>
      <c r="O186" s="17"/>
      <c r="P186" s="5">
        <f t="shared" si="15"/>
        <v>0</v>
      </c>
      <c r="R186" s="10">
        <f t="shared" si="16"/>
        <v>0</v>
      </c>
    </row>
    <row r="187" spans="11:18">
      <c r="K187" s="1">
        <f t="shared" si="12"/>
        <v>0</v>
      </c>
      <c r="L187" s="15"/>
      <c r="M187" s="1">
        <f t="shared" si="13"/>
        <v>0</v>
      </c>
      <c r="N187" s="5">
        <f t="shared" si="14"/>
        <v>0</v>
      </c>
      <c r="O187" s="17"/>
      <c r="P187" s="5">
        <f t="shared" si="15"/>
        <v>0</v>
      </c>
      <c r="R187" s="10">
        <f t="shared" si="16"/>
        <v>0</v>
      </c>
    </row>
    <row r="188" spans="11:18">
      <c r="K188" s="1">
        <f t="shared" si="12"/>
        <v>0</v>
      </c>
      <c r="L188" s="15"/>
      <c r="M188" s="1">
        <f t="shared" si="13"/>
        <v>0</v>
      </c>
      <c r="N188" s="5">
        <f t="shared" si="14"/>
        <v>0</v>
      </c>
      <c r="O188" s="17"/>
      <c r="P188" s="5">
        <f t="shared" si="15"/>
        <v>0</v>
      </c>
      <c r="R188" s="10">
        <f t="shared" si="16"/>
        <v>0</v>
      </c>
    </row>
    <row r="189" spans="11:18">
      <c r="K189" s="1">
        <f t="shared" si="12"/>
        <v>0</v>
      </c>
      <c r="L189" s="15"/>
      <c r="M189" s="1">
        <f t="shared" si="13"/>
        <v>0</v>
      </c>
      <c r="N189" s="5">
        <f t="shared" si="14"/>
        <v>0</v>
      </c>
      <c r="O189" s="17"/>
      <c r="P189" s="5">
        <f t="shared" si="15"/>
        <v>0</v>
      </c>
      <c r="R189" s="10">
        <f t="shared" si="16"/>
        <v>0</v>
      </c>
    </row>
    <row r="190" spans="11:18">
      <c r="K190" s="1">
        <f t="shared" si="12"/>
        <v>0</v>
      </c>
      <c r="L190" s="15"/>
      <c r="M190" s="1">
        <f t="shared" si="13"/>
        <v>0</v>
      </c>
      <c r="N190" s="5">
        <f t="shared" si="14"/>
        <v>0</v>
      </c>
      <c r="O190" s="17"/>
      <c r="P190" s="5">
        <f t="shared" si="15"/>
        <v>0</v>
      </c>
      <c r="R190" s="10">
        <f t="shared" si="16"/>
        <v>0</v>
      </c>
    </row>
    <row r="191" spans="11:18">
      <c r="K191" s="1">
        <f t="shared" si="12"/>
        <v>0</v>
      </c>
      <c r="L191" s="15"/>
      <c r="M191" s="1">
        <f t="shared" si="13"/>
        <v>0</v>
      </c>
      <c r="N191" s="5">
        <f t="shared" si="14"/>
        <v>0</v>
      </c>
      <c r="O191" s="17"/>
      <c r="P191" s="5">
        <f t="shared" si="15"/>
        <v>0</v>
      </c>
      <c r="R191" s="10">
        <f t="shared" si="16"/>
        <v>0</v>
      </c>
    </row>
    <row r="192" spans="11:18">
      <c r="K192" s="1">
        <f t="shared" si="12"/>
        <v>0</v>
      </c>
      <c r="L192" s="15"/>
      <c r="M192" s="1">
        <f t="shared" si="13"/>
        <v>0</v>
      </c>
      <c r="N192" s="5">
        <f t="shared" si="14"/>
        <v>0</v>
      </c>
      <c r="O192" s="17"/>
      <c r="P192" s="5">
        <f t="shared" si="15"/>
        <v>0</v>
      </c>
      <c r="R192" s="10">
        <f t="shared" si="16"/>
        <v>0</v>
      </c>
    </row>
    <row r="193" spans="11:18">
      <c r="K193" s="1">
        <f t="shared" si="12"/>
        <v>0</v>
      </c>
      <c r="L193" s="15"/>
      <c r="M193" s="1">
        <f t="shared" si="13"/>
        <v>0</v>
      </c>
      <c r="N193" s="5">
        <f t="shared" si="14"/>
        <v>0</v>
      </c>
      <c r="O193" s="17"/>
      <c r="P193" s="5">
        <f t="shared" si="15"/>
        <v>0</v>
      </c>
      <c r="R193" s="10">
        <f t="shared" si="16"/>
        <v>0</v>
      </c>
    </row>
    <row r="194" spans="11:18">
      <c r="K194" s="1">
        <f t="shared" si="12"/>
        <v>0</v>
      </c>
      <c r="L194" s="15"/>
      <c r="M194" s="1">
        <f t="shared" si="13"/>
        <v>0</v>
      </c>
      <c r="N194" s="5">
        <f t="shared" si="14"/>
        <v>0</v>
      </c>
      <c r="O194" s="17"/>
      <c r="P194" s="5">
        <f t="shared" si="15"/>
        <v>0</v>
      </c>
      <c r="R194" s="10">
        <f t="shared" si="16"/>
        <v>0</v>
      </c>
    </row>
    <row r="195" spans="11:18">
      <c r="K195" s="1">
        <f t="shared" si="12"/>
        <v>0</v>
      </c>
      <c r="L195" s="15"/>
      <c r="M195" s="1">
        <f t="shared" si="13"/>
        <v>0</v>
      </c>
      <c r="N195" s="5">
        <f t="shared" si="14"/>
        <v>0</v>
      </c>
      <c r="O195" s="17"/>
      <c r="P195" s="5">
        <f t="shared" si="15"/>
        <v>0</v>
      </c>
      <c r="R195" s="10">
        <f t="shared" si="16"/>
        <v>0</v>
      </c>
    </row>
    <row r="196" spans="11:18">
      <c r="K196" s="1">
        <f t="shared" si="12"/>
        <v>0</v>
      </c>
      <c r="L196" s="15"/>
      <c r="M196" s="1">
        <f t="shared" si="13"/>
        <v>0</v>
      </c>
      <c r="N196" s="5">
        <f t="shared" si="14"/>
        <v>0</v>
      </c>
      <c r="O196" s="17"/>
      <c r="P196" s="5">
        <f t="shared" si="15"/>
        <v>0</v>
      </c>
      <c r="R196" s="10">
        <f t="shared" si="16"/>
        <v>0</v>
      </c>
    </row>
    <row r="197" spans="11:18">
      <c r="K197" s="1">
        <f t="shared" si="12"/>
        <v>0</v>
      </c>
      <c r="L197" s="15"/>
      <c r="M197" s="1">
        <f t="shared" si="13"/>
        <v>0</v>
      </c>
      <c r="N197" s="5">
        <f t="shared" si="14"/>
        <v>0</v>
      </c>
      <c r="O197" s="17"/>
      <c r="P197" s="5">
        <f t="shared" si="15"/>
        <v>0</v>
      </c>
      <c r="R197" s="10">
        <f t="shared" si="16"/>
        <v>0</v>
      </c>
    </row>
    <row r="198" spans="11:18">
      <c r="K198" s="1">
        <f t="shared" si="12"/>
        <v>0</v>
      </c>
      <c r="L198" s="15"/>
      <c r="M198" s="1">
        <f t="shared" si="13"/>
        <v>0</v>
      </c>
      <c r="N198" s="5">
        <f t="shared" si="14"/>
        <v>0</v>
      </c>
      <c r="O198" s="17"/>
      <c r="P198" s="5">
        <f t="shared" si="15"/>
        <v>0</v>
      </c>
      <c r="R198" s="10">
        <f t="shared" si="16"/>
        <v>0</v>
      </c>
    </row>
    <row r="199" spans="11:18">
      <c r="K199" s="1">
        <f t="shared" si="12"/>
        <v>0</v>
      </c>
      <c r="L199" s="15"/>
      <c r="M199" s="1">
        <f t="shared" si="13"/>
        <v>0</v>
      </c>
      <c r="N199" s="5">
        <f t="shared" si="14"/>
        <v>0</v>
      </c>
      <c r="O199" s="17"/>
      <c r="P199" s="5">
        <f t="shared" si="15"/>
        <v>0</v>
      </c>
      <c r="R199" s="10">
        <f t="shared" si="16"/>
        <v>0</v>
      </c>
    </row>
    <row r="200" spans="11:18">
      <c r="K200" s="1">
        <f t="shared" si="12"/>
        <v>0</v>
      </c>
      <c r="L200" s="15"/>
      <c r="M200" s="1">
        <f t="shared" si="13"/>
        <v>0</v>
      </c>
      <c r="N200" s="5">
        <f t="shared" si="14"/>
        <v>0</v>
      </c>
      <c r="O200" s="17"/>
      <c r="P200" s="5">
        <f t="shared" si="15"/>
        <v>0</v>
      </c>
      <c r="R200" s="10">
        <f t="shared" si="16"/>
        <v>0</v>
      </c>
    </row>
    <row r="201" spans="11:18">
      <c r="K201" s="1">
        <f t="shared" si="12"/>
        <v>0</v>
      </c>
      <c r="L201" s="15"/>
      <c r="M201" s="1">
        <f t="shared" si="13"/>
        <v>0</v>
      </c>
      <c r="N201" s="5">
        <f t="shared" si="14"/>
        <v>0</v>
      </c>
      <c r="O201" s="17"/>
      <c r="P201" s="5">
        <f t="shared" si="15"/>
        <v>0</v>
      </c>
      <c r="R201" s="10">
        <f t="shared" si="16"/>
        <v>0</v>
      </c>
    </row>
    <row r="202" spans="11:18">
      <c r="K202" s="1">
        <f t="shared" si="12"/>
        <v>0</v>
      </c>
      <c r="L202" s="15"/>
      <c r="M202" s="1">
        <f t="shared" si="13"/>
        <v>0</v>
      </c>
      <c r="N202" s="5">
        <f t="shared" si="14"/>
        <v>0</v>
      </c>
      <c r="O202" s="17"/>
      <c r="P202" s="5">
        <f t="shared" si="15"/>
        <v>0</v>
      </c>
      <c r="R202" s="10">
        <f t="shared" si="16"/>
        <v>0</v>
      </c>
    </row>
    <row r="203" spans="11:18">
      <c r="K203" s="1">
        <f t="shared" si="12"/>
        <v>0</v>
      </c>
      <c r="L203" s="15"/>
      <c r="M203" s="1">
        <f t="shared" si="13"/>
        <v>0</v>
      </c>
      <c r="N203" s="5">
        <f t="shared" si="14"/>
        <v>0</v>
      </c>
      <c r="O203" s="17"/>
      <c r="P203" s="5">
        <f t="shared" si="15"/>
        <v>0</v>
      </c>
      <c r="R203" s="10">
        <f t="shared" si="16"/>
        <v>0</v>
      </c>
    </row>
    <row r="204" spans="11:18">
      <c r="K204" s="1">
        <f t="shared" ref="K204:K267" si="17">F204*G204*H204*J204</f>
        <v>0</v>
      </c>
      <c r="L204" s="15"/>
      <c r="M204" s="1">
        <f t="shared" ref="M204:M267" si="18">(K204*L204)+K204</f>
        <v>0</v>
      </c>
      <c r="N204" s="5">
        <f t="shared" ref="N204:N267" si="19">M204*I204</f>
        <v>0</v>
      </c>
      <c r="O204" s="17"/>
      <c r="P204" s="5">
        <f t="shared" ref="P204:P267" si="20">(N204*O204)+N204</f>
        <v>0</v>
      </c>
      <c r="R204" s="10">
        <f t="shared" ref="R204:R267" si="21">ROUNDUP(((($D$5*Q204)/100)+Q204),0)</f>
        <v>0</v>
      </c>
    </row>
    <row r="205" spans="11:18">
      <c r="K205" s="1">
        <f t="shared" si="17"/>
        <v>0</v>
      </c>
      <c r="L205" s="15"/>
      <c r="M205" s="1">
        <f t="shared" si="18"/>
        <v>0</v>
      </c>
      <c r="N205" s="5">
        <f t="shared" si="19"/>
        <v>0</v>
      </c>
      <c r="O205" s="17"/>
      <c r="P205" s="5">
        <f t="shared" si="20"/>
        <v>0</v>
      </c>
      <c r="R205" s="10">
        <f t="shared" si="21"/>
        <v>0</v>
      </c>
    </row>
    <row r="206" spans="11:18">
      <c r="K206" s="1">
        <f t="shared" si="17"/>
        <v>0</v>
      </c>
      <c r="L206" s="15"/>
      <c r="M206" s="1">
        <f t="shared" si="18"/>
        <v>0</v>
      </c>
      <c r="N206" s="5">
        <f t="shared" si="19"/>
        <v>0</v>
      </c>
      <c r="O206" s="17"/>
      <c r="P206" s="5">
        <f t="shared" si="20"/>
        <v>0</v>
      </c>
      <c r="R206" s="10">
        <f t="shared" si="21"/>
        <v>0</v>
      </c>
    </row>
    <row r="207" spans="11:18">
      <c r="K207" s="1">
        <f t="shared" si="17"/>
        <v>0</v>
      </c>
      <c r="L207" s="15"/>
      <c r="M207" s="1">
        <f t="shared" si="18"/>
        <v>0</v>
      </c>
      <c r="N207" s="5">
        <f t="shared" si="19"/>
        <v>0</v>
      </c>
      <c r="O207" s="17"/>
      <c r="P207" s="5">
        <f t="shared" si="20"/>
        <v>0</v>
      </c>
      <c r="R207" s="10">
        <f t="shared" si="21"/>
        <v>0</v>
      </c>
    </row>
    <row r="208" spans="11:18">
      <c r="K208" s="1">
        <f t="shared" si="17"/>
        <v>0</v>
      </c>
      <c r="L208" s="15"/>
      <c r="M208" s="1">
        <f t="shared" si="18"/>
        <v>0</v>
      </c>
      <c r="N208" s="5">
        <f t="shared" si="19"/>
        <v>0</v>
      </c>
      <c r="O208" s="17"/>
      <c r="P208" s="5">
        <f t="shared" si="20"/>
        <v>0</v>
      </c>
      <c r="R208" s="10">
        <f t="shared" si="21"/>
        <v>0</v>
      </c>
    </row>
    <row r="209" spans="11:18">
      <c r="K209" s="1">
        <f t="shared" si="17"/>
        <v>0</v>
      </c>
      <c r="L209" s="15"/>
      <c r="M209" s="1">
        <f t="shared" si="18"/>
        <v>0</v>
      </c>
      <c r="N209" s="5">
        <f t="shared" si="19"/>
        <v>0</v>
      </c>
      <c r="O209" s="17"/>
      <c r="P209" s="5">
        <f t="shared" si="20"/>
        <v>0</v>
      </c>
      <c r="R209" s="10">
        <f t="shared" si="21"/>
        <v>0</v>
      </c>
    </row>
    <row r="210" spans="11:18">
      <c r="K210" s="1">
        <f t="shared" si="17"/>
        <v>0</v>
      </c>
      <c r="L210" s="15"/>
      <c r="M210" s="1">
        <f t="shared" si="18"/>
        <v>0</v>
      </c>
      <c r="N210" s="5">
        <f t="shared" si="19"/>
        <v>0</v>
      </c>
      <c r="O210" s="17"/>
      <c r="P210" s="5">
        <f t="shared" si="20"/>
        <v>0</v>
      </c>
      <c r="R210" s="10">
        <f t="shared" si="21"/>
        <v>0</v>
      </c>
    </row>
    <row r="211" spans="11:18">
      <c r="K211" s="1">
        <f t="shared" si="17"/>
        <v>0</v>
      </c>
      <c r="L211" s="15"/>
      <c r="M211" s="1">
        <f t="shared" si="18"/>
        <v>0</v>
      </c>
      <c r="N211" s="5">
        <f t="shared" si="19"/>
        <v>0</v>
      </c>
      <c r="O211" s="17"/>
      <c r="P211" s="5">
        <f t="shared" si="20"/>
        <v>0</v>
      </c>
      <c r="R211" s="10">
        <f t="shared" si="21"/>
        <v>0</v>
      </c>
    </row>
    <row r="212" spans="11:18">
      <c r="K212" s="1">
        <f t="shared" si="17"/>
        <v>0</v>
      </c>
      <c r="L212" s="15"/>
      <c r="M212" s="1">
        <f t="shared" si="18"/>
        <v>0</v>
      </c>
      <c r="N212" s="5">
        <f t="shared" si="19"/>
        <v>0</v>
      </c>
      <c r="O212" s="17"/>
      <c r="P212" s="5">
        <f t="shared" si="20"/>
        <v>0</v>
      </c>
      <c r="R212" s="10">
        <f t="shared" si="21"/>
        <v>0</v>
      </c>
    </row>
    <row r="213" spans="11:18">
      <c r="K213" s="1">
        <f t="shared" si="17"/>
        <v>0</v>
      </c>
      <c r="L213" s="15"/>
      <c r="M213" s="1">
        <f t="shared" si="18"/>
        <v>0</v>
      </c>
      <c r="N213" s="5">
        <f t="shared" si="19"/>
        <v>0</v>
      </c>
      <c r="O213" s="17"/>
      <c r="P213" s="5">
        <f t="shared" si="20"/>
        <v>0</v>
      </c>
      <c r="R213" s="10">
        <f t="shared" si="21"/>
        <v>0</v>
      </c>
    </row>
    <row r="214" spans="11:18">
      <c r="K214" s="1">
        <f t="shared" si="17"/>
        <v>0</v>
      </c>
      <c r="L214" s="15"/>
      <c r="M214" s="1">
        <f t="shared" si="18"/>
        <v>0</v>
      </c>
      <c r="N214" s="5">
        <f t="shared" si="19"/>
        <v>0</v>
      </c>
      <c r="O214" s="17"/>
      <c r="P214" s="5">
        <f t="shared" si="20"/>
        <v>0</v>
      </c>
      <c r="R214" s="10">
        <f t="shared" si="21"/>
        <v>0</v>
      </c>
    </row>
    <row r="215" spans="11:18">
      <c r="K215" s="1">
        <f t="shared" si="17"/>
        <v>0</v>
      </c>
      <c r="L215" s="15"/>
      <c r="M215" s="1">
        <f t="shared" si="18"/>
        <v>0</v>
      </c>
      <c r="N215" s="5">
        <f t="shared" si="19"/>
        <v>0</v>
      </c>
      <c r="O215" s="17"/>
      <c r="P215" s="5">
        <f t="shared" si="20"/>
        <v>0</v>
      </c>
      <c r="R215" s="10">
        <f t="shared" si="21"/>
        <v>0</v>
      </c>
    </row>
    <row r="216" spans="11:18">
      <c r="K216" s="1">
        <f t="shared" si="17"/>
        <v>0</v>
      </c>
      <c r="L216" s="15"/>
      <c r="M216" s="1">
        <f t="shared" si="18"/>
        <v>0</v>
      </c>
      <c r="N216" s="5">
        <f t="shared" si="19"/>
        <v>0</v>
      </c>
      <c r="O216" s="17"/>
      <c r="P216" s="5">
        <f t="shared" si="20"/>
        <v>0</v>
      </c>
      <c r="R216" s="10">
        <f t="shared" si="21"/>
        <v>0</v>
      </c>
    </row>
    <row r="217" spans="11:18">
      <c r="K217" s="1">
        <f t="shared" si="17"/>
        <v>0</v>
      </c>
      <c r="L217" s="15"/>
      <c r="M217" s="1">
        <f t="shared" si="18"/>
        <v>0</v>
      </c>
      <c r="N217" s="5">
        <f t="shared" si="19"/>
        <v>0</v>
      </c>
      <c r="O217" s="17"/>
      <c r="P217" s="5">
        <f t="shared" si="20"/>
        <v>0</v>
      </c>
      <c r="R217" s="10">
        <f t="shared" si="21"/>
        <v>0</v>
      </c>
    </row>
    <row r="218" spans="11:18">
      <c r="K218" s="1">
        <f t="shared" si="17"/>
        <v>0</v>
      </c>
      <c r="L218" s="15"/>
      <c r="M218" s="1">
        <f t="shared" si="18"/>
        <v>0</v>
      </c>
      <c r="N218" s="5">
        <f t="shared" si="19"/>
        <v>0</v>
      </c>
      <c r="O218" s="17"/>
      <c r="P218" s="5">
        <f t="shared" si="20"/>
        <v>0</v>
      </c>
      <c r="R218" s="10">
        <f t="shared" si="21"/>
        <v>0</v>
      </c>
    </row>
    <row r="219" spans="11:18">
      <c r="K219" s="1">
        <f t="shared" si="17"/>
        <v>0</v>
      </c>
      <c r="L219" s="15"/>
      <c r="M219" s="1">
        <f t="shared" si="18"/>
        <v>0</v>
      </c>
      <c r="N219" s="5">
        <f t="shared" si="19"/>
        <v>0</v>
      </c>
      <c r="O219" s="17"/>
      <c r="P219" s="5">
        <f t="shared" si="20"/>
        <v>0</v>
      </c>
      <c r="R219" s="10">
        <f t="shared" si="21"/>
        <v>0</v>
      </c>
    </row>
    <row r="220" spans="11:18">
      <c r="K220" s="1">
        <f t="shared" si="17"/>
        <v>0</v>
      </c>
      <c r="L220" s="15"/>
      <c r="M220" s="1">
        <f t="shared" si="18"/>
        <v>0</v>
      </c>
      <c r="N220" s="5">
        <f t="shared" si="19"/>
        <v>0</v>
      </c>
      <c r="O220" s="17"/>
      <c r="P220" s="5">
        <f t="shared" si="20"/>
        <v>0</v>
      </c>
      <c r="R220" s="10">
        <f t="shared" si="21"/>
        <v>0</v>
      </c>
    </row>
    <row r="221" spans="11:18">
      <c r="K221" s="1">
        <f t="shared" si="17"/>
        <v>0</v>
      </c>
      <c r="L221" s="15"/>
      <c r="M221" s="1">
        <f t="shared" si="18"/>
        <v>0</v>
      </c>
      <c r="N221" s="5">
        <f t="shared" si="19"/>
        <v>0</v>
      </c>
      <c r="O221" s="17"/>
      <c r="P221" s="5">
        <f t="shared" si="20"/>
        <v>0</v>
      </c>
      <c r="R221" s="10">
        <f t="shared" si="21"/>
        <v>0</v>
      </c>
    </row>
    <row r="222" spans="11:18">
      <c r="K222" s="1">
        <f t="shared" si="17"/>
        <v>0</v>
      </c>
      <c r="L222" s="15"/>
      <c r="M222" s="1">
        <f t="shared" si="18"/>
        <v>0</v>
      </c>
      <c r="N222" s="5">
        <f t="shared" si="19"/>
        <v>0</v>
      </c>
      <c r="O222" s="17"/>
      <c r="P222" s="5">
        <f t="shared" si="20"/>
        <v>0</v>
      </c>
      <c r="R222" s="10">
        <f t="shared" si="21"/>
        <v>0</v>
      </c>
    </row>
    <row r="223" spans="11:18">
      <c r="K223" s="1">
        <f t="shared" si="17"/>
        <v>0</v>
      </c>
      <c r="L223" s="15"/>
      <c r="M223" s="1">
        <f t="shared" si="18"/>
        <v>0</v>
      </c>
      <c r="N223" s="5">
        <f t="shared" si="19"/>
        <v>0</v>
      </c>
      <c r="O223" s="17"/>
      <c r="P223" s="5">
        <f t="shared" si="20"/>
        <v>0</v>
      </c>
      <c r="R223" s="10">
        <f t="shared" si="21"/>
        <v>0</v>
      </c>
    </row>
    <row r="224" spans="11:18">
      <c r="K224" s="1">
        <f t="shared" si="17"/>
        <v>0</v>
      </c>
      <c r="L224" s="15"/>
      <c r="M224" s="1">
        <f t="shared" si="18"/>
        <v>0</v>
      </c>
      <c r="N224" s="5">
        <f t="shared" si="19"/>
        <v>0</v>
      </c>
      <c r="O224" s="17"/>
      <c r="P224" s="5">
        <f t="shared" si="20"/>
        <v>0</v>
      </c>
      <c r="R224" s="10">
        <f t="shared" si="21"/>
        <v>0</v>
      </c>
    </row>
    <row r="225" spans="11:18">
      <c r="K225" s="1">
        <f t="shared" si="17"/>
        <v>0</v>
      </c>
      <c r="L225" s="15"/>
      <c r="M225" s="1">
        <f t="shared" si="18"/>
        <v>0</v>
      </c>
      <c r="N225" s="5">
        <f t="shared" si="19"/>
        <v>0</v>
      </c>
      <c r="O225" s="17"/>
      <c r="P225" s="5">
        <f t="shared" si="20"/>
        <v>0</v>
      </c>
      <c r="R225" s="10">
        <f t="shared" si="21"/>
        <v>0</v>
      </c>
    </row>
    <row r="226" spans="11:18">
      <c r="K226" s="1">
        <f t="shared" si="17"/>
        <v>0</v>
      </c>
      <c r="L226" s="15"/>
      <c r="M226" s="1">
        <f t="shared" si="18"/>
        <v>0</v>
      </c>
      <c r="N226" s="5">
        <f t="shared" si="19"/>
        <v>0</v>
      </c>
      <c r="O226" s="17"/>
      <c r="P226" s="5">
        <f t="shared" si="20"/>
        <v>0</v>
      </c>
      <c r="R226" s="10">
        <f t="shared" si="21"/>
        <v>0</v>
      </c>
    </row>
    <row r="227" spans="11:18">
      <c r="K227" s="1">
        <f t="shared" si="17"/>
        <v>0</v>
      </c>
      <c r="L227" s="15"/>
      <c r="M227" s="1">
        <f t="shared" si="18"/>
        <v>0</v>
      </c>
      <c r="N227" s="5">
        <f t="shared" si="19"/>
        <v>0</v>
      </c>
      <c r="O227" s="17"/>
      <c r="P227" s="5">
        <f t="shared" si="20"/>
        <v>0</v>
      </c>
      <c r="R227" s="10">
        <f t="shared" si="21"/>
        <v>0</v>
      </c>
    </row>
    <row r="228" spans="11:18">
      <c r="K228" s="1">
        <f t="shared" si="17"/>
        <v>0</v>
      </c>
      <c r="L228" s="15"/>
      <c r="M228" s="1">
        <f t="shared" si="18"/>
        <v>0</v>
      </c>
      <c r="N228" s="5">
        <f t="shared" si="19"/>
        <v>0</v>
      </c>
      <c r="O228" s="17"/>
      <c r="P228" s="5">
        <f t="shared" si="20"/>
        <v>0</v>
      </c>
      <c r="R228" s="10">
        <f t="shared" si="21"/>
        <v>0</v>
      </c>
    </row>
    <row r="229" spans="11:18">
      <c r="K229" s="1">
        <f t="shared" si="17"/>
        <v>0</v>
      </c>
      <c r="L229" s="15"/>
      <c r="M229" s="1">
        <f t="shared" si="18"/>
        <v>0</v>
      </c>
      <c r="N229" s="5">
        <f t="shared" si="19"/>
        <v>0</v>
      </c>
      <c r="O229" s="17"/>
      <c r="P229" s="5">
        <f t="shared" si="20"/>
        <v>0</v>
      </c>
      <c r="R229" s="10">
        <f t="shared" si="21"/>
        <v>0</v>
      </c>
    </row>
    <row r="230" spans="11:18">
      <c r="K230" s="1">
        <f t="shared" si="17"/>
        <v>0</v>
      </c>
      <c r="L230" s="15"/>
      <c r="M230" s="1">
        <f t="shared" si="18"/>
        <v>0</v>
      </c>
      <c r="N230" s="5">
        <f t="shared" si="19"/>
        <v>0</v>
      </c>
      <c r="O230" s="17"/>
      <c r="P230" s="5">
        <f t="shared" si="20"/>
        <v>0</v>
      </c>
      <c r="R230" s="10">
        <f t="shared" si="21"/>
        <v>0</v>
      </c>
    </row>
    <row r="231" spans="11:18">
      <c r="K231" s="1">
        <f t="shared" si="17"/>
        <v>0</v>
      </c>
      <c r="L231" s="15"/>
      <c r="M231" s="1">
        <f t="shared" si="18"/>
        <v>0</v>
      </c>
      <c r="N231" s="5">
        <f t="shared" si="19"/>
        <v>0</v>
      </c>
      <c r="O231" s="17"/>
      <c r="P231" s="5">
        <f t="shared" si="20"/>
        <v>0</v>
      </c>
      <c r="R231" s="10">
        <f t="shared" si="21"/>
        <v>0</v>
      </c>
    </row>
    <row r="232" spans="11:18">
      <c r="K232" s="1">
        <f t="shared" si="17"/>
        <v>0</v>
      </c>
      <c r="L232" s="15"/>
      <c r="M232" s="1">
        <f t="shared" si="18"/>
        <v>0</v>
      </c>
      <c r="N232" s="5">
        <f t="shared" si="19"/>
        <v>0</v>
      </c>
      <c r="O232" s="17"/>
      <c r="P232" s="5">
        <f t="shared" si="20"/>
        <v>0</v>
      </c>
      <c r="R232" s="10">
        <f t="shared" si="21"/>
        <v>0</v>
      </c>
    </row>
    <row r="233" spans="11:18">
      <c r="K233" s="1">
        <f t="shared" si="17"/>
        <v>0</v>
      </c>
      <c r="L233" s="15"/>
      <c r="M233" s="1">
        <f t="shared" si="18"/>
        <v>0</v>
      </c>
      <c r="N233" s="5">
        <f t="shared" si="19"/>
        <v>0</v>
      </c>
      <c r="O233" s="17"/>
      <c r="P233" s="5">
        <f t="shared" si="20"/>
        <v>0</v>
      </c>
      <c r="R233" s="10">
        <f t="shared" si="21"/>
        <v>0</v>
      </c>
    </row>
    <row r="234" spans="11:18">
      <c r="K234" s="1">
        <f t="shared" si="17"/>
        <v>0</v>
      </c>
      <c r="L234" s="15"/>
      <c r="M234" s="1">
        <f t="shared" si="18"/>
        <v>0</v>
      </c>
      <c r="N234" s="5">
        <f t="shared" si="19"/>
        <v>0</v>
      </c>
      <c r="O234" s="17"/>
      <c r="P234" s="5">
        <f t="shared" si="20"/>
        <v>0</v>
      </c>
      <c r="R234" s="10">
        <f t="shared" si="21"/>
        <v>0</v>
      </c>
    </row>
    <row r="235" spans="11:18">
      <c r="K235" s="1">
        <f t="shared" si="17"/>
        <v>0</v>
      </c>
      <c r="L235" s="15"/>
      <c r="M235" s="1">
        <f t="shared" si="18"/>
        <v>0</v>
      </c>
      <c r="N235" s="5">
        <f t="shared" si="19"/>
        <v>0</v>
      </c>
      <c r="O235" s="17"/>
      <c r="P235" s="5">
        <f t="shared" si="20"/>
        <v>0</v>
      </c>
      <c r="R235" s="10">
        <f t="shared" si="21"/>
        <v>0</v>
      </c>
    </row>
    <row r="236" spans="11:18">
      <c r="K236" s="1">
        <f t="shared" si="17"/>
        <v>0</v>
      </c>
      <c r="L236" s="15"/>
      <c r="M236" s="1">
        <f t="shared" si="18"/>
        <v>0</v>
      </c>
      <c r="N236" s="5">
        <f t="shared" si="19"/>
        <v>0</v>
      </c>
      <c r="O236" s="17"/>
      <c r="P236" s="5">
        <f t="shared" si="20"/>
        <v>0</v>
      </c>
      <c r="R236" s="10">
        <f t="shared" si="21"/>
        <v>0</v>
      </c>
    </row>
    <row r="237" spans="11:18">
      <c r="K237" s="1">
        <f t="shared" si="17"/>
        <v>0</v>
      </c>
      <c r="L237" s="15"/>
      <c r="M237" s="1">
        <f t="shared" si="18"/>
        <v>0</v>
      </c>
      <c r="N237" s="5">
        <f t="shared" si="19"/>
        <v>0</v>
      </c>
      <c r="O237" s="17"/>
      <c r="P237" s="5">
        <f t="shared" si="20"/>
        <v>0</v>
      </c>
      <c r="R237" s="10">
        <f t="shared" si="21"/>
        <v>0</v>
      </c>
    </row>
    <row r="238" spans="11:18">
      <c r="K238" s="1">
        <f t="shared" si="17"/>
        <v>0</v>
      </c>
      <c r="L238" s="15"/>
      <c r="M238" s="1">
        <f t="shared" si="18"/>
        <v>0</v>
      </c>
      <c r="N238" s="5">
        <f t="shared" si="19"/>
        <v>0</v>
      </c>
      <c r="O238" s="17"/>
      <c r="P238" s="5">
        <f t="shared" si="20"/>
        <v>0</v>
      </c>
      <c r="R238" s="10">
        <f t="shared" si="21"/>
        <v>0</v>
      </c>
    </row>
    <row r="239" spans="11:18">
      <c r="K239" s="1">
        <f t="shared" si="17"/>
        <v>0</v>
      </c>
      <c r="L239" s="15"/>
      <c r="M239" s="1">
        <f t="shared" si="18"/>
        <v>0</v>
      </c>
      <c r="N239" s="5">
        <f t="shared" si="19"/>
        <v>0</v>
      </c>
      <c r="O239" s="17"/>
      <c r="P239" s="5">
        <f t="shared" si="20"/>
        <v>0</v>
      </c>
      <c r="R239" s="10">
        <f t="shared" si="21"/>
        <v>0</v>
      </c>
    </row>
    <row r="240" spans="11:18">
      <c r="K240" s="1">
        <f t="shared" si="17"/>
        <v>0</v>
      </c>
      <c r="L240" s="15"/>
      <c r="M240" s="1">
        <f t="shared" si="18"/>
        <v>0</v>
      </c>
      <c r="N240" s="5">
        <f t="shared" si="19"/>
        <v>0</v>
      </c>
      <c r="O240" s="17"/>
      <c r="P240" s="5">
        <f t="shared" si="20"/>
        <v>0</v>
      </c>
      <c r="R240" s="10">
        <f t="shared" si="21"/>
        <v>0</v>
      </c>
    </row>
    <row r="241" spans="11:18">
      <c r="K241" s="1">
        <f t="shared" si="17"/>
        <v>0</v>
      </c>
      <c r="L241" s="15"/>
      <c r="M241" s="1">
        <f t="shared" si="18"/>
        <v>0</v>
      </c>
      <c r="N241" s="5">
        <f t="shared" si="19"/>
        <v>0</v>
      </c>
      <c r="O241" s="17"/>
      <c r="P241" s="5">
        <f t="shared" si="20"/>
        <v>0</v>
      </c>
      <c r="R241" s="10">
        <f t="shared" si="21"/>
        <v>0</v>
      </c>
    </row>
    <row r="242" spans="11:18">
      <c r="K242" s="1">
        <f t="shared" si="17"/>
        <v>0</v>
      </c>
      <c r="L242" s="15"/>
      <c r="M242" s="1">
        <f t="shared" si="18"/>
        <v>0</v>
      </c>
      <c r="N242" s="5">
        <f t="shared" si="19"/>
        <v>0</v>
      </c>
      <c r="O242" s="17"/>
      <c r="P242" s="5">
        <f t="shared" si="20"/>
        <v>0</v>
      </c>
      <c r="R242" s="10">
        <f t="shared" si="21"/>
        <v>0</v>
      </c>
    </row>
    <row r="243" spans="11:18">
      <c r="K243" s="1">
        <f t="shared" si="17"/>
        <v>0</v>
      </c>
      <c r="L243" s="15"/>
      <c r="M243" s="1">
        <f t="shared" si="18"/>
        <v>0</v>
      </c>
      <c r="N243" s="5">
        <f t="shared" si="19"/>
        <v>0</v>
      </c>
      <c r="O243" s="17"/>
      <c r="P243" s="5">
        <f t="shared" si="20"/>
        <v>0</v>
      </c>
      <c r="R243" s="10">
        <f t="shared" si="21"/>
        <v>0</v>
      </c>
    </row>
    <row r="244" spans="11:18">
      <c r="K244" s="1">
        <f t="shared" si="17"/>
        <v>0</v>
      </c>
      <c r="L244" s="15"/>
      <c r="M244" s="1">
        <f t="shared" si="18"/>
        <v>0</v>
      </c>
      <c r="N244" s="5">
        <f t="shared" si="19"/>
        <v>0</v>
      </c>
      <c r="O244" s="17"/>
      <c r="P244" s="5">
        <f t="shared" si="20"/>
        <v>0</v>
      </c>
      <c r="R244" s="10">
        <f t="shared" si="21"/>
        <v>0</v>
      </c>
    </row>
    <row r="245" spans="11:18">
      <c r="K245" s="1">
        <f t="shared" si="17"/>
        <v>0</v>
      </c>
      <c r="L245" s="15"/>
      <c r="M245" s="1">
        <f t="shared" si="18"/>
        <v>0</v>
      </c>
      <c r="N245" s="5">
        <f t="shared" si="19"/>
        <v>0</v>
      </c>
      <c r="O245" s="17"/>
      <c r="P245" s="5">
        <f t="shared" si="20"/>
        <v>0</v>
      </c>
      <c r="R245" s="10">
        <f t="shared" si="21"/>
        <v>0</v>
      </c>
    </row>
    <row r="246" spans="11:18">
      <c r="K246" s="1">
        <f t="shared" si="17"/>
        <v>0</v>
      </c>
      <c r="L246" s="15"/>
      <c r="M246" s="1">
        <f t="shared" si="18"/>
        <v>0</v>
      </c>
      <c r="N246" s="5">
        <f t="shared" si="19"/>
        <v>0</v>
      </c>
      <c r="O246" s="17"/>
      <c r="P246" s="5">
        <f t="shared" si="20"/>
        <v>0</v>
      </c>
      <c r="R246" s="10">
        <f t="shared" si="21"/>
        <v>0</v>
      </c>
    </row>
    <row r="247" spans="11:18">
      <c r="K247" s="1">
        <f t="shared" si="17"/>
        <v>0</v>
      </c>
      <c r="L247" s="15"/>
      <c r="M247" s="1">
        <f t="shared" si="18"/>
        <v>0</v>
      </c>
      <c r="N247" s="5">
        <f t="shared" si="19"/>
        <v>0</v>
      </c>
      <c r="O247" s="17"/>
      <c r="P247" s="5">
        <f t="shared" si="20"/>
        <v>0</v>
      </c>
      <c r="R247" s="10">
        <f t="shared" si="21"/>
        <v>0</v>
      </c>
    </row>
    <row r="248" spans="11:18">
      <c r="K248" s="1">
        <f t="shared" si="17"/>
        <v>0</v>
      </c>
      <c r="L248" s="15"/>
      <c r="M248" s="1">
        <f t="shared" si="18"/>
        <v>0</v>
      </c>
      <c r="N248" s="5">
        <f t="shared" si="19"/>
        <v>0</v>
      </c>
      <c r="O248" s="17"/>
      <c r="P248" s="5">
        <f t="shared" si="20"/>
        <v>0</v>
      </c>
      <c r="R248" s="10">
        <f t="shared" si="21"/>
        <v>0</v>
      </c>
    </row>
    <row r="249" spans="11:18">
      <c r="K249" s="1">
        <f t="shared" si="17"/>
        <v>0</v>
      </c>
      <c r="L249" s="15"/>
      <c r="M249" s="1">
        <f t="shared" si="18"/>
        <v>0</v>
      </c>
      <c r="N249" s="5">
        <f t="shared" si="19"/>
        <v>0</v>
      </c>
      <c r="O249" s="17"/>
      <c r="P249" s="5">
        <f t="shared" si="20"/>
        <v>0</v>
      </c>
      <c r="R249" s="10">
        <f t="shared" si="21"/>
        <v>0</v>
      </c>
    </row>
    <row r="250" spans="11:18">
      <c r="K250" s="1">
        <f t="shared" si="17"/>
        <v>0</v>
      </c>
      <c r="L250" s="15"/>
      <c r="M250" s="1">
        <f t="shared" si="18"/>
        <v>0</v>
      </c>
      <c r="N250" s="5">
        <f t="shared" si="19"/>
        <v>0</v>
      </c>
      <c r="O250" s="17"/>
      <c r="P250" s="5">
        <f t="shared" si="20"/>
        <v>0</v>
      </c>
      <c r="R250" s="10">
        <f t="shared" si="21"/>
        <v>0</v>
      </c>
    </row>
    <row r="251" spans="11:18">
      <c r="K251" s="1">
        <f t="shared" si="17"/>
        <v>0</v>
      </c>
      <c r="L251" s="15"/>
      <c r="M251" s="1">
        <f t="shared" si="18"/>
        <v>0</v>
      </c>
      <c r="N251" s="5">
        <f t="shared" si="19"/>
        <v>0</v>
      </c>
      <c r="O251" s="17"/>
      <c r="P251" s="5">
        <f t="shared" si="20"/>
        <v>0</v>
      </c>
      <c r="R251" s="10">
        <f t="shared" si="21"/>
        <v>0</v>
      </c>
    </row>
    <row r="252" spans="11:18">
      <c r="K252" s="1">
        <f t="shared" si="17"/>
        <v>0</v>
      </c>
      <c r="L252" s="15"/>
      <c r="M252" s="1">
        <f t="shared" si="18"/>
        <v>0</v>
      </c>
      <c r="N252" s="5">
        <f t="shared" si="19"/>
        <v>0</v>
      </c>
      <c r="O252" s="17"/>
      <c r="P252" s="5">
        <f t="shared" si="20"/>
        <v>0</v>
      </c>
      <c r="R252" s="10">
        <f t="shared" si="21"/>
        <v>0</v>
      </c>
    </row>
    <row r="253" spans="11:18">
      <c r="K253" s="1">
        <f t="shared" si="17"/>
        <v>0</v>
      </c>
      <c r="L253" s="15"/>
      <c r="M253" s="1">
        <f t="shared" si="18"/>
        <v>0</v>
      </c>
      <c r="N253" s="5">
        <f t="shared" si="19"/>
        <v>0</v>
      </c>
      <c r="O253" s="17"/>
      <c r="P253" s="5">
        <f t="shared" si="20"/>
        <v>0</v>
      </c>
      <c r="R253" s="10">
        <f t="shared" si="21"/>
        <v>0</v>
      </c>
    </row>
    <row r="254" spans="11:18">
      <c r="K254" s="1">
        <f t="shared" si="17"/>
        <v>0</v>
      </c>
      <c r="L254" s="15"/>
      <c r="M254" s="1">
        <f t="shared" si="18"/>
        <v>0</v>
      </c>
      <c r="N254" s="5">
        <f t="shared" si="19"/>
        <v>0</v>
      </c>
      <c r="O254" s="17"/>
      <c r="P254" s="5">
        <f t="shared" si="20"/>
        <v>0</v>
      </c>
      <c r="R254" s="10">
        <f t="shared" si="21"/>
        <v>0</v>
      </c>
    </row>
    <row r="255" spans="11:18">
      <c r="K255" s="1">
        <f t="shared" si="17"/>
        <v>0</v>
      </c>
      <c r="L255" s="15"/>
      <c r="M255" s="1">
        <f t="shared" si="18"/>
        <v>0</v>
      </c>
      <c r="N255" s="5">
        <f t="shared" si="19"/>
        <v>0</v>
      </c>
      <c r="O255" s="17"/>
      <c r="P255" s="5">
        <f t="shared" si="20"/>
        <v>0</v>
      </c>
      <c r="R255" s="10">
        <f t="shared" si="21"/>
        <v>0</v>
      </c>
    </row>
    <row r="256" spans="11:18">
      <c r="K256" s="1">
        <f t="shared" si="17"/>
        <v>0</v>
      </c>
      <c r="L256" s="15"/>
      <c r="M256" s="1">
        <f t="shared" si="18"/>
        <v>0</v>
      </c>
      <c r="N256" s="5">
        <f t="shared" si="19"/>
        <v>0</v>
      </c>
      <c r="O256" s="17"/>
      <c r="P256" s="5">
        <f t="shared" si="20"/>
        <v>0</v>
      </c>
      <c r="R256" s="10">
        <f t="shared" si="21"/>
        <v>0</v>
      </c>
    </row>
    <row r="257" spans="11:18">
      <c r="K257" s="1">
        <f t="shared" si="17"/>
        <v>0</v>
      </c>
      <c r="L257" s="15"/>
      <c r="M257" s="1">
        <f t="shared" si="18"/>
        <v>0</v>
      </c>
      <c r="N257" s="5">
        <f t="shared" si="19"/>
        <v>0</v>
      </c>
      <c r="O257" s="17"/>
      <c r="P257" s="5">
        <f t="shared" si="20"/>
        <v>0</v>
      </c>
      <c r="R257" s="10">
        <f t="shared" si="21"/>
        <v>0</v>
      </c>
    </row>
    <row r="258" spans="11:18">
      <c r="K258" s="1">
        <f t="shared" si="17"/>
        <v>0</v>
      </c>
      <c r="L258" s="15"/>
      <c r="M258" s="1">
        <f t="shared" si="18"/>
        <v>0</v>
      </c>
      <c r="N258" s="5">
        <f t="shared" si="19"/>
        <v>0</v>
      </c>
      <c r="O258" s="17"/>
      <c r="P258" s="5">
        <f t="shared" si="20"/>
        <v>0</v>
      </c>
      <c r="R258" s="10">
        <f t="shared" si="21"/>
        <v>0</v>
      </c>
    </row>
    <row r="259" spans="11:18">
      <c r="K259" s="1">
        <f t="shared" si="17"/>
        <v>0</v>
      </c>
      <c r="L259" s="15"/>
      <c r="M259" s="1">
        <f t="shared" si="18"/>
        <v>0</v>
      </c>
      <c r="N259" s="5">
        <f t="shared" si="19"/>
        <v>0</v>
      </c>
      <c r="O259" s="17"/>
      <c r="P259" s="5">
        <f t="shared" si="20"/>
        <v>0</v>
      </c>
      <c r="R259" s="10">
        <f t="shared" si="21"/>
        <v>0</v>
      </c>
    </row>
    <row r="260" spans="11:18">
      <c r="K260" s="1">
        <f t="shared" si="17"/>
        <v>0</v>
      </c>
      <c r="L260" s="15"/>
      <c r="M260" s="1">
        <f t="shared" si="18"/>
        <v>0</v>
      </c>
      <c r="N260" s="5">
        <f t="shared" si="19"/>
        <v>0</v>
      </c>
      <c r="O260" s="17"/>
      <c r="P260" s="5">
        <f t="shared" si="20"/>
        <v>0</v>
      </c>
      <c r="R260" s="10">
        <f t="shared" si="21"/>
        <v>0</v>
      </c>
    </row>
    <row r="261" spans="11:18">
      <c r="K261" s="1">
        <f t="shared" si="17"/>
        <v>0</v>
      </c>
      <c r="L261" s="15"/>
      <c r="M261" s="1">
        <f t="shared" si="18"/>
        <v>0</v>
      </c>
      <c r="N261" s="5">
        <f t="shared" si="19"/>
        <v>0</v>
      </c>
      <c r="O261" s="17"/>
      <c r="P261" s="5">
        <f t="shared" si="20"/>
        <v>0</v>
      </c>
      <c r="R261" s="10">
        <f t="shared" si="21"/>
        <v>0</v>
      </c>
    </row>
    <row r="262" spans="11:18">
      <c r="K262" s="1">
        <f t="shared" si="17"/>
        <v>0</v>
      </c>
      <c r="L262" s="15"/>
      <c r="M262" s="1">
        <f t="shared" si="18"/>
        <v>0</v>
      </c>
      <c r="N262" s="5">
        <f t="shared" si="19"/>
        <v>0</v>
      </c>
      <c r="O262" s="17"/>
      <c r="P262" s="5">
        <f t="shared" si="20"/>
        <v>0</v>
      </c>
      <c r="R262" s="10">
        <f t="shared" si="21"/>
        <v>0</v>
      </c>
    </row>
    <row r="263" spans="11:18">
      <c r="K263" s="1">
        <f t="shared" si="17"/>
        <v>0</v>
      </c>
      <c r="L263" s="15"/>
      <c r="M263" s="1">
        <f t="shared" si="18"/>
        <v>0</v>
      </c>
      <c r="N263" s="5">
        <f t="shared" si="19"/>
        <v>0</v>
      </c>
      <c r="O263" s="17"/>
      <c r="P263" s="5">
        <f t="shared" si="20"/>
        <v>0</v>
      </c>
      <c r="R263" s="10">
        <f t="shared" si="21"/>
        <v>0</v>
      </c>
    </row>
    <row r="264" spans="11:18">
      <c r="K264" s="1">
        <f t="shared" si="17"/>
        <v>0</v>
      </c>
      <c r="L264" s="15"/>
      <c r="M264" s="1">
        <f t="shared" si="18"/>
        <v>0</v>
      </c>
      <c r="N264" s="5">
        <f t="shared" si="19"/>
        <v>0</v>
      </c>
      <c r="O264" s="17"/>
      <c r="P264" s="5">
        <f t="shared" si="20"/>
        <v>0</v>
      </c>
      <c r="R264" s="10">
        <f t="shared" si="21"/>
        <v>0</v>
      </c>
    </row>
    <row r="265" spans="11:18">
      <c r="K265" s="1">
        <f t="shared" si="17"/>
        <v>0</v>
      </c>
      <c r="L265" s="15"/>
      <c r="M265" s="1">
        <f t="shared" si="18"/>
        <v>0</v>
      </c>
      <c r="N265" s="5">
        <f t="shared" si="19"/>
        <v>0</v>
      </c>
      <c r="O265" s="17"/>
      <c r="P265" s="5">
        <f t="shared" si="20"/>
        <v>0</v>
      </c>
      <c r="R265" s="10">
        <f t="shared" si="21"/>
        <v>0</v>
      </c>
    </row>
    <row r="266" spans="11:18">
      <c r="K266" s="1">
        <f t="shared" si="17"/>
        <v>0</v>
      </c>
      <c r="L266" s="15"/>
      <c r="M266" s="1">
        <f t="shared" si="18"/>
        <v>0</v>
      </c>
      <c r="N266" s="5">
        <f t="shared" si="19"/>
        <v>0</v>
      </c>
      <c r="O266" s="17"/>
      <c r="P266" s="5">
        <f t="shared" si="20"/>
        <v>0</v>
      </c>
      <c r="R266" s="10">
        <f t="shared" si="21"/>
        <v>0</v>
      </c>
    </row>
    <row r="267" spans="11:18">
      <c r="K267" s="1">
        <f t="shared" si="17"/>
        <v>0</v>
      </c>
      <c r="L267" s="15"/>
      <c r="M267" s="1">
        <f t="shared" si="18"/>
        <v>0</v>
      </c>
      <c r="N267" s="5">
        <f t="shared" si="19"/>
        <v>0</v>
      </c>
      <c r="O267" s="17"/>
      <c r="P267" s="5">
        <f t="shared" si="20"/>
        <v>0</v>
      </c>
      <c r="R267" s="10">
        <f t="shared" si="21"/>
        <v>0</v>
      </c>
    </row>
    <row r="268" spans="11:18">
      <c r="K268" s="1">
        <f t="shared" ref="K268:K331" si="22">F268*G268*H268*J268</f>
        <v>0</v>
      </c>
      <c r="L268" s="15"/>
      <c r="M268" s="1">
        <f t="shared" ref="M268:M331" si="23">(K268*L268)+K268</f>
        <v>0</v>
      </c>
      <c r="N268" s="5">
        <f t="shared" ref="N268:N331" si="24">M268*I268</f>
        <v>0</v>
      </c>
      <c r="O268" s="17"/>
      <c r="P268" s="5">
        <f t="shared" ref="P268:P331" si="25">(N268*O268)+N268</f>
        <v>0</v>
      </c>
      <c r="R268" s="10">
        <f t="shared" ref="R268:R331" si="26">ROUNDUP(((($D$5*Q268)/100)+Q268),0)</f>
        <v>0</v>
      </c>
    </row>
    <row r="269" spans="11:18">
      <c r="K269" s="1">
        <f t="shared" si="22"/>
        <v>0</v>
      </c>
      <c r="L269" s="15"/>
      <c r="M269" s="1">
        <f t="shared" si="23"/>
        <v>0</v>
      </c>
      <c r="N269" s="5">
        <f t="shared" si="24"/>
        <v>0</v>
      </c>
      <c r="O269" s="17"/>
      <c r="P269" s="5">
        <f t="shared" si="25"/>
        <v>0</v>
      </c>
      <c r="R269" s="10">
        <f t="shared" si="26"/>
        <v>0</v>
      </c>
    </row>
    <row r="270" spans="11:18">
      <c r="K270" s="1">
        <f t="shared" si="22"/>
        <v>0</v>
      </c>
      <c r="L270" s="15"/>
      <c r="M270" s="1">
        <f t="shared" si="23"/>
        <v>0</v>
      </c>
      <c r="N270" s="5">
        <f t="shared" si="24"/>
        <v>0</v>
      </c>
      <c r="O270" s="17"/>
      <c r="P270" s="5">
        <f t="shared" si="25"/>
        <v>0</v>
      </c>
      <c r="R270" s="10">
        <f t="shared" si="26"/>
        <v>0</v>
      </c>
    </row>
    <row r="271" spans="11:18">
      <c r="K271" s="1">
        <f t="shared" si="22"/>
        <v>0</v>
      </c>
      <c r="L271" s="15"/>
      <c r="M271" s="1">
        <f t="shared" si="23"/>
        <v>0</v>
      </c>
      <c r="N271" s="5">
        <f t="shared" si="24"/>
        <v>0</v>
      </c>
      <c r="O271" s="17"/>
      <c r="P271" s="5">
        <f t="shared" si="25"/>
        <v>0</v>
      </c>
      <c r="R271" s="10">
        <f t="shared" si="26"/>
        <v>0</v>
      </c>
    </row>
    <row r="272" spans="11:18">
      <c r="K272" s="1">
        <f t="shared" si="22"/>
        <v>0</v>
      </c>
      <c r="L272" s="15"/>
      <c r="M272" s="1">
        <f t="shared" si="23"/>
        <v>0</v>
      </c>
      <c r="N272" s="5">
        <f t="shared" si="24"/>
        <v>0</v>
      </c>
      <c r="O272" s="17"/>
      <c r="P272" s="5">
        <f t="shared" si="25"/>
        <v>0</v>
      </c>
      <c r="R272" s="10">
        <f t="shared" si="26"/>
        <v>0</v>
      </c>
    </row>
    <row r="273" spans="11:18">
      <c r="K273" s="1">
        <f t="shared" si="22"/>
        <v>0</v>
      </c>
      <c r="L273" s="15"/>
      <c r="M273" s="1">
        <f t="shared" si="23"/>
        <v>0</v>
      </c>
      <c r="N273" s="5">
        <f t="shared" si="24"/>
        <v>0</v>
      </c>
      <c r="O273" s="17"/>
      <c r="P273" s="5">
        <f t="shared" si="25"/>
        <v>0</v>
      </c>
      <c r="R273" s="10">
        <f t="shared" si="26"/>
        <v>0</v>
      </c>
    </row>
    <row r="274" spans="11:18">
      <c r="K274" s="1">
        <f t="shared" si="22"/>
        <v>0</v>
      </c>
      <c r="L274" s="15"/>
      <c r="M274" s="1">
        <f t="shared" si="23"/>
        <v>0</v>
      </c>
      <c r="N274" s="5">
        <f t="shared" si="24"/>
        <v>0</v>
      </c>
      <c r="O274" s="17"/>
      <c r="P274" s="5">
        <f t="shared" si="25"/>
        <v>0</v>
      </c>
      <c r="R274" s="10">
        <f t="shared" si="26"/>
        <v>0</v>
      </c>
    </row>
    <row r="275" spans="11:18">
      <c r="K275" s="1">
        <f t="shared" si="22"/>
        <v>0</v>
      </c>
      <c r="L275" s="15"/>
      <c r="M275" s="1">
        <f t="shared" si="23"/>
        <v>0</v>
      </c>
      <c r="N275" s="5">
        <f t="shared" si="24"/>
        <v>0</v>
      </c>
      <c r="O275" s="17"/>
      <c r="P275" s="5">
        <f t="shared" si="25"/>
        <v>0</v>
      </c>
      <c r="R275" s="10">
        <f t="shared" si="26"/>
        <v>0</v>
      </c>
    </row>
    <row r="276" spans="11:18">
      <c r="K276" s="1">
        <f t="shared" si="22"/>
        <v>0</v>
      </c>
      <c r="L276" s="15"/>
      <c r="M276" s="1">
        <f t="shared" si="23"/>
        <v>0</v>
      </c>
      <c r="N276" s="5">
        <f t="shared" si="24"/>
        <v>0</v>
      </c>
      <c r="O276" s="17"/>
      <c r="P276" s="5">
        <f t="shared" si="25"/>
        <v>0</v>
      </c>
      <c r="R276" s="10">
        <f t="shared" si="26"/>
        <v>0</v>
      </c>
    </row>
    <row r="277" spans="11:18">
      <c r="K277" s="1">
        <f t="shared" si="22"/>
        <v>0</v>
      </c>
      <c r="L277" s="15"/>
      <c r="M277" s="1">
        <f t="shared" si="23"/>
        <v>0</v>
      </c>
      <c r="N277" s="5">
        <f t="shared" si="24"/>
        <v>0</v>
      </c>
      <c r="O277" s="17"/>
      <c r="P277" s="5">
        <f t="shared" si="25"/>
        <v>0</v>
      </c>
      <c r="R277" s="10">
        <f t="shared" si="26"/>
        <v>0</v>
      </c>
    </row>
    <row r="278" spans="11:18">
      <c r="K278" s="1">
        <f t="shared" si="22"/>
        <v>0</v>
      </c>
      <c r="L278" s="15"/>
      <c r="M278" s="1">
        <f t="shared" si="23"/>
        <v>0</v>
      </c>
      <c r="N278" s="5">
        <f t="shared" si="24"/>
        <v>0</v>
      </c>
      <c r="O278" s="17"/>
      <c r="P278" s="5">
        <f t="shared" si="25"/>
        <v>0</v>
      </c>
      <c r="R278" s="10">
        <f t="shared" si="26"/>
        <v>0</v>
      </c>
    </row>
    <row r="279" spans="11:18">
      <c r="K279" s="1">
        <f t="shared" si="22"/>
        <v>0</v>
      </c>
      <c r="L279" s="15"/>
      <c r="M279" s="1">
        <f t="shared" si="23"/>
        <v>0</v>
      </c>
      <c r="N279" s="5">
        <f t="shared" si="24"/>
        <v>0</v>
      </c>
      <c r="O279" s="17"/>
      <c r="P279" s="5">
        <f t="shared" si="25"/>
        <v>0</v>
      </c>
      <c r="R279" s="10">
        <f t="shared" si="26"/>
        <v>0</v>
      </c>
    </row>
    <row r="280" spans="11:18">
      <c r="K280" s="1">
        <f t="shared" si="22"/>
        <v>0</v>
      </c>
      <c r="L280" s="15"/>
      <c r="M280" s="1">
        <f t="shared" si="23"/>
        <v>0</v>
      </c>
      <c r="N280" s="5">
        <f t="shared" si="24"/>
        <v>0</v>
      </c>
      <c r="O280" s="17"/>
      <c r="P280" s="5">
        <f t="shared" si="25"/>
        <v>0</v>
      </c>
      <c r="R280" s="10">
        <f t="shared" si="26"/>
        <v>0</v>
      </c>
    </row>
    <row r="281" spans="11:18">
      <c r="K281" s="1">
        <f t="shared" si="22"/>
        <v>0</v>
      </c>
      <c r="L281" s="15"/>
      <c r="M281" s="1">
        <f t="shared" si="23"/>
        <v>0</v>
      </c>
      <c r="N281" s="5">
        <f t="shared" si="24"/>
        <v>0</v>
      </c>
      <c r="O281" s="17"/>
      <c r="P281" s="5">
        <f t="shared" si="25"/>
        <v>0</v>
      </c>
      <c r="R281" s="10">
        <f t="shared" si="26"/>
        <v>0</v>
      </c>
    </row>
    <row r="282" spans="11:18">
      <c r="K282" s="1">
        <f t="shared" si="22"/>
        <v>0</v>
      </c>
      <c r="L282" s="15"/>
      <c r="M282" s="1">
        <f t="shared" si="23"/>
        <v>0</v>
      </c>
      <c r="N282" s="5">
        <f t="shared" si="24"/>
        <v>0</v>
      </c>
      <c r="O282" s="17"/>
      <c r="P282" s="5">
        <f t="shared" si="25"/>
        <v>0</v>
      </c>
      <c r="R282" s="10">
        <f t="shared" si="26"/>
        <v>0</v>
      </c>
    </row>
    <row r="283" spans="11:18">
      <c r="K283" s="1">
        <f t="shared" si="22"/>
        <v>0</v>
      </c>
      <c r="L283" s="15"/>
      <c r="M283" s="1">
        <f t="shared" si="23"/>
        <v>0</v>
      </c>
      <c r="N283" s="5">
        <f t="shared" si="24"/>
        <v>0</v>
      </c>
      <c r="O283" s="17"/>
      <c r="P283" s="5">
        <f t="shared" si="25"/>
        <v>0</v>
      </c>
      <c r="R283" s="10">
        <f t="shared" si="26"/>
        <v>0</v>
      </c>
    </row>
    <row r="284" spans="11:18">
      <c r="K284" s="1">
        <f t="shared" si="22"/>
        <v>0</v>
      </c>
      <c r="L284" s="15"/>
      <c r="M284" s="1">
        <f t="shared" si="23"/>
        <v>0</v>
      </c>
      <c r="N284" s="5">
        <f t="shared" si="24"/>
        <v>0</v>
      </c>
      <c r="O284" s="17"/>
      <c r="P284" s="5">
        <f t="shared" si="25"/>
        <v>0</v>
      </c>
      <c r="R284" s="10">
        <f t="shared" si="26"/>
        <v>0</v>
      </c>
    </row>
    <row r="285" spans="11:18">
      <c r="K285" s="1">
        <f t="shared" si="22"/>
        <v>0</v>
      </c>
      <c r="L285" s="15"/>
      <c r="M285" s="1">
        <f t="shared" si="23"/>
        <v>0</v>
      </c>
      <c r="N285" s="5">
        <f t="shared" si="24"/>
        <v>0</v>
      </c>
      <c r="O285" s="17"/>
      <c r="P285" s="5">
        <f t="shared" si="25"/>
        <v>0</v>
      </c>
      <c r="R285" s="10">
        <f t="shared" si="26"/>
        <v>0</v>
      </c>
    </row>
    <row r="286" spans="11:18">
      <c r="K286" s="1">
        <f t="shared" si="22"/>
        <v>0</v>
      </c>
      <c r="L286" s="15"/>
      <c r="M286" s="1">
        <f t="shared" si="23"/>
        <v>0</v>
      </c>
      <c r="N286" s="5">
        <f t="shared" si="24"/>
        <v>0</v>
      </c>
      <c r="O286" s="17"/>
      <c r="P286" s="5">
        <f t="shared" si="25"/>
        <v>0</v>
      </c>
      <c r="R286" s="10">
        <f t="shared" si="26"/>
        <v>0</v>
      </c>
    </row>
    <row r="287" spans="11:18">
      <c r="K287" s="1">
        <f t="shared" si="22"/>
        <v>0</v>
      </c>
      <c r="L287" s="15"/>
      <c r="M287" s="1">
        <f t="shared" si="23"/>
        <v>0</v>
      </c>
      <c r="N287" s="5">
        <f t="shared" si="24"/>
        <v>0</v>
      </c>
      <c r="O287" s="17"/>
      <c r="P287" s="5">
        <f t="shared" si="25"/>
        <v>0</v>
      </c>
      <c r="R287" s="10">
        <f t="shared" si="26"/>
        <v>0</v>
      </c>
    </row>
    <row r="288" spans="11:18">
      <c r="K288" s="1">
        <f t="shared" si="22"/>
        <v>0</v>
      </c>
      <c r="L288" s="15"/>
      <c r="M288" s="1">
        <f t="shared" si="23"/>
        <v>0</v>
      </c>
      <c r="N288" s="5">
        <f t="shared" si="24"/>
        <v>0</v>
      </c>
      <c r="O288" s="17"/>
      <c r="P288" s="5">
        <f t="shared" si="25"/>
        <v>0</v>
      </c>
      <c r="R288" s="10">
        <f t="shared" si="26"/>
        <v>0</v>
      </c>
    </row>
    <row r="289" spans="11:18">
      <c r="K289" s="1">
        <f t="shared" si="22"/>
        <v>0</v>
      </c>
      <c r="L289" s="15"/>
      <c r="M289" s="1">
        <f t="shared" si="23"/>
        <v>0</v>
      </c>
      <c r="N289" s="5">
        <f t="shared" si="24"/>
        <v>0</v>
      </c>
      <c r="O289" s="17"/>
      <c r="P289" s="5">
        <f t="shared" si="25"/>
        <v>0</v>
      </c>
      <c r="R289" s="10">
        <f t="shared" si="26"/>
        <v>0</v>
      </c>
    </row>
    <row r="290" spans="11:18">
      <c r="K290" s="1">
        <f t="shared" si="22"/>
        <v>0</v>
      </c>
      <c r="L290" s="15"/>
      <c r="M290" s="1">
        <f t="shared" si="23"/>
        <v>0</v>
      </c>
      <c r="N290" s="5">
        <f t="shared" si="24"/>
        <v>0</v>
      </c>
      <c r="O290" s="17"/>
      <c r="P290" s="5">
        <f t="shared" si="25"/>
        <v>0</v>
      </c>
      <c r="R290" s="10">
        <f t="shared" si="26"/>
        <v>0</v>
      </c>
    </row>
    <row r="291" spans="11:18">
      <c r="K291" s="1">
        <f t="shared" si="22"/>
        <v>0</v>
      </c>
      <c r="L291" s="15"/>
      <c r="M291" s="1">
        <f t="shared" si="23"/>
        <v>0</v>
      </c>
      <c r="N291" s="5">
        <f t="shared" si="24"/>
        <v>0</v>
      </c>
      <c r="O291" s="17"/>
      <c r="P291" s="5">
        <f t="shared" si="25"/>
        <v>0</v>
      </c>
      <c r="R291" s="10">
        <f t="shared" si="26"/>
        <v>0</v>
      </c>
    </row>
    <row r="292" spans="11:18">
      <c r="K292" s="1">
        <f t="shared" si="22"/>
        <v>0</v>
      </c>
      <c r="L292" s="15"/>
      <c r="M292" s="1">
        <f t="shared" si="23"/>
        <v>0</v>
      </c>
      <c r="N292" s="5">
        <f t="shared" si="24"/>
        <v>0</v>
      </c>
      <c r="O292" s="17"/>
      <c r="P292" s="5">
        <f t="shared" si="25"/>
        <v>0</v>
      </c>
      <c r="R292" s="10">
        <f t="shared" si="26"/>
        <v>0</v>
      </c>
    </row>
    <row r="293" spans="11:18">
      <c r="K293" s="1">
        <f t="shared" si="22"/>
        <v>0</v>
      </c>
      <c r="L293" s="15"/>
      <c r="M293" s="1">
        <f t="shared" si="23"/>
        <v>0</v>
      </c>
      <c r="N293" s="5">
        <f t="shared" si="24"/>
        <v>0</v>
      </c>
      <c r="O293" s="17"/>
      <c r="P293" s="5">
        <f t="shared" si="25"/>
        <v>0</v>
      </c>
      <c r="R293" s="10">
        <f t="shared" si="26"/>
        <v>0</v>
      </c>
    </row>
    <row r="294" spans="11:18">
      <c r="K294" s="1">
        <f t="shared" si="22"/>
        <v>0</v>
      </c>
      <c r="L294" s="15"/>
      <c r="M294" s="1">
        <f t="shared" si="23"/>
        <v>0</v>
      </c>
      <c r="N294" s="5">
        <f t="shared" si="24"/>
        <v>0</v>
      </c>
      <c r="O294" s="17"/>
      <c r="P294" s="5">
        <f t="shared" si="25"/>
        <v>0</v>
      </c>
      <c r="R294" s="10">
        <f t="shared" si="26"/>
        <v>0</v>
      </c>
    </row>
    <row r="295" spans="11:18">
      <c r="K295" s="1">
        <f t="shared" si="22"/>
        <v>0</v>
      </c>
      <c r="L295" s="15"/>
      <c r="M295" s="1">
        <f t="shared" si="23"/>
        <v>0</v>
      </c>
      <c r="N295" s="5">
        <f t="shared" si="24"/>
        <v>0</v>
      </c>
      <c r="O295" s="17"/>
      <c r="P295" s="5">
        <f t="shared" si="25"/>
        <v>0</v>
      </c>
      <c r="R295" s="10">
        <f t="shared" si="26"/>
        <v>0</v>
      </c>
    </row>
    <row r="296" spans="11:18">
      <c r="K296" s="1">
        <f t="shared" si="22"/>
        <v>0</v>
      </c>
      <c r="L296" s="15"/>
      <c r="M296" s="1">
        <f t="shared" si="23"/>
        <v>0</v>
      </c>
      <c r="N296" s="5">
        <f t="shared" si="24"/>
        <v>0</v>
      </c>
      <c r="O296" s="17"/>
      <c r="P296" s="5">
        <f t="shared" si="25"/>
        <v>0</v>
      </c>
      <c r="R296" s="10">
        <f t="shared" si="26"/>
        <v>0</v>
      </c>
    </row>
    <row r="297" spans="11:18">
      <c r="K297" s="1">
        <f t="shared" si="22"/>
        <v>0</v>
      </c>
      <c r="L297" s="15"/>
      <c r="M297" s="1">
        <f t="shared" si="23"/>
        <v>0</v>
      </c>
      <c r="N297" s="5">
        <f t="shared" si="24"/>
        <v>0</v>
      </c>
      <c r="O297" s="17"/>
      <c r="P297" s="5">
        <f t="shared" si="25"/>
        <v>0</v>
      </c>
      <c r="R297" s="10">
        <f t="shared" si="26"/>
        <v>0</v>
      </c>
    </row>
    <row r="298" spans="11:18">
      <c r="K298" s="1">
        <f t="shared" si="22"/>
        <v>0</v>
      </c>
      <c r="L298" s="15"/>
      <c r="M298" s="1">
        <f t="shared" si="23"/>
        <v>0</v>
      </c>
      <c r="N298" s="5">
        <f t="shared" si="24"/>
        <v>0</v>
      </c>
      <c r="O298" s="17"/>
      <c r="P298" s="5">
        <f t="shared" si="25"/>
        <v>0</v>
      </c>
      <c r="R298" s="10">
        <f t="shared" si="26"/>
        <v>0</v>
      </c>
    </row>
    <row r="299" spans="11:18">
      <c r="K299" s="1">
        <f t="shared" si="22"/>
        <v>0</v>
      </c>
      <c r="L299" s="15"/>
      <c r="M299" s="1">
        <f t="shared" si="23"/>
        <v>0</v>
      </c>
      <c r="N299" s="5">
        <f t="shared" si="24"/>
        <v>0</v>
      </c>
      <c r="O299" s="17"/>
      <c r="P299" s="5">
        <f t="shared" si="25"/>
        <v>0</v>
      </c>
      <c r="R299" s="10">
        <f t="shared" si="26"/>
        <v>0</v>
      </c>
    </row>
    <row r="300" spans="11:18">
      <c r="K300" s="1">
        <f t="shared" si="22"/>
        <v>0</v>
      </c>
      <c r="L300" s="15"/>
      <c r="M300" s="1">
        <f t="shared" si="23"/>
        <v>0</v>
      </c>
      <c r="N300" s="5">
        <f t="shared" si="24"/>
        <v>0</v>
      </c>
      <c r="O300" s="17"/>
      <c r="P300" s="5">
        <f t="shared" si="25"/>
        <v>0</v>
      </c>
      <c r="R300" s="10">
        <f t="shared" si="26"/>
        <v>0</v>
      </c>
    </row>
    <row r="301" spans="11:18">
      <c r="K301" s="1">
        <f t="shared" si="22"/>
        <v>0</v>
      </c>
      <c r="L301" s="15"/>
      <c r="M301" s="1">
        <f t="shared" si="23"/>
        <v>0</v>
      </c>
      <c r="N301" s="5">
        <f t="shared" si="24"/>
        <v>0</v>
      </c>
      <c r="O301" s="17"/>
      <c r="P301" s="5">
        <f t="shared" si="25"/>
        <v>0</v>
      </c>
      <c r="R301" s="10">
        <f t="shared" si="26"/>
        <v>0</v>
      </c>
    </row>
    <row r="302" spans="11:18">
      <c r="K302" s="1">
        <f t="shared" si="22"/>
        <v>0</v>
      </c>
      <c r="L302" s="15"/>
      <c r="M302" s="1">
        <f t="shared" si="23"/>
        <v>0</v>
      </c>
      <c r="N302" s="5">
        <f t="shared" si="24"/>
        <v>0</v>
      </c>
      <c r="O302" s="17"/>
      <c r="P302" s="5">
        <f t="shared" si="25"/>
        <v>0</v>
      </c>
      <c r="R302" s="10">
        <f t="shared" si="26"/>
        <v>0</v>
      </c>
    </row>
    <row r="303" spans="11:18">
      <c r="K303" s="1">
        <f t="shared" si="22"/>
        <v>0</v>
      </c>
      <c r="L303" s="15"/>
      <c r="M303" s="1">
        <f t="shared" si="23"/>
        <v>0</v>
      </c>
      <c r="N303" s="5">
        <f t="shared" si="24"/>
        <v>0</v>
      </c>
      <c r="O303" s="17"/>
      <c r="P303" s="5">
        <f t="shared" si="25"/>
        <v>0</v>
      </c>
      <c r="R303" s="10">
        <f t="shared" si="26"/>
        <v>0</v>
      </c>
    </row>
    <row r="304" spans="11:18">
      <c r="K304" s="1">
        <f t="shared" si="22"/>
        <v>0</v>
      </c>
      <c r="L304" s="15"/>
      <c r="M304" s="1">
        <f t="shared" si="23"/>
        <v>0</v>
      </c>
      <c r="N304" s="5">
        <f t="shared" si="24"/>
        <v>0</v>
      </c>
      <c r="O304" s="17"/>
      <c r="P304" s="5">
        <f t="shared" si="25"/>
        <v>0</v>
      </c>
      <c r="R304" s="10">
        <f t="shared" si="26"/>
        <v>0</v>
      </c>
    </row>
    <row r="305" spans="11:18">
      <c r="K305" s="1">
        <f t="shared" si="22"/>
        <v>0</v>
      </c>
      <c r="L305" s="15"/>
      <c r="M305" s="1">
        <f t="shared" si="23"/>
        <v>0</v>
      </c>
      <c r="N305" s="5">
        <f t="shared" si="24"/>
        <v>0</v>
      </c>
      <c r="O305" s="17"/>
      <c r="P305" s="5">
        <f t="shared" si="25"/>
        <v>0</v>
      </c>
      <c r="R305" s="10">
        <f t="shared" si="26"/>
        <v>0</v>
      </c>
    </row>
    <row r="306" spans="11:18">
      <c r="K306" s="1">
        <f t="shared" si="22"/>
        <v>0</v>
      </c>
      <c r="L306" s="15"/>
      <c r="M306" s="1">
        <f t="shared" si="23"/>
        <v>0</v>
      </c>
      <c r="N306" s="5">
        <f t="shared" si="24"/>
        <v>0</v>
      </c>
      <c r="O306" s="17"/>
      <c r="P306" s="5">
        <f t="shared" si="25"/>
        <v>0</v>
      </c>
      <c r="R306" s="10">
        <f t="shared" si="26"/>
        <v>0</v>
      </c>
    </row>
    <row r="307" spans="11:18">
      <c r="K307" s="1">
        <f t="shared" si="22"/>
        <v>0</v>
      </c>
      <c r="L307" s="15"/>
      <c r="M307" s="1">
        <f t="shared" si="23"/>
        <v>0</v>
      </c>
      <c r="N307" s="5">
        <f t="shared" si="24"/>
        <v>0</v>
      </c>
      <c r="O307" s="17"/>
      <c r="P307" s="5">
        <f t="shared" si="25"/>
        <v>0</v>
      </c>
      <c r="R307" s="10">
        <f t="shared" si="26"/>
        <v>0</v>
      </c>
    </row>
    <row r="308" spans="11:18">
      <c r="K308" s="1">
        <f t="shared" si="22"/>
        <v>0</v>
      </c>
      <c r="L308" s="15"/>
      <c r="M308" s="1">
        <f t="shared" si="23"/>
        <v>0</v>
      </c>
      <c r="N308" s="5">
        <f t="shared" si="24"/>
        <v>0</v>
      </c>
      <c r="O308" s="17"/>
      <c r="P308" s="5">
        <f t="shared" si="25"/>
        <v>0</v>
      </c>
      <c r="R308" s="10">
        <f t="shared" si="26"/>
        <v>0</v>
      </c>
    </row>
    <row r="309" spans="11:18">
      <c r="K309" s="1">
        <f t="shared" si="22"/>
        <v>0</v>
      </c>
      <c r="L309" s="15"/>
      <c r="M309" s="1">
        <f t="shared" si="23"/>
        <v>0</v>
      </c>
      <c r="N309" s="5">
        <f t="shared" si="24"/>
        <v>0</v>
      </c>
      <c r="O309" s="17"/>
      <c r="P309" s="5">
        <f t="shared" si="25"/>
        <v>0</v>
      </c>
      <c r="R309" s="10">
        <f t="shared" si="26"/>
        <v>0</v>
      </c>
    </row>
    <row r="310" spans="11:18">
      <c r="K310" s="1">
        <f t="shared" si="22"/>
        <v>0</v>
      </c>
      <c r="L310" s="15"/>
      <c r="M310" s="1">
        <f t="shared" si="23"/>
        <v>0</v>
      </c>
      <c r="N310" s="5">
        <f t="shared" si="24"/>
        <v>0</v>
      </c>
      <c r="O310" s="17"/>
      <c r="P310" s="5">
        <f t="shared" si="25"/>
        <v>0</v>
      </c>
      <c r="R310" s="10">
        <f t="shared" si="26"/>
        <v>0</v>
      </c>
    </row>
    <row r="311" spans="11:18">
      <c r="K311" s="1">
        <f t="shared" si="22"/>
        <v>0</v>
      </c>
      <c r="L311" s="15"/>
      <c r="M311" s="1">
        <f t="shared" si="23"/>
        <v>0</v>
      </c>
      <c r="N311" s="5">
        <f t="shared" si="24"/>
        <v>0</v>
      </c>
      <c r="O311" s="17"/>
      <c r="P311" s="5">
        <f t="shared" si="25"/>
        <v>0</v>
      </c>
      <c r="R311" s="10">
        <f t="shared" si="26"/>
        <v>0</v>
      </c>
    </row>
    <row r="312" spans="11:18">
      <c r="K312" s="1">
        <f t="shared" si="22"/>
        <v>0</v>
      </c>
      <c r="L312" s="15"/>
      <c r="M312" s="1">
        <f t="shared" si="23"/>
        <v>0</v>
      </c>
      <c r="N312" s="5">
        <f t="shared" si="24"/>
        <v>0</v>
      </c>
      <c r="O312" s="17"/>
      <c r="P312" s="5">
        <f t="shared" si="25"/>
        <v>0</v>
      </c>
      <c r="R312" s="10">
        <f t="shared" si="26"/>
        <v>0</v>
      </c>
    </row>
    <row r="313" spans="11:18">
      <c r="K313" s="1">
        <f t="shared" si="22"/>
        <v>0</v>
      </c>
      <c r="L313" s="15"/>
      <c r="M313" s="1">
        <f t="shared" si="23"/>
        <v>0</v>
      </c>
      <c r="N313" s="5">
        <f t="shared" si="24"/>
        <v>0</v>
      </c>
      <c r="O313" s="17"/>
      <c r="P313" s="5">
        <f t="shared" si="25"/>
        <v>0</v>
      </c>
      <c r="R313" s="10">
        <f t="shared" si="26"/>
        <v>0</v>
      </c>
    </row>
    <row r="314" spans="11:18">
      <c r="K314" s="1">
        <f t="shared" si="22"/>
        <v>0</v>
      </c>
      <c r="L314" s="15"/>
      <c r="M314" s="1">
        <f t="shared" si="23"/>
        <v>0</v>
      </c>
      <c r="N314" s="5">
        <f t="shared" si="24"/>
        <v>0</v>
      </c>
      <c r="O314" s="17"/>
      <c r="P314" s="5">
        <f t="shared" si="25"/>
        <v>0</v>
      </c>
      <c r="R314" s="10">
        <f t="shared" si="26"/>
        <v>0</v>
      </c>
    </row>
    <row r="315" spans="11:18">
      <c r="K315" s="1">
        <f t="shared" si="22"/>
        <v>0</v>
      </c>
      <c r="L315" s="15"/>
      <c r="M315" s="1">
        <f t="shared" si="23"/>
        <v>0</v>
      </c>
      <c r="N315" s="5">
        <f t="shared" si="24"/>
        <v>0</v>
      </c>
      <c r="O315" s="17"/>
      <c r="P315" s="5">
        <f t="shared" si="25"/>
        <v>0</v>
      </c>
      <c r="R315" s="10">
        <f t="shared" si="26"/>
        <v>0</v>
      </c>
    </row>
    <row r="316" spans="11:18">
      <c r="K316" s="1">
        <f t="shared" si="22"/>
        <v>0</v>
      </c>
      <c r="L316" s="15"/>
      <c r="M316" s="1">
        <f t="shared" si="23"/>
        <v>0</v>
      </c>
      <c r="N316" s="5">
        <f t="shared" si="24"/>
        <v>0</v>
      </c>
      <c r="O316" s="17"/>
      <c r="P316" s="5">
        <f t="shared" si="25"/>
        <v>0</v>
      </c>
      <c r="R316" s="10">
        <f t="shared" si="26"/>
        <v>0</v>
      </c>
    </row>
    <row r="317" spans="11:18">
      <c r="K317" s="1">
        <f t="shared" si="22"/>
        <v>0</v>
      </c>
      <c r="L317" s="15"/>
      <c r="M317" s="1">
        <f t="shared" si="23"/>
        <v>0</v>
      </c>
      <c r="N317" s="5">
        <f t="shared" si="24"/>
        <v>0</v>
      </c>
      <c r="O317" s="17"/>
      <c r="P317" s="5">
        <f t="shared" si="25"/>
        <v>0</v>
      </c>
      <c r="R317" s="10">
        <f t="shared" si="26"/>
        <v>0</v>
      </c>
    </row>
    <row r="318" spans="11:18">
      <c r="K318" s="1">
        <f t="shared" si="22"/>
        <v>0</v>
      </c>
      <c r="L318" s="15"/>
      <c r="M318" s="1">
        <f t="shared" si="23"/>
        <v>0</v>
      </c>
      <c r="N318" s="5">
        <f t="shared" si="24"/>
        <v>0</v>
      </c>
      <c r="O318" s="17"/>
      <c r="P318" s="5">
        <f t="shared" si="25"/>
        <v>0</v>
      </c>
      <c r="R318" s="10">
        <f t="shared" si="26"/>
        <v>0</v>
      </c>
    </row>
    <row r="319" spans="11:18">
      <c r="K319" s="1">
        <f t="shared" si="22"/>
        <v>0</v>
      </c>
      <c r="L319" s="15"/>
      <c r="M319" s="1">
        <f t="shared" si="23"/>
        <v>0</v>
      </c>
      <c r="N319" s="5">
        <f t="shared" si="24"/>
        <v>0</v>
      </c>
      <c r="O319" s="17"/>
      <c r="P319" s="5">
        <f t="shared" si="25"/>
        <v>0</v>
      </c>
      <c r="R319" s="10">
        <f t="shared" si="26"/>
        <v>0</v>
      </c>
    </row>
    <row r="320" spans="11:18">
      <c r="K320" s="1">
        <f t="shared" si="22"/>
        <v>0</v>
      </c>
      <c r="L320" s="15"/>
      <c r="M320" s="1">
        <f t="shared" si="23"/>
        <v>0</v>
      </c>
      <c r="N320" s="5">
        <f t="shared" si="24"/>
        <v>0</v>
      </c>
      <c r="O320" s="17"/>
      <c r="P320" s="5">
        <f t="shared" si="25"/>
        <v>0</v>
      </c>
      <c r="R320" s="10">
        <f t="shared" si="26"/>
        <v>0</v>
      </c>
    </row>
    <row r="321" spans="11:18">
      <c r="K321" s="1">
        <f t="shared" si="22"/>
        <v>0</v>
      </c>
      <c r="L321" s="15"/>
      <c r="M321" s="1">
        <f t="shared" si="23"/>
        <v>0</v>
      </c>
      <c r="N321" s="5">
        <f t="shared" si="24"/>
        <v>0</v>
      </c>
      <c r="O321" s="17"/>
      <c r="P321" s="5">
        <f t="shared" si="25"/>
        <v>0</v>
      </c>
      <c r="R321" s="10">
        <f t="shared" si="26"/>
        <v>0</v>
      </c>
    </row>
    <row r="322" spans="11:18">
      <c r="K322" s="1">
        <f t="shared" si="22"/>
        <v>0</v>
      </c>
      <c r="L322" s="15"/>
      <c r="M322" s="1">
        <f t="shared" si="23"/>
        <v>0</v>
      </c>
      <c r="N322" s="5">
        <f t="shared" si="24"/>
        <v>0</v>
      </c>
      <c r="O322" s="17"/>
      <c r="P322" s="5">
        <f t="shared" si="25"/>
        <v>0</v>
      </c>
      <c r="R322" s="10">
        <f t="shared" si="26"/>
        <v>0</v>
      </c>
    </row>
    <row r="323" spans="11:18">
      <c r="K323" s="1">
        <f t="shared" si="22"/>
        <v>0</v>
      </c>
      <c r="L323" s="15"/>
      <c r="M323" s="1">
        <f t="shared" si="23"/>
        <v>0</v>
      </c>
      <c r="N323" s="5">
        <f t="shared" si="24"/>
        <v>0</v>
      </c>
      <c r="O323" s="17"/>
      <c r="P323" s="5">
        <f t="shared" si="25"/>
        <v>0</v>
      </c>
      <c r="R323" s="10">
        <f t="shared" si="26"/>
        <v>0</v>
      </c>
    </row>
    <row r="324" spans="11:18">
      <c r="K324" s="1">
        <f t="shared" si="22"/>
        <v>0</v>
      </c>
      <c r="L324" s="15"/>
      <c r="M324" s="1">
        <f t="shared" si="23"/>
        <v>0</v>
      </c>
      <c r="N324" s="5">
        <f t="shared" si="24"/>
        <v>0</v>
      </c>
      <c r="O324" s="17"/>
      <c r="P324" s="5">
        <f t="shared" si="25"/>
        <v>0</v>
      </c>
      <c r="R324" s="10">
        <f t="shared" si="26"/>
        <v>0</v>
      </c>
    </row>
    <row r="325" spans="11:18">
      <c r="K325" s="1">
        <f t="shared" si="22"/>
        <v>0</v>
      </c>
      <c r="L325" s="15"/>
      <c r="M325" s="1">
        <f t="shared" si="23"/>
        <v>0</v>
      </c>
      <c r="N325" s="5">
        <f t="shared" si="24"/>
        <v>0</v>
      </c>
      <c r="O325" s="17"/>
      <c r="P325" s="5">
        <f t="shared" si="25"/>
        <v>0</v>
      </c>
      <c r="R325" s="10">
        <f t="shared" si="26"/>
        <v>0</v>
      </c>
    </row>
    <row r="326" spans="11:18">
      <c r="K326" s="1">
        <f t="shared" si="22"/>
        <v>0</v>
      </c>
      <c r="L326" s="15"/>
      <c r="M326" s="1">
        <f t="shared" si="23"/>
        <v>0</v>
      </c>
      <c r="N326" s="5">
        <f t="shared" si="24"/>
        <v>0</v>
      </c>
      <c r="O326" s="17"/>
      <c r="P326" s="5">
        <f t="shared" si="25"/>
        <v>0</v>
      </c>
      <c r="R326" s="10">
        <f t="shared" si="26"/>
        <v>0</v>
      </c>
    </row>
    <row r="327" spans="11:18">
      <c r="K327" s="1">
        <f t="shared" si="22"/>
        <v>0</v>
      </c>
      <c r="L327" s="15"/>
      <c r="M327" s="1">
        <f t="shared" si="23"/>
        <v>0</v>
      </c>
      <c r="N327" s="5">
        <f t="shared" si="24"/>
        <v>0</v>
      </c>
      <c r="O327" s="17"/>
      <c r="P327" s="5">
        <f t="shared" si="25"/>
        <v>0</v>
      </c>
      <c r="R327" s="10">
        <f t="shared" si="26"/>
        <v>0</v>
      </c>
    </row>
    <row r="328" spans="11:18">
      <c r="K328" s="1">
        <f t="shared" si="22"/>
        <v>0</v>
      </c>
      <c r="L328" s="15"/>
      <c r="M328" s="1">
        <f t="shared" si="23"/>
        <v>0</v>
      </c>
      <c r="N328" s="5">
        <f t="shared" si="24"/>
        <v>0</v>
      </c>
      <c r="O328" s="17"/>
      <c r="P328" s="5">
        <f t="shared" si="25"/>
        <v>0</v>
      </c>
      <c r="R328" s="10">
        <f t="shared" si="26"/>
        <v>0</v>
      </c>
    </row>
    <row r="329" spans="11:18">
      <c r="K329" s="1">
        <f t="shared" si="22"/>
        <v>0</v>
      </c>
      <c r="L329" s="15"/>
      <c r="M329" s="1">
        <f t="shared" si="23"/>
        <v>0</v>
      </c>
      <c r="N329" s="5">
        <f t="shared" si="24"/>
        <v>0</v>
      </c>
      <c r="O329" s="17"/>
      <c r="P329" s="5">
        <f t="shared" si="25"/>
        <v>0</v>
      </c>
      <c r="R329" s="10">
        <f t="shared" si="26"/>
        <v>0</v>
      </c>
    </row>
    <row r="330" spans="11:18">
      <c r="K330" s="1">
        <f t="shared" si="22"/>
        <v>0</v>
      </c>
      <c r="L330" s="15"/>
      <c r="M330" s="1">
        <f t="shared" si="23"/>
        <v>0</v>
      </c>
      <c r="N330" s="5">
        <f t="shared" si="24"/>
        <v>0</v>
      </c>
      <c r="O330" s="17"/>
      <c r="P330" s="5">
        <f t="shared" si="25"/>
        <v>0</v>
      </c>
      <c r="R330" s="10">
        <f t="shared" si="26"/>
        <v>0</v>
      </c>
    </row>
    <row r="331" spans="11:18">
      <c r="K331" s="1">
        <f t="shared" si="22"/>
        <v>0</v>
      </c>
      <c r="L331" s="15"/>
      <c r="M331" s="1">
        <f t="shared" si="23"/>
        <v>0</v>
      </c>
      <c r="N331" s="5">
        <f t="shared" si="24"/>
        <v>0</v>
      </c>
      <c r="O331" s="17"/>
      <c r="P331" s="5">
        <f t="shared" si="25"/>
        <v>0</v>
      </c>
      <c r="R331" s="10">
        <f t="shared" si="26"/>
        <v>0</v>
      </c>
    </row>
    <row r="332" spans="11:18">
      <c r="K332" s="1">
        <f t="shared" ref="K332:K395" si="27">F332*G332*H332*J332</f>
        <v>0</v>
      </c>
      <c r="L332" s="15"/>
      <c r="M332" s="1">
        <f t="shared" ref="M332:M395" si="28">(K332*L332)+K332</f>
        <v>0</v>
      </c>
      <c r="N332" s="5">
        <f t="shared" ref="N332:N395" si="29">M332*I332</f>
        <v>0</v>
      </c>
      <c r="O332" s="17"/>
      <c r="P332" s="5">
        <f t="shared" ref="P332:P395" si="30">(N332*O332)+N332</f>
        <v>0</v>
      </c>
      <c r="R332" s="10">
        <f t="shared" ref="R332:R395" si="31">ROUNDUP(((($D$5*Q332)/100)+Q332),0)</f>
        <v>0</v>
      </c>
    </row>
    <row r="333" spans="11:18">
      <c r="K333" s="1">
        <f t="shared" si="27"/>
        <v>0</v>
      </c>
      <c r="L333" s="15"/>
      <c r="M333" s="1">
        <f t="shared" si="28"/>
        <v>0</v>
      </c>
      <c r="N333" s="5">
        <f t="shared" si="29"/>
        <v>0</v>
      </c>
      <c r="O333" s="17"/>
      <c r="P333" s="5">
        <f t="shared" si="30"/>
        <v>0</v>
      </c>
      <c r="R333" s="10">
        <f t="shared" si="31"/>
        <v>0</v>
      </c>
    </row>
    <row r="334" spans="11:18">
      <c r="K334" s="1">
        <f t="shared" si="27"/>
        <v>0</v>
      </c>
      <c r="L334" s="15"/>
      <c r="M334" s="1">
        <f t="shared" si="28"/>
        <v>0</v>
      </c>
      <c r="N334" s="5">
        <f t="shared" si="29"/>
        <v>0</v>
      </c>
      <c r="O334" s="17"/>
      <c r="P334" s="5">
        <f t="shared" si="30"/>
        <v>0</v>
      </c>
      <c r="R334" s="10">
        <f t="shared" si="31"/>
        <v>0</v>
      </c>
    </row>
    <row r="335" spans="11:18">
      <c r="K335" s="1">
        <f t="shared" si="27"/>
        <v>0</v>
      </c>
      <c r="L335" s="15"/>
      <c r="M335" s="1">
        <f t="shared" si="28"/>
        <v>0</v>
      </c>
      <c r="N335" s="5">
        <f t="shared" si="29"/>
        <v>0</v>
      </c>
      <c r="O335" s="17"/>
      <c r="P335" s="5">
        <f t="shared" si="30"/>
        <v>0</v>
      </c>
      <c r="R335" s="10">
        <f t="shared" si="31"/>
        <v>0</v>
      </c>
    </row>
    <row r="336" spans="11:18">
      <c r="K336" s="1">
        <f t="shared" si="27"/>
        <v>0</v>
      </c>
      <c r="L336" s="15"/>
      <c r="M336" s="1">
        <f t="shared" si="28"/>
        <v>0</v>
      </c>
      <c r="N336" s="5">
        <f t="shared" si="29"/>
        <v>0</v>
      </c>
      <c r="O336" s="17"/>
      <c r="P336" s="5">
        <f t="shared" si="30"/>
        <v>0</v>
      </c>
      <c r="R336" s="10">
        <f t="shared" si="31"/>
        <v>0</v>
      </c>
    </row>
    <row r="337" spans="11:18">
      <c r="K337" s="1">
        <f t="shared" si="27"/>
        <v>0</v>
      </c>
      <c r="L337" s="15"/>
      <c r="M337" s="1">
        <f t="shared" si="28"/>
        <v>0</v>
      </c>
      <c r="N337" s="5">
        <f t="shared" si="29"/>
        <v>0</v>
      </c>
      <c r="O337" s="17"/>
      <c r="P337" s="5">
        <f t="shared" si="30"/>
        <v>0</v>
      </c>
      <c r="R337" s="10">
        <f t="shared" si="31"/>
        <v>0</v>
      </c>
    </row>
    <row r="338" spans="11:18">
      <c r="K338" s="1">
        <f t="shared" si="27"/>
        <v>0</v>
      </c>
      <c r="L338" s="15"/>
      <c r="M338" s="1">
        <f t="shared" si="28"/>
        <v>0</v>
      </c>
      <c r="N338" s="5">
        <f t="shared" si="29"/>
        <v>0</v>
      </c>
      <c r="O338" s="17"/>
      <c r="P338" s="5">
        <f t="shared" si="30"/>
        <v>0</v>
      </c>
      <c r="R338" s="10">
        <f t="shared" si="31"/>
        <v>0</v>
      </c>
    </row>
    <row r="339" spans="11:18">
      <c r="K339" s="1">
        <f t="shared" si="27"/>
        <v>0</v>
      </c>
      <c r="L339" s="15"/>
      <c r="M339" s="1">
        <f t="shared" si="28"/>
        <v>0</v>
      </c>
      <c r="N339" s="5">
        <f t="shared" si="29"/>
        <v>0</v>
      </c>
      <c r="O339" s="17"/>
      <c r="P339" s="5">
        <f t="shared" si="30"/>
        <v>0</v>
      </c>
      <c r="R339" s="10">
        <f t="shared" si="31"/>
        <v>0</v>
      </c>
    </row>
    <row r="340" spans="11:18">
      <c r="K340" s="1">
        <f t="shared" si="27"/>
        <v>0</v>
      </c>
      <c r="L340" s="15"/>
      <c r="M340" s="1">
        <f t="shared" si="28"/>
        <v>0</v>
      </c>
      <c r="N340" s="5">
        <f t="shared" si="29"/>
        <v>0</v>
      </c>
      <c r="O340" s="17"/>
      <c r="P340" s="5">
        <f t="shared" si="30"/>
        <v>0</v>
      </c>
      <c r="R340" s="10">
        <f t="shared" si="31"/>
        <v>0</v>
      </c>
    </row>
    <row r="341" spans="11:18">
      <c r="K341" s="1">
        <f t="shared" si="27"/>
        <v>0</v>
      </c>
      <c r="L341" s="15"/>
      <c r="M341" s="1">
        <f t="shared" si="28"/>
        <v>0</v>
      </c>
      <c r="N341" s="5">
        <f t="shared" si="29"/>
        <v>0</v>
      </c>
      <c r="O341" s="17"/>
      <c r="P341" s="5">
        <f t="shared" si="30"/>
        <v>0</v>
      </c>
      <c r="R341" s="10">
        <f t="shared" si="31"/>
        <v>0</v>
      </c>
    </row>
    <row r="342" spans="11:18">
      <c r="K342" s="1">
        <f t="shared" si="27"/>
        <v>0</v>
      </c>
      <c r="L342" s="15"/>
      <c r="M342" s="1">
        <f t="shared" si="28"/>
        <v>0</v>
      </c>
      <c r="N342" s="5">
        <f t="shared" si="29"/>
        <v>0</v>
      </c>
      <c r="O342" s="17"/>
      <c r="P342" s="5">
        <f t="shared" si="30"/>
        <v>0</v>
      </c>
      <c r="R342" s="10">
        <f t="shared" si="31"/>
        <v>0</v>
      </c>
    </row>
    <row r="343" spans="11:18">
      <c r="K343" s="1">
        <f t="shared" si="27"/>
        <v>0</v>
      </c>
      <c r="L343" s="15"/>
      <c r="M343" s="1">
        <f t="shared" si="28"/>
        <v>0</v>
      </c>
      <c r="N343" s="5">
        <f t="shared" si="29"/>
        <v>0</v>
      </c>
      <c r="O343" s="17"/>
      <c r="P343" s="5">
        <f t="shared" si="30"/>
        <v>0</v>
      </c>
      <c r="R343" s="10">
        <f t="shared" si="31"/>
        <v>0</v>
      </c>
    </row>
    <row r="344" spans="11:18">
      <c r="K344" s="1">
        <f t="shared" si="27"/>
        <v>0</v>
      </c>
      <c r="L344" s="15"/>
      <c r="M344" s="1">
        <f t="shared" si="28"/>
        <v>0</v>
      </c>
      <c r="N344" s="5">
        <f t="shared" si="29"/>
        <v>0</v>
      </c>
      <c r="O344" s="17"/>
      <c r="P344" s="5">
        <f t="shared" si="30"/>
        <v>0</v>
      </c>
      <c r="R344" s="10">
        <f t="shared" si="31"/>
        <v>0</v>
      </c>
    </row>
    <row r="345" spans="11:18">
      <c r="K345" s="1">
        <f t="shared" si="27"/>
        <v>0</v>
      </c>
      <c r="L345" s="15"/>
      <c r="M345" s="1">
        <f t="shared" si="28"/>
        <v>0</v>
      </c>
      <c r="N345" s="5">
        <f t="shared" si="29"/>
        <v>0</v>
      </c>
      <c r="O345" s="17"/>
      <c r="P345" s="5">
        <f t="shared" si="30"/>
        <v>0</v>
      </c>
      <c r="R345" s="10">
        <f t="shared" si="31"/>
        <v>0</v>
      </c>
    </row>
    <row r="346" spans="11:18">
      <c r="K346" s="1">
        <f t="shared" si="27"/>
        <v>0</v>
      </c>
      <c r="L346" s="15"/>
      <c r="M346" s="1">
        <f t="shared" si="28"/>
        <v>0</v>
      </c>
      <c r="N346" s="5">
        <f t="shared" si="29"/>
        <v>0</v>
      </c>
      <c r="O346" s="17"/>
      <c r="P346" s="5">
        <f t="shared" si="30"/>
        <v>0</v>
      </c>
      <c r="R346" s="10">
        <f t="shared" si="31"/>
        <v>0</v>
      </c>
    </row>
    <row r="347" spans="11:18">
      <c r="K347" s="1">
        <f t="shared" si="27"/>
        <v>0</v>
      </c>
      <c r="L347" s="15"/>
      <c r="M347" s="1">
        <f t="shared" si="28"/>
        <v>0</v>
      </c>
      <c r="N347" s="5">
        <f t="shared" si="29"/>
        <v>0</v>
      </c>
      <c r="O347" s="17"/>
      <c r="P347" s="5">
        <f t="shared" si="30"/>
        <v>0</v>
      </c>
      <c r="R347" s="10">
        <f t="shared" si="31"/>
        <v>0</v>
      </c>
    </row>
    <row r="348" spans="11:18">
      <c r="K348" s="1">
        <f t="shared" si="27"/>
        <v>0</v>
      </c>
      <c r="L348" s="15"/>
      <c r="M348" s="1">
        <f t="shared" si="28"/>
        <v>0</v>
      </c>
      <c r="N348" s="5">
        <f t="shared" si="29"/>
        <v>0</v>
      </c>
      <c r="O348" s="17"/>
      <c r="P348" s="5">
        <f t="shared" si="30"/>
        <v>0</v>
      </c>
      <c r="R348" s="10">
        <f t="shared" si="31"/>
        <v>0</v>
      </c>
    </row>
    <row r="349" spans="11:18">
      <c r="K349" s="1">
        <f t="shared" si="27"/>
        <v>0</v>
      </c>
      <c r="L349" s="15"/>
      <c r="M349" s="1">
        <f t="shared" si="28"/>
        <v>0</v>
      </c>
      <c r="N349" s="5">
        <f t="shared" si="29"/>
        <v>0</v>
      </c>
      <c r="O349" s="17"/>
      <c r="P349" s="5">
        <f t="shared" si="30"/>
        <v>0</v>
      </c>
      <c r="R349" s="10">
        <f t="shared" si="31"/>
        <v>0</v>
      </c>
    </row>
    <row r="350" spans="11:18">
      <c r="K350" s="1">
        <f t="shared" si="27"/>
        <v>0</v>
      </c>
      <c r="L350" s="15"/>
      <c r="M350" s="1">
        <f t="shared" si="28"/>
        <v>0</v>
      </c>
      <c r="N350" s="5">
        <f t="shared" si="29"/>
        <v>0</v>
      </c>
      <c r="O350" s="17"/>
      <c r="P350" s="5">
        <f t="shared" si="30"/>
        <v>0</v>
      </c>
      <c r="R350" s="10">
        <f t="shared" si="31"/>
        <v>0</v>
      </c>
    </row>
    <row r="351" spans="11:18">
      <c r="K351" s="1">
        <f t="shared" si="27"/>
        <v>0</v>
      </c>
      <c r="L351" s="15"/>
      <c r="M351" s="1">
        <f t="shared" si="28"/>
        <v>0</v>
      </c>
      <c r="N351" s="5">
        <f t="shared" si="29"/>
        <v>0</v>
      </c>
      <c r="O351" s="17"/>
      <c r="P351" s="5">
        <f t="shared" si="30"/>
        <v>0</v>
      </c>
      <c r="R351" s="10">
        <f t="shared" si="31"/>
        <v>0</v>
      </c>
    </row>
    <row r="352" spans="11:18">
      <c r="K352" s="1">
        <f t="shared" si="27"/>
        <v>0</v>
      </c>
      <c r="L352" s="15"/>
      <c r="M352" s="1">
        <f t="shared" si="28"/>
        <v>0</v>
      </c>
      <c r="N352" s="5">
        <f t="shared" si="29"/>
        <v>0</v>
      </c>
      <c r="O352" s="17"/>
      <c r="P352" s="5">
        <f t="shared" si="30"/>
        <v>0</v>
      </c>
      <c r="R352" s="10">
        <f t="shared" si="31"/>
        <v>0</v>
      </c>
    </row>
    <row r="353" spans="11:18">
      <c r="K353" s="1">
        <f t="shared" si="27"/>
        <v>0</v>
      </c>
      <c r="L353" s="15"/>
      <c r="M353" s="1">
        <f t="shared" si="28"/>
        <v>0</v>
      </c>
      <c r="N353" s="5">
        <f t="shared" si="29"/>
        <v>0</v>
      </c>
      <c r="O353" s="17"/>
      <c r="P353" s="5">
        <f t="shared" si="30"/>
        <v>0</v>
      </c>
      <c r="R353" s="10">
        <f t="shared" si="31"/>
        <v>0</v>
      </c>
    </row>
    <row r="354" spans="11:18">
      <c r="K354" s="1">
        <f t="shared" si="27"/>
        <v>0</v>
      </c>
      <c r="L354" s="15"/>
      <c r="M354" s="1">
        <f t="shared" si="28"/>
        <v>0</v>
      </c>
      <c r="N354" s="5">
        <f t="shared" si="29"/>
        <v>0</v>
      </c>
      <c r="O354" s="17"/>
      <c r="P354" s="5">
        <f t="shared" si="30"/>
        <v>0</v>
      </c>
      <c r="R354" s="10">
        <f t="shared" si="31"/>
        <v>0</v>
      </c>
    </row>
    <row r="355" spans="11:18">
      <c r="K355" s="1">
        <f t="shared" si="27"/>
        <v>0</v>
      </c>
      <c r="L355" s="15"/>
      <c r="M355" s="1">
        <f t="shared" si="28"/>
        <v>0</v>
      </c>
      <c r="N355" s="5">
        <f t="shared" si="29"/>
        <v>0</v>
      </c>
      <c r="O355" s="17"/>
      <c r="P355" s="5">
        <f t="shared" si="30"/>
        <v>0</v>
      </c>
      <c r="R355" s="10">
        <f t="shared" si="31"/>
        <v>0</v>
      </c>
    </row>
    <row r="356" spans="11:18">
      <c r="K356" s="1">
        <f t="shared" si="27"/>
        <v>0</v>
      </c>
      <c r="L356" s="15"/>
      <c r="M356" s="1">
        <f t="shared" si="28"/>
        <v>0</v>
      </c>
      <c r="N356" s="5">
        <f t="shared" si="29"/>
        <v>0</v>
      </c>
      <c r="O356" s="17"/>
      <c r="P356" s="5">
        <f t="shared" si="30"/>
        <v>0</v>
      </c>
      <c r="R356" s="10">
        <f t="shared" si="31"/>
        <v>0</v>
      </c>
    </row>
    <row r="357" spans="11:18">
      <c r="K357" s="1">
        <f t="shared" si="27"/>
        <v>0</v>
      </c>
      <c r="L357" s="15"/>
      <c r="M357" s="1">
        <f t="shared" si="28"/>
        <v>0</v>
      </c>
      <c r="N357" s="5">
        <f t="shared" si="29"/>
        <v>0</v>
      </c>
      <c r="O357" s="17"/>
      <c r="P357" s="5">
        <f t="shared" si="30"/>
        <v>0</v>
      </c>
      <c r="R357" s="10">
        <f t="shared" si="31"/>
        <v>0</v>
      </c>
    </row>
    <row r="358" spans="11:18">
      <c r="K358" s="1">
        <f t="shared" si="27"/>
        <v>0</v>
      </c>
      <c r="L358" s="15"/>
      <c r="M358" s="1">
        <f t="shared" si="28"/>
        <v>0</v>
      </c>
      <c r="N358" s="5">
        <f t="shared" si="29"/>
        <v>0</v>
      </c>
      <c r="O358" s="17"/>
      <c r="P358" s="5">
        <f t="shared" si="30"/>
        <v>0</v>
      </c>
      <c r="R358" s="10">
        <f t="shared" si="31"/>
        <v>0</v>
      </c>
    </row>
    <row r="359" spans="11:18">
      <c r="K359" s="1">
        <f t="shared" si="27"/>
        <v>0</v>
      </c>
      <c r="L359" s="15"/>
      <c r="M359" s="1">
        <f t="shared" si="28"/>
        <v>0</v>
      </c>
      <c r="N359" s="5">
        <f t="shared" si="29"/>
        <v>0</v>
      </c>
      <c r="O359" s="17"/>
      <c r="P359" s="5">
        <f t="shared" si="30"/>
        <v>0</v>
      </c>
      <c r="R359" s="10">
        <f t="shared" si="31"/>
        <v>0</v>
      </c>
    </row>
    <row r="360" spans="11:18">
      <c r="K360" s="1">
        <f t="shared" si="27"/>
        <v>0</v>
      </c>
      <c r="L360" s="15"/>
      <c r="M360" s="1">
        <f t="shared" si="28"/>
        <v>0</v>
      </c>
      <c r="N360" s="5">
        <f t="shared" si="29"/>
        <v>0</v>
      </c>
      <c r="O360" s="17"/>
      <c r="P360" s="5">
        <f t="shared" si="30"/>
        <v>0</v>
      </c>
      <c r="R360" s="10">
        <f t="shared" si="31"/>
        <v>0</v>
      </c>
    </row>
    <row r="361" spans="11:18">
      <c r="K361" s="1">
        <f t="shared" si="27"/>
        <v>0</v>
      </c>
      <c r="L361" s="15"/>
      <c r="M361" s="1">
        <f t="shared" si="28"/>
        <v>0</v>
      </c>
      <c r="N361" s="5">
        <f t="shared" si="29"/>
        <v>0</v>
      </c>
      <c r="O361" s="17"/>
      <c r="P361" s="5">
        <f t="shared" si="30"/>
        <v>0</v>
      </c>
      <c r="R361" s="10">
        <f t="shared" si="31"/>
        <v>0</v>
      </c>
    </row>
    <row r="362" spans="11:18">
      <c r="K362" s="1">
        <f t="shared" si="27"/>
        <v>0</v>
      </c>
      <c r="L362" s="15"/>
      <c r="M362" s="1">
        <f t="shared" si="28"/>
        <v>0</v>
      </c>
      <c r="N362" s="5">
        <f t="shared" si="29"/>
        <v>0</v>
      </c>
      <c r="O362" s="17"/>
      <c r="P362" s="5">
        <f t="shared" si="30"/>
        <v>0</v>
      </c>
      <c r="R362" s="10">
        <f t="shared" si="31"/>
        <v>0</v>
      </c>
    </row>
    <row r="363" spans="11:18">
      <c r="K363" s="1">
        <f t="shared" si="27"/>
        <v>0</v>
      </c>
      <c r="L363" s="15"/>
      <c r="M363" s="1">
        <f t="shared" si="28"/>
        <v>0</v>
      </c>
      <c r="N363" s="5">
        <f t="shared" si="29"/>
        <v>0</v>
      </c>
      <c r="O363" s="17"/>
      <c r="P363" s="5">
        <f t="shared" si="30"/>
        <v>0</v>
      </c>
      <c r="R363" s="10">
        <f t="shared" si="31"/>
        <v>0</v>
      </c>
    </row>
    <row r="364" spans="11:18">
      <c r="K364" s="1">
        <f t="shared" si="27"/>
        <v>0</v>
      </c>
      <c r="L364" s="15"/>
      <c r="M364" s="1">
        <f t="shared" si="28"/>
        <v>0</v>
      </c>
      <c r="N364" s="5">
        <f t="shared" si="29"/>
        <v>0</v>
      </c>
      <c r="O364" s="17"/>
      <c r="P364" s="5">
        <f t="shared" si="30"/>
        <v>0</v>
      </c>
      <c r="R364" s="10">
        <f t="shared" si="31"/>
        <v>0</v>
      </c>
    </row>
    <row r="365" spans="11:18">
      <c r="K365" s="1">
        <f t="shared" si="27"/>
        <v>0</v>
      </c>
      <c r="L365" s="15"/>
      <c r="M365" s="1">
        <f t="shared" si="28"/>
        <v>0</v>
      </c>
      <c r="N365" s="5">
        <f t="shared" si="29"/>
        <v>0</v>
      </c>
      <c r="O365" s="17"/>
      <c r="P365" s="5">
        <f t="shared" si="30"/>
        <v>0</v>
      </c>
      <c r="R365" s="10">
        <f t="shared" si="31"/>
        <v>0</v>
      </c>
    </row>
    <row r="366" spans="11:18">
      <c r="K366" s="1">
        <f t="shared" si="27"/>
        <v>0</v>
      </c>
      <c r="L366" s="15"/>
      <c r="M366" s="1">
        <f t="shared" si="28"/>
        <v>0</v>
      </c>
      <c r="N366" s="5">
        <f t="shared" si="29"/>
        <v>0</v>
      </c>
      <c r="O366" s="17"/>
      <c r="P366" s="5">
        <f t="shared" si="30"/>
        <v>0</v>
      </c>
      <c r="R366" s="10">
        <f t="shared" si="31"/>
        <v>0</v>
      </c>
    </row>
    <row r="367" spans="11:18">
      <c r="K367" s="1">
        <f t="shared" si="27"/>
        <v>0</v>
      </c>
      <c r="L367" s="15"/>
      <c r="M367" s="1">
        <f t="shared" si="28"/>
        <v>0</v>
      </c>
      <c r="N367" s="5">
        <f t="shared" si="29"/>
        <v>0</v>
      </c>
      <c r="O367" s="17"/>
      <c r="P367" s="5">
        <f t="shared" si="30"/>
        <v>0</v>
      </c>
      <c r="R367" s="10">
        <f t="shared" si="31"/>
        <v>0</v>
      </c>
    </row>
    <row r="368" spans="11:18">
      <c r="K368" s="1">
        <f t="shared" si="27"/>
        <v>0</v>
      </c>
      <c r="L368" s="15"/>
      <c r="M368" s="1">
        <f t="shared" si="28"/>
        <v>0</v>
      </c>
      <c r="N368" s="5">
        <f t="shared" si="29"/>
        <v>0</v>
      </c>
      <c r="O368" s="17"/>
      <c r="P368" s="5">
        <f t="shared" si="30"/>
        <v>0</v>
      </c>
      <c r="R368" s="10">
        <f t="shared" si="31"/>
        <v>0</v>
      </c>
    </row>
    <row r="369" spans="11:18">
      <c r="K369" s="1">
        <f t="shared" si="27"/>
        <v>0</v>
      </c>
      <c r="L369" s="15"/>
      <c r="M369" s="1">
        <f t="shared" si="28"/>
        <v>0</v>
      </c>
      <c r="N369" s="5">
        <f t="shared" si="29"/>
        <v>0</v>
      </c>
      <c r="O369" s="17"/>
      <c r="P369" s="5">
        <f t="shared" si="30"/>
        <v>0</v>
      </c>
      <c r="R369" s="10">
        <f t="shared" si="31"/>
        <v>0</v>
      </c>
    </row>
    <row r="370" spans="11:18">
      <c r="K370" s="1">
        <f t="shared" si="27"/>
        <v>0</v>
      </c>
      <c r="L370" s="15"/>
      <c r="M370" s="1">
        <f t="shared" si="28"/>
        <v>0</v>
      </c>
      <c r="N370" s="5">
        <f t="shared" si="29"/>
        <v>0</v>
      </c>
      <c r="O370" s="17"/>
      <c r="P370" s="5">
        <f t="shared" si="30"/>
        <v>0</v>
      </c>
      <c r="R370" s="10">
        <f t="shared" si="31"/>
        <v>0</v>
      </c>
    </row>
    <row r="371" spans="11:18">
      <c r="K371" s="1">
        <f t="shared" si="27"/>
        <v>0</v>
      </c>
      <c r="L371" s="15"/>
      <c r="M371" s="1">
        <f t="shared" si="28"/>
        <v>0</v>
      </c>
      <c r="N371" s="5">
        <f t="shared" si="29"/>
        <v>0</v>
      </c>
      <c r="O371" s="17"/>
      <c r="P371" s="5">
        <f t="shared" si="30"/>
        <v>0</v>
      </c>
      <c r="R371" s="10">
        <f t="shared" si="31"/>
        <v>0</v>
      </c>
    </row>
    <row r="372" spans="11:18">
      <c r="K372" s="1">
        <f t="shared" si="27"/>
        <v>0</v>
      </c>
      <c r="L372" s="15"/>
      <c r="M372" s="1">
        <f t="shared" si="28"/>
        <v>0</v>
      </c>
      <c r="N372" s="5">
        <f t="shared" si="29"/>
        <v>0</v>
      </c>
      <c r="O372" s="17"/>
      <c r="P372" s="5">
        <f t="shared" si="30"/>
        <v>0</v>
      </c>
      <c r="R372" s="10">
        <f t="shared" si="31"/>
        <v>0</v>
      </c>
    </row>
    <row r="373" spans="11:18">
      <c r="K373" s="1">
        <f t="shared" si="27"/>
        <v>0</v>
      </c>
      <c r="L373" s="15"/>
      <c r="M373" s="1">
        <f t="shared" si="28"/>
        <v>0</v>
      </c>
      <c r="N373" s="5">
        <f t="shared" si="29"/>
        <v>0</v>
      </c>
      <c r="O373" s="17"/>
      <c r="P373" s="5">
        <f t="shared" si="30"/>
        <v>0</v>
      </c>
      <c r="R373" s="10">
        <f t="shared" si="31"/>
        <v>0</v>
      </c>
    </row>
    <row r="374" spans="11:18">
      <c r="K374" s="1">
        <f t="shared" si="27"/>
        <v>0</v>
      </c>
      <c r="L374" s="15"/>
      <c r="M374" s="1">
        <f t="shared" si="28"/>
        <v>0</v>
      </c>
      <c r="N374" s="5">
        <f t="shared" si="29"/>
        <v>0</v>
      </c>
      <c r="O374" s="17"/>
      <c r="P374" s="5">
        <f t="shared" si="30"/>
        <v>0</v>
      </c>
      <c r="R374" s="10">
        <f t="shared" si="31"/>
        <v>0</v>
      </c>
    </row>
    <row r="375" spans="11:18">
      <c r="K375" s="1">
        <f t="shared" si="27"/>
        <v>0</v>
      </c>
      <c r="L375" s="15"/>
      <c r="M375" s="1">
        <f t="shared" si="28"/>
        <v>0</v>
      </c>
      <c r="N375" s="5">
        <f t="shared" si="29"/>
        <v>0</v>
      </c>
      <c r="O375" s="17"/>
      <c r="P375" s="5">
        <f t="shared" si="30"/>
        <v>0</v>
      </c>
      <c r="R375" s="10">
        <f t="shared" si="31"/>
        <v>0</v>
      </c>
    </row>
    <row r="376" spans="11:18">
      <c r="K376" s="1">
        <f t="shared" si="27"/>
        <v>0</v>
      </c>
      <c r="L376" s="15"/>
      <c r="M376" s="1">
        <f t="shared" si="28"/>
        <v>0</v>
      </c>
      <c r="N376" s="5">
        <f t="shared" si="29"/>
        <v>0</v>
      </c>
      <c r="O376" s="17"/>
      <c r="P376" s="5">
        <f t="shared" si="30"/>
        <v>0</v>
      </c>
      <c r="R376" s="10">
        <f t="shared" si="31"/>
        <v>0</v>
      </c>
    </row>
    <row r="377" spans="11:18">
      <c r="K377" s="1">
        <f t="shared" si="27"/>
        <v>0</v>
      </c>
      <c r="L377" s="15"/>
      <c r="M377" s="1">
        <f t="shared" si="28"/>
        <v>0</v>
      </c>
      <c r="N377" s="5">
        <f t="shared" si="29"/>
        <v>0</v>
      </c>
      <c r="O377" s="17"/>
      <c r="P377" s="5">
        <f t="shared" si="30"/>
        <v>0</v>
      </c>
      <c r="R377" s="10">
        <f t="shared" si="31"/>
        <v>0</v>
      </c>
    </row>
    <row r="378" spans="11:18">
      <c r="K378" s="1">
        <f t="shared" si="27"/>
        <v>0</v>
      </c>
      <c r="L378" s="15"/>
      <c r="M378" s="1">
        <f t="shared" si="28"/>
        <v>0</v>
      </c>
      <c r="N378" s="5">
        <f t="shared" si="29"/>
        <v>0</v>
      </c>
      <c r="O378" s="17"/>
      <c r="P378" s="5">
        <f t="shared" si="30"/>
        <v>0</v>
      </c>
      <c r="R378" s="10">
        <f t="shared" si="31"/>
        <v>0</v>
      </c>
    </row>
    <row r="379" spans="11:18">
      <c r="K379" s="1">
        <f t="shared" si="27"/>
        <v>0</v>
      </c>
      <c r="L379" s="15"/>
      <c r="M379" s="1">
        <f t="shared" si="28"/>
        <v>0</v>
      </c>
      <c r="N379" s="5">
        <f t="shared" si="29"/>
        <v>0</v>
      </c>
      <c r="O379" s="17"/>
      <c r="P379" s="5">
        <f t="shared" si="30"/>
        <v>0</v>
      </c>
      <c r="R379" s="10">
        <f t="shared" si="31"/>
        <v>0</v>
      </c>
    </row>
    <row r="380" spans="11:18">
      <c r="K380" s="1">
        <f t="shared" si="27"/>
        <v>0</v>
      </c>
      <c r="L380" s="15"/>
      <c r="M380" s="1">
        <f t="shared" si="28"/>
        <v>0</v>
      </c>
      <c r="N380" s="5">
        <f t="shared" si="29"/>
        <v>0</v>
      </c>
      <c r="O380" s="17"/>
      <c r="P380" s="5">
        <f t="shared" si="30"/>
        <v>0</v>
      </c>
      <c r="R380" s="10">
        <f t="shared" si="31"/>
        <v>0</v>
      </c>
    </row>
    <row r="381" spans="11:18">
      <c r="K381" s="1">
        <f t="shared" si="27"/>
        <v>0</v>
      </c>
      <c r="L381" s="15"/>
      <c r="M381" s="1">
        <f t="shared" si="28"/>
        <v>0</v>
      </c>
      <c r="N381" s="5">
        <f t="shared" si="29"/>
        <v>0</v>
      </c>
      <c r="O381" s="17"/>
      <c r="P381" s="5">
        <f t="shared" si="30"/>
        <v>0</v>
      </c>
      <c r="R381" s="10">
        <f t="shared" si="31"/>
        <v>0</v>
      </c>
    </row>
    <row r="382" spans="11:18">
      <c r="K382" s="1">
        <f t="shared" si="27"/>
        <v>0</v>
      </c>
      <c r="L382" s="15"/>
      <c r="M382" s="1">
        <f t="shared" si="28"/>
        <v>0</v>
      </c>
      <c r="N382" s="5">
        <f t="shared" si="29"/>
        <v>0</v>
      </c>
      <c r="O382" s="17"/>
      <c r="P382" s="5">
        <f t="shared" si="30"/>
        <v>0</v>
      </c>
      <c r="R382" s="10">
        <f t="shared" si="31"/>
        <v>0</v>
      </c>
    </row>
    <row r="383" spans="11:18">
      <c r="K383" s="1">
        <f t="shared" si="27"/>
        <v>0</v>
      </c>
      <c r="L383" s="15"/>
      <c r="M383" s="1">
        <f t="shared" si="28"/>
        <v>0</v>
      </c>
      <c r="N383" s="5">
        <f t="shared" si="29"/>
        <v>0</v>
      </c>
      <c r="O383" s="17"/>
      <c r="P383" s="5">
        <f t="shared" si="30"/>
        <v>0</v>
      </c>
      <c r="R383" s="10">
        <f t="shared" si="31"/>
        <v>0</v>
      </c>
    </row>
    <row r="384" spans="11:18">
      <c r="K384" s="1">
        <f t="shared" si="27"/>
        <v>0</v>
      </c>
      <c r="L384" s="15"/>
      <c r="M384" s="1">
        <f t="shared" si="28"/>
        <v>0</v>
      </c>
      <c r="N384" s="5">
        <f t="shared" si="29"/>
        <v>0</v>
      </c>
      <c r="O384" s="17"/>
      <c r="P384" s="5">
        <f t="shared" si="30"/>
        <v>0</v>
      </c>
      <c r="R384" s="10">
        <f t="shared" si="31"/>
        <v>0</v>
      </c>
    </row>
    <row r="385" spans="11:18">
      <c r="K385" s="1">
        <f t="shared" si="27"/>
        <v>0</v>
      </c>
      <c r="L385" s="15"/>
      <c r="M385" s="1">
        <f t="shared" si="28"/>
        <v>0</v>
      </c>
      <c r="N385" s="5">
        <f t="shared" si="29"/>
        <v>0</v>
      </c>
      <c r="O385" s="17"/>
      <c r="P385" s="5">
        <f t="shared" si="30"/>
        <v>0</v>
      </c>
      <c r="R385" s="10">
        <f t="shared" si="31"/>
        <v>0</v>
      </c>
    </row>
    <row r="386" spans="11:18">
      <c r="K386" s="1">
        <f t="shared" si="27"/>
        <v>0</v>
      </c>
      <c r="L386" s="15"/>
      <c r="M386" s="1">
        <f t="shared" si="28"/>
        <v>0</v>
      </c>
      <c r="N386" s="5">
        <f t="shared" si="29"/>
        <v>0</v>
      </c>
      <c r="O386" s="17"/>
      <c r="P386" s="5">
        <f t="shared" si="30"/>
        <v>0</v>
      </c>
      <c r="R386" s="10">
        <f t="shared" si="31"/>
        <v>0</v>
      </c>
    </row>
    <row r="387" spans="11:18">
      <c r="K387" s="1">
        <f t="shared" si="27"/>
        <v>0</v>
      </c>
      <c r="L387" s="15"/>
      <c r="M387" s="1">
        <f t="shared" si="28"/>
        <v>0</v>
      </c>
      <c r="N387" s="5">
        <f t="shared" si="29"/>
        <v>0</v>
      </c>
      <c r="O387" s="17"/>
      <c r="P387" s="5">
        <f t="shared" si="30"/>
        <v>0</v>
      </c>
      <c r="R387" s="10">
        <f t="shared" si="31"/>
        <v>0</v>
      </c>
    </row>
    <row r="388" spans="11:18">
      <c r="K388" s="1">
        <f t="shared" si="27"/>
        <v>0</v>
      </c>
      <c r="L388" s="15"/>
      <c r="M388" s="1">
        <f t="shared" si="28"/>
        <v>0</v>
      </c>
      <c r="N388" s="5">
        <f t="shared" si="29"/>
        <v>0</v>
      </c>
      <c r="O388" s="17"/>
      <c r="P388" s="5">
        <f t="shared" si="30"/>
        <v>0</v>
      </c>
      <c r="R388" s="10">
        <f t="shared" si="31"/>
        <v>0</v>
      </c>
    </row>
    <row r="389" spans="11:18">
      <c r="K389" s="1">
        <f t="shared" si="27"/>
        <v>0</v>
      </c>
      <c r="L389" s="15"/>
      <c r="M389" s="1">
        <f t="shared" si="28"/>
        <v>0</v>
      </c>
      <c r="N389" s="5">
        <f t="shared" si="29"/>
        <v>0</v>
      </c>
      <c r="O389" s="17"/>
      <c r="P389" s="5">
        <f t="shared" si="30"/>
        <v>0</v>
      </c>
      <c r="R389" s="10">
        <f t="shared" si="31"/>
        <v>0</v>
      </c>
    </row>
    <row r="390" spans="11:18">
      <c r="K390" s="1">
        <f t="shared" si="27"/>
        <v>0</v>
      </c>
      <c r="L390" s="15"/>
      <c r="M390" s="1">
        <f t="shared" si="28"/>
        <v>0</v>
      </c>
      <c r="N390" s="5">
        <f t="shared" si="29"/>
        <v>0</v>
      </c>
      <c r="O390" s="17"/>
      <c r="P390" s="5">
        <f t="shared" si="30"/>
        <v>0</v>
      </c>
      <c r="R390" s="10">
        <f t="shared" si="31"/>
        <v>0</v>
      </c>
    </row>
    <row r="391" spans="11:18">
      <c r="K391" s="1">
        <f t="shared" si="27"/>
        <v>0</v>
      </c>
      <c r="L391" s="15"/>
      <c r="M391" s="1">
        <f t="shared" si="28"/>
        <v>0</v>
      </c>
      <c r="N391" s="5">
        <f t="shared" si="29"/>
        <v>0</v>
      </c>
      <c r="O391" s="17"/>
      <c r="P391" s="5">
        <f t="shared" si="30"/>
        <v>0</v>
      </c>
      <c r="R391" s="10">
        <f t="shared" si="31"/>
        <v>0</v>
      </c>
    </row>
    <row r="392" spans="11:18">
      <c r="K392" s="1">
        <f t="shared" si="27"/>
        <v>0</v>
      </c>
      <c r="L392" s="15"/>
      <c r="M392" s="1">
        <f t="shared" si="28"/>
        <v>0</v>
      </c>
      <c r="N392" s="5">
        <f t="shared" si="29"/>
        <v>0</v>
      </c>
      <c r="O392" s="17"/>
      <c r="P392" s="5">
        <f t="shared" si="30"/>
        <v>0</v>
      </c>
      <c r="R392" s="10">
        <f t="shared" si="31"/>
        <v>0</v>
      </c>
    </row>
    <row r="393" spans="11:18">
      <c r="K393" s="1">
        <f t="shared" si="27"/>
        <v>0</v>
      </c>
      <c r="L393" s="15"/>
      <c r="M393" s="1">
        <f t="shared" si="28"/>
        <v>0</v>
      </c>
      <c r="N393" s="5">
        <f t="shared" si="29"/>
        <v>0</v>
      </c>
      <c r="O393" s="17"/>
      <c r="P393" s="5">
        <f t="shared" si="30"/>
        <v>0</v>
      </c>
      <c r="R393" s="10">
        <f t="shared" si="31"/>
        <v>0</v>
      </c>
    </row>
    <row r="394" spans="11:18">
      <c r="K394" s="1">
        <f t="shared" si="27"/>
        <v>0</v>
      </c>
      <c r="L394" s="15"/>
      <c r="M394" s="1">
        <f t="shared" si="28"/>
        <v>0</v>
      </c>
      <c r="N394" s="5">
        <f t="shared" si="29"/>
        <v>0</v>
      </c>
      <c r="O394" s="17"/>
      <c r="P394" s="5">
        <f t="shared" si="30"/>
        <v>0</v>
      </c>
      <c r="R394" s="10">
        <f t="shared" si="31"/>
        <v>0</v>
      </c>
    </row>
    <row r="395" spans="11:18">
      <c r="K395" s="1">
        <f t="shared" si="27"/>
        <v>0</v>
      </c>
      <c r="L395" s="15"/>
      <c r="M395" s="1">
        <f t="shared" si="28"/>
        <v>0</v>
      </c>
      <c r="N395" s="5">
        <f t="shared" si="29"/>
        <v>0</v>
      </c>
      <c r="O395" s="17"/>
      <c r="P395" s="5">
        <f t="shared" si="30"/>
        <v>0</v>
      </c>
      <c r="R395" s="10">
        <f t="shared" si="31"/>
        <v>0</v>
      </c>
    </row>
    <row r="396" spans="11:18">
      <c r="K396" s="1">
        <f t="shared" ref="K396:K459" si="32">F396*G396*H396*J396</f>
        <v>0</v>
      </c>
      <c r="L396" s="15"/>
      <c r="M396" s="1">
        <f t="shared" ref="M396:M459" si="33">(K396*L396)+K396</f>
        <v>0</v>
      </c>
      <c r="N396" s="5">
        <f t="shared" ref="N396:N459" si="34">M396*I396</f>
        <v>0</v>
      </c>
      <c r="O396" s="17"/>
      <c r="P396" s="5">
        <f t="shared" ref="P396:P459" si="35">(N396*O396)+N396</f>
        <v>0</v>
      </c>
      <c r="R396" s="10">
        <f t="shared" ref="R396:R459" si="36">ROUNDUP(((($D$5*Q396)/100)+Q396),0)</f>
        <v>0</v>
      </c>
    </row>
    <row r="397" spans="11:18">
      <c r="K397" s="1">
        <f t="shared" si="32"/>
        <v>0</v>
      </c>
      <c r="L397" s="15"/>
      <c r="M397" s="1">
        <f t="shared" si="33"/>
        <v>0</v>
      </c>
      <c r="N397" s="5">
        <f t="shared" si="34"/>
        <v>0</v>
      </c>
      <c r="O397" s="17"/>
      <c r="P397" s="5">
        <f t="shared" si="35"/>
        <v>0</v>
      </c>
      <c r="R397" s="10">
        <f t="shared" si="36"/>
        <v>0</v>
      </c>
    </row>
    <row r="398" spans="11:18">
      <c r="K398" s="1">
        <f t="shared" si="32"/>
        <v>0</v>
      </c>
      <c r="L398" s="15"/>
      <c r="M398" s="1">
        <f t="shared" si="33"/>
        <v>0</v>
      </c>
      <c r="N398" s="5">
        <f t="shared" si="34"/>
        <v>0</v>
      </c>
      <c r="O398" s="17"/>
      <c r="P398" s="5">
        <f t="shared" si="35"/>
        <v>0</v>
      </c>
      <c r="R398" s="10">
        <f t="shared" si="36"/>
        <v>0</v>
      </c>
    </row>
    <row r="399" spans="11:18">
      <c r="K399" s="1">
        <f t="shared" si="32"/>
        <v>0</v>
      </c>
      <c r="L399" s="15"/>
      <c r="M399" s="1">
        <f t="shared" si="33"/>
        <v>0</v>
      </c>
      <c r="N399" s="5">
        <f t="shared" si="34"/>
        <v>0</v>
      </c>
      <c r="O399" s="17"/>
      <c r="P399" s="5">
        <f t="shared" si="35"/>
        <v>0</v>
      </c>
      <c r="R399" s="10">
        <f t="shared" si="36"/>
        <v>0</v>
      </c>
    </row>
    <row r="400" spans="11:18">
      <c r="K400" s="1">
        <f t="shared" si="32"/>
        <v>0</v>
      </c>
      <c r="L400" s="15"/>
      <c r="M400" s="1">
        <f t="shared" si="33"/>
        <v>0</v>
      </c>
      <c r="N400" s="5">
        <f t="shared" si="34"/>
        <v>0</v>
      </c>
      <c r="O400" s="17"/>
      <c r="P400" s="5">
        <f t="shared" si="35"/>
        <v>0</v>
      </c>
      <c r="R400" s="10">
        <f t="shared" si="36"/>
        <v>0</v>
      </c>
    </row>
    <row r="401" spans="11:18">
      <c r="K401" s="1">
        <f t="shared" si="32"/>
        <v>0</v>
      </c>
      <c r="L401" s="15"/>
      <c r="M401" s="1">
        <f t="shared" si="33"/>
        <v>0</v>
      </c>
      <c r="N401" s="5">
        <f t="shared" si="34"/>
        <v>0</v>
      </c>
      <c r="O401" s="17"/>
      <c r="P401" s="5">
        <f t="shared" si="35"/>
        <v>0</v>
      </c>
      <c r="R401" s="10">
        <f t="shared" si="36"/>
        <v>0</v>
      </c>
    </row>
    <row r="402" spans="11:18">
      <c r="K402" s="1">
        <f t="shared" si="32"/>
        <v>0</v>
      </c>
      <c r="L402" s="15"/>
      <c r="M402" s="1">
        <f t="shared" si="33"/>
        <v>0</v>
      </c>
      <c r="N402" s="5">
        <f t="shared" si="34"/>
        <v>0</v>
      </c>
      <c r="O402" s="17"/>
      <c r="P402" s="5">
        <f t="shared" si="35"/>
        <v>0</v>
      </c>
      <c r="R402" s="10">
        <f t="shared" si="36"/>
        <v>0</v>
      </c>
    </row>
    <row r="403" spans="11:18">
      <c r="K403" s="1">
        <f t="shared" si="32"/>
        <v>0</v>
      </c>
      <c r="L403" s="15"/>
      <c r="M403" s="1">
        <f t="shared" si="33"/>
        <v>0</v>
      </c>
      <c r="N403" s="5">
        <f t="shared" si="34"/>
        <v>0</v>
      </c>
      <c r="O403" s="17"/>
      <c r="P403" s="5">
        <f t="shared" si="35"/>
        <v>0</v>
      </c>
      <c r="R403" s="10">
        <f t="shared" si="36"/>
        <v>0</v>
      </c>
    </row>
    <row r="404" spans="11:18">
      <c r="K404" s="1">
        <f t="shared" si="32"/>
        <v>0</v>
      </c>
      <c r="L404" s="15"/>
      <c r="M404" s="1">
        <f t="shared" si="33"/>
        <v>0</v>
      </c>
      <c r="N404" s="5">
        <f t="shared" si="34"/>
        <v>0</v>
      </c>
      <c r="O404" s="17"/>
      <c r="P404" s="5">
        <f t="shared" si="35"/>
        <v>0</v>
      </c>
      <c r="R404" s="10">
        <f t="shared" si="36"/>
        <v>0</v>
      </c>
    </row>
    <row r="405" spans="11:18">
      <c r="K405" s="1">
        <f t="shared" si="32"/>
        <v>0</v>
      </c>
      <c r="L405" s="15"/>
      <c r="M405" s="1">
        <f t="shared" si="33"/>
        <v>0</v>
      </c>
      <c r="N405" s="5">
        <f t="shared" si="34"/>
        <v>0</v>
      </c>
      <c r="O405" s="17"/>
      <c r="P405" s="5">
        <f t="shared" si="35"/>
        <v>0</v>
      </c>
      <c r="R405" s="10">
        <f t="shared" si="36"/>
        <v>0</v>
      </c>
    </row>
    <row r="406" spans="11:18">
      <c r="K406" s="1">
        <f t="shared" si="32"/>
        <v>0</v>
      </c>
      <c r="L406" s="15"/>
      <c r="M406" s="1">
        <f t="shared" si="33"/>
        <v>0</v>
      </c>
      <c r="N406" s="5">
        <f t="shared" si="34"/>
        <v>0</v>
      </c>
      <c r="O406" s="17"/>
      <c r="P406" s="5">
        <f t="shared" si="35"/>
        <v>0</v>
      </c>
      <c r="R406" s="10">
        <f t="shared" si="36"/>
        <v>0</v>
      </c>
    </row>
    <row r="407" spans="11:18">
      <c r="K407" s="1">
        <f t="shared" si="32"/>
        <v>0</v>
      </c>
      <c r="L407" s="15"/>
      <c r="M407" s="1">
        <f t="shared" si="33"/>
        <v>0</v>
      </c>
      <c r="N407" s="5">
        <f t="shared" si="34"/>
        <v>0</v>
      </c>
      <c r="O407" s="17"/>
      <c r="P407" s="5">
        <f t="shared" si="35"/>
        <v>0</v>
      </c>
      <c r="R407" s="10">
        <f t="shared" si="36"/>
        <v>0</v>
      </c>
    </row>
    <row r="408" spans="11:18">
      <c r="K408" s="1">
        <f t="shared" si="32"/>
        <v>0</v>
      </c>
      <c r="L408" s="15"/>
      <c r="M408" s="1">
        <f t="shared" si="33"/>
        <v>0</v>
      </c>
      <c r="N408" s="5">
        <f t="shared" si="34"/>
        <v>0</v>
      </c>
      <c r="O408" s="17"/>
      <c r="P408" s="5">
        <f t="shared" si="35"/>
        <v>0</v>
      </c>
      <c r="R408" s="10">
        <f t="shared" si="36"/>
        <v>0</v>
      </c>
    </row>
    <row r="409" spans="11:18">
      <c r="K409" s="1">
        <f t="shared" si="32"/>
        <v>0</v>
      </c>
      <c r="L409" s="15"/>
      <c r="M409" s="1">
        <f t="shared" si="33"/>
        <v>0</v>
      </c>
      <c r="N409" s="5">
        <f t="shared" si="34"/>
        <v>0</v>
      </c>
      <c r="O409" s="17"/>
      <c r="P409" s="5">
        <f t="shared" si="35"/>
        <v>0</v>
      </c>
      <c r="R409" s="10">
        <f t="shared" si="36"/>
        <v>0</v>
      </c>
    </row>
    <row r="410" spans="11:18">
      <c r="K410" s="1">
        <f t="shared" si="32"/>
        <v>0</v>
      </c>
      <c r="L410" s="15"/>
      <c r="M410" s="1">
        <f t="shared" si="33"/>
        <v>0</v>
      </c>
      <c r="N410" s="5">
        <f t="shared" si="34"/>
        <v>0</v>
      </c>
      <c r="O410" s="17"/>
      <c r="P410" s="5">
        <f t="shared" si="35"/>
        <v>0</v>
      </c>
      <c r="R410" s="10">
        <f t="shared" si="36"/>
        <v>0</v>
      </c>
    </row>
    <row r="411" spans="11:18">
      <c r="K411" s="1">
        <f t="shared" si="32"/>
        <v>0</v>
      </c>
      <c r="L411" s="15"/>
      <c r="M411" s="1">
        <f t="shared" si="33"/>
        <v>0</v>
      </c>
      <c r="N411" s="5">
        <f t="shared" si="34"/>
        <v>0</v>
      </c>
      <c r="O411" s="17"/>
      <c r="P411" s="5">
        <f t="shared" si="35"/>
        <v>0</v>
      </c>
      <c r="R411" s="10">
        <f t="shared" si="36"/>
        <v>0</v>
      </c>
    </row>
    <row r="412" spans="11:18">
      <c r="K412" s="1">
        <f t="shared" si="32"/>
        <v>0</v>
      </c>
      <c r="L412" s="15"/>
      <c r="M412" s="1">
        <f t="shared" si="33"/>
        <v>0</v>
      </c>
      <c r="N412" s="5">
        <f t="shared" si="34"/>
        <v>0</v>
      </c>
      <c r="O412" s="17"/>
      <c r="P412" s="5">
        <f t="shared" si="35"/>
        <v>0</v>
      </c>
      <c r="R412" s="10">
        <f t="shared" si="36"/>
        <v>0</v>
      </c>
    </row>
    <row r="413" spans="11:18">
      <c r="K413" s="1">
        <f t="shared" si="32"/>
        <v>0</v>
      </c>
      <c r="L413" s="15"/>
      <c r="M413" s="1">
        <f t="shared" si="33"/>
        <v>0</v>
      </c>
      <c r="N413" s="5">
        <f t="shared" si="34"/>
        <v>0</v>
      </c>
      <c r="O413" s="17"/>
      <c r="P413" s="5">
        <f t="shared" si="35"/>
        <v>0</v>
      </c>
      <c r="R413" s="10">
        <f t="shared" si="36"/>
        <v>0</v>
      </c>
    </row>
    <row r="414" spans="11:18">
      <c r="K414" s="1">
        <f t="shared" si="32"/>
        <v>0</v>
      </c>
      <c r="L414" s="15"/>
      <c r="M414" s="1">
        <f t="shared" si="33"/>
        <v>0</v>
      </c>
      <c r="N414" s="5">
        <f t="shared" si="34"/>
        <v>0</v>
      </c>
      <c r="O414" s="17"/>
      <c r="P414" s="5">
        <f t="shared" si="35"/>
        <v>0</v>
      </c>
      <c r="R414" s="10">
        <f t="shared" si="36"/>
        <v>0</v>
      </c>
    </row>
    <row r="415" spans="11:18">
      <c r="K415" s="1">
        <f t="shared" si="32"/>
        <v>0</v>
      </c>
      <c r="L415" s="15"/>
      <c r="M415" s="1">
        <f t="shared" si="33"/>
        <v>0</v>
      </c>
      <c r="N415" s="5">
        <f t="shared" si="34"/>
        <v>0</v>
      </c>
      <c r="O415" s="17"/>
      <c r="P415" s="5">
        <f t="shared" si="35"/>
        <v>0</v>
      </c>
      <c r="R415" s="10">
        <f t="shared" si="36"/>
        <v>0</v>
      </c>
    </row>
    <row r="416" spans="11:18">
      <c r="K416" s="1">
        <f t="shared" si="32"/>
        <v>0</v>
      </c>
      <c r="L416" s="15"/>
      <c r="M416" s="1">
        <f t="shared" si="33"/>
        <v>0</v>
      </c>
      <c r="N416" s="5">
        <f t="shared" si="34"/>
        <v>0</v>
      </c>
      <c r="O416" s="17"/>
      <c r="P416" s="5">
        <f t="shared" si="35"/>
        <v>0</v>
      </c>
      <c r="R416" s="10">
        <f t="shared" si="36"/>
        <v>0</v>
      </c>
    </row>
    <row r="417" spans="11:18">
      <c r="K417" s="1">
        <f t="shared" si="32"/>
        <v>0</v>
      </c>
      <c r="L417" s="15"/>
      <c r="M417" s="1">
        <f t="shared" si="33"/>
        <v>0</v>
      </c>
      <c r="N417" s="5">
        <f t="shared" si="34"/>
        <v>0</v>
      </c>
      <c r="O417" s="17"/>
      <c r="P417" s="5">
        <f t="shared" si="35"/>
        <v>0</v>
      </c>
      <c r="R417" s="10">
        <f t="shared" si="36"/>
        <v>0</v>
      </c>
    </row>
    <row r="418" spans="11:18">
      <c r="K418" s="1">
        <f t="shared" si="32"/>
        <v>0</v>
      </c>
      <c r="L418" s="15"/>
      <c r="M418" s="1">
        <f t="shared" si="33"/>
        <v>0</v>
      </c>
      <c r="N418" s="5">
        <f t="shared" si="34"/>
        <v>0</v>
      </c>
      <c r="O418" s="17"/>
      <c r="P418" s="5">
        <f t="shared" si="35"/>
        <v>0</v>
      </c>
      <c r="R418" s="10">
        <f t="shared" si="36"/>
        <v>0</v>
      </c>
    </row>
    <row r="419" spans="11:18">
      <c r="K419" s="1">
        <f t="shared" si="32"/>
        <v>0</v>
      </c>
      <c r="L419" s="15"/>
      <c r="M419" s="1">
        <f t="shared" si="33"/>
        <v>0</v>
      </c>
      <c r="N419" s="5">
        <f t="shared" si="34"/>
        <v>0</v>
      </c>
      <c r="O419" s="17"/>
      <c r="P419" s="5">
        <f t="shared" si="35"/>
        <v>0</v>
      </c>
      <c r="R419" s="10">
        <f t="shared" si="36"/>
        <v>0</v>
      </c>
    </row>
    <row r="420" spans="11:18">
      <c r="K420" s="1">
        <f t="shared" si="32"/>
        <v>0</v>
      </c>
      <c r="L420" s="15"/>
      <c r="M420" s="1">
        <f t="shared" si="33"/>
        <v>0</v>
      </c>
      <c r="N420" s="5">
        <f t="shared" si="34"/>
        <v>0</v>
      </c>
      <c r="O420" s="17"/>
      <c r="P420" s="5">
        <f t="shared" si="35"/>
        <v>0</v>
      </c>
      <c r="R420" s="10">
        <f t="shared" si="36"/>
        <v>0</v>
      </c>
    </row>
    <row r="421" spans="11:18">
      <c r="K421" s="1">
        <f t="shared" si="32"/>
        <v>0</v>
      </c>
      <c r="L421" s="15"/>
      <c r="M421" s="1">
        <f t="shared" si="33"/>
        <v>0</v>
      </c>
      <c r="N421" s="5">
        <f t="shared" si="34"/>
        <v>0</v>
      </c>
      <c r="O421" s="17"/>
      <c r="P421" s="5">
        <f t="shared" si="35"/>
        <v>0</v>
      </c>
      <c r="R421" s="10">
        <f t="shared" si="36"/>
        <v>0</v>
      </c>
    </row>
    <row r="422" spans="11:18">
      <c r="K422" s="1">
        <f t="shared" si="32"/>
        <v>0</v>
      </c>
      <c r="L422" s="15"/>
      <c r="M422" s="1">
        <f t="shared" si="33"/>
        <v>0</v>
      </c>
      <c r="N422" s="5">
        <f t="shared" si="34"/>
        <v>0</v>
      </c>
      <c r="O422" s="17"/>
      <c r="P422" s="5">
        <f t="shared" si="35"/>
        <v>0</v>
      </c>
      <c r="R422" s="10">
        <f t="shared" si="36"/>
        <v>0</v>
      </c>
    </row>
    <row r="423" spans="11:18">
      <c r="K423" s="1">
        <f t="shared" si="32"/>
        <v>0</v>
      </c>
      <c r="L423" s="15"/>
      <c r="M423" s="1">
        <f t="shared" si="33"/>
        <v>0</v>
      </c>
      <c r="N423" s="5">
        <f t="shared" si="34"/>
        <v>0</v>
      </c>
      <c r="O423" s="17"/>
      <c r="P423" s="5">
        <f t="shared" si="35"/>
        <v>0</v>
      </c>
      <c r="R423" s="10">
        <f t="shared" si="36"/>
        <v>0</v>
      </c>
    </row>
    <row r="424" spans="11:18">
      <c r="K424" s="1">
        <f t="shared" si="32"/>
        <v>0</v>
      </c>
      <c r="L424" s="15"/>
      <c r="M424" s="1">
        <f t="shared" si="33"/>
        <v>0</v>
      </c>
      <c r="N424" s="5">
        <f t="shared" si="34"/>
        <v>0</v>
      </c>
      <c r="O424" s="17"/>
      <c r="P424" s="5">
        <f t="shared" si="35"/>
        <v>0</v>
      </c>
      <c r="R424" s="10">
        <f t="shared" si="36"/>
        <v>0</v>
      </c>
    </row>
    <row r="425" spans="11:18">
      <c r="K425" s="1">
        <f t="shared" si="32"/>
        <v>0</v>
      </c>
      <c r="L425" s="15"/>
      <c r="M425" s="1">
        <f t="shared" si="33"/>
        <v>0</v>
      </c>
      <c r="N425" s="5">
        <f t="shared" si="34"/>
        <v>0</v>
      </c>
      <c r="O425" s="17"/>
      <c r="P425" s="5">
        <f t="shared" si="35"/>
        <v>0</v>
      </c>
      <c r="R425" s="10">
        <f t="shared" si="36"/>
        <v>0</v>
      </c>
    </row>
    <row r="426" spans="11:18">
      <c r="K426" s="1">
        <f t="shared" si="32"/>
        <v>0</v>
      </c>
      <c r="L426" s="15"/>
      <c r="M426" s="1">
        <f t="shared" si="33"/>
        <v>0</v>
      </c>
      <c r="N426" s="5">
        <f t="shared" si="34"/>
        <v>0</v>
      </c>
      <c r="O426" s="17"/>
      <c r="P426" s="5">
        <f t="shared" si="35"/>
        <v>0</v>
      </c>
      <c r="R426" s="10">
        <f t="shared" si="36"/>
        <v>0</v>
      </c>
    </row>
    <row r="427" spans="11:18">
      <c r="K427" s="1">
        <f t="shared" si="32"/>
        <v>0</v>
      </c>
      <c r="L427" s="15"/>
      <c r="M427" s="1">
        <f t="shared" si="33"/>
        <v>0</v>
      </c>
      <c r="N427" s="5">
        <f t="shared" si="34"/>
        <v>0</v>
      </c>
      <c r="O427" s="17"/>
      <c r="P427" s="5">
        <f t="shared" si="35"/>
        <v>0</v>
      </c>
      <c r="R427" s="10">
        <f t="shared" si="36"/>
        <v>0</v>
      </c>
    </row>
    <row r="428" spans="11:18">
      <c r="K428" s="1">
        <f t="shared" si="32"/>
        <v>0</v>
      </c>
      <c r="L428" s="15"/>
      <c r="M428" s="1">
        <f t="shared" si="33"/>
        <v>0</v>
      </c>
      <c r="N428" s="5">
        <f t="shared" si="34"/>
        <v>0</v>
      </c>
      <c r="O428" s="17"/>
      <c r="P428" s="5">
        <f t="shared" si="35"/>
        <v>0</v>
      </c>
      <c r="R428" s="10">
        <f t="shared" si="36"/>
        <v>0</v>
      </c>
    </row>
    <row r="429" spans="11:18">
      <c r="K429" s="1">
        <f t="shared" si="32"/>
        <v>0</v>
      </c>
      <c r="L429" s="15"/>
      <c r="M429" s="1">
        <f t="shared" si="33"/>
        <v>0</v>
      </c>
      <c r="N429" s="5">
        <f t="shared" si="34"/>
        <v>0</v>
      </c>
      <c r="O429" s="17"/>
      <c r="P429" s="5">
        <f t="shared" si="35"/>
        <v>0</v>
      </c>
      <c r="R429" s="10">
        <f t="shared" si="36"/>
        <v>0</v>
      </c>
    </row>
    <row r="430" spans="11:18">
      <c r="K430" s="1">
        <f t="shared" si="32"/>
        <v>0</v>
      </c>
      <c r="L430" s="15"/>
      <c r="M430" s="1">
        <f t="shared" si="33"/>
        <v>0</v>
      </c>
      <c r="N430" s="5">
        <f t="shared" si="34"/>
        <v>0</v>
      </c>
      <c r="O430" s="17"/>
      <c r="P430" s="5">
        <f t="shared" si="35"/>
        <v>0</v>
      </c>
      <c r="R430" s="10">
        <f t="shared" si="36"/>
        <v>0</v>
      </c>
    </row>
    <row r="431" spans="11:18">
      <c r="K431" s="1">
        <f t="shared" si="32"/>
        <v>0</v>
      </c>
      <c r="L431" s="15"/>
      <c r="M431" s="1">
        <f t="shared" si="33"/>
        <v>0</v>
      </c>
      <c r="N431" s="5">
        <f t="shared" si="34"/>
        <v>0</v>
      </c>
      <c r="O431" s="17"/>
      <c r="P431" s="5">
        <f t="shared" si="35"/>
        <v>0</v>
      </c>
      <c r="R431" s="10">
        <f t="shared" si="36"/>
        <v>0</v>
      </c>
    </row>
    <row r="432" spans="11:18">
      <c r="K432" s="1">
        <f t="shared" si="32"/>
        <v>0</v>
      </c>
      <c r="L432" s="15"/>
      <c r="M432" s="1">
        <f t="shared" si="33"/>
        <v>0</v>
      </c>
      <c r="N432" s="5">
        <f t="shared" si="34"/>
        <v>0</v>
      </c>
      <c r="O432" s="17"/>
      <c r="P432" s="5">
        <f t="shared" si="35"/>
        <v>0</v>
      </c>
      <c r="R432" s="10">
        <f t="shared" si="36"/>
        <v>0</v>
      </c>
    </row>
    <row r="433" spans="11:18">
      <c r="K433" s="1">
        <f t="shared" si="32"/>
        <v>0</v>
      </c>
      <c r="L433" s="15"/>
      <c r="M433" s="1">
        <f t="shared" si="33"/>
        <v>0</v>
      </c>
      <c r="N433" s="5">
        <f t="shared" si="34"/>
        <v>0</v>
      </c>
      <c r="O433" s="17"/>
      <c r="P433" s="5">
        <f t="shared" si="35"/>
        <v>0</v>
      </c>
      <c r="R433" s="10">
        <f t="shared" si="36"/>
        <v>0</v>
      </c>
    </row>
    <row r="434" spans="11:18">
      <c r="K434" s="1">
        <f t="shared" si="32"/>
        <v>0</v>
      </c>
      <c r="L434" s="15"/>
      <c r="M434" s="1">
        <f t="shared" si="33"/>
        <v>0</v>
      </c>
      <c r="N434" s="5">
        <f t="shared" si="34"/>
        <v>0</v>
      </c>
      <c r="O434" s="17"/>
      <c r="P434" s="5">
        <f t="shared" si="35"/>
        <v>0</v>
      </c>
      <c r="R434" s="10">
        <f t="shared" si="36"/>
        <v>0</v>
      </c>
    </row>
    <row r="435" spans="11:18">
      <c r="K435" s="1">
        <f t="shared" si="32"/>
        <v>0</v>
      </c>
      <c r="L435" s="15"/>
      <c r="M435" s="1">
        <f t="shared" si="33"/>
        <v>0</v>
      </c>
      <c r="N435" s="5">
        <f t="shared" si="34"/>
        <v>0</v>
      </c>
      <c r="O435" s="17"/>
      <c r="P435" s="5">
        <f t="shared" si="35"/>
        <v>0</v>
      </c>
      <c r="R435" s="10">
        <f t="shared" si="36"/>
        <v>0</v>
      </c>
    </row>
    <row r="436" spans="11:18">
      <c r="K436" s="1">
        <f t="shared" si="32"/>
        <v>0</v>
      </c>
      <c r="L436" s="15"/>
      <c r="M436" s="1">
        <f t="shared" si="33"/>
        <v>0</v>
      </c>
      <c r="N436" s="5">
        <f t="shared" si="34"/>
        <v>0</v>
      </c>
      <c r="O436" s="17"/>
      <c r="P436" s="5">
        <f t="shared" si="35"/>
        <v>0</v>
      </c>
      <c r="R436" s="10">
        <f t="shared" si="36"/>
        <v>0</v>
      </c>
    </row>
    <row r="437" spans="11:18">
      <c r="K437" s="1">
        <f t="shared" si="32"/>
        <v>0</v>
      </c>
      <c r="L437" s="15"/>
      <c r="M437" s="1">
        <f t="shared" si="33"/>
        <v>0</v>
      </c>
      <c r="N437" s="5">
        <f t="shared" si="34"/>
        <v>0</v>
      </c>
      <c r="O437" s="17"/>
      <c r="P437" s="5">
        <f t="shared" si="35"/>
        <v>0</v>
      </c>
      <c r="R437" s="10">
        <f t="shared" si="36"/>
        <v>0</v>
      </c>
    </row>
    <row r="438" spans="11:18">
      <c r="K438" s="1">
        <f t="shared" si="32"/>
        <v>0</v>
      </c>
      <c r="L438" s="15"/>
      <c r="M438" s="1">
        <f t="shared" si="33"/>
        <v>0</v>
      </c>
      <c r="N438" s="5">
        <f t="shared" si="34"/>
        <v>0</v>
      </c>
      <c r="O438" s="17"/>
      <c r="P438" s="5">
        <f t="shared" si="35"/>
        <v>0</v>
      </c>
      <c r="R438" s="10">
        <f t="shared" si="36"/>
        <v>0</v>
      </c>
    </row>
    <row r="439" spans="11:18">
      <c r="K439" s="1">
        <f t="shared" si="32"/>
        <v>0</v>
      </c>
      <c r="L439" s="15"/>
      <c r="M439" s="1">
        <f t="shared" si="33"/>
        <v>0</v>
      </c>
      <c r="N439" s="5">
        <f t="shared" si="34"/>
        <v>0</v>
      </c>
      <c r="O439" s="17"/>
      <c r="P439" s="5">
        <f t="shared" si="35"/>
        <v>0</v>
      </c>
      <c r="R439" s="10">
        <f t="shared" si="36"/>
        <v>0</v>
      </c>
    </row>
    <row r="440" spans="11:18">
      <c r="K440" s="1">
        <f t="shared" si="32"/>
        <v>0</v>
      </c>
      <c r="L440" s="15"/>
      <c r="M440" s="1">
        <f t="shared" si="33"/>
        <v>0</v>
      </c>
      <c r="N440" s="5">
        <f t="shared" si="34"/>
        <v>0</v>
      </c>
      <c r="O440" s="17"/>
      <c r="P440" s="5">
        <f t="shared" si="35"/>
        <v>0</v>
      </c>
      <c r="R440" s="10">
        <f t="shared" si="36"/>
        <v>0</v>
      </c>
    </row>
    <row r="441" spans="11:18">
      <c r="K441" s="1">
        <f t="shared" si="32"/>
        <v>0</v>
      </c>
      <c r="L441" s="15"/>
      <c r="M441" s="1">
        <f t="shared" si="33"/>
        <v>0</v>
      </c>
      <c r="N441" s="5">
        <f t="shared" si="34"/>
        <v>0</v>
      </c>
      <c r="O441" s="17"/>
      <c r="P441" s="5">
        <f t="shared" si="35"/>
        <v>0</v>
      </c>
      <c r="R441" s="10">
        <f t="shared" si="36"/>
        <v>0</v>
      </c>
    </row>
    <row r="442" spans="11:18">
      <c r="K442" s="1">
        <f t="shared" si="32"/>
        <v>0</v>
      </c>
      <c r="L442" s="15"/>
      <c r="M442" s="1">
        <f t="shared" si="33"/>
        <v>0</v>
      </c>
      <c r="N442" s="5">
        <f t="shared" si="34"/>
        <v>0</v>
      </c>
      <c r="O442" s="17"/>
      <c r="P442" s="5">
        <f t="shared" si="35"/>
        <v>0</v>
      </c>
      <c r="R442" s="10">
        <f t="shared" si="36"/>
        <v>0</v>
      </c>
    </row>
    <row r="443" spans="11:18">
      <c r="K443" s="1">
        <f t="shared" si="32"/>
        <v>0</v>
      </c>
      <c r="L443" s="15"/>
      <c r="M443" s="1">
        <f t="shared" si="33"/>
        <v>0</v>
      </c>
      <c r="N443" s="5">
        <f t="shared" si="34"/>
        <v>0</v>
      </c>
      <c r="O443" s="17"/>
      <c r="P443" s="5">
        <f t="shared" si="35"/>
        <v>0</v>
      </c>
      <c r="R443" s="10">
        <f t="shared" si="36"/>
        <v>0</v>
      </c>
    </row>
    <row r="444" spans="11:18">
      <c r="K444" s="1">
        <f t="shared" si="32"/>
        <v>0</v>
      </c>
      <c r="L444" s="15"/>
      <c r="M444" s="1">
        <f t="shared" si="33"/>
        <v>0</v>
      </c>
      <c r="N444" s="5">
        <f t="shared" si="34"/>
        <v>0</v>
      </c>
      <c r="O444" s="17"/>
      <c r="P444" s="5">
        <f t="shared" si="35"/>
        <v>0</v>
      </c>
      <c r="R444" s="10">
        <f t="shared" si="36"/>
        <v>0</v>
      </c>
    </row>
    <row r="445" spans="11:18">
      <c r="K445" s="1">
        <f t="shared" si="32"/>
        <v>0</v>
      </c>
      <c r="L445" s="15"/>
      <c r="M445" s="1">
        <f t="shared" si="33"/>
        <v>0</v>
      </c>
      <c r="N445" s="5">
        <f t="shared" si="34"/>
        <v>0</v>
      </c>
      <c r="O445" s="17"/>
      <c r="P445" s="5">
        <f t="shared" si="35"/>
        <v>0</v>
      </c>
      <c r="R445" s="10">
        <f t="shared" si="36"/>
        <v>0</v>
      </c>
    </row>
    <row r="446" spans="11:18">
      <c r="K446" s="1">
        <f t="shared" si="32"/>
        <v>0</v>
      </c>
      <c r="L446" s="15"/>
      <c r="M446" s="1">
        <f t="shared" si="33"/>
        <v>0</v>
      </c>
      <c r="N446" s="5">
        <f t="shared" si="34"/>
        <v>0</v>
      </c>
      <c r="O446" s="17"/>
      <c r="P446" s="5">
        <f t="shared" si="35"/>
        <v>0</v>
      </c>
      <c r="R446" s="10">
        <f t="shared" si="36"/>
        <v>0</v>
      </c>
    </row>
    <row r="447" spans="11:18">
      <c r="K447" s="1">
        <f t="shared" si="32"/>
        <v>0</v>
      </c>
      <c r="L447" s="15"/>
      <c r="M447" s="1">
        <f t="shared" si="33"/>
        <v>0</v>
      </c>
      <c r="N447" s="5">
        <f t="shared" si="34"/>
        <v>0</v>
      </c>
      <c r="O447" s="17"/>
      <c r="P447" s="5">
        <f t="shared" si="35"/>
        <v>0</v>
      </c>
      <c r="R447" s="10">
        <f t="shared" si="36"/>
        <v>0</v>
      </c>
    </row>
    <row r="448" spans="11:18">
      <c r="K448" s="1">
        <f t="shared" si="32"/>
        <v>0</v>
      </c>
      <c r="L448" s="15"/>
      <c r="M448" s="1">
        <f t="shared" si="33"/>
        <v>0</v>
      </c>
      <c r="N448" s="5">
        <f t="shared" si="34"/>
        <v>0</v>
      </c>
      <c r="O448" s="17"/>
      <c r="P448" s="5">
        <f t="shared" si="35"/>
        <v>0</v>
      </c>
      <c r="R448" s="10">
        <f t="shared" si="36"/>
        <v>0</v>
      </c>
    </row>
    <row r="449" spans="11:18">
      <c r="K449" s="1">
        <f t="shared" si="32"/>
        <v>0</v>
      </c>
      <c r="L449" s="15"/>
      <c r="M449" s="1">
        <f t="shared" si="33"/>
        <v>0</v>
      </c>
      <c r="N449" s="5">
        <f t="shared" si="34"/>
        <v>0</v>
      </c>
      <c r="O449" s="17"/>
      <c r="P449" s="5">
        <f t="shared" si="35"/>
        <v>0</v>
      </c>
      <c r="R449" s="10">
        <f t="shared" si="36"/>
        <v>0</v>
      </c>
    </row>
    <row r="450" spans="11:18">
      <c r="K450" s="1">
        <f t="shared" si="32"/>
        <v>0</v>
      </c>
      <c r="L450" s="15"/>
      <c r="M450" s="1">
        <f t="shared" si="33"/>
        <v>0</v>
      </c>
      <c r="N450" s="5">
        <f t="shared" si="34"/>
        <v>0</v>
      </c>
      <c r="O450" s="17"/>
      <c r="P450" s="5">
        <f t="shared" si="35"/>
        <v>0</v>
      </c>
      <c r="R450" s="10">
        <f t="shared" si="36"/>
        <v>0</v>
      </c>
    </row>
    <row r="451" spans="11:18">
      <c r="K451" s="1">
        <f t="shared" si="32"/>
        <v>0</v>
      </c>
      <c r="L451" s="15"/>
      <c r="M451" s="1">
        <f t="shared" si="33"/>
        <v>0</v>
      </c>
      <c r="N451" s="5">
        <f t="shared" si="34"/>
        <v>0</v>
      </c>
      <c r="O451" s="17"/>
      <c r="P451" s="5">
        <f t="shared" si="35"/>
        <v>0</v>
      </c>
      <c r="R451" s="10">
        <f t="shared" si="36"/>
        <v>0</v>
      </c>
    </row>
    <row r="452" spans="11:18">
      <c r="K452" s="1">
        <f t="shared" si="32"/>
        <v>0</v>
      </c>
      <c r="L452" s="15"/>
      <c r="M452" s="1">
        <f t="shared" si="33"/>
        <v>0</v>
      </c>
      <c r="N452" s="5">
        <f t="shared" si="34"/>
        <v>0</v>
      </c>
      <c r="O452" s="17"/>
      <c r="P452" s="5">
        <f t="shared" si="35"/>
        <v>0</v>
      </c>
      <c r="R452" s="10">
        <f t="shared" si="36"/>
        <v>0</v>
      </c>
    </row>
    <row r="453" spans="11:18">
      <c r="K453" s="1">
        <f t="shared" si="32"/>
        <v>0</v>
      </c>
      <c r="L453" s="15"/>
      <c r="M453" s="1">
        <f t="shared" si="33"/>
        <v>0</v>
      </c>
      <c r="N453" s="5">
        <f t="shared" si="34"/>
        <v>0</v>
      </c>
      <c r="O453" s="17"/>
      <c r="P453" s="5">
        <f t="shared" si="35"/>
        <v>0</v>
      </c>
      <c r="R453" s="10">
        <f t="shared" si="36"/>
        <v>0</v>
      </c>
    </row>
    <row r="454" spans="11:18">
      <c r="K454" s="1">
        <f t="shared" si="32"/>
        <v>0</v>
      </c>
      <c r="L454" s="15"/>
      <c r="M454" s="1">
        <f t="shared" si="33"/>
        <v>0</v>
      </c>
      <c r="N454" s="5">
        <f t="shared" si="34"/>
        <v>0</v>
      </c>
      <c r="O454" s="17"/>
      <c r="P454" s="5">
        <f t="shared" si="35"/>
        <v>0</v>
      </c>
      <c r="R454" s="10">
        <f t="shared" si="36"/>
        <v>0</v>
      </c>
    </row>
    <row r="455" spans="11:18">
      <c r="K455" s="1">
        <f t="shared" si="32"/>
        <v>0</v>
      </c>
      <c r="L455" s="15"/>
      <c r="M455" s="1">
        <f t="shared" si="33"/>
        <v>0</v>
      </c>
      <c r="N455" s="5">
        <f t="shared" si="34"/>
        <v>0</v>
      </c>
      <c r="O455" s="17"/>
      <c r="P455" s="5">
        <f t="shared" si="35"/>
        <v>0</v>
      </c>
      <c r="R455" s="10">
        <f t="shared" si="36"/>
        <v>0</v>
      </c>
    </row>
    <row r="456" spans="11:18">
      <c r="K456" s="1">
        <f t="shared" si="32"/>
        <v>0</v>
      </c>
      <c r="L456" s="15"/>
      <c r="M456" s="1">
        <f t="shared" si="33"/>
        <v>0</v>
      </c>
      <c r="N456" s="5">
        <f t="shared" si="34"/>
        <v>0</v>
      </c>
      <c r="O456" s="17"/>
      <c r="P456" s="5">
        <f t="shared" si="35"/>
        <v>0</v>
      </c>
      <c r="R456" s="10">
        <f t="shared" si="36"/>
        <v>0</v>
      </c>
    </row>
    <row r="457" spans="11:18">
      <c r="K457" s="1">
        <f t="shared" si="32"/>
        <v>0</v>
      </c>
      <c r="L457" s="15"/>
      <c r="M457" s="1">
        <f t="shared" si="33"/>
        <v>0</v>
      </c>
      <c r="N457" s="5">
        <f t="shared" si="34"/>
        <v>0</v>
      </c>
      <c r="O457" s="17"/>
      <c r="P457" s="5">
        <f t="shared" si="35"/>
        <v>0</v>
      </c>
      <c r="R457" s="10">
        <f t="shared" si="36"/>
        <v>0</v>
      </c>
    </row>
    <row r="458" spans="11:18">
      <c r="K458" s="1">
        <f t="shared" si="32"/>
        <v>0</v>
      </c>
      <c r="L458" s="15"/>
      <c r="M458" s="1">
        <f t="shared" si="33"/>
        <v>0</v>
      </c>
      <c r="N458" s="5">
        <f t="shared" si="34"/>
        <v>0</v>
      </c>
      <c r="O458" s="17"/>
      <c r="P458" s="5">
        <f t="shared" si="35"/>
        <v>0</v>
      </c>
      <c r="R458" s="10">
        <f t="shared" si="36"/>
        <v>0</v>
      </c>
    </row>
    <row r="459" spans="11:18">
      <c r="K459" s="1">
        <f t="shared" si="32"/>
        <v>0</v>
      </c>
      <c r="L459" s="15"/>
      <c r="M459" s="1">
        <f t="shared" si="33"/>
        <v>0</v>
      </c>
      <c r="N459" s="5">
        <f t="shared" si="34"/>
        <v>0</v>
      </c>
      <c r="O459" s="17"/>
      <c r="P459" s="5">
        <f t="shared" si="35"/>
        <v>0</v>
      </c>
      <c r="R459" s="10">
        <f t="shared" si="36"/>
        <v>0</v>
      </c>
    </row>
    <row r="460" spans="11:18">
      <c r="K460" s="1">
        <f t="shared" ref="K460:K523" si="37">F460*G460*H460*J460</f>
        <v>0</v>
      </c>
      <c r="L460" s="15"/>
      <c r="M460" s="1">
        <f t="shared" ref="M460:M523" si="38">(K460*L460)+K460</f>
        <v>0</v>
      </c>
      <c r="N460" s="5">
        <f t="shared" ref="N460:N523" si="39">M460*I460</f>
        <v>0</v>
      </c>
      <c r="O460" s="17"/>
      <c r="P460" s="5">
        <f t="shared" ref="P460:P523" si="40">(N460*O460)+N460</f>
        <v>0</v>
      </c>
      <c r="R460" s="10">
        <f t="shared" ref="R460:R523" si="41">ROUNDUP(((($D$5*Q460)/100)+Q460),0)</f>
        <v>0</v>
      </c>
    </row>
    <row r="461" spans="11:18">
      <c r="K461" s="1">
        <f t="shared" si="37"/>
        <v>0</v>
      </c>
      <c r="L461" s="15"/>
      <c r="M461" s="1">
        <f t="shared" si="38"/>
        <v>0</v>
      </c>
      <c r="N461" s="5">
        <f t="shared" si="39"/>
        <v>0</v>
      </c>
      <c r="O461" s="17"/>
      <c r="P461" s="5">
        <f t="shared" si="40"/>
        <v>0</v>
      </c>
      <c r="R461" s="10">
        <f t="shared" si="41"/>
        <v>0</v>
      </c>
    </row>
    <row r="462" spans="11:18">
      <c r="K462" s="1">
        <f t="shared" si="37"/>
        <v>0</v>
      </c>
      <c r="L462" s="15"/>
      <c r="M462" s="1">
        <f t="shared" si="38"/>
        <v>0</v>
      </c>
      <c r="N462" s="5">
        <f t="shared" si="39"/>
        <v>0</v>
      </c>
      <c r="O462" s="17"/>
      <c r="P462" s="5">
        <f t="shared" si="40"/>
        <v>0</v>
      </c>
      <c r="R462" s="10">
        <f t="shared" si="41"/>
        <v>0</v>
      </c>
    </row>
    <row r="463" spans="11:18">
      <c r="K463" s="1">
        <f t="shared" si="37"/>
        <v>0</v>
      </c>
      <c r="L463" s="15"/>
      <c r="M463" s="1">
        <f t="shared" si="38"/>
        <v>0</v>
      </c>
      <c r="N463" s="5">
        <f t="shared" si="39"/>
        <v>0</v>
      </c>
      <c r="O463" s="17"/>
      <c r="P463" s="5">
        <f t="shared" si="40"/>
        <v>0</v>
      </c>
      <c r="R463" s="10">
        <f t="shared" si="41"/>
        <v>0</v>
      </c>
    </row>
    <row r="464" spans="11:18">
      <c r="K464" s="1">
        <f t="shared" si="37"/>
        <v>0</v>
      </c>
      <c r="L464" s="15"/>
      <c r="M464" s="1">
        <f t="shared" si="38"/>
        <v>0</v>
      </c>
      <c r="N464" s="5">
        <f t="shared" si="39"/>
        <v>0</v>
      </c>
      <c r="O464" s="17"/>
      <c r="P464" s="5">
        <f t="shared" si="40"/>
        <v>0</v>
      </c>
      <c r="R464" s="10">
        <f t="shared" si="41"/>
        <v>0</v>
      </c>
    </row>
    <row r="465" spans="11:18">
      <c r="K465" s="1">
        <f t="shared" si="37"/>
        <v>0</v>
      </c>
      <c r="L465" s="15"/>
      <c r="M465" s="1">
        <f t="shared" si="38"/>
        <v>0</v>
      </c>
      <c r="N465" s="5">
        <f t="shared" si="39"/>
        <v>0</v>
      </c>
      <c r="O465" s="17"/>
      <c r="P465" s="5">
        <f t="shared" si="40"/>
        <v>0</v>
      </c>
      <c r="R465" s="10">
        <f t="shared" si="41"/>
        <v>0</v>
      </c>
    </row>
    <row r="466" spans="11:18">
      <c r="K466" s="1">
        <f t="shared" si="37"/>
        <v>0</v>
      </c>
      <c r="L466" s="15"/>
      <c r="M466" s="1">
        <f t="shared" si="38"/>
        <v>0</v>
      </c>
      <c r="N466" s="5">
        <f t="shared" si="39"/>
        <v>0</v>
      </c>
      <c r="O466" s="17"/>
      <c r="P466" s="5">
        <f t="shared" si="40"/>
        <v>0</v>
      </c>
      <c r="R466" s="10">
        <f t="shared" si="41"/>
        <v>0</v>
      </c>
    </row>
    <row r="467" spans="11:18">
      <c r="K467" s="1">
        <f t="shared" si="37"/>
        <v>0</v>
      </c>
      <c r="L467" s="15"/>
      <c r="M467" s="1">
        <f t="shared" si="38"/>
        <v>0</v>
      </c>
      <c r="N467" s="5">
        <f t="shared" si="39"/>
        <v>0</v>
      </c>
      <c r="O467" s="17"/>
      <c r="P467" s="5">
        <f t="shared" si="40"/>
        <v>0</v>
      </c>
      <c r="R467" s="10">
        <f t="shared" si="41"/>
        <v>0</v>
      </c>
    </row>
    <row r="468" spans="11:18">
      <c r="K468" s="1">
        <f t="shared" si="37"/>
        <v>0</v>
      </c>
      <c r="L468" s="15"/>
      <c r="M468" s="1">
        <f t="shared" si="38"/>
        <v>0</v>
      </c>
      <c r="N468" s="5">
        <f t="shared" si="39"/>
        <v>0</v>
      </c>
      <c r="O468" s="17"/>
      <c r="P468" s="5">
        <f t="shared" si="40"/>
        <v>0</v>
      </c>
      <c r="R468" s="10">
        <f t="shared" si="41"/>
        <v>0</v>
      </c>
    </row>
    <row r="469" spans="11:18">
      <c r="K469" s="1">
        <f t="shared" si="37"/>
        <v>0</v>
      </c>
      <c r="L469" s="15"/>
      <c r="M469" s="1">
        <f t="shared" si="38"/>
        <v>0</v>
      </c>
      <c r="N469" s="5">
        <f t="shared" si="39"/>
        <v>0</v>
      </c>
      <c r="O469" s="17"/>
      <c r="P469" s="5">
        <f t="shared" si="40"/>
        <v>0</v>
      </c>
      <c r="R469" s="10">
        <f t="shared" si="41"/>
        <v>0</v>
      </c>
    </row>
    <row r="470" spans="11:18">
      <c r="K470" s="1">
        <f t="shared" si="37"/>
        <v>0</v>
      </c>
      <c r="L470" s="15"/>
      <c r="M470" s="1">
        <f t="shared" si="38"/>
        <v>0</v>
      </c>
      <c r="N470" s="5">
        <f t="shared" si="39"/>
        <v>0</v>
      </c>
      <c r="O470" s="17"/>
      <c r="P470" s="5">
        <f t="shared" si="40"/>
        <v>0</v>
      </c>
      <c r="R470" s="10">
        <f t="shared" si="41"/>
        <v>0</v>
      </c>
    </row>
    <row r="471" spans="11:18">
      <c r="K471" s="1">
        <f t="shared" si="37"/>
        <v>0</v>
      </c>
      <c r="L471" s="15"/>
      <c r="M471" s="1">
        <f t="shared" si="38"/>
        <v>0</v>
      </c>
      <c r="N471" s="5">
        <f t="shared" si="39"/>
        <v>0</v>
      </c>
      <c r="O471" s="17"/>
      <c r="P471" s="5">
        <f t="shared" si="40"/>
        <v>0</v>
      </c>
      <c r="R471" s="10">
        <f t="shared" si="41"/>
        <v>0</v>
      </c>
    </row>
    <row r="472" spans="11:18">
      <c r="K472" s="1">
        <f t="shared" si="37"/>
        <v>0</v>
      </c>
      <c r="L472" s="15"/>
      <c r="M472" s="1">
        <f t="shared" si="38"/>
        <v>0</v>
      </c>
      <c r="N472" s="5">
        <f t="shared" si="39"/>
        <v>0</v>
      </c>
      <c r="O472" s="17"/>
      <c r="P472" s="5">
        <f t="shared" si="40"/>
        <v>0</v>
      </c>
      <c r="R472" s="10">
        <f t="shared" si="41"/>
        <v>0</v>
      </c>
    </row>
    <row r="473" spans="11:18">
      <c r="K473" s="1">
        <f t="shared" si="37"/>
        <v>0</v>
      </c>
      <c r="L473" s="15"/>
      <c r="M473" s="1">
        <f t="shared" si="38"/>
        <v>0</v>
      </c>
      <c r="N473" s="5">
        <f t="shared" si="39"/>
        <v>0</v>
      </c>
      <c r="O473" s="17"/>
      <c r="P473" s="5">
        <f t="shared" si="40"/>
        <v>0</v>
      </c>
      <c r="R473" s="10">
        <f t="shared" si="41"/>
        <v>0</v>
      </c>
    </row>
    <row r="474" spans="11:18">
      <c r="K474" s="1">
        <f t="shared" si="37"/>
        <v>0</v>
      </c>
      <c r="L474" s="15"/>
      <c r="M474" s="1">
        <f t="shared" si="38"/>
        <v>0</v>
      </c>
      <c r="N474" s="5">
        <f t="shared" si="39"/>
        <v>0</v>
      </c>
      <c r="O474" s="17"/>
      <c r="P474" s="5">
        <f t="shared" si="40"/>
        <v>0</v>
      </c>
      <c r="R474" s="10">
        <f t="shared" si="41"/>
        <v>0</v>
      </c>
    </row>
    <row r="475" spans="11:18">
      <c r="K475" s="1">
        <f t="shared" si="37"/>
        <v>0</v>
      </c>
      <c r="L475" s="15"/>
      <c r="M475" s="1">
        <f t="shared" si="38"/>
        <v>0</v>
      </c>
      <c r="N475" s="5">
        <f t="shared" si="39"/>
        <v>0</v>
      </c>
      <c r="O475" s="17"/>
      <c r="P475" s="5">
        <f t="shared" si="40"/>
        <v>0</v>
      </c>
      <c r="R475" s="10">
        <f t="shared" si="41"/>
        <v>0</v>
      </c>
    </row>
    <row r="476" spans="11:18">
      <c r="K476" s="1">
        <f t="shared" si="37"/>
        <v>0</v>
      </c>
      <c r="L476" s="15"/>
      <c r="M476" s="1">
        <f t="shared" si="38"/>
        <v>0</v>
      </c>
      <c r="N476" s="5">
        <f t="shared" si="39"/>
        <v>0</v>
      </c>
      <c r="O476" s="17"/>
      <c r="P476" s="5">
        <f t="shared" si="40"/>
        <v>0</v>
      </c>
      <c r="R476" s="10">
        <f t="shared" si="41"/>
        <v>0</v>
      </c>
    </row>
    <row r="477" spans="11:18">
      <c r="K477" s="1">
        <f t="shared" si="37"/>
        <v>0</v>
      </c>
      <c r="L477" s="15"/>
      <c r="M477" s="1">
        <f t="shared" si="38"/>
        <v>0</v>
      </c>
      <c r="N477" s="5">
        <f t="shared" si="39"/>
        <v>0</v>
      </c>
      <c r="O477" s="17"/>
      <c r="P477" s="5">
        <f t="shared" si="40"/>
        <v>0</v>
      </c>
      <c r="R477" s="10">
        <f t="shared" si="41"/>
        <v>0</v>
      </c>
    </row>
    <row r="478" spans="11:18">
      <c r="K478" s="1">
        <f t="shared" si="37"/>
        <v>0</v>
      </c>
      <c r="L478" s="15"/>
      <c r="M478" s="1">
        <f t="shared" si="38"/>
        <v>0</v>
      </c>
      <c r="N478" s="5">
        <f t="shared" si="39"/>
        <v>0</v>
      </c>
      <c r="O478" s="17"/>
      <c r="P478" s="5">
        <f t="shared" si="40"/>
        <v>0</v>
      </c>
      <c r="R478" s="10">
        <f t="shared" si="41"/>
        <v>0</v>
      </c>
    </row>
    <row r="479" spans="11:18">
      <c r="K479" s="1">
        <f t="shared" si="37"/>
        <v>0</v>
      </c>
      <c r="L479" s="15"/>
      <c r="M479" s="1">
        <f t="shared" si="38"/>
        <v>0</v>
      </c>
      <c r="N479" s="5">
        <f t="shared" si="39"/>
        <v>0</v>
      </c>
      <c r="O479" s="17"/>
      <c r="P479" s="5">
        <f t="shared" si="40"/>
        <v>0</v>
      </c>
      <c r="R479" s="10">
        <f t="shared" si="41"/>
        <v>0</v>
      </c>
    </row>
    <row r="480" spans="11:18">
      <c r="K480" s="1">
        <f t="shared" si="37"/>
        <v>0</v>
      </c>
      <c r="L480" s="15"/>
      <c r="M480" s="1">
        <f t="shared" si="38"/>
        <v>0</v>
      </c>
      <c r="N480" s="5">
        <f t="shared" si="39"/>
        <v>0</v>
      </c>
      <c r="O480" s="17"/>
      <c r="P480" s="5">
        <f t="shared" si="40"/>
        <v>0</v>
      </c>
      <c r="R480" s="10">
        <f t="shared" si="41"/>
        <v>0</v>
      </c>
    </row>
    <row r="481" spans="11:18">
      <c r="K481" s="1">
        <f t="shared" si="37"/>
        <v>0</v>
      </c>
      <c r="L481" s="15"/>
      <c r="M481" s="1">
        <f t="shared" si="38"/>
        <v>0</v>
      </c>
      <c r="N481" s="5">
        <f t="shared" si="39"/>
        <v>0</v>
      </c>
      <c r="O481" s="17"/>
      <c r="P481" s="5">
        <f t="shared" si="40"/>
        <v>0</v>
      </c>
      <c r="R481" s="10">
        <f t="shared" si="41"/>
        <v>0</v>
      </c>
    </row>
    <row r="482" spans="11:18">
      <c r="K482" s="1">
        <f t="shared" si="37"/>
        <v>0</v>
      </c>
      <c r="L482" s="15"/>
      <c r="M482" s="1">
        <f t="shared" si="38"/>
        <v>0</v>
      </c>
      <c r="N482" s="5">
        <f t="shared" si="39"/>
        <v>0</v>
      </c>
      <c r="O482" s="17"/>
      <c r="P482" s="5">
        <f t="shared" si="40"/>
        <v>0</v>
      </c>
      <c r="R482" s="10">
        <f t="shared" si="41"/>
        <v>0</v>
      </c>
    </row>
    <row r="483" spans="11:18">
      <c r="K483" s="1">
        <f t="shared" si="37"/>
        <v>0</v>
      </c>
      <c r="L483" s="15"/>
      <c r="M483" s="1">
        <f t="shared" si="38"/>
        <v>0</v>
      </c>
      <c r="N483" s="5">
        <f t="shared" si="39"/>
        <v>0</v>
      </c>
      <c r="O483" s="17"/>
      <c r="P483" s="5">
        <f t="shared" si="40"/>
        <v>0</v>
      </c>
      <c r="R483" s="10">
        <f t="shared" si="41"/>
        <v>0</v>
      </c>
    </row>
    <row r="484" spans="11:18">
      <c r="K484" s="1">
        <f t="shared" si="37"/>
        <v>0</v>
      </c>
      <c r="L484" s="15"/>
      <c r="M484" s="1">
        <f t="shared" si="38"/>
        <v>0</v>
      </c>
      <c r="N484" s="5">
        <f t="shared" si="39"/>
        <v>0</v>
      </c>
      <c r="O484" s="17"/>
      <c r="P484" s="5">
        <f t="shared" si="40"/>
        <v>0</v>
      </c>
      <c r="R484" s="10">
        <f t="shared" si="41"/>
        <v>0</v>
      </c>
    </row>
    <row r="485" spans="11:18">
      <c r="K485" s="1">
        <f t="shared" si="37"/>
        <v>0</v>
      </c>
      <c r="L485" s="15"/>
      <c r="M485" s="1">
        <f t="shared" si="38"/>
        <v>0</v>
      </c>
      <c r="N485" s="5">
        <f t="shared" si="39"/>
        <v>0</v>
      </c>
      <c r="O485" s="17"/>
      <c r="P485" s="5">
        <f t="shared" si="40"/>
        <v>0</v>
      </c>
      <c r="R485" s="10">
        <f t="shared" si="41"/>
        <v>0</v>
      </c>
    </row>
    <row r="486" spans="11:18">
      <c r="K486" s="1">
        <f t="shared" si="37"/>
        <v>0</v>
      </c>
      <c r="L486" s="15"/>
      <c r="M486" s="1">
        <f t="shared" si="38"/>
        <v>0</v>
      </c>
      <c r="N486" s="5">
        <f t="shared" si="39"/>
        <v>0</v>
      </c>
      <c r="O486" s="17"/>
      <c r="P486" s="5">
        <f t="shared" si="40"/>
        <v>0</v>
      </c>
      <c r="R486" s="10">
        <f t="shared" si="41"/>
        <v>0</v>
      </c>
    </row>
    <row r="487" spans="11:18">
      <c r="K487" s="1">
        <f t="shared" si="37"/>
        <v>0</v>
      </c>
      <c r="L487" s="15"/>
      <c r="M487" s="1">
        <f t="shared" si="38"/>
        <v>0</v>
      </c>
      <c r="N487" s="5">
        <f t="shared" si="39"/>
        <v>0</v>
      </c>
      <c r="O487" s="17"/>
      <c r="P487" s="5">
        <f t="shared" si="40"/>
        <v>0</v>
      </c>
      <c r="R487" s="10">
        <f t="shared" si="41"/>
        <v>0</v>
      </c>
    </row>
    <row r="488" spans="11:18">
      <c r="K488" s="1">
        <f t="shared" si="37"/>
        <v>0</v>
      </c>
      <c r="L488" s="15"/>
      <c r="M488" s="1">
        <f t="shared" si="38"/>
        <v>0</v>
      </c>
      <c r="N488" s="5">
        <f t="shared" si="39"/>
        <v>0</v>
      </c>
      <c r="O488" s="17"/>
      <c r="P488" s="5">
        <f t="shared" si="40"/>
        <v>0</v>
      </c>
      <c r="R488" s="10">
        <f t="shared" si="41"/>
        <v>0</v>
      </c>
    </row>
    <row r="489" spans="11:18">
      <c r="K489" s="1">
        <f t="shared" si="37"/>
        <v>0</v>
      </c>
      <c r="L489" s="15"/>
      <c r="M489" s="1">
        <f t="shared" si="38"/>
        <v>0</v>
      </c>
      <c r="N489" s="5">
        <f t="shared" si="39"/>
        <v>0</v>
      </c>
      <c r="O489" s="17"/>
      <c r="P489" s="5">
        <f t="shared" si="40"/>
        <v>0</v>
      </c>
      <c r="R489" s="10">
        <f t="shared" si="41"/>
        <v>0</v>
      </c>
    </row>
    <row r="490" spans="11:18">
      <c r="K490" s="1">
        <f t="shared" si="37"/>
        <v>0</v>
      </c>
      <c r="L490" s="15"/>
      <c r="M490" s="1">
        <f t="shared" si="38"/>
        <v>0</v>
      </c>
      <c r="N490" s="5">
        <f t="shared" si="39"/>
        <v>0</v>
      </c>
      <c r="O490" s="17"/>
      <c r="P490" s="5">
        <f t="shared" si="40"/>
        <v>0</v>
      </c>
      <c r="R490" s="10">
        <f t="shared" si="41"/>
        <v>0</v>
      </c>
    </row>
    <row r="491" spans="11:18">
      <c r="K491" s="1">
        <f t="shared" si="37"/>
        <v>0</v>
      </c>
      <c r="L491" s="15"/>
      <c r="M491" s="1">
        <f t="shared" si="38"/>
        <v>0</v>
      </c>
      <c r="N491" s="5">
        <f t="shared" si="39"/>
        <v>0</v>
      </c>
      <c r="O491" s="17"/>
      <c r="P491" s="5">
        <f t="shared" si="40"/>
        <v>0</v>
      </c>
      <c r="R491" s="10">
        <f t="shared" si="41"/>
        <v>0</v>
      </c>
    </row>
    <row r="492" spans="11:18">
      <c r="K492" s="1">
        <f t="shared" si="37"/>
        <v>0</v>
      </c>
      <c r="L492" s="15"/>
      <c r="M492" s="1">
        <f t="shared" si="38"/>
        <v>0</v>
      </c>
      <c r="N492" s="5">
        <f t="shared" si="39"/>
        <v>0</v>
      </c>
      <c r="O492" s="17"/>
      <c r="P492" s="5">
        <f t="shared" si="40"/>
        <v>0</v>
      </c>
      <c r="R492" s="10">
        <f t="shared" si="41"/>
        <v>0</v>
      </c>
    </row>
    <row r="493" spans="11:18">
      <c r="K493" s="1">
        <f t="shared" si="37"/>
        <v>0</v>
      </c>
      <c r="L493" s="15"/>
      <c r="M493" s="1">
        <f t="shared" si="38"/>
        <v>0</v>
      </c>
      <c r="N493" s="5">
        <f t="shared" si="39"/>
        <v>0</v>
      </c>
      <c r="O493" s="17"/>
      <c r="P493" s="5">
        <f t="shared" si="40"/>
        <v>0</v>
      </c>
      <c r="R493" s="10">
        <f t="shared" si="41"/>
        <v>0</v>
      </c>
    </row>
    <row r="494" spans="11:18">
      <c r="K494" s="1">
        <f t="shared" si="37"/>
        <v>0</v>
      </c>
      <c r="L494" s="15"/>
      <c r="M494" s="1">
        <f t="shared" si="38"/>
        <v>0</v>
      </c>
      <c r="N494" s="5">
        <f t="shared" si="39"/>
        <v>0</v>
      </c>
      <c r="O494" s="17"/>
      <c r="P494" s="5">
        <f t="shared" si="40"/>
        <v>0</v>
      </c>
      <c r="R494" s="10">
        <f t="shared" si="41"/>
        <v>0</v>
      </c>
    </row>
    <row r="495" spans="11:18">
      <c r="K495" s="1">
        <f t="shared" si="37"/>
        <v>0</v>
      </c>
      <c r="L495" s="15"/>
      <c r="M495" s="1">
        <f t="shared" si="38"/>
        <v>0</v>
      </c>
      <c r="N495" s="5">
        <f t="shared" si="39"/>
        <v>0</v>
      </c>
      <c r="O495" s="17"/>
      <c r="P495" s="5">
        <f t="shared" si="40"/>
        <v>0</v>
      </c>
      <c r="R495" s="10">
        <f t="shared" si="41"/>
        <v>0</v>
      </c>
    </row>
    <row r="496" spans="11:18">
      <c r="K496" s="1">
        <f t="shared" si="37"/>
        <v>0</v>
      </c>
      <c r="L496" s="15"/>
      <c r="M496" s="1">
        <f t="shared" si="38"/>
        <v>0</v>
      </c>
      <c r="N496" s="5">
        <f t="shared" si="39"/>
        <v>0</v>
      </c>
      <c r="O496" s="17"/>
      <c r="P496" s="5">
        <f t="shared" si="40"/>
        <v>0</v>
      </c>
      <c r="R496" s="10">
        <f t="shared" si="41"/>
        <v>0</v>
      </c>
    </row>
    <row r="497" spans="11:18">
      <c r="K497" s="1">
        <f t="shared" si="37"/>
        <v>0</v>
      </c>
      <c r="L497" s="15"/>
      <c r="M497" s="1">
        <f t="shared" si="38"/>
        <v>0</v>
      </c>
      <c r="N497" s="5">
        <f t="shared" si="39"/>
        <v>0</v>
      </c>
      <c r="O497" s="17"/>
      <c r="P497" s="5">
        <f t="shared" si="40"/>
        <v>0</v>
      </c>
      <c r="R497" s="10">
        <f t="shared" si="41"/>
        <v>0</v>
      </c>
    </row>
    <row r="498" spans="11:18">
      <c r="K498" s="1">
        <f t="shared" si="37"/>
        <v>0</v>
      </c>
      <c r="L498" s="15"/>
      <c r="M498" s="1">
        <f t="shared" si="38"/>
        <v>0</v>
      </c>
      <c r="N498" s="5">
        <f t="shared" si="39"/>
        <v>0</v>
      </c>
      <c r="O498" s="17"/>
      <c r="P498" s="5">
        <f t="shared" si="40"/>
        <v>0</v>
      </c>
      <c r="R498" s="10">
        <f t="shared" si="41"/>
        <v>0</v>
      </c>
    </row>
    <row r="499" spans="11:18">
      <c r="K499" s="1">
        <f t="shared" si="37"/>
        <v>0</v>
      </c>
      <c r="L499" s="15"/>
      <c r="M499" s="1">
        <f t="shared" si="38"/>
        <v>0</v>
      </c>
      <c r="N499" s="5">
        <f t="shared" si="39"/>
        <v>0</v>
      </c>
      <c r="O499" s="17"/>
      <c r="P499" s="5">
        <f t="shared" si="40"/>
        <v>0</v>
      </c>
      <c r="R499" s="10">
        <f t="shared" si="41"/>
        <v>0</v>
      </c>
    </row>
    <row r="500" spans="11:18">
      <c r="K500" s="1">
        <f t="shared" si="37"/>
        <v>0</v>
      </c>
      <c r="L500" s="15"/>
      <c r="M500" s="1">
        <f t="shared" si="38"/>
        <v>0</v>
      </c>
      <c r="N500" s="5">
        <f t="shared" si="39"/>
        <v>0</v>
      </c>
      <c r="O500" s="17"/>
      <c r="P500" s="5">
        <f t="shared" si="40"/>
        <v>0</v>
      </c>
      <c r="R500" s="10">
        <f t="shared" si="41"/>
        <v>0</v>
      </c>
    </row>
    <row r="501" spans="11:18">
      <c r="K501" s="1">
        <f t="shared" si="37"/>
        <v>0</v>
      </c>
      <c r="L501" s="15"/>
      <c r="M501" s="1">
        <f t="shared" si="38"/>
        <v>0</v>
      </c>
      <c r="N501" s="5">
        <f t="shared" si="39"/>
        <v>0</v>
      </c>
      <c r="O501" s="17"/>
      <c r="P501" s="5">
        <f t="shared" si="40"/>
        <v>0</v>
      </c>
      <c r="R501" s="10">
        <f t="shared" si="41"/>
        <v>0</v>
      </c>
    </row>
    <row r="502" spans="11:18">
      <c r="K502" s="1">
        <f t="shared" si="37"/>
        <v>0</v>
      </c>
      <c r="L502" s="15"/>
      <c r="M502" s="1">
        <f t="shared" si="38"/>
        <v>0</v>
      </c>
      <c r="N502" s="5">
        <f t="shared" si="39"/>
        <v>0</v>
      </c>
      <c r="O502" s="17"/>
      <c r="P502" s="5">
        <f t="shared" si="40"/>
        <v>0</v>
      </c>
      <c r="R502" s="10">
        <f t="shared" si="41"/>
        <v>0</v>
      </c>
    </row>
    <row r="503" spans="11:18">
      <c r="K503" s="1">
        <f t="shared" si="37"/>
        <v>0</v>
      </c>
      <c r="L503" s="15"/>
      <c r="M503" s="1">
        <f t="shared" si="38"/>
        <v>0</v>
      </c>
      <c r="N503" s="5">
        <f t="shared" si="39"/>
        <v>0</v>
      </c>
      <c r="O503" s="17"/>
      <c r="P503" s="5">
        <f t="shared" si="40"/>
        <v>0</v>
      </c>
      <c r="R503" s="10">
        <f t="shared" si="41"/>
        <v>0</v>
      </c>
    </row>
    <row r="504" spans="11:18">
      <c r="K504" s="1">
        <f t="shared" si="37"/>
        <v>0</v>
      </c>
      <c r="L504" s="15"/>
      <c r="M504" s="1">
        <f t="shared" si="38"/>
        <v>0</v>
      </c>
      <c r="N504" s="5">
        <f t="shared" si="39"/>
        <v>0</v>
      </c>
      <c r="O504" s="17"/>
      <c r="P504" s="5">
        <f t="shared" si="40"/>
        <v>0</v>
      </c>
      <c r="R504" s="10">
        <f t="shared" si="41"/>
        <v>0</v>
      </c>
    </row>
    <row r="505" spans="11:18">
      <c r="K505" s="1">
        <f t="shared" si="37"/>
        <v>0</v>
      </c>
      <c r="L505" s="15"/>
      <c r="M505" s="1">
        <f t="shared" si="38"/>
        <v>0</v>
      </c>
      <c r="N505" s="5">
        <f t="shared" si="39"/>
        <v>0</v>
      </c>
      <c r="O505" s="17"/>
      <c r="P505" s="5">
        <f t="shared" si="40"/>
        <v>0</v>
      </c>
      <c r="R505" s="10">
        <f t="shared" si="41"/>
        <v>0</v>
      </c>
    </row>
    <row r="506" spans="11:18">
      <c r="K506" s="1">
        <f t="shared" si="37"/>
        <v>0</v>
      </c>
      <c r="L506" s="15"/>
      <c r="M506" s="1">
        <f t="shared" si="38"/>
        <v>0</v>
      </c>
      <c r="N506" s="5">
        <f t="shared" si="39"/>
        <v>0</v>
      </c>
      <c r="O506" s="17"/>
      <c r="P506" s="5">
        <f t="shared" si="40"/>
        <v>0</v>
      </c>
      <c r="R506" s="10">
        <f t="shared" si="41"/>
        <v>0</v>
      </c>
    </row>
    <row r="507" spans="11:18">
      <c r="K507" s="1">
        <f t="shared" si="37"/>
        <v>0</v>
      </c>
      <c r="L507" s="15"/>
      <c r="M507" s="1">
        <f t="shared" si="38"/>
        <v>0</v>
      </c>
      <c r="N507" s="5">
        <f t="shared" si="39"/>
        <v>0</v>
      </c>
      <c r="O507" s="17"/>
      <c r="P507" s="5">
        <f t="shared" si="40"/>
        <v>0</v>
      </c>
      <c r="R507" s="10">
        <f t="shared" si="41"/>
        <v>0</v>
      </c>
    </row>
    <row r="508" spans="11:18">
      <c r="K508" s="1">
        <f t="shared" si="37"/>
        <v>0</v>
      </c>
      <c r="L508" s="15"/>
      <c r="M508" s="1">
        <f t="shared" si="38"/>
        <v>0</v>
      </c>
      <c r="N508" s="5">
        <f t="shared" si="39"/>
        <v>0</v>
      </c>
      <c r="O508" s="17"/>
      <c r="P508" s="5">
        <f t="shared" si="40"/>
        <v>0</v>
      </c>
      <c r="R508" s="10">
        <f t="shared" si="41"/>
        <v>0</v>
      </c>
    </row>
    <row r="509" spans="11:18">
      <c r="K509" s="1">
        <f t="shared" si="37"/>
        <v>0</v>
      </c>
      <c r="L509" s="15"/>
      <c r="M509" s="1">
        <f t="shared" si="38"/>
        <v>0</v>
      </c>
      <c r="N509" s="5">
        <f t="shared" si="39"/>
        <v>0</v>
      </c>
      <c r="O509" s="17"/>
      <c r="P509" s="5">
        <f t="shared" si="40"/>
        <v>0</v>
      </c>
      <c r="R509" s="10">
        <f t="shared" si="41"/>
        <v>0</v>
      </c>
    </row>
    <row r="510" spans="11:18">
      <c r="K510" s="1">
        <f t="shared" si="37"/>
        <v>0</v>
      </c>
      <c r="L510" s="15"/>
      <c r="M510" s="1">
        <f t="shared" si="38"/>
        <v>0</v>
      </c>
      <c r="N510" s="5">
        <f t="shared" si="39"/>
        <v>0</v>
      </c>
      <c r="O510" s="17"/>
      <c r="P510" s="5">
        <f t="shared" si="40"/>
        <v>0</v>
      </c>
      <c r="R510" s="10">
        <f t="shared" si="41"/>
        <v>0</v>
      </c>
    </row>
    <row r="511" spans="11:18">
      <c r="K511" s="1">
        <f t="shared" si="37"/>
        <v>0</v>
      </c>
      <c r="L511" s="15"/>
      <c r="M511" s="1">
        <f t="shared" si="38"/>
        <v>0</v>
      </c>
      <c r="N511" s="5">
        <f t="shared" si="39"/>
        <v>0</v>
      </c>
      <c r="O511" s="17"/>
      <c r="P511" s="5">
        <f t="shared" si="40"/>
        <v>0</v>
      </c>
      <c r="R511" s="10">
        <f t="shared" si="41"/>
        <v>0</v>
      </c>
    </row>
    <row r="512" spans="11:18">
      <c r="K512" s="1">
        <f t="shared" si="37"/>
        <v>0</v>
      </c>
      <c r="L512" s="15"/>
      <c r="M512" s="1">
        <f t="shared" si="38"/>
        <v>0</v>
      </c>
      <c r="N512" s="5">
        <f t="shared" si="39"/>
        <v>0</v>
      </c>
      <c r="O512" s="17"/>
      <c r="P512" s="5">
        <f t="shared" si="40"/>
        <v>0</v>
      </c>
      <c r="R512" s="10">
        <f t="shared" si="41"/>
        <v>0</v>
      </c>
    </row>
    <row r="513" spans="11:18">
      <c r="K513" s="1">
        <f t="shared" si="37"/>
        <v>0</v>
      </c>
      <c r="L513" s="15"/>
      <c r="M513" s="1">
        <f t="shared" si="38"/>
        <v>0</v>
      </c>
      <c r="N513" s="5">
        <f t="shared" si="39"/>
        <v>0</v>
      </c>
      <c r="O513" s="17"/>
      <c r="P513" s="5">
        <f t="shared" si="40"/>
        <v>0</v>
      </c>
      <c r="R513" s="10">
        <f t="shared" si="41"/>
        <v>0</v>
      </c>
    </row>
    <row r="514" spans="11:18">
      <c r="K514" s="1">
        <f t="shared" si="37"/>
        <v>0</v>
      </c>
      <c r="L514" s="15"/>
      <c r="M514" s="1">
        <f t="shared" si="38"/>
        <v>0</v>
      </c>
      <c r="N514" s="5">
        <f t="shared" si="39"/>
        <v>0</v>
      </c>
      <c r="O514" s="17"/>
      <c r="P514" s="5">
        <f t="shared" si="40"/>
        <v>0</v>
      </c>
      <c r="R514" s="10">
        <f t="shared" si="41"/>
        <v>0</v>
      </c>
    </row>
    <row r="515" spans="11:18">
      <c r="K515" s="1">
        <f t="shared" si="37"/>
        <v>0</v>
      </c>
      <c r="L515" s="15"/>
      <c r="M515" s="1">
        <f t="shared" si="38"/>
        <v>0</v>
      </c>
      <c r="N515" s="5">
        <f t="shared" si="39"/>
        <v>0</v>
      </c>
      <c r="O515" s="17"/>
      <c r="P515" s="5">
        <f t="shared" si="40"/>
        <v>0</v>
      </c>
      <c r="R515" s="10">
        <f t="shared" si="41"/>
        <v>0</v>
      </c>
    </row>
    <row r="516" spans="11:18">
      <c r="K516" s="1">
        <f t="shared" si="37"/>
        <v>0</v>
      </c>
      <c r="L516" s="15"/>
      <c r="M516" s="1">
        <f t="shared" si="38"/>
        <v>0</v>
      </c>
      <c r="N516" s="5">
        <f t="shared" si="39"/>
        <v>0</v>
      </c>
      <c r="O516" s="17"/>
      <c r="P516" s="5">
        <f t="shared" si="40"/>
        <v>0</v>
      </c>
      <c r="R516" s="10">
        <f t="shared" si="41"/>
        <v>0</v>
      </c>
    </row>
    <row r="517" spans="11:18">
      <c r="K517" s="1">
        <f t="shared" si="37"/>
        <v>0</v>
      </c>
      <c r="L517" s="15"/>
      <c r="M517" s="1">
        <f t="shared" si="38"/>
        <v>0</v>
      </c>
      <c r="N517" s="5">
        <f t="shared" si="39"/>
        <v>0</v>
      </c>
      <c r="O517" s="17"/>
      <c r="P517" s="5">
        <f t="shared" si="40"/>
        <v>0</v>
      </c>
      <c r="R517" s="10">
        <f t="shared" si="41"/>
        <v>0</v>
      </c>
    </row>
    <row r="518" spans="11:18">
      <c r="K518" s="1">
        <f t="shared" si="37"/>
        <v>0</v>
      </c>
      <c r="L518" s="15"/>
      <c r="M518" s="1">
        <f t="shared" si="38"/>
        <v>0</v>
      </c>
      <c r="N518" s="5">
        <f t="shared" si="39"/>
        <v>0</v>
      </c>
      <c r="O518" s="17"/>
      <c r="P518" s="5">
        <f t="shared" si="40"/>
        <v>0</v>
      </c>
      <c r="R518" s="10">
        <f t="shared" si="41"/>
        <v>0</v>
      </c>
    </row>
    <row r="519" spans="11:18">
      <c r="K519" s="1">
        <f t="shared" si="37"/>
        <v>0</v>
      </c>
      <c r="L519" s="15"/>
      <c r="M519" s="1">
        <f t="shared" si="38"/>
        <v>0</v>
      </c>
      <c r="N519" s="5">
        <f t="shared" si="39"/>
        <v>0</v>
      </c>
      <c r="O519" s="17"/>
      <c r="P519" s="5">
        <f t="shared" si="40"/>
        <v>0</v>
      </c>
      <c r="R519" s="10">
        <f t="shared" si="41"/>
        <v>0</v>
      </c>
    </row>
    <row r="520" spans="11:18">
      <c r="K520" s="1">
        <f t="shared" si="37"/>
        <v>0</v>
      </c>
      <c r="L520" s="15"/>
      <c r="M520" s="1">
        <f t="shared" si="38"/>
        <v>0</v>
      </c>
      <c r="N520" s="5">
        <f t="shared" si="39"/>
        <v>0</v>
      </c>
      <c r="O520" s="17"/>
      <c r="P520" s="5">
        <f t="shared" si="40"/>
        <v>0</v>
      </c>
      <c r="R520" s="10">
        <f t="shared" si="41"/>
        <v>0</v>
      </c>
    </row>
    <row r="521" spans="11:18">
      <c r="K521" s="1">
        <f t="shared" si="37"/>
        <v>0</v>
      </c>
      <c r="L521" s="15"/>
      <c r="M521" s="1">
        <f t="shared" si="38"/>
        <v>0</v>
      </c>
      <c r="N521" s="5">
        <f t="shared" si="39"/>
        <v>0</v>
      </c>
      <c r="O521" s="17"/>
      <c r="P521" s="5">
        <f t="shared" si="40"/>
        <v>0</v>
      </c>
      <c r="R521" s="10">
        <f t="shared" si="41"/>
        <v>0</v>
      </c>
    </row>
    <row r="522" spans="11:18">
      <c r="K522" s="1">
        <f t="shared" si="37"/>
        <v>0</v>
      </c>
      <c r="L522" s="15"/>
      <c r="M522" s="1">
        <f t="shared" si="38"/>
        <v>0</v>
      </c>
      <c r="N522" s="5">
        <f t="shared" si="39"/>
        <v>0</v>
      </c>
      <c r="O522" s="17"/>
      <c r="P522" s="5">
        <f t="shared" si="40"/>
        <v>0</v>
      </c>
      <c r="R522" s="10">
        <f t="shared" si="41"/>
        <v>0</v>
      </c>
    </row>
    <row r="523" spans="11:18">
      <c r="K523" s="1">
        <f t="shared" si="37"/>
        <v>0</v>
      </c>
      <c r="L523" s="15"/>
      <c r="M523" s="1">
        <f t="shared" si="38"/>
        <v>0</v>
      </c>
      <c r="N523" s="5">
        <f t="shared" si="39"/>
        <v>0</v>
      </c>
      <c r="O523" s="17"/>
      <c r="P523" s="5">
        <f t="shared" si="40"/>
        <v>0</v>
      </c>
      <c r="R523" s="10">
        <f t="shared" si="41"/>
        <v>0</v>
      </c>
    </row>
    <row r="524" spans="11:18">
      <c r="K524" s="1">
        <f t="shared" ref="K524:K587" si="42">F524*G524*H524*J524</f>
        <v>0</v>
      </c>
      <c r="L524" s="15"/>
      <c r="M524" s="1">
        <f t="shared" ref="M524:M587" si="43">(K524*L524)+K524</f>
        <v>0</v>
      </c>
      <c r="N524" s="5">
        <f t="shared" ref="N524:N587" si="44">M524*I524</f>
        <v>0</v>
      </c>
      <c r="O524" s="17"/>
      <c r="P524" s="5">
        <f t="shared" ref="P524:P587" si="45">(N524*O524)+N524</f>
        <v>0</v>
      </c>
      <c r="R524" s="10">
        <f t="shared" ref="R524:R587" si="46">ROUNDUP(((($D$5*Q524)/100)+Q524),0)</f>
        <v>0</v>
      </c>
    </row>
    <row r="525" spans="11:18">
      <c r="K525" s="1">
        <f t="shared" si="42"/>
        <v>0</v>
      </c>
      <c r="L525" s="15"/>
      <c r="M525" s="1">
        <f t="shared" si="43"/>
        <v>0</v>
      </c>
      <c r="N525" s="5">
        <f t="shared" si="44"/>
        <v>0</v>
      </c>
      <c r="O525" s="17"/>
      <c r="P525" s="5">
        <f t="shared" si="45"/>
        <v>0</v>
      </c>
      <c r="R525" s="10">
        <f t="shared" si="46"/>
        <v>0</v>
      </c>
    </row>
    <row r="526" spans="11:18">
      <c r="K526" s="1">
        <f t="shared" si="42"/>
        <v>0</v>
      </c>
      <c r="L526" s="15"/>
      <c r="M526" s="1">
        <f t="shared" si="43"/>
        <v>0</v>
      </c>
      <c r="N526" s="5">
        <f t="shared" si="44"/>
        <v>0</v>
      </c>
      <c r="O526" s="17"/>
      <c r="P526" s="5">
        <f t="shared" si="45"/>
        <v>0</v>
      </c>
      <c r="R526" s="10">
        <f t="shared" si="46"/>
        <v>0</v>
      </c>
    </row>
    <row r="527" spans="11:18">
      <c r="K527" s="1">
        <f t="shared" si="42"/>
        <v>0</v>
      </c>
      <c r="L527" s="15"/>
      <c r="M527" s="1">
        <f t="shared" si="43"/>
        <v>0</v>
      </c>
      <c r="N527" s="5">
        <f t="shared" si="44"/>
        <v>0</v>
      </c>
      <c r="O527" s="17"/>
      <c r="P527" s="5">
        <f t="shared" si="45"/>
        <v>0</v>
      </c>
      <c r="R527" s="10">
        <f t="shared" si="46"/>
        <v>0</v>
      </c>
    </row>
    <row r="528" spans="11:18">
      <c r="K528" s="1">
        <f t="shared" si="42"/>
        <v>0</v>
      </c>
      <c r="L528" s="15"/>
      <c r="M528" s="1">
        <f t="shared" si="43"/>
        <v>0</v>
      </c>
      <c r="N528" s="5">
        <f t="shared" si="44"/>
        <v>0</v>
      </c>
      <c r="O528" s="17"/>
      <c r="P528" s="5">
        <f t="shared" si="45"/>
        <v>0</v>
      </c>
      <c r="R528" s="10">
        <f t="shared" si="46"/>
        <v>0</v>
      </c>
    </row>
    <row r="529" spans="11:18">
      <c r="K529" s="1">
        <f t="shared" si="42"/>
        <v>0</v>
      </c>
      <c r="L529" s="15"/>
      <c r="M529" s="1">
        <f t="shared" si="43"/>
        <v>0</v>
      </c>
      <c r="N529" s="5">
        <f t="shared" si="44"/>
        <v>0</v>
      </c>
      <c r="O529" s="17"/>
      <c r="P529" s="5">
        <f t="shared" si="45"/>
        <v>0</v>
      </c>
      <c r="R529" s="10">
        <f t="shared" si="46"/>
        <v>0</v>
      </c>
    </row>
    <row r="530" spans="11:18">
      <c r="K530" s="1">
        <f t="shared" si="42"/>
        <v>0</v>
      </c>
      <c r="L530" s="15"/>
      <c r="M530" s="1">
        <f t="shared" si="43"/>
        <v>0</v>
      </c>
      <c r="N530" s="5">
        <f t="shared" si="44"/>
        <v>0</v>
      </c>
      <c r="O530" s="17"/>
      <c r="P530" s="5">
        <f t="shared" si="45"/>
        <v>0</v>
      </c>
      <c r="R530" s="10">
        <f t="shared" si="46"/>
        <v>0</v>
      </c>
    </row>
    <row r="531" spans="11:18">
      <c r="K531" s="1">
        <f t="shared" si="42"/>
        <v>0</v>
      </c>
      <c r="L531" s="15"/>
      <c r="M531" s="1">
        <f t="shared" si="43"/>
        <v>0</v>
      </c>
      <c r="N531" s="5">
        <f t="shared" si="44"/>
        <v>0</v>
      </c>
      <c r="O531" s="17"/>
      <c r="P531" s="5">
        <f t="shared" si="45"/>
        <v>0</v>
      </c>
      <c r="R531" s="10">
        <f t="shared" si="46"/>
        <v>0</v>
      </c>
    </row>
    <row r="532" spans="11:18">
      <c r="K532" s="1">
        <f t="shared" si="42"/>
        <v>0</v>
      </c>
      <c r="L532" s="15"/>
      <c r="M532" s="1">
        <f t="shared" si="43"/>
        <v>0</v>
      </c>
      <c r="N532" s="5">
        <f t="shared" si="44"/>
        <v>0</v>
      </c>
      <c r="O532" s="17"/>
      <c r="P532" s="5">
        <f t="shared" si="45"/>
        <v>0</v>
      </c>
      <c r="R532" s="10">
        <f t="shared" si="46"/>
        <v>0</v>
      </c>
    </row>
    <row r="533" spans="11:18">
      <c r="K533" s="1">
        <f t="shared" si="42"/>
        <v>0</v>
      </c>
      <c r="L533" s="15"/>
      <c r="M533" s="1">
        <f t="shared" si="43"/>
        <v>0</v>
      </c>
      <c r="N533" s="5">
        <f t="shared" si="44"/>
        <v>0</v>
      </c>
      <c r="O533" s="17"/>
      <c r="P533" s="5">
        <f t="shared" si="45"/>
        <v>0</v>
      </c>
      <c r="R533" s="10">
        <f t="shared" si="46"/>
        <v>0</v>
      </c>
    </row>
    <row r="534" spans="11:18">
      <c r="K534" s="1">
        <f t="shared" si="42"/>
        <v>0</v>
      </c>
      <c r="L534" s="15"/>
      <c r="M534" s="1">
        <f t="shared" si="43"/>
        <v>0</v>
      </c>
      <c r="N534" s="5">
        <f t="shared" si="44"/>
        <v>0</v>
      </c>
      <c r="O534" s="17"/>
      <c r="P534" s="5">
        <f t="shared" si="45"/>
        <v>0</v>
      </c>
      <c r="R534" s="10">
        <f t="shared" si="46"/>
        <v>0</v>
      </c>
    </row>
    <row r="535" spans="11:18">
      <c r="K535" s="1">
        <f t="shared" si="42"/>
        <v>0</v>
      </c>
      <c r="L535" s="15"/>
      <c r="M535" s="1">
        <f t="shared" si="43"/>
        <v>0</v>
      </c>
      <c r="N535" s="5">
        <f t="shared" si="44"/>
        <v>0</v>
      </c>
      <c r="O535" s="17"/>
      <c r="P535" s="5">
        <f t="shared" si="45"/>
        <v>0</v>
      </c>
      <c r="R535" s="10">
        <f t="shared" si="46"/>
        <v>0</v>
      </c>
    </row>
    <row r="536" spans="11:18">
      <c r="K536" s="1">
        <f t="shared" si="42"/>
        <v>0</v>
      </c>
      <c r="L536" s="15"/>
      <c r="M536" s="1">
        <f t="shared" si="43"/>
        <v>0</v>
      </c>
      <c r="N536" s="5">
        <f t="shared" si="44"/>
        <v>0</v>
      </c>
      <c r="O536" s="17"/>
      <c r="P536" s="5">
        <f t="shared" si="45"/>
        <v>0</v>
      </c>
      <c r="R536" s="10">
        <f t="shared" si="46"/>
        <v>0</v>
      </c>
    </row>
    <row r="537" spans="11:18">
      <c r="K537" s="1">
        <f t="shared" si="42"/>
        <v>0</v>
      </c>
      <c r="L537" s="15"/>
      <c r="M537" s="1">
        <f t="shared" si="43"/>
        <v>0</v>
      </c>
      <c r="N537" s="5">
        <f t="shared" si="44"/>
        <v>0</v>
      </c>
      <c r="O537" s="17"/>
      <c r="P537" s="5">
        <f t="shared" si="45"/>
        <v>0</v>
      </c>
      <c r="R537" s="10">
        <f t="shared" si="46"/>
        <v>0</v>
      </c>
    </row>
    <row r="538" spans="11:18">
      <c r="K538" s="1">
        <f t="shared" si="42"/>
        <v>0</v>
      </c>
      <c r="L538" s="15"/>
      <c r="M538" s="1">
        <f t="shared" si="43"/>
        <v>0</v>
      </c>
      <c r="N538" s="5">
        <f t="shared" si="44"/>
        <v>0</v>
      </c>
      <c r="O538" s="17"/>
      <c r="P538" s="5">
        <f t="shared" si="45"/>
        <v>0</v>
      </c>
      <c r="R538" s="10">
        <f t="shared" si="46"/>
        <v>0</v>
      </c>
    </row>
    <row r="539" spans="11:18">
      <c r="K539" s="1">
        <f t="shared" si="42"/>
        <v>0</v>
      </c>
      <c r="L539" s="15"/>
      <c r="M539" s="1">
        <f t="shared" si="43"/>
        <v>0</v>
      </c>
      <c r="N539" s="5">
        <f t="shared" si="44"/>
        <v>0</v>
      </c>
      <c r="O539" s="17"/>
      <c r="P539" s="5">
        <f t="shared" si="45"/>
        <v>0</v>
      </c>
      <c r="R539" s="10">
        <f t="shared" si="46"/>
        <v>0</v>
      </c>
    </row>
    <row r="540" spans="11:18">
      <c r="K540" s="1">
        <f t="shared" si="42"/>
        <v>0</v>
      </c>
      <c r="L540" s="15"/>
      <c r="M540" s="1">
        <f t="shared" si="43"/>
        <v>0</v>
      </c>
      <c r="N540" s="5">
        <f t="shared" si="44"/>
        <v>0</v>
      </c>
      <c r="O540" s="17"/>
      <c r="P540" s="5">
        <f t="shared" si="45"/>
        <v>0</v>
      </c>
      <c r="R540" s="10">
        <f t="shared" si="46"/>
        <v>0</v>
      </c>
    </row>
    <row r="541" spans="11:18">
      <c r="K541" s="1">
        <f t="shared" si="42"/>
        <v>0</v>
      </c>
      <c r="L541" s="15"/>
      <c r="M541" s="1">
        <f t="shared" si="43"/>
        <v>0</v>
      </c>
      <c r="N541" s="5">
        <f t="shared" si="44"/>
        <v>0</v>
      </c>
      <c r="O541" s="17"/>
      <c r="P541" s="5">
        <f t="shared" si="45"/>
        <v>0</v>
      </c>
      <c r="R541" s="10">
        <f t="shared" si="46"/>
        <v>0</v>
      </c>
    </row>
    <row r="542" spans="11:18">
      <c r="K542" s="1">
        <f t="shared" si="42"/>
        <v>0</v>
      </c>
      <c r="L542" s="15"/>
      <c r="M542" s="1">
        <f t="shared" si="43"/>
        <v>0</v>
      </c>
      <c r="N542" s="5">
        <f t="shared" si="44"/>
        <v>0</v>
      </c>
      <c r="O542" s="17"/>
      <c r="P542" s="5">
        <f t="shared" si="45"/>
        <v>0</v>
      </c>
      <c r="R542" s="10">
        <f t="shared" si="46"/>
        <v>0</v>
      </c>
    </row>
    <row r="543" spans="11:18">
      <c r="K543" s="1">
        <f t="shared" si="42"/>
        <v>0</v>
      </c>
      <c r="L543" s="15"/>
      <c r="M543" s="1">
        <f t="shared" si="43"/>
        <v>0</v>
      </c>
      <c r="N543" s="5">
        <f t="shared" si="44"/>
        <v>0</v>
      </c>
      <c r="O543" s="17"/>
      <c r="P543" s="5">
        <f t="shared" si="45"/>
        <v>0</v>
      </c>
      <c r="R543" s="10">
        <f t="shared" si="46"/>
        <v>0</v>
      </c>
    </row>
    <row r="544" spans="11:18">
      <c r="K544" s="1">
        <f t="shared" si="42"/>
        <v>0</v>
      </c>
      <c r="L544" s="15"/>
      <c r="M544" s="1">
        <f t="shared" si="43"/>
        <v>0</v>
      </c>
      <c r="N544" s="5">
        <f t="shared" si="44"/>
        <v>0</v>
      </c>
      <c r="O544" s="17"/>
      <c r="P544" s="5">
        <f t="shared" si="45"/>
        <v>0</v>
      </c>
      <c r="R544" s="10">
        <f t="shared" si="46"/>
        <v>0</v>
      </c>
    </row>
    <row r="545" spans="11:18">
      <c r="K545" s="1">
        <f t="shared" si="42"/>
        <v>0</v>
      </c>
      <c r="L545" s="15"/>
      <c r="M545" s="1">
        <f t="shared" si="43"/>
        <v>0</v>
      </c>
      <c r="N545" s="5">
        <f t="shared" si="44"/>
        <v>0</v>
      </c>
      <c r="O545" s="17"/>
      <c r="P545" s="5">
        <f t="shared" si="45"/>
        <v>0</v>
      </c>
      <c r="R545" s="10">
        <f t="shared" si="46"/>
        <v>0</v>
      </c>
    </row>
    <row r="546" spans="11:18">
      <c r="K546" s="1">
        <f t="shared" si="42"/>
        <v>0</v>
      </c>
      <c r="L546" s="15"/>
      <c r="M546" s="1">
        <f t="shared" si="43"/>
        <v>0</v>
      </c>
      <c r="N546" s="5">
        <f t="shared" si="44"/>
        <v>0</v>
      </c>
      <c r="O546" s="17"/>
      <c r="P546" s="5">
        <f t="shared" si="45"/>
        <v>0</v>
      </c>
      <c r="R546" s="10">
        <f t="shared" si="46"/>
        <v>0</v>
      </c>
    </row>
    <row r="547" spans="11:18">
      <c r="K547" s="1">
        <f t="shared" si="42"/>
        <v>0</v>
      </c>
      <c r="L547" s="15"/>
      <c r="M547" s="1">
        <f t="shared" si="43"/>
        <v>0</v>
      </c>
      <c r="N547" s="5">
        <f t="shared" si="44"/>
        <v>0</v>
      </c>
      <c r="O547" s="17"/>
      <c r="P547" s="5">
        <f t="shared" si="45"/>
        <v>0</v>
      </c>
      <c r="R547" s="10">
        <f t="shared" si="46"/>
        <v>0</v>
      </c>
    </row>
    <row r="548" spans="11:18">
      <c r="K548" s="1">
        <f t="shared" si="42"/>
        <v>0</v>
      </c>
      <c r="L548" s="15"/>
      <c r="M548" s="1">
        <f t="shared" si="43"/>
        <v>0</v>
      </c>
      <c r="N548" s="5">
        <f t="shared" si="44"/>
        <v>0</v>
      </c>
      <c r="O548" s="17"/>
      <c r="P548" s="5">
        <f t="shared" si="45"/>
        <v>0</v>
      </c>
      <c r="R548" s="10">
        <f t="shared" si="46"/>
        <v>0</v>
      </c>
    </row>
    <row r="549" spans="11:18">
      <c r="K549" s="1">
        <f t="shared" si="42"/>
        <v>0</v>
      </c>
      <c r="L549" s="15"/>
      <c r="M549" s="1">
        <f t="shared" si="43"/>
        <v>0</v>
      </c>
      <c r="N549" s="5">
        <f t="shared" si="44"/>
        <v>0</v>
      </c>
      <c r="O549" s="17"/>
      <c r="P549" s="5">
        <f t="shared" si="45"/>
        <v>0</v>
      </c>
      <c r="R549" s="10">
        <f t="shared" si="46"/>
        <v>0</v>
      </c>
    </row>
    <row r="550" spans="11:18">
      <c r="K550" s="1">
        <f t="shared" si="42"/>
        <v>0</v>
      </c>
      <c r="L550" s="15"/>
      <c r="M550" s="1">
        <f t="shared" si="43"/>
        <v>0</v>
      </c>
      <c r="N550" s="5">
        <f t="shared" si="44"/>
        <v>0</v>
      </c>
      <c r="O550" s="17"/>
      <c r="P550" s="5">
        <f t="shared" si="45"/>
        <v>0</v>
      </c>
      <c r="R550" s="10">
        <f t="shared" si="46"/>
        <v>0</v>
      </c>
    </row>
    <row r="551" spans="11:18">
      <c r="K551" s="1">
        <f t="shared" si="42"/>
        <v>0</v>
      </c>
      <c r="L551" s="15"/>
      <c r="M551" s="1">
        <f t="shared" si="43"/>
        <v>0</v>
      </c>
      <c r="N551" s="5">
        <f t="shared" si="44"/>
        <v>0</v>
      </c>
      <c r="O551" s="17"/>
      <c r="P551" s="5">
        <f t="shared" si="45"/>
        <v>0</v>
      </c>
      <c r="R551" s="10">
        <f t="shared" si="46"/>
        <v>0</v>
      </c>
    </row>
    <row r="552" spans="11:18">
      <c r="K552" s="1">
        <f t="shared" si="42"/>
        <v>0</v>
      </c>
      <c r="L552" s="15"/>
      <c r="M552" s="1">
        <f t="shared" si="43"/>
        <v>0</v>
      </c>
      <c r="N552" s="5">
        <f t="shared" si="44"/>
        <v>0</v>
      </c>
      <c r="O552" s="17"/>
      <c r="P552" s="5">
        <f t="shared" si="45"/>
        <v>0</v>
      </c>
      <c r="R552" s="10">
        <f t="shared" si="46"/>
        <v>0</v>
      </c>
    </row>
    <row r="553" spans="11:18">
      <c r="K553" s="1">
        <f t="shared" si="42"/>
        <v>0</v>
      </c>
      <c r="L553" s="15"/>
      <c r="M553" s="1">
        <f t="shared" si="43"/>
        <v>0</v>
      </c>
      <c r="N553" s="5">
        <f t="shared" si="44"/>
        <v>0</v>
      </c>
      <c r="O553" s="17"/>
      <c r="P553" s="5">
        <f t="shared" si="45"/>
        <v>0</v>
      </c>
      <c r="R553" s="10">
        <f t="shared" si="46"/>
        <v>0</v>
      </c>
    </row>
    <row r="554" spans="11:18">
      <c r="K554" s="1">
        <f t="shared" si="42"/>
        <v>0</v>
      </c>
      <c r="L554" s="15"/>
      <c r="M554" s="1">
        <f t="shared" si="43"/>
        <v>0</v>
      </c>
      <c r="N554" s="5">
        <f t="shared" si="44"/>
        <v>0</v>
      </c>
      <c r="O554" s="17"/>
      <c r="P554" s="5">
        <f t="shared" si="45"/>
        <v>0</v>
      </c>
      <c r="R554" s="10">
        <f t="shared" si="46"/>
        <v>0</v>
      </c>
    </row>
    <row r="555" spans="11:18">
      <c r="K555" s="1">
        <f t="shared" si="42"/>
        <v>0</v>
      </c>
      <c r="L555" s="15"/>
      <c r="M555" s="1">
        <f t="shared" si="43"/>
        <v>0</v>
      </c>
      <c r="N555" s="5">
        <f t="shared" si="44"/>
        <v>0</v>
      </c>
      <c r="O555" s="17"/>
      <c r="P555" s="5">
        <f t="shared" si="45"/>
        <v>0</v>
      </c>
      <c r="R555" s="10">
        <f t="shared" si="46"/>
        <v>0</v>
      </c>
    </row>
    <row r="556" spans="11:18">
      <c r="K556" s="1">
        <f t="shared" si="42"/>
        <v>0</v>
      </c>
      <c r="L556" s="15"/>
      <c r="M556" s="1">
        <f t="shared" si="43"/>
        <v>0</v>
      </c>
      <c r="N556" s="5">
        <f t="shared" si="44"/>
        <v>0</v>
      </c>
      <c r="O556" s="17"/>
      <c r="P556" s="5">
        <f t="shared" si="45"/>
        <v>0</v>
      </c>
      <c r="R556" s="10">
        <f t="shared" si="46"/>
        <v>0</v>
      </c>
    </row>
    <row r="557" spans="11:18">
      <c r="K557" s="1">
        <f t="shared" si="42"/>
        <v>0</v>
      </c>
      <c r="L557" s="15"/>
      <c r="M557" s="1">
        <f t="shared" si="43"/>
        <v>0</v>
      </c>
      <c r="N557" s="5">
        <f t="shared" si="44"/>
        <v>0</v>
      </c>
      <c r="O557" s="17"/>
      <c r="P557" s="5">
        <f t="shared" si="45"/>
        <v>0</v>
      </c>
      <c r="R557" s="10">
        <f t="shared" si="46"/>
        <v>0</v>
      </c>
    </row>
    <row r="558" spans="11:18">
      <c r="K558" s="1">
        <f t="shared" si="42"/>
        <v>0</v>
      </c>
      <c r="L558" s="15"/>
      <c r="M558" s="1">
        <f t="shared" si="43"/>
        <v>0</v>
      </c>
      <c r="N558" s="5">
        <f t="shared" si="44"/>
        <v>0</v>
      </c>
      <c r="O558" s="17"/>
      <c r="P558" s="5">
        <f t="shared" si="45"/>
        <v>0</v>
      </c>
      <c r="R558" s="10">
        <f t="shared" si="46"/>
        <v>0</v>
      </c>
    </row>
    <row r="559" spans="11:18">
      <c r="K559" s="1">
        <f t="shared" si="42"/>
        <v>0</v>
      </c>
      <c r="L559" s="15"/>
      <c r="M559" s="1">
        <f t="shared" si="43"/>
        <v>0</v>
      </c>
      <c r="N559" s="5">
        <f t="shared" si="44"/>
        <v>0</v>
      </c>
      <c r="O559" s="17"/>
      <c r="P559" s="5">
        <f t="shared" si="45"/>
        <v>0</v>
      </c>
      <c r="R559" s="10">
        <f t="shared" si="46"/>
        <v>0</v>
      </c>
    </row>
    <row r="560" spans="11:18">
      <c r="K560" s="1">
        <f t="shared" si="42"/>
        <v>0</v>
      </c>
      <c r="L560" s="15"/>
      <c r="M560" s="1">
        <f t="shared" si="43"/>
        <v>0</v>
      </c>
      <c r="N560" s="5">
        <f t="shared" si="44"/>
        <v>0</v>
      </c>
      <c r="O560" s="17"/>
      <c r="P560" s="5">
        <f t="shared" si="45"/>
        <v>0</v>
      </c>
      <c r="R560" s="10">
        <f t="shared" si="46"/>
        <v>0</v>
      </c>
    </row>
    <row r="561" spans="11:18">
      <c r="K561" s="1">
        <f t="shared" si="42"/>
        <v>0</v>
      </c>
      <c r="L561" s="15"/>
      <c r="M561" s="1">
        <f t="shared" si="43"/>
        <v>0</v>
      </c>
      <c r="N561" s="5">
        <f t="shared" si="44"/>
        <v>0</v>
      </c>
      <c r="O561" s="17"/>
      <c r="P561" s="5">
        <f t="shared" si="45"/>
        <v>0</v>
      </c>
      <c r="R561" s="10">
        <f t="shared" si="46"/>
        <v>0</v>
      </c>
    </row>
    <row r="562" spans="11:18">
      <c r="K562" s="1">
        <f t="shared" si="42"/>
        <v>0</v>
      </c>
      <c r="L562" s="15"/>
      <c r="M562" s="1">
        <f t="shared" si="43"/>
        <v>0</v>
      </c>
      <c r="N562" s="5">
        <f t="shared" si="44"/>
        <v>0</v>
      </c>
      <c r="O562" s="17"/>
      <c r="P562" s="5">
        <f t="shared" si="45"/>
        <v>0</v>
      </c>
      <c r="R562" s="10">
        <f t="shared" si="46"/>
        <v>0</v>
      </c>
    </row>
    <row r="563" spans="11:18">
      <c r="K563" s="1">
        <f t="shared" si="42"/>
        <v>0</v>
      </c>
      <c r="L563" s="15"/>
      <c r="M563" s="1">
        <f t="shared" si="43"/>
        <v>0</v>
      </c>
      <c r="N563" s="5">
        <f t="shared" si="44"/>
        <v>0</v>
      </c>
      <c r="O563" s="17"/>
      <c r="P563" s="5">
        <f t="shared" si="45"/>
        <v>0</v>
      </c>
      <c r="R563" s="10">
        <f t="shared" si="46"/>
        <v>0</v>
      </c>
    </row>
    <row r="564" spans="11:18">
      <c r="K564" s="1">
        <f t="shared" si="42"/>
        <v>0</v>
      </c>
      <c r="L564" s="15"/>
      <c r="M564" s="1">
        <f t="shared" si="43"/>
        <v>0</v>
      </c>
      <c r="N564" s="5">
        <f t="shared" si="44"/>
        <v>0</v>
      </c>
      <c r="O564" s="17"/>
      <c r="P564" s="5">
        <f t="shared" si="45"/>
        <v>0</v>
      </c>
      <c r="R564" s="10">
        <f t="shared" si="46"/>
        <v>0</v>
      </c>
    </row>
    <row r="565" spans="11:18">
      <c r="K565" s="1">
        <f t="shared" si="42"/>
        <v>0</v>
      </c>
      <c r="L565" s="15"/>
      <c r="M565" s="1">
        <f t="shared" si="43"/>
        <v>0</v>
      </c>
      <c r="N565" s="5">
        <f t="shared" si="44"/>
        <v>0</v>
      </c>
      <c r="O565" s="17"/>
      <c r="P565" s="5">
        <f t="shared" si="45"/>
        <v>0</v>
      </c>
      <c r="R565" s="10">
        <f t="shared" si="46"/>
        <v>0</v>
      </c>
    </row>
    <row r="566" spans="11:18">
      <c r="K566" s="1">
        <f t="shared" si="42"/>
        <v>0</v>
      </c>
      <c r="L566" s="15"/>
      <c r="M566" s="1">
        <f t="shared" si="43"/>
        <v>0</v>
      </c>
      <c r="N566" s="5">
        <f t="shared" si="44"/>
        <v>0</v>
      </c>
      <c r="O566" s="17"/>
      <c r="P566" s="5">
        <f t="shared" si="45"/>
        <v>0</v>
      </c>
      <c r="R566" s="10">
        <f t="shared" si="46"/>
        <v>0</v>
      </c>
    </row>
    <row r="567" spans="11:18">
      <c r="K567" s="1">
        <f t="shared" si="42"/>
        <v>0</v>
      </c>
      <c r="L567" s="15"/>
      <c r="M567" s="1">
        <f t="shared" si="43"/>
        <v>0</v>
      </c>
      <c r="N567" s="5">
        <f t="shared" si="44"/>
        <v>0</v>
      </c>
      <c r="O567" s="17"/>
      <c r="P567" s="5">
        <f t="shared" si="45"/>
        <v>0</v>
      </c>
      <c r="R567" s="10">
        <f t="shared" si="46"/>
        <v>0</v>
      </c>
    </row>
    <row r="568" spans="11:18">
      <c r="K568" s="1">
        <f t="shared" si="42"/>
        <v>0</v>
      </c>
      <c r="L568" s="15"/>
      <c r="M568" s="1">
        <f t="shared" si="43"/>
        <v>0</v>
      </c>
      <c r="N568" s="5">
        <f t="shared" si="44"/>
        <v>0</v>
      </c>
      <c r="O568" s="17"/>
      <c r="P568" s="5">
        <f t="shared" si="45"/>
        <v>0</v>
      </c>
      <c r="R568" s="10">
        <f t="shared" si="46"/>
        <v>0</v>
      </c>
    </row>
    <row r="569" spans="11:18">
      <c r="K569" s="1">
        <f t="shared" si="42"/>
        <v>0</v>
      </c>
      <c r="L569" s="15"/>
      <c r="M569" s="1">
        <f t="shared" si="43"/>
        <v>0</v>
      </c>
      <c r="N569" s="5">
        <f t="shared" si="44"/>
        <v>0</v>
      </c>
      <c r="O569" s="17"/>
      <c r="P569" s="5">
        <f t="shared" si="45"/>
        <v>0</v>
      </c>
      <c r="R569" s="10">
        <f t="shared" si="46"/>
        <v>0</v>
      </c>
    </row>
    <row r="570" spans="11:18">
      <c r="K570" s="1">
        <f t="shared" si="42"/>
        <v>0</v>
      </c>
      <c r="L570" s="15"/>
      <c r="M570" s="1">
        <f t="shared" si="43"/>
        <v>0</v>
      </c>
      <c r="N570" s="5">
        <f t="shared" si="44"/>
        <v>0</v>
      </c>
      <c r="O570" s="17"/>
      <c r="P570" s="5">
        <f t="shared" si="45"/>
        <v>0</v>
      </c>
      <c r="R570" s="10">
        <f t="shared" si="46"/>
        <v>0</v>
      </c>
    </row>
    <row r="571" spans="11:18">
      <c r="K571" s="1">
        <f t="shared" si="42"/>
        <v>0</v>
      </c>
      <c r="L571" s="15"/>
      <c r="M571" s="1">
        <f t="shared" si="43"/>
        <v>0</v>
      </c>
      <c r="N571" s="5">
        <f t="shared" si="44"/>
        <v>0</v>
      </c>
      <c r="O571" s="17"/>
      <c r="P571" s="5">
        <f t="shared" si="45"/>
        <v>0</v>
      </c>
      <c r="R571" s="10">
        <f t="shared" si="46"/>
        <v>0</v>
      </c>
    </row>
    <row r="572" spans="11:18">
      <c r="K572" s="1">
        <f t="shared" si="42"/>
        <v>0</v>
      </c>
      <c r="L572" s="15"/>
      <c r="M572" s="1">
        <f t="shared" si="43"/>
        <v>0</v>
      </c>
      <c r="N572" s="5">
        <f t="shared" si="44"/>
        <v>0</v>
      </c>
      <c r="O572" s="17"/>
      <c r="P572" s="5">
        <f t="shared" si="45"/>
        <v>0</v>
      </c>
      <c r="R572" s="10">
        <f t="shared" si="46"/>
        <v>0</v>
      </c>
    </row>
    <row r="573" spans="11:18">
      <c r="K573" s="1">
        <f t="shared" si="42"/>
        <v>0</v>
      </c>
      <c r="L573" s="15"/>
      <c r="M573" s="1">
        <f t="shared" si="43"/>
        <v>0</v>
      </c>
      <c r="N573" s="5">
        <f t="shared" si="44"/>
        <v>0</v>
      </c>
      <c r="O573" s="17"/>
      <c r="P573" s="5">
        <f t="shared" si="45"/>
        <v>0</v>
      </c>
      <c r="R573" s="10">
        <f t="shared" si="46"/>
        <v>0</v>
      </c>
    </row>
    <row r="574" spans="11:18">
      <c r="K574" s="1">
        <f t="shared" si="42"/>
        <v>0</v>
      </c>
      <c r="L574" s="15"/>
      <c r="M574" s="1">
        <f t="shared" si="43"/>
        <v>0</v>
      </c>
      <c r="N574" s="5">
        <f t="shared" si="44"/>
        <v>0</v>
      </c>
      <c r="O574" s="17"/>
      <c r="P574" s="5">
        <f t="shared" si="45"/>
        <v>0</v>
      </c>
      <c r="R574" s="10">
        <f t="shared" si="46"/>
        <v>0</v>
      </c>
    </row>
    <row r="575" spans="11:18">
      <c r="K575" s="1">
        <f t="shared" si="42"/>
        <v>0</v>
      </c>
      <c r="L575" s="15"/>
      <c r="M575" s="1">
        <f t="shared" si="43"/>
        <v>0</v>
      </c>
      <c r="N575" s="5">
        <f t="shared" si="44"/>
        <v>0</v>
      </c>
      <c r="O575" s="17"/>
      <c r="P575" s="5">
        <f t="shared" si="45"/>
        <v>0</v>
      </c>
      <c r="R575" s="10">
        <f t="shared" si="46"/>
        <v>0</v>
      </c>
    </row>
    <row r="576" spans="11:18">
      <c r="K576" s="1">
        <f t="shared" si="42"/>
        <v>0</v>
      </c>
      <c r="L576" s="15"/>
      <c r="M576" s="1">
        <f t="shared" si="43"/>
        <v>0</v>
      </c>
      <c r="N576" s="5">
        <f t="shared" si="44"/>
        <v>0</v>
      </c>
      <c r="O576" s="17"/>
      <c r="P576" s="5">
        <f t="shared" si="45"/>
        <v>0</v>
      </c>
      <c r="R576" s="10">
        <f t="shared" si="46"/>
        <v>0</v>
      </c>
    </row>
    <row r="577" spans="11:18">
      <c r="K577" s="1">
        <f t="shared" si="42"/>
        <v>0</v>
      </c>
      <c r="L577" s="15"/>
      <c r="M577" s="1">
        <f t="shared" si="43"/>
        <v>0</v>
      </c>
      <c r="N577" s="5">
        <f t="shared" si="44"/>
        <v>0</v>
      </c>
      <c r="O577" s="17"/>
      <c r="P577" s="5">
        <f t="shared" si="45"/>
        <v>0</v>
      </c>
      <c r="R577" s="10">
        <f t="shared" si="46"/>
        <v>0</v>
      </c>
    </row>
    <row r="578" spans="11:18">
      <c r="K578" s="1">
        <f t="shared" si="42"/>
        <v>0</v>
      </c>
      <c r="L578" s="15"/>
      <c r="M578" s="1">
        <f t="shared" si="43"/>
        <v>0</v>
      </c>
      <c r="N578" s="5">
        <f t="shared" si="44"/>
        <v>0</v>
      </c>
      <c r="O578" s="17"/>
      <c r="P578" s="5">
        <f t="shared" si="45"/>
        <v>0</v>
      </c>
      <c r="R578" s="10">
        <f t="shared" si="46"/>
        <v>0</v>
      </c>
    </row>
    <row r="579" spans="11:18">
      <c r="K579" s="1">
        <f t="shared" si="42"/>
        <v>0</v>
      </c>
      <c r="L579" s="15"/>
      <c r="M579" s="1">
        <f t="shared" si="43"/>
        <v>0</v>
      </c>
      <c r="N579" s="5">
        <f t="shared" si="44"/>
        <v>0</v>
      </c>
      <c r="O579" s="17"/>
      <c r="P579" s="5">
        <f t="shared" si="45"/>
        <v>0</v>
      </c>
      <c r="R579" s="10">
        <f t="shared" si="46"/>
        <v>0</v>
      </c>
    </row>
    <row r="580" spans="11:18">
      <c r="K580" s="1">
        <f t="shared" si="42"/>
        <v>0</v>
      </c>
      <c r="L580" s="15"/>
      <c r="M580" s="1">
        <f t="shared" si="43"/>
        <v>0</v>
      </c>
      <c r="N580" s="5">
        <f t="shared" si="44"/>
        <v>0</v>
      </c>
      <c r="O580" s="17"/>
      <c r="P580" s="5">
        <f t="shared" si="45"/>
        <v>0</v>
      </c>
      <c r="R580" s="10">
        <f t="shared" si="46"/>
        <v>0</v>
      </c>
    </row>
    <row r="581" spans="11:18">
      <c r="K581" s="1">
        <f t="shared" si="42"/>
        <v>0</v>
      </c>
      <c r="L581" s="15"/>
      <c r="M581" s="1">
        <f t="shared" si="43"/>
        <v>0</v>
      </c>
      <c r="N581" s="5">
        <f t="shared" si="44"/>
        <v>0</v>
      </c>
      <c r="O581" s="17"/>
      <c r="P581" s="5">
        <f t="shared" si="45"/>
        <v>0</v>
      </c>
      <c r="R581" s="10">
        <f t="shared" si="46"/>
        <v>0</v>
      </c>
    </row>
    <row r="582" spans="11:18">
      <c r="K582" s="1">
        <f t="shared" si="42"/>
        <v>0</v>
      </c>
      <c r="L582" s="15"/>
      <c r="M582" s="1">
        <f t="shared" si="43"/>
        <v>0</v>
      </c>
      <c r="N582" s="5">
        <f t="shared" si="44"/>
        <v>0</v>
      </c>
      <c r="O582" s="17"/>
      <c r="P582" s="5">
        <f t="shared" si="45"/>
        <v>0</v>
      </c>
      <c r="R582" s="10">
        <f t="shared" si="46"/>
        <v>0</v>
      </c>
    </row>
    <row r="583" spans="11:18">
      <c r="K583" s="1">
        <f t="shared" si="42"/>
        <v>0</v>
      </c>
      <c r="L583" s="15"/>
      <c r="M583" s="1">
        <f t="shared" si="43"/>
        <v>0</v>
      </c>
      <c r="N583" s="5">
        <f t="shared" si="44"/>
        <v>0</v>
      </c>
      <c r="O583" s="17"/>
      <c r="P583" s="5">
        <f t="shared" si="45"/>
        <v>0</v>
      </c>
      <c r="R583" s="10">
        <f t="shared" si="46"/>
        <v>0</v>
      </c>
    </row>
    <row r="584" spans="11:18">
      <c r="K584" s="1">
        <f t="shared" si="42"/>
        <v>0</v>
      </c>
      <c r="L584" s="15"/>
      <c r="M584" s="1">
        <f t="shared" si="43"/>
        <v>0</v>
      </c>
      <c r="N584" s="5">
        <f t="shared" si="44"/>
        <v>0</v>
      </c>
      <c r="O584" s="17"/>
      <c r="P584" s="5">
        <f t="shared" si="45"/>
        <v>0</v>
      </c>
      <c r="R584" s="10">
        <f t="shared" si="46"/>
        <v>0</v>
      </c>
    </row>
    <row r="585" spans="11:18">
      <c r="K585" s="1">
        <f t="shared" si="42"/>
        <v>0</v>
      </c>
      <c r="L585" s="15"/>
      <c r="M585" s="1">
        <f t="shared" si="43"/>
        <v>0</v>
      </c>
      <c r="N585" s="5">
        <f t="shared" si="44"/>
        <v>0</v>
      </c>
      <c r="O585" s="17"/>
      <c r="P585" s="5">
        <f t="shared" si="45"/>
        <v>0</v>
      </c>
      <c r="R585" s="10">
        <f t="shared" si="46"/>
        <v>0</v>
      </c>
    </row>
    <row r="586" spans="11:18">
      <c r="K586" s="1">
        <f t="shared" si="42"/>
        <v>0</v>
      </c>
      <c r="L586" s="15"/>
      <c r="M586" s="1">
        <f t="shared" si="43"/>
        <v>0</v>
      </c>
      <c r="N586" s="5">
        <f t="shared" si="44"/>
        <v>0</v>
      </c>
      <c r="O586" s="17"/>
      <c r="P586" s="5">
        <f t="shared" si="45"/>
        <v>0</v>
      </c>
      <c r="R586" s="10">
        <f t="shared" si="46"/>
        <v>0</v>
      </c>
    </row>
    <row r="587" spans="11:18">
      <c r="K587" s="1">
        <f t="shared" si="42"/>
        <v>0</v>
      </c>
      <c r="L587" s="15"/>
      <c r="M587" s="1">
        <f t="shared" si="43"/>
        <v>0</v>
      </c>
      <c r="N587" s="5">
        <f t="shared" si="44"/>
        <v>0</v>
      </c>
      <c r="O587" s="17"/>
      <c r="P587" s="5">
        <f t="shared" si="45"/>
        <v>0</v>
      </c>
      <c r="R587" s="10">
        <f t="shared" si="46"/>
        <v>0</v>
      </c>
    </row>
    <row r="588" spans="11:18">
      <c r="K588" s="1">
        <f t="shared" ref="K588:K651" si="47">F588*G588*H588*J588</f>
        <v>0</v>
      </c>
      <c r="L588" s="15"/>
      <c r="M588" s="1">
        <f t="shared" ref="M588:M651" si="48">(K588*L588)+K588</f>
        <v>0</v>
      </c>
      <c r="N588" s="5">
        <f t="shared" ref="N588:N651" si="49">M588*I588</f>
        <v>0</v>
      </c>
      <c r="O588" s="17"/>
      <c r="P588" s="5">
        <f t="shared" ref="P588:P651" si="50">(N588*O588)+N588</f>
        <v>0</v>
      </c>
      <c r="R588" s="10">
        <f t="shared" ref="R588:R651" si="51">ROUNDUP(((($D$5*Q588)/100)+Q588),0)</f>
        <v>0</v>
      </c>
    </row>
    <row r="589" spans="11:18">
      <c r="K589" s="1">
        <f t="shared" si="47"/>
        <v>0</v>
      </c>
      <c r="L589" s="15"/>
      <c r="M589" s="1">
        <f t="shared" si="48"/>
        <v>0</v>
      </c>
      <c r="N589" s="5">
        <f t="shared" si="49"/>
        <v>0</v>
      </c>
      <c r="O589" s="17"/>
      <c r="P589" s="5">
        <f t="shared" si="50"/>
        <v>0</v>
      </c>
      <c r="R589" s="10">
        <f t="shared" si="51"/>
        <v>0</v>
      </c>
    </row>
    <row r="590" spans="11:18">
      <c r="K590" s="1">
        <f t="shared" si="47"/>
        <v>0</v>
      </c>
      <c r="L590" s="15"/>
      <c r="M590" s="1">
        <f t="shared" si="48"/>
        <v>0</v>
      </c>
      <c r="N590" s="5">
        <f t="shared" si="49"/>
        <v>0</v>
      </c>
      <c r="O590" s="17"/>
      <c r="P590" s="5">
        <f t="shared" si="50"/>
        <v>0</v>
      </c>
      <c r="R590" s="10">
        <f t="shared" si="51"/>
        <v>0</v>
      </c>
    </row>
    <row r="591" spans="11:18">
      <c r="K591" s="1">
        <f t="shared" si="47"/>
        <v>0</v>
      </c>
      <c r="L591" s="15"/>
      <c r="M591" s="1">
        <f t="shared" si="48"/>
        <v>0</v>
      </c>
      <c r="N591" s="5">
        <f t="shared" si="49"/>
        <v>0</v>
      </c>
      <c r="O591" s="17"/>
      <c r="P591" s="5">
        <f t="shared" si="50"/>
        <v>0</v>
      </c>
      <c r="R591" s="10">
        <f t="shared" si="51"/>
        <v>0</v>
      </c>
    </row>
    <row r="592" spans="11:18">
      <c r="K592" s="1">
        <f t="shared" si="47"/>
        <v>0</v>
      </c>
      <c r="L592" s="15"/>
      <c r="M592" s="1">
        <f t="shared" si="48"/>
        <v>0</v>
      </c>
      <c r="N592" s="5">
        <f t="shared" si="49"/>
        <v>0</v>
      </c>
      <c r="O592" s="17"/>
      <c r="P592" s="5">
        <f t="shared" si="50"/>
        <v>0</v>
      </c>
      <c r="R592" s="10">
        <f t="shared" si="51"/>
        <v>0</v>
      </c>
    </row>
    <row r="593" spans="11:18">
      <c r="K593" s="1">
        <f t="shared" si="47"/>
        <v>0</v>
      </c>
      <c r="L593" s="15"/>
      <c r="M593" s="1">
        <f t="shared" si="48"/>
        <v>0</v>
      </c>
      <c r="N593" s="5">
        <f t="shared" si="49"/>
        <v>0</v>
      </c>
      <c r="O593" s="17"/>
      <c r="P593" s="5">
        <f t="shared" si="50"/>
        <v>0</v>
      </c>
      <c r="R593" s="10">
        <f t="shared" si="51"/>
        <v>0</v>
      </c>
    </row>
    <row r="594" spans="11:18">
      <c r="K594" s="1">
        <f t="shared" si="47"/>
        <v>0</v>
      </c>
      <c r="L594" s="15"/>
      <c r="M594" s="1">
        <f t="shared" si="48"/>
        <v>0</v>
      </c>
      <c r="N594" s="5">
        <f t="shared" si="49"/>
        <v>0</v>
      </c>
      <c r="O594" s="17"/>
      <c r="P594" s="5">
        <f t="shared" si="50"/>
        <v>0</v>
      </c>
      <c r="R594" s="10">
        <f t="shared" si="51"/>
        <v>0</v>
      </c>
    </row>
    <row r="595" spans="11:18">
      <c r="K595" s="1">
        <f t="shared" si="47"/>
        <v>0</v>
      </c>
      <c r="L595" s="15"/>
      <c r="M595" s="1">
        <f t="shared" si="48"/>
        <v>0</v>
      </c>
      <c r="N595" s="5">
        <f t="shared" si="49"/>
        <v>0</v>
      </c>
      <c r="O595" s="17"/>
      <c r="P595" s="5">
        <f t="shared" si="50"/>
        <v>0</v>
      </c>
      <c r="R595" s="10">
        <f t="shared" si="51"/>
        <v>0</v>
      </c>
    </row>
    <row r="596" spans="11:18">
      <c r="K596" s="1">
        <f t="shared" si="47"/>
        <v>0</v>
      </c>
      <c r="L596" s="15"/>
      <c r="M596" s="1">
        <f t="shared" si="48"/>
        <v>0</v>
      </c>
      <c r="N596" s="5">
        <f t="shared" si="49"/>
        <v>0</v>
      </c>
      <c r="O596" s="17"/>
      <c r="P596" s="5">
        <f t="shared" si="50"/>
        <v>0</v>
      </c>
      <c r="R596" s="10">
        <f t="shared" si="51"/>
        <v>0</v>
      </c>
    </row>
    <row r="597" spans="11:18">
      <c r="K597" s="1">
        <f t="shared" si="47"/>
        <v>0</v>
      </c>
      <c r="L597" s="15"/>
      <c r="M597" s="1">
        <f t="shared" si="48"/>
        <v>0</v>
      </c>
      <c r="N597" s="5">
        <f t="shared" si="49"/>
        <v>0</v>
      </c>
      <c r="O597" s="17"/>
      <c r="P597" s="5">
        <f t="shared" si="50"/>
        <v>0</v>
      </c>
      <c r="R597" s="10">
        <f t="shared" si="51"/>
        <v>0</v>
      </c>
    </row>
    <row r="598" spans="11:18">
      <c r="K598" s="1">
        <f t="shared" si="47"/>
        <v>0</v>
      </c>
      <c r="L598" s="15"/>
      <c r="M598" s="1">
        <f t="shared" si="48"/>
        <v>0</v>
      </c>
      <c r="N598" s="5">
        <f t="shared" si="49"/>
        <v>0</v>
      </c>
      <c r="O598" s="17"/>
      <c r="P598" s="5">
        <f t="shared" si="50"/>
        <v>0</v>
      </c>
      <c r="R598" s="10">
        <f t="shared" si="51"/>
        <v>0</v>
      </c>
    </row>
    <row r="599" spans="11:18">
      <c r="K599" s="1">
        <f t="shared" si="47"/>
        <v>0</v>
      </c>
      <c r="L599" s="15"/>
      <c r="M599" s="1">
        <f t="shared" si="48"/>
        <v>0</v>
      </c>
      <c r="N599" s="5">
        <f t="shared" si="49"/>
        <v>0</v>
      </c>
      <c r="O599" s="17"/>
      <c r="P599" s="5">
        <f t="shared" si="50"/>
        <v>0</v>
      </c>
      <c r="R599" s="10">
        <f t="shared" si="51"/>
        <v>0</v>
      </c>
    </row>
    <row r="600" spans="11:18">
      <c r="K600" s="1">
        <f t="shared" si="47"/>
        <v>0</v>
      </c>
      <c r="L600" s="15"/>
      <c r="M600" s="1">
        <f t="shared" si="48"/>
        <v>0</v>
      </c>
      <c r="N600" s="5">
        <f t="shared" si="49"/>
        <v>0</v>
      </c>
      <c r="O600" s="17"/>
      <c r="P600" s="5">
        <f t="shared" si="50"/>
        <v>0</v>
      </c>
      <c r="R600" s="10">
        <f t="shared" si="51"/>
        <v>0</v>
      </c>
    </row>
    <row r="601" spans="11:18">
      <c r="K601" s="1">
        <f t="shared" si="47"/>
        <v>0</v>
      </c>
      <c r="L601" s="15"/>
      <c r="M601" s="1">
        <f t="shared" si="48"/>
        <v>0</v>
      </c>
      <c r="N601" s="5">
        <f t="shared" si="49"/>
        <v>0</v>
      </c>
      <c r="O601" s="17"/>
      <c r="P601" s="5">
        <f t="shared" si="50"/>
        <v>0</v>
      </c>
      <c r="R601" s="10">
        <f t="shared" si="51"/>
        <v>0</v>
      </c>
    </row>
    <row r="602" spans="11:18">
      <c r="K602" s="1">
        <f t="shared" si="47"/>
        <v>0</v>
      </c>
      <c r="L602" s="15"/>
      <c r="M602" s="1">
        <f t="shared" si="48"/>
        <v>0</v>
      </c>
      <c r="N602" s="5">
        <f t="shared" si="49"/>
        <v>0</v>
      </c>
      <c r="O602" s="17"/>
      <c r="P602" s="5">
        <f t="shared" si="50"/>
        <v>0</v>
      </c>
      <c r="R602" s="10">
        <f t="shared" si="51"/>
        <v>0</v>
      </c>
    </row>
    <row r="603" spans="11:18">
      <c r="K603" s="1">
        <f t="shared" si="47"/>
        <v>0</v>
      </c>
      <c r="L603" s="15"/>
      <c r="M603" s="1">
        <f t="shared" si="48"/>
        <v>0</v>
      </c>
      <c r="N603" s="5">
        <f t="shared" si="49"/>
        <v>0</v>
      </c>
      <c r="O603" s="17"/>
      <c r="P603" s="5">
        <f t="shared" si="50"/>
        <v>0</v>
      </c>
      <c r="R603" s="10">
        <f t="shared" si="51"/>
        <v>0</v>
      </c>
    </row>
    <row r="604" spans="11:18">
      <c r="K604" s="1">
        <f t="shared" si="47"/>
        <v>0</v>
      </c>
      <c r="L604" s="15"/>
      <c r="M604" s="1">
        <f t="shared" si="48"/>
        <v>0</v>
      </c>
      <c r="N604" s="5">
        <f t="shared" si="49"/>
        <v>0</v>
      </c>
      <c r="O604" s="17"/>
      <c r="P604" s="5">
        <f t="shared" si="50"/>
        <v>0</v>
      </c>
      <c r="R604" s="10">
        <f t="shared" si="51"/>
        <v>0</v>
      </c>
    </row>
    <row r="605" spans="11:18">
      <c r="K605" s="1">
        <f t="shared" si="47"/>
        <v>0</v>
      </c>
      <c r="L605" s="15"/>
      <c r="M605" s="1">
        <f t="shared" si="48"/>
        <v>0</v>
      </c>
      <c r="N605" s="5">
        <f t="shared" si="49"/>
        <v>0</v>
      </c>
      <c r="O605" s="17"/>
      <c r="P605" s="5">
        <f t="shared" si="50"/>
        <v>0</v>
      </c>
      <c r="R605" s="10">
        <f t="shared" si="51"/>
        <v>0</v>
      </c>
    </row>
    <row r="606" spans="11:18">
      <c r="K606" s="1">
        <f t="shared" si="47"/>
        <v>0</v>
      </c>
      <c r="L606" s="15"/>
      <c r="M606" s="1">
        <f t="shared" si="48"/>
        <v>0</v>
      </c>
      <c r="N606" s="5">
        <f t="shared" si="49"/>
        <v>0</v>
      </c>
      <c r="O606" s="17"/>
      <c r="P606" s="5">
        <f t="shared" si="50"/>
        <v>0</v>
      </c>
      <c r="R606" s="10">
        <f t="shared" si="51"/>
        <v>0</v>
      </c>
    </row>
    <row r="607" spans="11:18">
      <c r="K607" s="1">
        <f t="shared" si="47"/>
        <v>0</v>
      </c>
      <c r="L607" s="15"/>
      <c r="M607" s="1">
        <f t="shared" si="48"/>
        <v>0</v>
      </c>
      <c r="N607" s="5">
        <f t="shared" si="49"/>
        <v>0</v>
      </c>
      <c r="O607" s="17"/>
      <c r="P607" s="5">
        <f t="shared" si="50"/>
        <v>0</v>
      </c>
      <c r="R607" s="10">
        <f t="shared" si="51"/>
        <v>0</v>
      </c>
    </row>
    <row r="608" spans="11:18">
      <c r="K608" s="1">
        <f t="shared" si="47"/>
        <v>0</v>
      </c>
      <c r="L608" s="15"/>
      <c r="M608" s="1">
        <f t="shared" si="48"/>
        <v>0</v>
      </c>
      <c r="N608" s="5">
        <f t="shared" si="49"/>
        <v>0</v>
      </c>
      <c r="O608" s="17"/>
      <c r="P608" s="5">
        <f t="shared" si="50"/>
        <v>0</v>
      </c>
      <c r="R608" s="10">
        <f t="shared" si="51"/>
        <v>0</v>
      </c>
    </row>
    <row r="609" spans="11:18">
      <c r="K609" s="1">
        <f t="shared" si="47"/>
        <v>0</v>
      </c>
      <c r="L609" s="15"/>
      <c r="M609" s="1">
        <f t="shared" si="48"/>
        <v>0</v>
      </c>
      <c r="N609" s="5">
        <f t="shared" si="49"/>
        <v>0</v>
      </c>
      <c r="O609" s="17"/>
      <c r="P609" s="5">
        <f t="shared" si="50"/>
        <v>0</v>
      </c>
      <c r="R609" s="10">
        <f t="shared" si="51"/>
        <v>0</v>
      </c>
    </row>
    <row r="610" spans="11:18">
      <c r="K610" s="1">
        <f t="shared" si="47"/>
        <v>0</v>
      </c>
      <c r="L610" s="15"/>
      <c r="M610" s="1">
        <f t="shared" si="48"/>
        <v>0</v>
      </c>
      <c r="N610" s="5">
        <f t="shared" si="49"/>
        <v>0</v>
      </c>
      <c r="O610" s="17"/>
      <c r="P610" s="5">
        <f t="shared" si="50"/>
        <v>0</v>
      </c>
      <c r="R610" s="10">
        <f t="shared" si="51"/>
        <v>0</v>
      </c>
    </row>
    <row r="611" spans="11:18">
      <c r="K611" s="1">
        <f t="shared" si="47"/>
        <v>0</v>
      </c>
      <c r="L611" s="15"/>
      <c r="M611" s="1">
        <f t="shared" si="48"/>
        <v>0</v>
      </c>
      <c r="N611" s="5">
        <f t="shared" si="49"/>
        <v>0</v>
      </c>
      <c r="O611" s="17"/>
      <c r="P611" s="5">
        <f t="shared" si="50"/>
        <v>0</v>
      </c>
      <c r="R611" s="10">
        <f t="shared" si="51"/>
        <v>0</v>
      </c>
    </row>
    <row r="612" spans="11:18">
      <c r="K612" s="1">
        <f t="shared" si="47"/>
        <v>0</v>
      </c>
      <c r="L612" s="15"/>
      <c r="M612" s="1">
        <f t="shared" si="48"/>
        <v>0</v>
      </c>
      <c r="N612" s="5">
        <f t="shared" si="49"/>
        <v>0</v>
      </c>
      <c r="O612" s="17"/>
      <c r="P612" s="5">
        <f t="shared" si="50"/>
        <v>0</v>
      </c>
      <c r="R612" s="10">
        <f t="shared" si="51"/>
        <v>0</v>
      </c>
    </row>
    <row r="613" spans="11:18">
      <c r="K613" s="1">
        <f t="shared" si="47"/>
        <v>0</v>
      </c>
      <c r="L613" s="15"/>
      <c r="M613" s="1">
        <f t="shared" si="48"/>
        <v>0</v>
      </c>
      <c r="N613" s="5">
        <f t="shared" si="49"/>
        <v>0</v>
      </c>
      <c r="O613" s="17"/>
      <c r="P613" s="5">
        <f t="shared" si="50"/>
        <v>0</v>
      </c>
      <c r="R613" s="10">
        <f t="shared" si="51"/>
        <v>0</v>
      </c>
    </row>
    <row r="614" spans="11:18">
      <c r="K614" s="1">
        <f t="shared" si="47"/>
        <v>0</v>
      </c>
      <c r="L614" s="15"/>
      <c r="M614" s="1">
        <f t="shared" si="48"/>
        <v>0</v>
      </c>
      <c r="N614" s="5">
        <f t="shared" si="49"/>
        <v>0</v>
      </c>
      <c r="O614" s="17"/>
      <c r="P614" s="5">
        <f t="shared" si="50"/>
        <v>0</v>
      </c>
      <c r="R614" s="10">
        <f t="shared" si="51"/>
        <v>0</v>
      </c>
    </row>
    <row r="615" spans="11:18">
      <c r="K615" s="1">
        <f t="shared" si="47"/>
        <v>0</v>
      </c>
      <c r="L615" s="15"/>
      <c r="M615" s="1">
        <f t="shared" si="48"/>
        <v>0</v>
      </c>
      <c r="N615" s="5">
        <f t="shared" si="49"/>
        <v>0</v>
      </c>
      <c r="O615" s="17"/>
      <c r="P615" s="5">
        <f t="shared" si="50"/>
        <v>0</v>
      </c>
      <c r="R615" s="10">
        <f t="shared" si="51"/>
        <v>0</v>
      </c>
    </row>
    <row r="616" spans="11:18">
      <c r="K616" s="1">
        <f t="shared" si="47"/>
        <v>0</v>
      </c>
      <c r="L616" s="15"/>
      <c r="M616" s="1">
        <f t="shared" si="48"/>
        <v>0</v>
      </c>
      <c r="N616" s="5">
        <f t="shared" si="49"/>
        <v>0</v>
      </c>
      <c r="O616" s="17"/>
      <c r="P616" s="5">
        <f t="shared" si="50"/>
        <v>0</v>
      </c>
      <c r="R616" s="10">
        <f t="shared" si="51"/>
        <v>0</v>
      </c>
    </row>
    <row r="617" spans="11:18">
      <c r="K617" s="1">
        <f t="shared" si="47"/>
        <v>0</v>
      </c>
      <c r="L617" s="15"/>
      <c r="M617" s="1">
        <f t="shared" si="48"/>
        <v>0</v>
      </c>
      <c r="N617" s="5">
        <f t="shared" si="49"/>
        <v>0</v>
      </c>
      <c r="O617" s="17"/>
      <c r="P617" s="5">
        <f t="shared" si="50"/>
        <v>0</v>
      </c>
      <c r="R617" s="10">
        <f t="shared" si="51"/>
        <v>0</v>
      </c>
    </row>
    <row r="618" spans="11:18">
      <c r="K618" s="1">
        <f t="shared" si="47"/>
        <v>0</v>
      </c>
      <c r="L618" s="15"/>
      <c r="M618" s="1">
        <f t="shared" si="48"/>
        <v>0</v>
      </c>
      <c r="N618" s="5">
        <f t="shared" si="49"/>
        <v>0</v>
      </c>
      <c r="O618" s="17"/>
      <c r="P618" s="5">
        <f t="shared" si="50"/>
        <v>0</v>
      </c>
      <c r="R618" s="10">
        <f t="shared" si="51"/>
        <v>0</v>
      </c>
    </row>
    <row r="619" spans="11:18">
      <c r="K619" s="1">
        <f t="shared" si="47"/>
        <v>0</v>
      </c>
      <c r="L619" s="15"/>
      <c r="M619" s="1">
        <f t="shared" si="48"/>
        <v>0</v>
      </c>
      <c r="N619" s="5">
        <f t="shared" si="49"/>
        <v>0</v>
      </c>
      <c r="O619" s="17"/>
      <c r="P619" s="5">
        <f t="shared" si="50"/>
        <v>0</v>
      </c>
      <c r="R619" s="10">
        <f t="shared" si="51"/>
        <v>0</v>
      </c>
    </row>
    <row r="620" spans="11:18">
      <c r="K620" s="1">
        <f t="shared" si="47"/>
        <v>0</v>
      </c>
      <c r="L620" s="15"/>
      <c r="M620" s="1">
        <f t="shared" si="48"/>
        <v>0</v>
      </c>
      <c r="N620" s="5">
        <f t="shared" si="49"/>
        <v>0</v>
      </c>
      <c r="O620" s="17"/>
      <c r="P620" s="5">
        <f t="shared" si="50"/>
        <v>0</v>
      </c>
      <c r="R620" s="10">
        <f t="shared" si="51"/>
        <v>0</v>
      </c>
    </row>
    <row r="621" spans="11:18">
      <c r="K621" s="1">
        <f t="shared" si="47"/>
        <v>0</v>
      </c>
      <c r="L621" s="15"/>
      <c r="M621" s="1">
        <f t="shared" si="48"/>
        <v>0</v>
      </c>
      <c r="N621" s="5">
        <f t="shared" si="49"/>
        <v>0</v>
      </c>
      <c r="O621" s="17"/>
      <c r="P621" s="5">
        <f t="shared" si="50"/>
        <v>0</v>
      </c>
      <c r="R621" s="10">
        <f t="shared" si="51"/>
        <v>0</v>
      </c>
    </row>
    <row r="622" spans="11:18">
      <c r="K622" s="1">
        <f t="shared" si="47"/>
        <v>0</v>
      </c>
      <c r="L622" s="15"/>
      <c r="M622" s="1">
        <f t="shared" si="48"/>
        <v>0</v>
      </c>
      <c r="N622" s="5">
        <f t="shared" si="49"/>
        <v>0</v>
      </c>
      <c r="O622" s="17"/>
      <c r="P622" s="5">
        <f t="shared" si="50"/>
        <v>0</v>
      </c>
      <c r="R622" s="10">
        <f t="shared" si="51"/>
        <v>0</v>
      </c>
    </row>
    <row r="623" spans="11:18">
      <c r="K623" s="1">
        <f t="shared" si="47"/>
        <v>0</v>
      </c>
      <c r="L623" s="15"/>
      <c r="M623" s="1">
        <f t="shared" si="48"/>
        <v>0</v>
      </c>
      <c r="N623" s="5">
        <f t="shared" si="49"/>
        <v>0</v>
      </c>
      <c r="O623" s="17"/>
      <c r="P623" s="5">
        <f t="shared" si="50"/>
        <v>0</v>
      </c>
      <c r="R623" s="10">
        <f t="shared" si="51"/>
        <v>0</v>
      </c>
    </row>
    <row r="624" spans="11:18">
      <c r="K624" s="1">
        <f t="shared" si="47"/>
        <v>0</v>
      </c>
      <c r="L624" s="15"/>
      <c r="M624" s="1">
        <f t="shared" si="48"/>
        <v>0</v>
      </c>
      <c r="N624" s="5">
        <f t="shared" si="49"/>
        <v>0</v>
      </c>
      <c r="O624" s="17"/>
      <c r="P624" s="5">
        <f t="shared" si="50"/>
        <v>0</v>
      </c>
      <c r="R624" s="10">
        <f t="shared" si="51"/>
        <v>0</v>
      </c>
    </row>
    <row r="625" spans="11:18">
      <c r="K625" s="1">
        <f t="shared" si="47"/>
        <v>0</v>
      </c>
      <c r="L625" s="15"/>
      <c r="M625" s="1">
        <f t="shared" si="48"/>
        <v>0</v>
      </c>
      <c r="N625" s="5">
        <f t="shared" si="49"/>
        <v>0</v>
      </c>
      <c r="O625" s="17"/>
      <c r="P625" s="5">
        <f t="shared" si="50"/>
        <v>0</v>
      </c>
      <c r="R625" s="10">
        <f t="shared" si="51"/>
        <v>0</v>
      </c>
    </row>
    <row r="626" spans="11:18">
      <c r="K626" s="1">
        <f t="shared" si="47"/>
        <v>0</v>
      </c>
      <c r="L626" s="15"/>
      <c r="M626" s="1">
        <f t="shared" si="48"/>
        <v>0</v>
      </c>
      <c r="N626" s="5">
        <f t="shared" si="49"/>
        <v>0</v>
      </c>
      <c r="O626" s="17"/>
      <c r="P626" s="5">
        <f t="shared" si="50"/>
        <v>0</v>
      </c>
      <c r="R626" s="10">
        <f t="shared" si="51"/>
        <v>0</v>
      </c>
    </row>
    <row r="627" spans="11:18">
      <c r="K627" s="1">
        <f t="shared" si="47"/>
        <v>0</v>
      </c>
      <c r="L627" s="15"/>
      <c r="M627" s="1">
        <f t="shared" si="48"/>
        <v>0</v>
      </c>
      <c r="N627" s="5">
        <f t="shared" si="49"/>
        <v>0</v>
      </c>
      <c r="O627" s="17"/>
      <c r="P627" s="5">
        <f t="shared" si="50"/>
        <v>0</v>
      </c>
      <c r="R627" s="10">
        <f t="shared" si="51"/>
        <v>0</v>
      </c>
    </row>
    <row r="628" spans="11:18">
      <c r="K628" s="1">
        <f t="shared" si="47"/>
        <v>0</v>
      </c>
      <c r="L628" s="15"/>
      <c r="M628" s="1">
        <f t="shared" si="48"/>
        <v>0</v>
      </c>
      <c r="N628" s="5">
        <f t="shared" si="49"/>
        <v>0</v>
      </c>
      <c r="O628" s="17"/>
      <c r="P628" s="5">
        <f t="shared" si="50"/>
        <v>0</v>
      </c>
      <c r="R628" s="10">
        <f t="shared" si="51"/>
        <v>0</v>
      </c>
    </row>
    <row r="629" spans="11:18">
      <c r="K629" s="1">
        <f t="shared" si="47"/>
        <v>0</v>
      </c>
      <c r="L629" s="15"/>
      <c r="M629" s="1">
        <f t="shared" si="48"/>
        <v>0</v>
      </c>
      <c r="N629" s="5">
        <f t="shared" si="49"/>
        <v>0</v>
      </c>
      <c r="O629" s="17"/>
      <c r="P629" s="5">
        <f t="shared" si="50"/>
        <v>0</v>
      </c>
      <c r="R629" s="10">
        <f t="shared" si="51"/>
        <v>0</v>
      </c>
    </row>
    <row r="630" spans="11:18">
      <c r="K630" s="1">
        <f t="shared" si="47"/>
        <v>0</v>
      </c>
      <c r="L630" s="15"/>
      <c r="M630" s="1">
        <f t="shared" si="48"/>
        <v>0</v>
      </c>
      <c r="N630" s="5">
        <f t="shared" si="49"/>
        <v>0</v>
      </c>
      <c r="O630" s="17"/>
      <c r="P630" s="5">
        <f t="shared" si="50"/>
        <v>0</v>
      </c>
      <c r="R630" s="10">
        <f t="shared" si="51"/>
        <v>0</v>
      </c>
    </row>
    <row r="631" spans="11:18">
      <c r="K631" s="1">
        <f t="shared" si="47"/>
        <v>0</v>
      </c>
      <c r="L631" s="15"/>
      <c r="M631" s="1">
        <f t="shared" si="48"/>
        <v>0</v>
      </c>
      <c r="N631" s="5">
        <f t="shared" si="49"/>
        <v>0</v>
      </c>
      <c r="O631" s="17"/>
      <c r="P631" s="5">
        <f t="shared" si="50"/>
        <v>0</v>
      </c>
      <c r="R631" s="10">
        <f t="shared" si="51"/>
        <v>0</v>
      </c>
    </row>
    <row r="632" spans="11:18">
      <c r="K632" s="1">
        <f t="shared" si="47"/>
        <v>0</v>
      </c>
      <c r="L632" s="15"/>
      <c r="M632" s="1">
        <f t="shared" si="48"/>
        <v>0</v>
      </c>
      <c r="N632" s="5">
        <f t="shared" si="49"/>
        <v>0</v>
      </c>
      <c r="O632" s="17"/>
      <c r="P632" s="5">
        <f t="shared" si="50"/>
        <v>0</v>
      </c>
      <c r="R632" s="10">
        <f t="shared" si="51"/>
        <v>0</v>
      </c>
    </row>
    <row r="633" spans="11:18">
      <c r="K633" s="1">
        <f t="shared" si="47"/>
        <v>0</v>
      </c>
      <c r="L633" s="15"/>
      <c r="M633" s="1">
        <f t="shared" si="48"/>
        <v>0</v>
      </c>
      <c r="N633" s="5">
        <f t="shared" si="49"/>
        <v>0</v>
      </c>
      <c r="O633" s="17"/>
      <c r="P633" s="5">
        <f t="shared" si="50"/>
        <v>0</v>
      </c>
      <c r="R633" s="10">
        <f t="shared" si="51"/>
        <v>0</v>
      </c>
    </row>
    <row r="634" spans="11:18">
      <c r="K634" s="1">
        <f t="shared" si="47"/>
        <v>0</v>
      </c>
      <c r="L634" s="15"/>
      <c r="M634" s="1">
        <f t="shared" si="48"/>
        <v>0</v>
      </c>
      <c r="N634" s="5">
        <f t="shared" si="49"/>
        <v>0</v>
      </c>
      <c r="O634" s="17"/>
      <c r="P634" s="5">
        <f t="shared" si="50"/>
        <v>0</v>
      </c>
      <c r="R634" s="10">
        <f t="shared" si="51"/>
        <v>0</v>
      </c>
    </row>
    <row r="635" spans="11:18">
      <c r="K635" s="1">
        <f t="shared" si="47"/>
        <v>0</v>
      </c>
      <c r="L635" s="15"/>
      <c r="M635" s="1">
        <f t="shared" si="48"/>
        <v>0</v>
      </c>
      <c r="N635" s="5">
        <f t="shared" si="49"/>
        <v>0</v>
      </c>
      <c r="O635" s="17"/>
      <c r="P635" s="5">
        <f t="shared" si="50"/>
        <v>0</v>
      </c>
      <c r="R635" s="10">
        <f t="shared" si="51"/>
        <v>0</v>
      </c>
    </row>
    <row r="636" spans="11:18">
      <c r="K636" s="1">
        <f t="shared" si="47"/>
        <v>0</v>
      </c>
      <c r="L636" s="15"/>
      <c r="M636" s="1">
        <f t="shared" si="48"/>
        <v>0</v>
      </c>
      <c r="N636" s="5">
        <f t="shared" si="49"/>
        <v>0</v>
      </c>
      <c r="O636" s="17"/>
      <c r="P636" s="5">
        <f t="shared" si="50"/>
        <v>0</v>
      </c>
      <c r="R636" s="10">
        <f t="shared" si="51"/>
        <v>0</v>
      </c>
    </row>
    <row r="637" spans="11:18">
      <c r="K637" s="1">
        <f t="shared" si="47"/>
        <v>0</v>
      </c>
      <c r="L637" s="15"/>
      <c r="M637" s="1">
        <f t="shared" si="48"/>
        <v>0</v>
      </c>
      <c r="N637" s="5">
        <f t="shared" si="49"/>
        <v>0</v>
      </c>
      <c r="O637" s="17"/>
      <c r="P637" s="5">
        <f t="shared" si="50"/>
        <v>0</v>
      </c>
      <c r="R637" s="10">
        <f t="shared" si="51"/>
        <v>0</v>
      </c>
    </row>
    <row r="638" spans="11:18">
      <c r="K638" s="1">
        <f t="shared" si="47"/>
        <v>0</v>
      </c>
      <c r="L638" s="15"/>
      <c r="M638" s="1">
        <f t="shared" si="48"/>
        <v>0</v>
      </c>
      <c r="N638" s="5">
        <f t="shared" si="49"/>
        <v>0</v>
      </c>
      <c r="O638" s="17"/>
      <c r="P638" s="5">
        <f t="shared" si="50"/>
        <v>0</v>
      </c>
      <c r="R638" s="10">
        <f t="shared" si="51"/>
        <v>0</v>
      </c>
    </row>
    <row r="639" spans="11:18">
      <c r="K639" s="1">
        <f t="shared" si="47"/>
        <v>0</v>
      </c>
      <c r="L639" s="15"/>
      <c r="M639" s="1">
        <f t="shared" si="48"/>
        <v>0</v>
      </c>
      <c r="N639" s="5">
        <f t="shared" si="49"/>
        <v>0</v>
      </c>
      <c r="O639" s="17"/>
      <c r="P639" s="5">
        <f t="shared" si="50"/>
        <v>0</v>
      </c>
      <c r="R639" s="10">
        <f t="shared" si="51"/>
        <v>0</v>
      </c>
    </row>
    <row r="640" spans="11:18">
      <c r="K640" s="1">
        <f t="shared" si="47"/>
        <v>0</v>
      </c>
      <c r="L640" s="15"/>
      <c r="M640" s="1">
        <f t="shared" si="48"/>
        <v>0</v>
      </c>
      <c r="N640" s="5">
        <f t="shared" si="49"/>
        <v>0</v>
      </c>
      <c r="O640" s="17"/>
      <c r="P640" s="5">
        <f t="shared" si="50"/>
        <v>0</v>
      </c>
      <c r="R640" s="10">
        <f t="shared" si="51"/>
        <v>0</v>
      </c>
    </row>
    <row r="641" spans="11:18">
      <c r="K641" s="1">
        <f t="shared" si="47"/>
        <v>0</v>
      </c>
      <c r="L641" s="15"/>
      <c r="M641" s="1">
        <f t="shared" si="48"/>
        <v>0</v>
      </c>
      <c r="N641" s="5">
        <f t="shared" si="49"/>
        <v>0</v>
      </c>
      <c r="O641" s="17"/>
      <c r="P641" s="5">
        <f t="shared" si="50"/>
        <v>0</v>
      </c>
      <c r="R641" s="10">
        <f t="shared" si="51"/>
        <v>0</v>
      </c>
    </row>
    <row r="642" spans="11:18">
      <c r="K642" s="1">
        <f t="shared" si="47"/>
        <v>0</v>
      </c>
      <c r="L642" s="15"/>
      <c r="M642" s="1">
        <f t="shared" si="48"/>
        <v>0</v>
      </c>
      <c r="N642" s="5">
        <f t="shared" si="49"/>
        <v>0</v>
      </c>
      <c r="O642" s="17"/>
      <c r="P642" s="5">
        <f t="shared" si="50"/>
        <v>0</v>
      </c>
      <c r="R642" s="10">
        <f t="shared" si="51"/>
        <v>0</v>
      </c>
    </row>
    <row r="643" spans="11:18">
      <c r="K643" s="1">
        <f t="shared" si="47"/>
        <v>0</v>
      </c>
      <c r="L643" s="15"/>
      <c r="M643" s="1">
        <f t="shared" si="48"/>
        <v>0</v>
      </c>
      <c r="N643" s="5">
        <f t="shared" si="49"/>
        <v>0</v>
      </c>
      <c r="O643" s="17"/>
      <c r="P643" s="5">
        <f t="shared" si="50"/>
        <v>0</v>
      </c>
      <c r="R643" s="10">
        <f t="shared" si="51"/>
        <v>0</v>
      </c>
    </row>
    <row r="644" spans="11:18">
      <c r="K644" s="1">
        <f t="shared" si="47"/>
        <v>0</v>
      </c>
      <c r="L644" s="15"/>
      <c r="M644" s="1">
        <f t="shared" si="48"/>
        <v>0</v>
      </c>
      <c r="N644" s="5">
        <f t="shared" si="49"/>
        <v>0</v>
      </c>
      <c r="O644" s="17"/>
      <c r="P644" s="5">
        <f t="shared" si="50"/>
        <v>0</v>
      </c>
      <c r="R644" s="10">
        <f t="shared" si="51"/>
        <v>0</v>
      </c>
    </row>
    <row r="645" spans="11:18">
      <c r="K645" s="1">
        <f t="shared" si="47"/>
        <v>0</v>
      </c>
      <c r="L645" s="15"/>
      <c r="M645" s="1">
        <f t="shared" si="48"/>
        <v>0</v>
      </c>
      <c r="N645" s="5">
        <f t="shared" si="49"/>
        <v>0</v>
      </c>
      <c r="O645" s="17"/>
      <c r="P645" s="5">
        <f t="shared" si="50"/>
        <v>0</v>
      </c>
      <c r="R645" s="10">
        <f t="shared" si="51"/>
        <v>0</v>
      </c>
    </row>
    <row r="646" spans="11:18">
      <c r="K646" s="1">
        <f t="shared" si="47"/>
        <v>0</v>
      </c>
      <c r="L646" s="15"/>
      <c r="M646" s="1">
        <f t="shared" si="48"/>
        <v>0</v>
      </c>
      <c r="N646" s="5">
        <f t="shared" si="49"/>
        <v>0</v>
      </c>
      <c r="O646" s="17"/>
      <c r="P646" s="5">
        <f t="shared" si="50"/>
        <v>0</v>
      </c>
      <c r="R646" s="10">
        <f t="shared" si="51"/>
        <v>0</v>
      </c>
    </row>
    <row r="647" spans="11:18">
      <c r="K647" s="1">
        <f t="shared" si="47"/>
        <v>0</v>
      </c>
      <c r="L647" s="15"/>
      <c r="M647" s="1">
        <f t="shared" si="48"/>
        <v>0</v>
      </c>
      <c r="N647" s="5">
        <f t="shared" si="49"/>
        <v>0</v>
      </c>
      <c r="O647" s="17"/>
      <c r="P647" s="5">
        <f t="shared" si="50"/>
        <v>0</v>
      </c>
      <c r="R647" s="10">
        <f t="shared" si="51"/>
        <v>0</v>
      </c>
    </row>
    <row r="648" spans="11:18">
      <c r="K648" s="1">
        <f t="shared" si="47"/>
        <v>0</v>
      </c>
      <c r="L648" s="15"/>
      <c r="M648" s="1">
        <f t="shared" si="48"/>
        <v>0</v>
      </c>
      <c r="N648" s="5">
        <f t="shared" si="49"/>
        <v>0</v>
      </c>
      <c r="O648" s="17"/>
      <c r="P648" s="5">
        <f t="shared" si="50"/>
        <v>0</v>
      </c>
      <c r="R648" s="10">
        <f t="shared" si="51"/>
        <v>0</v>
      </c>
    </row>
    <row r="649" spans="11:18">
      <c r="K649" s="1">
        <f t="shared" si="47"/>
        <v>0</v>
      </c>
      <c r="L649" s="15"/>
      <c r="M649" s="1">
        <f t="shared" si="48"/>
        <v>0</v>
      </c>
      <c r="N649" s="5">
        <f t="shared" si="49"/>
        <v>0</v>
      </c>
      <c r="O649" s="17"/>
      <c r="P649" s="5">
        <f t="shared" si="50"/>
        <v>0</v>
      </c>
      <c r="R649" s="10">
        <f t="shared" si="51"/>
        <v>0</v>
      </c>
    </row>
    <row r="650" spans="11:18">
      <c r="K650" s="1">
        <f t="shared" si="47"/>
        <v>0</v>
      </c>
      <c r="L650" s="15"/>
      <c r="M650" s="1">
        <f t="shared" si="48"/>
        <v>0</v>
      </c>
      <c r="N650" s="5">
        <f t="shared" si="49"/>
        <v>0</v>
      </c>
      <c r="O650" s="17"/>
      <c r="P650" s="5">
        <f t="shared" si="50"/>
        <v>0</v>
      </c>
      <c r="R650" s="10">
        <f t="shared" si="51"/>
        <v>0</v>
      </c>
    </row>
    <row r="651" spans="11:18">
      <c r="K651" s="1">
        <f t="shared" si="47"/>
        <v>0</v>
      </c>
      <c r="L651" s="15"/>
      <c r="M651" s="1">
        <f t="shared" si="48"/>
        <v>0</v>
      </c>
      <c r="N651" s="5">
        <f t="shared" si="49"/>
        <v>0</v>
      </c>
      <c r="O651" s="17"/>
      <c r="P651" s="5">
        <f t="shared" si="50"/>
        <v>0</v>
      </c>
      <c r="R651" s="10">
        <f t="shared" si="51"/>
        <v>0</v>
      </c>
    </row>
    <row r="652" spans="11:18">
      <c r="K652" s="1">
        <f t="shared" ref="K652:K715" si="52">F652*G652*H652*J652</f>
        <v>0</v>
      </c>
      <c r="L652" s="15"/>
      <c r="M652" s="1">
        <f t="shared" ref="M652:M715" si="53">(K652*L652)+K652</f>
        <v>0</v>
      </c>
      <c r="N652" s="5">
        <f t="shared" ref="N652:N715" si="54">M652*I652</f>
        <v>0</v>
      </c>
      <c r="O652" s="17"/>
      <c r="P652" s="5">
        <f t="shared" ref="P652:P715" si="55">(N652*O652)+N652</f>
        <v>0</v>
      </c>
      <c r="R652" s="10">
        <f t="shared" ref="R652:R715" si="56">ROUNDUP(((($D$5*Q652)/100)+Q652),0)</f>
        <v>0</v>
      </c>
    </row>
    <row r="653" spans="11:18">
      <c r="K653" s="1">
        <f t="shared" si="52"/>
        <v>0</v>
      </c>
      <c r="L653" s="15"/>
      <c r="M653" s="1">
        <f t="shared" si="53"/>
        <v>0</v>
      </c>
      <c r="N653" s="5">
        <f t="shared" si="54"/>
        <v>0</v>
      </c>
      <c r="O653" s="17"/>
      <c r="P653" s="5">
        <f t="shared" si="55"/>
        <v>0</v>
      </c>
      <c r="R653" s="10">
        <f t="shared" si="56"/>
        <v>0</v>
      </c>
    </row>
    <row r="654" spans="11:18">
      <c r="K654" s="1">
        <f t="shared" si="52"/>
        <v>0</v>
      </c>
      <c r="L654" s="15"/>
      <c r="M654" s="1">
        <f t="shared" si="53"/>
        <v>0</v>
      </c>
      <c r="N654" s="5">
        <f t="shared" si="54"/>
        <v>0</v>
      </c>
      <c r="O654" s="17"/>
      <c r="P654" s="5">
        <f t="shared" si="55"/>
        <v>0</v>
      </c>
      <c r="R654" s="10">
        <f t="shared" si="56"/>
        <v>0</v>
      </c>
    </row>
    <row r="655" spans="11:18">
      <c r="K655" s="1">
        <f t="shared" si="52"/>
        <v>0</v>
      </c>
      <c r="L655" s="15"/>
      <c r="M655" s="1">
        <f t="shared" si="53"/>
        <v>0</v>
      </c>
      <c r="N655" s="5">
        <f t="shared" si="54"/>
        <v>0</v>
      </c>
      <c r="O655" s="17"/>
      <c r="P655" s="5">
        <f t="shared" si="55"/>
        <v>0</v>
      </c>
      <c r="R655" s="10">
        <f t="shared" si="56"/>
        <v>0</v>
      </c>
    </row>
    <row r="656" spans="11:18">
      <c r="K656" s="1">
        <f t="shared" si="52"/>
        <v>0</v>
      </c>
      <c r="L656" s="15"/>
      <c r="M656" s="1">
        <f t="shared" si="53"/>
        <v>0</v>
      </c>
      <c r="N656" s="5">
        <f t="shared" si="54"/>
        <v>0</v>
      </c>
      <c r="O656" s="17"/>
      <c r="P656" s="5">
        <f t="shared" si="55"/>
        <v>0</v>
      </c>
      <c r="R656" s="10">
        <f t="shared" si="56"/>
        <v>0</v>
      </c>
    </row>
    <row r="657" spans="11:18">
      <c r="K657" s="1">
        <f t="shared" si="52"/>
        <v>0</v>
      </c>
      <c r="L657" s="15"/>
      <c r="M657" s="1">
        <f t="shared" si="53"/>
        <v>0</v>
      </c>
      <c r="N657" s="5">
        <f t="shared" si="54"/>
        <v>0</v>
      </c>
      <c r="O657" s="17"/>
      <c r="P657" s="5">
        <f t="shared" si="55"/>
        <v>0</v>
      </c>
      <c r="R657" s="10">
        <f t="shared" si="56"/>
        <v>0</v>
      </c>
    </row>
    <row r="658" spans="11:18">
      <c r="K658" s="1">
        <f t="shared" si="52"/>
        <v>0</v>
      </c>
      <c r="L658" s="15"/>
      <c r="M658" s="1">
        <f t="shared" si="53"/>
        <v>0</v>
      </c>
      <c r="N658" s="5">
        <f t="shared" si="54"/>
        <v>0</v>
      </c>
      <c r="O658" s="17"/>
      <c r="P658" s="5">
        <f t="shared" si="55"/>
        <v>0</v>
      </c>
      <c r="R658" s="10">
        <f t="shared" si="56"/>
        <v>0</v>
      </c>
    </row>
    <row r="659" spans="11:18">
      <c r="K659" s="1">
        <f t="shared" si="52"/>
        <v>0</v>
      </c>
      <c r="L659" s="15"/>
      <c r="M659" s="1">
        <f t="shared" si="53"/>
        <v>0</v>
      </c>
      <c r="N659" s="5">
        <f t="shared" si="54"/>
        <v>0</v>
      </c>
      <c r="O659" s="17"/>
      <c r="P659" s="5">
        <f t="shared" si="55"/>
        <v>0</v>
      </c>
      <c r="R659" s="10">
        <f t="shared" si="56"/>
        <v>0</v>
      </c>
    </row>
    <row r="660" spans="11:18">
      <c r="K660" s="1">
        <f t="shared" si="52"/>
        <v>0</v>
      </c>
      <c r="L660" s="15"/>
      <c r="M660" s="1">
        <f t="shared" si="53"/>
        <v>0</v>
      </c>
      <c r="N660" s="5">
        <f t="shared" si="54"/>
        <v>0</v>
      </c>
      <c r="O660" s="17"/>
      <c r="P660" s="5">
        <f t="shared" si="55"/>
        <v>0</v>
      </c>
      <c r="R660" s="10">
        <f t="shared" si="56"/>
        <v>0</v>
      </c>
    </row>
    <row r="661" spans="11:18">
      <c r="K661" s="1">
        <f t="shared" si="52"/>
        <v>0</v>
      </c>
      <c r="L661" s="15"/>
      <c r="M661" s="1">
        <f t="shared" si="53"/>
        <v>0</v>
      </c>
      <c r="N661" s="5">
        <f t="shared" si="54"/>
        <v>0</v>
      </c>
      <c r="O661" s="17"/>
      <c r="P661" s="5">
        <f t="shared" si="55"/>
        <v>0</v>
      </c>
      <c r="R661" s="10">
        <f t="shared" si="56"/>
        <v>0</v>
      </c>
    </row>
    <row r="662" spans="11:18">
      <c r="K662" s="1">
        <f t="shared" si="52"/>
        <v>0</v>
      </c>
      <c r="L662" s="15"/>
      <c r="M662" s="1">
        <f t="shared" si="53"/>
        <v>0</v>
      </c>
      <c r="N662" s="5">
        <f t="shared" si="54"/>
        <v>0</v>
      </c>
      <c r="O662" s="17"/>
      <c r="P662" s="5">
        <f t="shared" si="55"/>
        <v>0</v>
      </c>
      <c r="R662" s="10">
        <f t="shared" si="56"/>
        <v>0</v>
      </c>
    </row>
    <row r="663" spans="11:18">
      <c r="K663" s="1">
        <f t="shared" si="52"/>
        <v>0</v>
      </c>
      <c r="L663" s="15"/>
      <c r="M663" s="1">
        <f t="shared" si="53"/>
        <v>0</v>
      </c>
      <c r="N663" s="5">
        <f t="shared" si="54"/>
        <v>0</v>
      </c>
      <c r="O663" s="17"/>
      <c r="P663" s="5">
        <f t="shared" si="55"/>
        <v>0</v>
      </c>
      <c r="R663" s="10">
        <f t="shared" si="56"/>
        <v>0</v>
      </c>
    </row>
    <row r="664" spans="11:18">
      <c r="K664" s="1">
        <f t="shared" si="52"/>
        <v>0</v>
      </c>
      <c r="L664" s="15"/>
      <c r="M664" s="1">
        <f t="shared" si="53"/>
        <v>0</v>
      </c>
      <c r="N664" s="5">
        <f t="shared" si="54"/>
        <v>0</v>
      </c>
      <c r="O664" s="17"/>
      <c r="P664" s="5">
        <f t="shared" si="55"/>
        <v>0</v>
      </c>
      <c r="R664" s="10">
        <f t="shared" si="56"/>
        <v>0</v>
      </c>
    </row>
    <row r="665" spans="11:18">
      <c r="K665" s="1">
        <f t="shared" si="52"/>
        <v>0</v>
      </c>
      <c r="L665" s="15"/>
      <c r="M665" s="1">
        <f t="shared" si="53"/>
        <v>0</v>
      </c>
      <c r="N665" s="5">
        <f t="shared" si="54"/>
        <v>0</v>
      </c>
      <c r="O665" s="17"/>
      <c r="P665" s="5">
        <f t="shared" si="55"/>
        <v>0</v>
      </c>
      <c r="R665" s="10">
        <f t="shared" si="56"/>
        <v>0</v>
      </c>
    </row>
    <row r="666" spans="11:18">
      <c r="K666" s="1">
        <f t="shared" si="52"/>
        <v>0</v>
      </c>
      <c r="L666" s="15"/>
      <c r="M666" s="1">
        <f t="shared" si="53"/>
        <v>0</v>
      </c>
      <c r="N666" s="5">
        <f t="shared" si="54"/>
        <v>0</v>
      </c>
      <c r="O666" s="17"/>
      <c r="P666" s="5">
        <f t="shared" si="55"/>
        <v>0</v>
      </c>
      <c r="R666" s="10">
        <f t="shared" si="56"/>
        <v>0</v>
      </c>
    </row>
    <row r="667" spans="11:18">
      <c r="K667" s="1">
        <f t="shared" si="52"/>
        <v>0</v>
      </c>
      <c r="L667" s="15"/>
      <c r="M667" s="1">
        <f t="shared" si="53"/>
        <v>0</v>
      </c>
      <c r="N667" s="5">
        <f t="shared" si="54"/>
        <v>0</v>
      </c>
      <c r="O667" s="17"/>
      <c r="P667" s="5">
        <f t="shared" si="55"/>
        <v>0</v>
      </c>
      <c r="R667" s="10">
        <f t="shared" si="56"/>
        <v>0</v>
      </c>
    </row>
    <row r="668" spans="11:18">
      <c r="K668" s="1">
        <f t="shared" si="52"/>
        <v>0</v>
      </c>
      <c r="L668" s="15"/>
      <c r="M668" s="1">
        <f t="shared" si="53"/>
        <v>0</v>
      </c>
      <c r="N668" s="5">
        <f t="shared" si="54"/>
        <v>0</v>
      </c>
      <c r="O668" s="17"/>
      <c r="P668" s="5">
        <f t="shared" si="55"/>
        <v>0</v>
      </c>
      <c r="R668" s="10">
        <f t="shared" si="56"/>
        <v>0</v>
      </c>
    </row>
    <row r="669" spans="11:18">
      <c r="K669" s="1">
        <f t="shared" si="52"/>
        <v>0</v>
      </c>
      <c r="L669" s="15"/>
      <c r="M669" s="1">
        <f t="shared" si="53"/>
        <v>0</v>
      </c>
      <c r="N669" s="5">
        <f t="shared" si="54"/>
        <v>0</v>
      </c>
      <c r="O669" s="17"/>
      <c r="P669" s="5">
        <f t="shared" si="55"/>
        <v>0</v>
      </c>
      <c r="R669" s="10">
        <f t="shared" si="56"/>
        <v>0</v>
      </c>
    </row>
    <row r="670" spans="11:18">
      <c r="K670" s="1">
        <f t="shared" si="52"/>
        <v>0</v>
      </c>
      <c r="L670" s="15"/>
      <c r="M670" s="1">
        <f t="shared" si="53"/>
        <v>0</v>
      </c>
      <c r="N670" s="5">
        <f t="shared" si="54"/>
        <v>0</v>
      </c>
      <c r="O670" s="17"/>
      <c r="P670" s="5">
        <f t="shared" si="55"/>
        <v>0</v>
      </c>
      <c r="R670" s="10">
        <f t="shared" si="56"/>
        <v>0</v>
      </c>
    </row>
    <row r="671" spans="11:18">
      <c r="K671" s="1">
        <f t="shared" si="52"/>
        <v>0</v>
      </c>
      <c r="L671" s="15"/>
      <c r="M671" s="1">
        <f t="shared" si="53"/>
        <v>0</v>
      </c>
      <c r="N671" s="5">
        <f t="shared" si="54"/>
        <v>0</v>
      </c>
      <c r="O671" s="17"/>
      <c r="P671" s="5">
        <f t="shared" si="55"/>
        <v>0</v>
      </c>
      <c r="R671" s="10">
        <f t="shared" si="56"/>
        <v>0</v>
      </c>
    </row>
    <row r="672" spans="11:18">
      <c r="K672" s="1">
        <f t="shared" si="52"/>
        <v>0</v>
      </c>
      <c r="L672" s="15"/>
      <c r="M672" s="1">
        <f t="shared" si="53"/>
        <v>0</v>
      </c>
      <c r="N672" s="5">
        <f t="shared" si="54"/>
        <v>0</v>
      </c>
      <c r="O672" s="17"/>
      <c r="P672" s="5">
        <f t="shared" si="55"/>
        <v>0</v>
      </c>
      <c r="R672" s="10">
        <f t="shared" si="56"/>
        <v>0</v>
      </c>
    </row>
    <row r="673" spans="11:18">
      <c r="K673" s="1">
        <f t="shared" si="52"/>
        <v>0</v>
      </c>
      <c r="L673" s="15"/>
      <c r="M673" s="1">
        <f t="shared" si="53"/>
        <v>0</v>
      </c>
      <c r="N673" s="5">
        <f t="shared" si="54"/>
        <v>0</v>
      </c>
      <c r="O673" s="17"/>
      <c r="P673" s="5">
        <f t="shared" si="55"/>
        <v>0</v>
      </c>
      <c r="R673" s="10">
        <f t="shared" si="56"/>
        <v>0</v>
      </c>
    </row>
    <row r="674" spans="11:18">
      <c r="K674" s="1">
        <f t="shared" si="52"/>
        <v>0</v>
      </c>
      <c r="L674" s="15"/>
      <c r="M674" s="1">
        <f t="shared" si="53"/>
        <v>0</v>
      </c>
      <c r="N674" s="5">
        <f t="shared" si="54"/>
        <v>0</v>
      </c>
      <c r="O674" s="17"/>
      <c r="P674" s="5">
        <f t="shared" si="55"/>
        <v>0</v>
      </c>
      <c r="R674" s="10">
        <f t="shared" si="56"/>
        <v>0</v>
      </c>
    </row>
    <row r="675" spans="11:18">
      <c r="K675" s="1">
        <f t="shared" si="52"/>
        <v>0</v>
      </c>
      <c r="L675" s="15"/>
      <c r="M675" s="1">
        <f t="shared" si="53"/>
        <v>0</v>
      </c>
      <c r="N675" s="5">
        <f t="shared" si="54"/>
        <v>0</v>
      </c>
      <c r="O675" s="17"/>
      <c r="P675" s="5">
        <f t="shared" si="55"/>
        <v>0</v>
      </c>
      <c r="R675" s="10">
        <f t="shared" si="56"/>
        <v>0</v>
      </c>
    </row>
    <row r="676" spans="11:18">
      <c r="K676" s="1">
        <f t="shared" si="52"/>
        <v>0</v>
      </c>
      <c r="L676" s="15"/>
      <c r="M676" s="1">
        <f t="shared" si="53"/>
        <v>0</v>
      </c>
      <c r="N676" s="5">
        <f t="shared" si="54"/>
        <v>0</v>
      </c>
      <c r="O676" s="17"/>
      <c r="P676" s="5">
        <f t="shared" si="55"/>
        <v>0</v>
      </c>
      <c r="R676" s="10">
        <f t="shared" si="56"/>
        <v>0</v>
      </c>
    </row>
    <row r="677" spans="11:18">
      <c r="K677" s="1">
        <f t="shared" si="52"/>
        <v>0</v>
      </c>
      <c r="L677" s="15"/>
      <c r="M677" s="1">
        <f t="shared" si="53"/>
        <v>0</v>
      </c>
      <c r="N677" s="5">
        <f t="shared" si="54"/>
        <v>0</v>
      </c>
      <c r="O677" s="17"/>
      <c r="P677" s="5">
        <f t="shared" si="55"/>
        <v>0</v>
      </c>
      <c r="R677" s="10">
        <f t="shared" si="56"/>
        <v>0</v>
      </c>
    </row>
    <row r="678" spans="11:18">
      <c r="K678" s="1">
        <f t="shared" si="52"/>
        <v>0</v>
      </c>
      <c r="L678" s="15"/>
      <c r="M678" s="1">
        <f t="shared" si="53"/>
        <v>0</v>
      </c>
      <c r="N678" s="5">
        <f t="shared" si="54"/>
        <v>0</v>
      </c>
      <c r="O678" s="17"/>
      <c r="P678" s="5">
        <f t="shared" si="55"/>
        <v>0</v>
      </c>
      <c r="R678" s="10">
        <f t="shared" si="56"/>
        <v>0</v>
      </c>
    </row>
    <row r="679" spans="11:18">
      <c r="K679" s="1">
        <f t="shared" si="52"/>
        <v>0</v>
      </c>
      <c r="L679" s="15"/>
      <c r="M679" s="1">
        <f t="shared" si="53"/>
        <v>0</v>
      </c>
      <c r="N679" s="5">
        <f t="shared" si="54"/>
        <v>0</v>
      </c>
      <c r="O679" s="17"/>
      <c r="P679" s="5">
        <f t="shared" si="55"/>
        <v>0</v>
      </c>
      <c r="R679" s="10">
        <f t="shared" si="56"/>
        <v>0</v>
      </c>
    </row>
    <row r="680" spans="11:18">
      <c r="K680" s="1">
        <f t="shared" si="52"/>
        <v>0</v>
      </c>
      <c r="L680" s="15"/>
      <c r="M680" s="1">
        <f t="shared" si="53"/>
        <v>0</v>
      </c>
      <c r="N680" s="5">
        <f t="shared" si="54"/>
        <v>0</v>
      </c>
      <c r="O680" s="17"/>
      <c r="P680" s="5">
        <f t="shared" si="55"/>
        <v>0</v>
      </c>
      <c r="R680" s="10">
        <f t="shared" si="56"/>
        <v>0</v>
      </c>
    </row>
    <row r="681" spans="11:18">
      <c r="K681" s="1">
        <f t="shared" si="52"/>
        <v>0</v>
      </c>
      <c r="L681" s="15"/>
      <c r="M681" s="1">
        <f t="shared" si="53"/>
        <v>0</v>
      </c>
      <c r="N681" s="5">
        <f t="shared" si="54"/>
        <v>0</v>
      </c>
      <c r="O681" s="17"/>
      <c r="P681" s="5">
        <f t="shared" si="55"/>
        <v>0</v>
      </c>
      <c r="R681" s="10">
        <f t="shared" si="56"/>
        <v>0</v>
      </c>
    </row>
    <row r="682" spans="11:18">
      <c r="K682" s="1">
        <f t="shared" si="52"/>
        <v>0</v>
      </c>
      <c r="L682" s="15"/>
      <c r="M682" s="1">
        <f t="shared" si="53"/>
        <v>0</v>
      </c>
      <c r="N682" s="5">
        <f t="shared" si="54"/>
        <v>0</v>
      </c>
      <c r="O682" s="17"/>
      <c r="P682" s="5">
        <f t="shared" si="55"/>
        <v>0</v>
      </c>
      <c r="R682" s="10">
        <f t="shared" si="56"/>
        <v>0</v>
      </c>
    </row>
    <row r="683" spans="11:18">
      <c r="K683" s="1">
        <f t="shared" si="52"/>
        <v>0</v>
      </c>
      <c r="L683" s="15"/>
      <c r="M683" s="1">
        <f t="shared" si="53"/>
        <v>0</v>
      </c>
      <c r="N683" s="5">
        <f t="shared" si="54"/>
        <v>0</v>
      </c>
      <c r="O683" s="17"/>
      <c r="P683" s="5">
        <f t="shared" si="55"/>
        <v>0</v>
      </c>
      <c r="R683" s="10">
        <f t="shared" si="56"/>
        <v>0</v>
      </c>
    </row>
    <row r="684" spans="11:18">
      <c r="K684" s="1">
        <f t="shared" si="52"/>
        <v>0</v>
      </c>
      <c r="L684" s="15"/>
      <c r="M684" s="1">
        <f t="shared" si="53"/>
        <v>0</v>
      </c>
      <c r="N684" s="5">
        <f t="shared" si="54"/>
        <v>0</v>
      </c>
      <c r="O684" s="17"/>
      <c r="P684" s="5">
        <f t="shared" si="55"/>
        <v>0</v>
      </c>
      <c r="R684" s="10">
        <f t="shared" si="56"/>
        <v>0</v>
      </c>
    </row>
    <row r="685" spans="11:18">
      <c r="K685" s="1">
        <f t="shared" si="52"/>
        <v>0</v>
      </c>
      <c r="L685" s="15"/>
      <c r="M685" s="1">
        <f t="shared" si="53"/>
        <v>0</v>
      </c>
      <c r="N685" s="5">
        <f t="shared" si="54"/>
        <v>0</v>
      </c>
      <c r="O685" s="17"/>
      <c r="P685" s="5">
        <f t="shared" si="55"/>
        <v>0</v>
      </c>
      <c r="R685" s="10">
        <f t="shared" si="56"/>
        <v>0</v>
      </c>
    </row>
    <row r="686" spans="11:18">
      <c r="K686" s="1">
        <f t="shared" si="52"/>
        <v>0</v>
      </c>
      <c r="L686" s="15"/>
      <c r="M686" s="1">
        <f t="shared" si="53"/>
        <v>0</v>
      </c>
      <c r="N686" s="5">
        <f t="shared" si="54"/>
        <v>0</v>
      </c>
      <c r="O686" s="17"/>
      <c r="P686" s="5">
        <f t="shared" si="55"/>
        <v>0</v>
      </c>
      <c r="R686" s="10">
        <f t="shared" si="56"/>
        <v>0</v>
      </c>
    </row>
    <row r="687" spans="11:18">
      <c r="K687" s="1">
        <f t="shared" si="52"/>
        <v>0</v>
      </c>
      <c r="L687" s="15"/>
      <c r="M687" s="1">
        <f t="shared" si="53"/>
        <v>0</v>
      </c>
      <c r="N687" s="5">
        <f t="shared" si="54"/>
        <v>0</v>
      </c>
      <c r="O687" s="17"/>
      <c r="P687" s="5">
        <f t="shared" si="55"/>
        <v>0</v>
      </c>
      <c r="R687" s="10">
        <f t="shared" si="56"/>
        <v>0</v>
      </c>
    </row>
    <row r="688" spans="11:18">
      <c r="K688" s="1">
        <f t="shared" si="52"/>
        <v>0</v>
      </c>
      <c r="L688" s="15"/>
      <c r="M688" s="1">
        <f t="shared" si="53"/>
        <v>0</v>
      </c>
      <c r="N688" s="5">
        <f t="shared" si="54"/>
        <v>0</v>
      </c>
      <c r="O688" s="17"/>
      <c r="P688" s="5">
        <f t="shared" si="55"/>
        <v>0</v>
      </c>
      <c r="R688" s="10">
        <f t="shared" si="56"/>
        <v>0</v>
      </c>
    </row>
    <row r="689" spans="11:18">
      <c r="K689" s="1">
        <f t="shared" si="52"/>
        <v>0</v>
      </c>
      <c r="L689" s="15"/>
      <c r="M689" s="1">
        <f t="shared" si="53"/>
        <v>0</v>
      </c>
      <c r="N689" s="5">
        <f t="shared" si="54"/>
        <v>0</v>
      </c>
      <c r="O689" s="17"/>
      <c r="P689" s="5">
        <f t="shared" si="55"/>
        <v>0</v>
      </c>
      <c r="R689" s="10">
        <f t="shared" si="56"/>
        <v>0</v>
      </c>
    </row>
    <row r="690" spans="11:18">
      <c r="K690" s="1">
        <f t="shared" si="52"/>
        <v>0</v>
      </c>
      <c r="L690" s="15"/>
      <c r="M690" s="1">
        <f t="shared" si="53"/>
        <v>0</v>
      </c>
      <c r="N690" s="5">
        <f t="shared" si="54"/>
        <v>0</v>
      </c>
      <c r="O690" s="17"/>
      <c r="P690" s="5">
        <f t="shared" si="55"/>
        <v>0</v>
      </c>
      <c r="R690" s="10">
        <f t="shared" si="56"/>
        <v>0</v>
      </c>
    </row>
    <row r="691" spans="11:18">
      <c r="K691" s="1">
        <f t="shared" si="52"/>
        <v>0</v>
      </c>
      <c r="L691" s="15"/>
      <c r="M691" s="1">
        <f t="shared" si="53"/>
        <v>0</v>
      </c>
      <c r="N691" s="5">
        <f t="shared" si="54"/>
        <v>0</v>
      </c>
      <c r="O691" s="17"/>
      <c r="P691" s="5">
        <f t="shared" si="55"/>
        <v>0</v>
      </c>
      <c r="R691" s="10">
        <f t="shared" si="56"/>
        <v>0</v>
      </c>
    </row>
    <row r="692" spans="11:18">
      <c r="K692" s="1">
        <f t="shared" si="52"/>
        <v>0</v>
      </c>
      <c r="L692" s="15"/>
      <c r="M692" s="1">
        <f t="shared" si="53"/>
        <v>0</v>
      </c>
      <c r="N692" s="5">
        <f t="shared" si="54"/>
        <v>0</v>
      </c>
      <c r="O692" s="17"/>
      <c r="P692" s="5">
        <f t="shared" si="55"/>
        <v>0</v>
      </c>
      <c r="R692" s="10">
        <f t="shared" si="56"/>
        <v>0</v>
      </c>
    </row>
    <row r="693" spans="11:18">
      <c r="K693" s="1">
        <f t="shared" si="52"/>
        <v>0</v>
      </c>
      <c r="L693" s="15"/>
      <c r="M693" s="1">
        <f t="shared" si="53"/>
        <v>0</v>
      </c>
      <c r="N693" s="5">
        <f t="shared" si="54"/>
        <v>0</v>
      </c>
      <c r="O693" s="17"/>
      <c r="P693" s="5">
        <f t="shared" si="55"/>
        <v>0</v>
      </c>
      <c r="R693" s="10">
        <f t="shared" si="56"/>
        <v>0</v>
      </c>
    </row>
    <row r="694" spans="11:18">
      <c r="K694" s="1">
        <f t="shared" si="52"/>
        <v>0</v>
      </c>
      <c r="L694" s="15"/>
      <c r="M694" s="1">
        <f t="shared" si="53"/>
        <v>0</v>
      </c>
      <c r="N694" s="5">
        <f t="shared" si="54"/>
        <v>0</v>
      </c>
      <c r="O694" s="17"/>
      <c r="P694" s="5">
        <f t="shared" si="55"/>
        <v>0</v>
      </c>
      <c r="R694" s="10">
        <f t="shared" si="56"/>
        <v>0</v>
      </c>
    </row>
    <row r="695" spans="11:18">
      <c r="K695" s="1">
        <f t="shared" si="52"/>
        <v>0</v>
      </c>
      <c r="L695" s="15"/>
      <c r="M695" s="1">
        <f t="shared" si="53"/>
        <v>0</v>
      </c>
      <c r="N695" s="5">
        <f t="shared" si="54"/>
        <v>0</v>
      </c>
      <c r="O695" s="17"/>
      <c r="P695" s="5">
        <f t="shared" si="55"/>
        <v>0</v>
      </c>
      <c r="R695" s="10">
        <f t="shared" si="56"/>
        <v>0</v>
      </c>
    </row>
    <row r="696" spans="11:18">
      <c r="K696" s="1">
        <f t="shared" si="52"/>
        <v>0</v>
      </c>
      <c r="L696" s="15"/>
      <c r="M696" s="1">
        <f t="shared" si="53"/>
        <v>0</v>
      </c>
      <c r="N696" s="5">
        <f t="shared" si="54"/>
        <v>0</v>
      </c>
      <c r="O696" s="17"/>
      <c r="P696" s="5">
        <f t="shared" si="55"/>
        <v>0</v>
      </c>
      <c r="R696" s="10">
        <f t="shared" si="56"/>
        <v>0</v>
      </c>
    </row>
    <row r="697" spans="11:18">
      <c r="K697" s="1">
        <f t="shared" si="52"/>
        <v>0</v>
      </c>
      <c r="L697" s="15"/>
      <c r="M697" s="1">
        <f t="shared" si="53"/>
        <v>0</v>
      </c>
      <c r="N697" s="5">
        <f t="shared" si="54"/>
        <v>0</v>
      </c>
      <c r="O697" s="17"/>
      <c r="P697" s="5">
        <f t="shared" si="55"/>
        <v>0</v>
      </c>
      <c r="R697" s="10">
        <f t="shared" si="56"/>
        <v>0</v>
      </c>
    </row>
    <row r="698" spans="11:18">
      <c r="K698" s="1">
        <f t="shared" si="52"/>
        <v>0</v>
      </c>
      <c r="L698" s="15"/>
      <c r="M698" s="1">
        <f t="shared" si="53"/>
        <v>0</v>
      </c>
      <c r="N698" s="5">
        <f t="shared" si="54"/>
        <v>0</v>
      </c>
      <c r="O698" s="17"/>
      <c r="P698" s="5">
        <f t="shared" si="55"/>
        <v>0</v>
      </c>
      <c r="R698" s="10">
        <f t="shared" si="56"/>
        <v>0</v>
      </c>
    </row>
    <row r="699" spans="11:18">
      <c r="K699" s="1">
        <f t="shared" si="52"/>
        <v>0</v>
      </c>
      <c r="L699" s="15"/>
      <c r="M699" s="1">
        <f t="shared" si="53"/>
        <v>0</v>
      </c>
      <c r="N699" s="5">
        <f t="shared" si="54"/>
        <v>0</v>
      </c>
      <c r="O699" s="17"/>
      <c r="P699" s="5">
        <f t="shared" si="55"/>
        <v>0</v>
      </c>
      <c r="R699" s="10">
        <f t="shared" si="56"/>
        <v>0</v>
      </c>
    </row>
    <row r="700" spans="11:18">
      <c r="K700" s="1">
        <f t="shared" si="52"/>
        <v>0</v>
      </c>
      <c r="L700" s="15"/>
      <c r="M700" s="1">
        <f t="shared" si="53"/>
        <v>0</v>
      </c>
      <c r="N700" s="5">
        <f t="shared" si="54"/>
        <v>0</v>
      </c>
      <c r="O700" s="17"/>
      <c r="P700" s="5">
        <f t="shared" si="55"/>
        <v>0</v>
      </c>
      <c r="R700" s="10">
        <f t="shared" si="56"/>
        <v>0</v>
      </c>
    </row>
    <row r="701" spans="11:18">
      <c r="K701" s="1">
        <f t="shared" si="52"/>
        <v>0</v>
      </c>
      <c r="L701" s="15"/>
      <c r="M701" s="1">
        <f t="shared" si="53"/>
        <v>0</v>
      </c>
      <c r="N701" s="5">
        <f t="shared" si="54"/>
        <v>0</v>
      </c>
      <c r="O701" s="17"/>
      <c r="P701" s="5">
        <f t="shared" si="55"/>
        <v>0</v>
      </c>
      <c r="R701" s="10">
        <f t="shared" si="56"/>
        <v>0</v>
      </c>
    </row>
    <row r="702" spans="11:18">
      <c r="K702" s="1">
        <f t="shared" si="52"/>
        <v>0</v>
      </c>
      <c r="L702" s="15"/>
      <c r="M702" s="1">
        <f t="shared" si="53"/>
        <v>0</v>
      </c>
      <c r="N702" s="5">
        <f t="shared" si="54"/>
        <v>0</v>
      </c>
      <c r="O702" s="17"/>
      <c r="P702" s="5">
        <f t="shared" si="55"/>
        <v>0</v>
      </c>
      <c r="R702" s="10">
        <f t="shared" si="56"/>
        <v>0</v>
      </c>
    </row>
    <row r="703" spans="11:18">
      <c r="K703" s="1">
        <f t="shared" si="52"/>
        <v>0</v>
      </c>
      <c r="L703" s="15"/>
      <c r="M703" s="1">
        <f t="shared" si="53"/>
        <v>0</v>
      </c>
      <c r="N703" s="5">
        <f t="shared" si="54"/>
        <v>0</v>
      </c>
      <c r="O703" s="17"/>
      <c r="P703" s="5">
        <f t="shared" si="55"/>
        <v>0</v>
      </c>
      <c r="R703" s="10">
        <f t="shared" si="56"/>
        <v>0</v>
      </c>
    </row>
    <row r="704" spans="11:18">
      <c r="K704" s="1">
        <f t="shared" si="52"/>
        <v>0</v>
      </c>
      <c r="L704" s="15"/>
      <c r="M704" s="1">
        <f t="shared" si="53"/>
        <v>0</v>
      </c>
      <c r="N704" s="5">
        <f t="shared" si="54"/>
        <v>0</v>
      </c>
      <c r="O704" s="17"/>
      <c r="P704" s="5">
        <f t="shared" si="55"/>
        <v>0</v>
      </c>
      <c r="R704" s="10">
        <f t="shared" si="56"/>
        <v>0</v>
      </c>
    </row>
    <row r="705" spans="11:18">
      <c r="K705" s="1">
        <f t="shared" si="52"/>
        <v>0</v>
      </c>
      <c r="L705" s="15"/>
      <c r="M705" s="1">
        <f t="shared" si="53"/>
        <v>0</v>
      </c>
      <c r="N705" s="5">
        <f t="shared" si="54"/>
        <v>0</v>
      </c>
      <c r="O705" s="17"/>
      <c r="P705" s="5">
        <f t="shared" si="55"/>
        <v>0</v>
      </c>
      <c r="R705" s="10">
        <f t="shared" si="56"/>
        <v>0</v>
      </c>
    </row>
    <row r="706" spans="11:18">
      <c r="K706" s="1">
        <f t="shared" si="52"/>
        <v>0</v>
      </c>
      <c r="L706" s="15"/>
      <c r="M706" s="1">
        <f t="shared" si="53"/>
        <v>0</v>
      </c>
      <c r="N706" s="5">
        <f t="shared" si="54"/>
        <v>0</v>
      </c>
      <c r="O706" s="17"/>
      <c r="P706" s="5">
        <f t="shared" si="55"/>
        <v>0</v>
      </c>
      <c r="R706" s="10">
        <f t="shared" si="56"/>
        <v>0</v>
      </c>
    </row>
    <row r="707" spans="11:18">
      <c r="K707" s="1">
        <f t="shared" si="52"/>
        <v>0</v>
      </c>
      <c r="L707" s="15"/>
      <c r="M707" s="1">
        <f t="shared" si="53"/>
        <v>0</v>
      </c>
      <c r="N707" s="5">
        <f t="shared" si="54"/>
        <v>0</v>
      </c>
      <c r="O707" s="17"/>
      <c r="P707" s="5">
        <f t="shared" si="55"/>
        <v>0</v>
      </c>
      <c r="R707" s="10">
        <f t="shared" si="56"/>
        <v>0</v>
      </c>
    </row>
    <row r="708" spans="11:18">
      <c r="K708" s="1">
        <f t="shared" si="52"/>
        <v>0</v>
      </c>
      <c r="L708" s="15"/>
      <c r="M708" s="1">
        <f t="shared" si="53"/>
        <v>0</v>
      </c>
      <c r="N708" s="5">
        <f t="shared" si="54"/>
        <v>0</v>
      </c>
      <c r="O708" s="17"/>
      <c r="P708" s="5">
        <f t="shared" si="55"/>
        <v>0</v>
      </c>
      <c r="R708" s="10">
        <f t="shared" si="56"/>
        <v>0</v>
      </c>
    </row>
    <row r="709" spans="11:18">
      <c r="K709" s="1">
        <f t="shared" si="52"/>
        <v>0</v>
      </c>
      <c r="L709" s="15"/>
      <c r="M709" s="1">
        <f t="shared" si="53"/>
        <v>0</v>
      </c>
      <c r="N709" s="5">
        <f t="shared" si="54"/>
        <v>0</v>
      </c>
      <c r="O709" s="17"/>
      <c r="P709" s="5">
        <f t="shared" si="55"/>
        <v>0</v>
      </c>
      <c r="R709" s="10">
        <f t="shared" si="56"/>
        <v>0</v>
      </c>
    </row>
    <row r="710" spans="11:18">
      <c r="K710" s="1">
        <f t="shared" si="52"/>
        <v>0</v>
      </c>
      <c r="L710" s="15"/>
      <c r="M710" s="1">
        <f t="shared" si="53"/>
        <v>0</v>
      </c>
      <c r="N710" s="5">
        <f t="shared" si="54"/>
        <v>0</v>
      </c>
      <c r="O710" s="17"/>
      <c r="P710" s="5">
        <f t="shared" si="55"/>
        <v>0</v>
      </c>
      <c r="R710" s="10">
        <f t="shared" si="56"/>
        <v>0</v>
      </c>
    </row>
    <row r="711" spans="11:18">
      <c r="K711" s="1">
        <f t="shared" si="52"/>
        <v>0</v>
      </c>
      <c r="L711" s="15"/>
      <c r="M711" s="1">
        <f t="shared" si="53"/>
        <v>0</v>
      </c>
      <c r="N711" s="5">
        <f t="shared" si="54"/>
        <v>0</v>
      </c>
      <c r="O711" s="17"/>
      <c r="P711" s="5">
        <f t="shared" si="55"/>
        <v>0</v>
      </c>
      <c r="R711" s="10">
        <f t="shared" si="56"/>
        <v>0</v>
      </c>
    </row>
    <row r="712" spans="11:18">
      <c r="K712" s="1">
        <f t="shared" si="52"/>
        <v>0</v>
      </c>
      <c r="L712" s="15"/>
      <c r="M712" s="1">
        <f t="shared" si="53"/>
        <v>0</v>
      </c>
      <c r="N712" s="5">
        <f t="shared" si="54"/>
        <v>0</v>
      </c>
      <c r="O712" s="17"/>
      <c r="P712" s="5">
        <f t="shared" si="55"/>
        <v>0</v>
      </c>
      <c r="R712" s="10">
        <f t="shared" si="56"/>
        <v>0</v>
      </c>
    </row>
    <row r="713" spans="11:18">
      <c r="K713" s="1">
        <f t="shared" si="52"/>
        <v>0</v>
      </c>
      <c r="L713" s="15"/>
      <c r="M713" s="1">
        <f t="shared" si="53"/>
        <v>0</v>
      </c>
      <c r="N713" s="5">
        <f t="shared" si="54"/>
        <v>0</v>
      </c>
      <c r="O713" s="17"/>
      <c r="P713" s="5">
        <f t="shared" si="55"/>
        <v>0</v>
      </c>
      <c r="R713" s="10">
        <f t="shared" si="56"/>
        <v>0</v>
      </c>
    </row>
    <row r="714" spans="11:18">
      <c r="K714" s="1">
        <f t="shared" si="52"/>
        <v>0</v>
      </c>
      <c r="L714" s="15"/>
      <c r="M714" s="1">
        <f t="shared" si="53"/>
        <v>0</v>
      </c>
      <c r="N714" s="5">
        <f t="shared" si="54"/>
        <v>0</v>
      </c>
      <c r="O714" s="17"/>
      <c r="P714" s="5">
        <f t="shared" si="55"/>
        <v>0</v>
      </c>
      <c r="R714" s="10">
        <f t="shared" si="56"/>
        <v>0</v>
      </c>
    </row>
    <row r="715" spans="11:18">
      <c r="K715" s="1">
        <f t="shared" si="52"/>
        <v>0</v>
      </c>
      <c r="L715" s="15"/>
      <c r="M715" s="1">
        <f t="shared" si="53"/>
        <v>0</v>
      </c>
      <c r="N715" s="5">
        <f t="shared" si="54"/>
        <v>0</v>
      </c>
      <c r="O715" s="17"/>
      <c r="P715" s="5">
        <f t="shared" si="55"/>
        <v>0</v>
      </c>
      <c r="R715" s="10">
        <f t="shared" si="56"/>
        <v>0</v>
      </c>
    </row>
    <row r="716" spans="11:18">
      <c r="K716" s="1">
        <f t="shared" ref="K716:K779" si="57">F716*G716*H716*J716</f>
        <v>0</v>
      </c>
      <c r="L716" s="15"/>
      <c r="M716" s="1">
        <f t="shared" ref="M716:M779" si="58">(K716*L716)+K716</f>
        <v>0</v>
      </c>
      <c r="N716" s="5">
        <f t="shared" ref="N716:N779" si="59">M716*I716</f>
        <v>0</v>
      </c>
      <c r="O716" s="17"/>
      <c r="P716" s="5">
        <f t="shared" ref="P716:P779" si="60">(N716*O716)+N716</f>
        <v>0</v>
      </c>
      <c r="R716" s="10">
        <f t="shared" ref="R716:R779" si="61">ROUNDUP(((($D$5*Q716)/100)+Q716),0)</f>
        <v>0</v>
      </c>
    </row>
    <row r="717" spans="11:18">
      <c r="K717" s="1">
        <f t="shared" si="57"/>
        <v>0</v>
      </c>
      <c r="L717" s="15"/>
      <c r="M717" s="1">
        <f t="shared" si="58"/>
        <v>0</v>
      </c>
      <c r="N717" s="5">
        <f t="shared" si="59"/>
        <v>0</v>
      </c>
      <c r="O717" s="17"/>
      <c r="P717" s="5">
        <f t="shared" si="60"/>
        <v>0</v>
      </c>
      <c r="R717" s="10">
        <f t="shared" si="61"/>
        <v>0</v>
      </c>
    </row>
    <row r="718" spans="11:18">
      <c r="K718" s="1">
        <f t="shared" si="57"/>
        <v>0</v>
      </c>
      <c r="L718" s="15"/>
      <c r="M718" s="1">
        <f t="shared" si="58"/>
        <v>0</v>
      </c>
      <c r="N718" s="5">
        <f t="shared" si="59"/>
        <v>0</v>
      </c>
      <c r="O718" s="17"/>
      <c r="P718" s="5">
        <f t="shared" si="60"/>
        <v>0</v>
      </c>
      <c r="R718" s="10">
        <f t="shared" si="61"/>
        <v>0</v>
      </c>
    </row>
    <row r="719" spans="11:18">
      <c r="K719" s="1">
        <f t="shared" si="57"/>
        <v>0</v>
      </c>
      <c r="L719" s="15"/>
      <c r="M719" s="1">
        <f t="shared" si="58"/>
        <v>0</v>
      </c>
      <c r="N719" s="5">
        <f t="shared" si="59"/>
        <v>0</v>
      </c>
      <c r="O719" s="17"/>
      <c r="P719" s="5">
        <f t="shared" si="60"/>
        <v>0</v>
      </c>
      <c r="R719" s="10">
        <f t="shared" si="61"/>
        <v>0</v>
      </c>
    </row>
    <row r="720" spans="11:18">
      <c r="K720" s="1">
        <f t="shared" si="57"/>
        <v>0</v>
      </c>
      <c r="L720" s="15"/>
      <c r="M720" s="1">
        <f t="shared" si="58"/>
        <v>0</v>
      </c>
      <c r="N720" s="5">
        <f t="shared" si="59"/>
        <v>0</v>
      </c>
      <c r="O720" s="17"/>
      <c r="P720" s="5">
        <f t="shared" si="60"/>
        <v>0</v>
      </c>
      <c r="R720" s="10">
        <f t="shared" si="61"/>
        <v>0</v>
      </c>
    </row>
    <row r="721" spans="11:18">
      <c r="K721" s="1">
        <f t="shared" si="57"/>
        <v>0</v>
      </c>
      <c r="L721" s="15"/>
      <c r="M721" s="1">
        <f t="shared" si="58"/>
        <v>0</v>
      </c>
      <c r="N721" s="5">
        <f t="shared" si="59"/>
        <v>0</v>
      </c>
      <c r="O721" s="17"/>
      <c r="P721" s="5">
        <f t="shared" si="60"/>
        <v>0</v>
      </c>
      <c r="R721" s="10">
        <f t="shared" si="61"/>
        <v>0</v>
      </c>
    </row>
    <row r="722" spans="11:18">
      <c r="K722" s="1">
        <f t="shared" si="57"/>
        <v>0</v>
      </c>
      <c r="L722" s="15"/>
      <c r="M722" s="1">
        <f t="shared" si="58"/>
        <v>0</v>
      </c>
      <c r="N722" s="5">
        <f t="shared" si="59"/>
        <v>0</v>
      </c>
      <c r="O722" s="17"/>
      <c r="P722" s="5">
        <f t="shared" si="60"/>
        <v>0</v>
      </c>
      <c r="R722" s="10">
        <f t="shared" si="61"/>
        <v>0</v>
      </c>
    </row>
    <row r="723" spans="11:18">
      <c r="K723" s="1">
        <f t="shared" si="57"/>
        <v>0</v>
      </c>
      <c r="L723" s="15"/>
      <c r="M723" s="1">
        <f t="shared" si="58"/>
        <v>0</v>
      </c>
      <c r="N723" s="5">
        <f t="shared" si="59"/>
        <v>0</v>
      </c>
      <c r="O723" s="17"/>
      <c r="P723" s="5">
        <f t="shared" si="60"/>
        <v>0</v>
      </c>
      <c r="R723" s="10">
        <f t="shared" si="61"/>
        <v>0</v>
      </c>
    </row>
    <row r="724" spans="11:18">
      <c r="K724" s="1">
        <f t="shared" si="57"/>
        <v>0</v>
      </c>
      <c r="L724" s="15"/>
      <c r="M724" s="1">
        <f t="shared" si="58"/>
        <v>0</v>
      </c>
      <c r="N724" s="5">
        <f t="shared" si="59"/>
        <v>0</v>
      </c>
      <c r="O724" s="17"/>
      <c r="P724" s="5">
        <f t="shared" si="60"/>
        <v>0</v>
      </c>
      <c r="R724" s="10">
        <f t="shared" si="61"/>
        <v>0</v>
      </c>
    </row>
    <row r="725" spans="11:18">
      <c r="K725" s="1">
        <f t="shared" si="57"/>
        <v>0</v>
      </c>
      <c r="L725" s="15"/>
      <c r="M725" s="1">
        <f t="shared" si="58"/>
        <v>0</v>
      </c>
      <c r="N725" s="5">
        <f t="shared" si="59"/>
        <v>0</v>
      </c>
      <c r="O725" s="17"/>
      <c r="P725" s="5">
        <f t="shared" si="60"/>
        <v>0</v>
      </c>
      <c r="R725" s="10">
        <f t="shared" si="61"/>
        <v>0</v>
      </c>
    </row>
    <row r="726" spans="11:18">
      <c r="K726" s="1">
        <f t="shared" si="57"/>
        <v>0</v>
      </c>
      <c r="L726" s="15"/>
      <c r="M726" s="1">
        <f t="shared" si="58"/>
        <v>0</v>
      </c>
      <c r="N726" s="5">
        <f t="shared" si="59"/>
        <v>0</v>
      </c>
      <c r="O726" s="17"/>
      <c r="P726" s="5">
        <f t="shared" si="60"/>
        <v>0</v>
      </c>
      <c r="R726" s="10">
        <f t="shared" si="61"/>
        <v>0</v>
      </c>
    </row>
    <row r="727" spans="11:18">
      <c r="K727" s="1">
        <f t="shared" si="57"/>
        <v>0</v>
      </c>
      <c r="L727" s="15"/>
      <c r="M727" s="1">
        <f t="shared" si="58"/>
        <v>0</v>
      </c>
      <c r="N727" s="5">
        <f t="shared" si="59"/>
        <v>0</v>
      </c>
      <c r="O727" s="17"/>
      <c r="P727" s="5">
        <f t="shared" si="60"/>
        <v>0</v>
      </c>
      <c r="R727" s="10">
        <f t="shared" si="61"/>
        <v>0</v>
      </c>
    </row>
    <row r="728" spans="11:18">
      <c r="K728" s="1">
        <f t="shared" si="57"/>
        <v>0</v>
      </c>
      <c r="L728" s="15"/>
      <c r="M728" s="1">
        <f t="shared" si="58"/>
        <v>0</v>
      </c>
      <c r="N728" s="5">
        <f t="shared" si="59"/>
        <v>0</v>
      </c>
      <c r="O728" s="17"/>
      <c r="P728" s="5">
        <f t="shared" si="60"/>
        <v>0</v>
      </c>
      <c r="R728" s="10">
        <f t="shared" si="61"/>
        <v>0</v>
      </c>
    </row>
    <row r="729" spans="11:18">
      <c r="K729" s="1">
        <f t="shared" si="57"/>
        <v>0</v>
      </c>
      <c r="L729" s="15"/>
      <c r="M729" s="1">
        <f t="shared" si="58"/>
        <v>0</v>
      </c>
      <c r="N729" s="5">
        <f t="shared" si="59"/>
        <v>0</v>
      </c>
      <c r="O729" s="17"/>
      <c r="P729" s="5">
        <f t="shared" si="60"/>
        <v>0</v>
      </c>
      <c r="R729" s="10">
        <f t="shared" si="61"/>
        <v>0</v>
      </c>
    </row>
    <row r="730" spans="11:18">
      <c r="K730" s="1">
        <f t="shared" si="57"/>
        <v>0</v>
      </c>
      <c r="L730" s="15"/>
      <c r="M730" s="1">
        <f t="shared" si="58"/>
        <v>0</v>
      </c>
      <c r="N730" s="5">
        <f t="shared" si="59"/>
        <v>0</v>
      </c>
      <c r="O730" s="17"/>
      <c r="P730" s="5">
        <f t="shared" si="60"/>
        <v>0</v>
      </c>
      <c r="R730" s="10">
        <f t="shared" si="61"/>
        <v>0</v>
      </c>
    </row>
    <row r="731" spans="11:18">
      <c r="K731" s="1">
        <f t="shared" si="57"/>
        <v>0</v>
      </c>
      <c r="L731" s="15"/>
      <c r="M731" s="1">
        <f t="shared" si="58"/>
        <v>0</v>
      </c>
      <c r="N731" s="5">
        <f t="shared" si="59"/>
        <v>0</v>
      </c>
      <c r="O731" s="17"/>
      <c r="P731" s="5">
        <f t="shared" si="60"/>
        <v>0</v>
      </c>
      <c r="R731" s="10">
        <f t="shared" si="61"/>
        <v>0</v>
      </c>
    </row>
    <row r="732" spans="11:18">
      <c r="K732" s="1">
        <f t="shared" si="57"/>
        <v>0</v>
      </c>
      <c r="L732" s="15"/>
      <c r="M732" s="1">
        <f t="shared" si="58"/>
        <v>0</v>
      </c>
      <c r="N732" s="5">
        <f t="shared" si="59"/>
        <v>0</v>
      </c>
      <c r="O732" s="17"/>
      <c r="P732" s="5">
        <f t="shared" si="60"/>
        <v>0</v>
      </c>
      <c r="R732" s="10">
        <f t="shared" si="61"/>
        <v>0</v>
      </c>
    </row>
    <row r="733" spans="11:18">
      <c r="K733" s="1">
        <f t="shared" si="57"/>
        <v>0</v>
      </c>
      <c r="L733" s="15"/>
      <c r="M733" s="1">
        <f t="shared" si="58"/>
        <v>0</v>
      </c>
      <c r="N733" s="5">
        <f t="shared" si="59"/>
        <v>0</v>
      </c>
      <c r="O733" s="17"/>
      <c r="P733" s="5">
        <f t="shared" si="60"/>
        <v>0</v>
      </c>
      <c r="R733" s="10">
        <f t="shared" si="61"/>
        <v>0</v>
      </c>
    </row>
    <row r="734" spans="11:18">
      <c r="K734" s="1">
        <f t="shared" si="57"/>
        <v>0</v>
      </c>
      <c r="L734" s="15"/>
      <c r="M734" s="1">
        <f t="shared" si="58"/>
        <v>0</v>
      </c>
      <c r="N734" s="5">
        <f t="shared" si="59"/>
        <v>0</v>
      </c>
      <c r="O734" s="17"/>
      <c r="P734" s="5">
        <f t="shared" si="60"/>
        <v>0</v>
      </c>
      <c r="R734" s="10">
        <f t="shared" si="61"/>
        <v>0</v>
      </c>
    </row>
    <row r="735" spans="11:18">
      <c r="K735" s="1">
        <f t="shared" si="57"/>
        <v>0</v>
      </c>
      <c r="L735" s="15"/>
      <c r="M735" s="1">
        <f t="shared" si="58"/>
        <v>0</v>
      </c>
      <c r="N735" s="5">
        <f t="shared" si="59"/>
        <v>0</v>
      </c>
      <c r="O735" s="17"/>
      <c r="P735" s="5">
        <f t="shared" si="60"/>
        <v>0</v>
      </c>
      <c r="R735" s="10">
        <f t="shared" si="61"/>
        <v>0</v>
      </c>
    </row>
    <row r="736" spans="11:18">
      <c r="K736" s="1">
        <f t="shared" si="57"/>
        <v>0</v>
      </c>
      <c r="L736" s="15"/>
      <c r="M736" s="1">
        <f t="shared" si="58"/>
        <v>0</v>
      </c>
      <c r="N736" s="5">
        <f t="shared" si="59"/>
        <v>0</v>
      </c>
      <c r="O736" s="17"/>
      <c r="P736" s="5">
        <f t="shared" si="60"/>
        <v>0</v>
      </c>
      <c r="R736" s="10">
        <f t="shared" si="61"/>
        <v>0</v>
      </c>
    </row>
    <row r="737" spans="11:18">
      <c r="K737" s="1">
        <f t="shared" si="57"/>
        <v>0</v>
      </c>
      <c r="L737" s="15"/>
      <c r="M737" s="1">
        <f t="shared" si="58"/>
        <v>0</v>
      </c>
      <c r="N737" s="5">
        <f t="shared" si="59"/>
        <v>0</v>
      </c>
      <c r="O737" s="17"/>
      <c r="P737" s="5">
        <f t="shared" si="60"/>
        <v>0</v>
      </c>
      <c r="R737" s="10">
        <f t="shared" si="61"/>
        <v>0</v>
      </c>
    </row>
    <row r="738" spans="11:18">
      <c r="K738" s="1">
        <f t="shared" si="57"/>
        <v>0</v>
      </c>
      <c r="L738" s="15"/>
      <c r="M738" s="1">
        <f t="shared" si="58"/>
        <v>0</v>
      </c>
      <c r="N738" s="5">
        <f t="shared" si="59"/>
        <v>0</v>
      </c>
      <c r="O738" s="17"/>
      <c r="P738" s="5">
        <f t="shared" si="60"/>
        <v>0</v>
      </c>
      <c r="R738" s="10">
        <f t="shared" si="61"/>
        <v>0</v>
      </c>
    </row>
    <row r="739" spans="11:18">
      <c r="K739" s="1">
        <f t="shared" si="57"/>
        <v>0</v>
      </c>
      <c r="L739" s="15"/>
      <c r="M739" s="1">
        <f t="shared" si="58"/>
        <v>0</v>
      </c>
      <c r="N739" s="5">
        <f t="shared" si="59"/>
        <v>0</v>
      </c>
      <c r="O739" s="17"/>
      <c r="P739" s="5">
        <f t="shared" si="60"/>
        <v>0</v>
      </c>
      <c r="R739" s="10">
        <f t="shared" si="61"/>
        <v>0</v>
      </c>
    </row>
    <row r="740" spans="11:18">
      <c r="K740" s="1">
        <f t="shared" si="57"/>
        <v>0</v>
      </c>
      <c r="L740" s="15"/>
      <c r="M740" s="1">
        <f t="shared" si="58"/>
        <v>0</v>
      </c>
      <c r="N740" s="5">
        <f t="shared" si="59"/>
        <v>0</v>
      </c>
      <c r="O740" s="17"/>
      <c r="P740" s="5">
        <f t="shared" si="60"/>
        <v>0</v>
      </c>
      <c r="R740" s="10">
        <f t="shared" si="61"/>
        <v>0</v>
      </c>
    </row>
    <row r="741" spans="11:18">
      <c r="K741" s="1">
        <f t="shared" si="57"/>
        <v>0</v>
      </c>
      <c r="L741" s="15"/>
      <c r="M741" s="1">
        <f t="shared" si="58"/>
        <v>0</v>
      </c>
      <c r="N741" s="5">
        <f t="shared" si="59"/>
        <v>0</v>
      </c>
      <c r="O741" s="17"/>
      <c r="P741" s="5">
        <f t="shared" si="60"/>
        <v>0</v>
      </c>
      <c r="R741" s="10">
        <f t="shared" si="61"/>
        <v>0</v>
      </c>
    </row>
    <row r="742" spans="11:18">
      <c r="K742" s="1">
        <f t="shared" si="57"/>
        <v>0</v>
      </c>
      <c r="L742" s="15"/>
      <c r="M742" s="1">
        <f t="shared" si="58"/>
        <v>0</v>
      </c>
      <c r="N742" s="5">
        <f t="shared" si="59"/>
        <v>0</v>
      </c>
      <c r="O742" s="17"/>
      <c r="P742" s="5">
        <f t="shared" si="60"/>
        <v>0</v>
      </c>
      <c r="R742" s="10">
        <f t="shared" si="61"/>
        <v>0</v>
      </c>
    </row>
    <row r="743" spans="11:18">
      <c r="K743" s="1">
        <f t="shared" si="57"/>
        <v>0</v>
      </c>
      <c r="L743" s="15"/>
      <c r="M743" s="1">
        <f t="shared" si="58"/>
        <v>0</v>
      </c>
      <c r="N743" s="5">
        <f t="shared" si="59"/>
        <v>0</v>
      </c>
      <c r="O743" s="17"/>
      <c r="P743" s="5">
        <f t="shared" si="60"/>
        <v>0</v>
      </c>
      <c r="R743" s="10">
        <f t="shared" si="61"/>
        <v>0</v>
      </c>
    </row>
    <row r="744" spans="11:18">
      <c r="K744" s="1">
        <f t="shared" si="57"/>
        <v>0</v>
      </c>
      <c r="L744" s="15"/>
      <c r="M744" s="1">
        <f t="shared" si="58"/>
        <v>0</v>
      </c>
      <c r="N744" s="5">
        <f t="shared" si="59"/>
        <v>0</v>
      </c>
      <c r="O744" s="17"/>
      <c r="P744" s="5">
        <f t="shared" si="60"/>
        <v>0</v>
      </c>
      <c r="R744" s="10">
        <f t="shared" si="61"/>
        <v>0</v>
      </c>
    </row>
    <row r="745" spans="11:18">
      <c r="K745" s="1">
        <f t="shared" si="57"/>
        <v>0</v>
      </c>
      <c r="L745" s="15"/>
      <c r="M745" s="1">
        <f t="shared" si="58"/>
        <v>0</v>
      </c>
      <c r="N745" s="5">
        <f t="shared" si="59"/>
        <v>0</v>
      </c>
      <c r="O745" s="17"/>
      <c r="P745" s="5">
        <f t="shared" si="60"/>
        <v>0</v>
      </c>
      <c r="R745" s="10">
        <f t="shared" si="61"/>
        <v>0</v>
      </c>
    </row>
    <row r="746" spans="11:18">
      <c r="K746" s="1">
        <f t="shared" si="57"/>
        <v>0</v>
      </c>
      <c r="L746" s="15"/>
      <c r="M746" s="1">
        <f t="shared" si="58"/>
        <v>0</v>
      </c>
      <c r="N746" s="5">
        <f t="shared" si="59"/>
        <v>0</v>
      </c>
      <c r="O746" s="17"/>
      <c r="P746" s="5">
        <f t="shared" si="60"/>
        <v>0</v>
      </c>
      <c r="R746" s="10">
        <f t="shared" si="61"/>
        <v>0</v>
      </c>
    </row>
    <row r="747" spans="11:18">
      <c r="K747" s="1">
        <f t="shared" si="57"/>
        <v>0</v>
      </c>
      <c r="L747" s="15"/>
      <c r="M747" s="1">
        <f t="shared" si="58"/>
        <v>0</v>
      </c>
      <c r="N747" s="5">
        <f t="shared" si="59"/>
        <v>0</v>
      </c>
      <c r="O747" s="17"/>
      <c r="P747" s="5">
        <f t="shared" si="60"/>
        <v>0</v>
      </c>
      <c r="R747" s="10">
        <f t="shared" si="61"/>
        <v>0</v>
      </c>
    </row>
    <row r="748" spans="11:18">
      <c r="K748" s="1">
        <f t="shared" si="57"/>
        <v>0</v>
      </c>
      <c r="L748" s="15"/>
      <c r="M748" s="1">
        <f t="shared" si="58"/>
        <v>0</v>
      </c>
      <c r="N748" s="5">
        <f t="shared" si="59"/>
        <v>0</v>
      </c>
      <c r="O748" s="17"/>
      <c r="P748" s="5">
        <f t="shared" si="60"/>
        <v>0</v>
      </c>
      <c r="R748" s="10">
        <f t="shared" si="61"/>
        <v>0</v>
      </c>
    </row>
    <row r="749" spans="11:18">
      <c r="K749" s="1">
        <f t="shared" si="57"/>
        <v>0</v>
      </c>
      <c r="L749" s="15"/>
      <c r="M749" s="1">
        <f t="shared" si="58"/>
        <v>0</v>
      </c>
      <c r="N749" s="5">
        <f t="shared" si="59"/>
        <v>0</v>
      </c>
      <c r="O749" s="17"/>
      <c r="P749" s="5">
        <f t="shared" si="60"/>
        <v>0</v>
      </c>
      <c r="R749" s="10">
        <f t="shared" si="61"/>
        <v>0</v>
      </c>
    </row>
    <row r="750" spans="11:18">
      <c r="K750" s="1">
        <f t="shared" si="57"/>
        <v>0</v>
      </c>
      <c r="L750" s="15"/>
      <c r="M750" s="1">
        <f t="shared" si="58"/>
        <v>0</v>
      </c>
      <c r="N750" s="5">
        <f t="shared" si="59"/>
        <v>0</v>
      </c>
      <c r="O750" s="17"/>
      <c r="P750" s="5">
        <f t="shared" si="60"/>
        <v>0</v>
      </c>
      <c r="R750" s="10">
        <f t="shared" si="61"/>
        <v>0</v>
      </c>
    </row>
    <row r="751" spans="11:18">
      <c r="K751" s="1">
        <f t="shared" si="57"/>
        <v>0</v>
      </c>
      <c r="L751" s="15"/>
      <c r="M751" s="1">
        <f t="shared" si="58"/>
        <v>0</v>
      </c>
      <c r="N751" s="5">
        <f t="shared" si="59"/>
        <v>0</v>
      </c>
      <c r="O751" s="17"/>
      <c r="P751" s="5">
        <f t="shared" si="60"/>
        <v>0</v>
      </c>
      <c r="R751" s="10">
        <f t="shared" si="61"/>
        <v>0</v>
      </c>
    </row>
    <row r="752" spans="11:18">
      <c r="K752" s="1">
        <f t="shared" si="57"/>
        <v>0</v>
      </c>
      <c r="L752" s="15"/>
      <c r="M752" s="1">
        <f t="shared" si="58"/>
        <v>0</v>
      </c>
      <c r="N752" s="5">
        <f t="shared" si="59"/>
        <v>0</v>
      </c>
      <c r="O752" s="17"/>
      <c r="P752" s="5">
        <f t="shared" si="60"/>
        <v>0</v>
      </c>
      <c r="R752" s="10">
        <f t="shared" si="61"/>
        <v>0</v>
      </c>
    </row>
    <row r="753" spans="11:18">
      <c r="K753" s="1">
        <f t="shared" si="57"/>
        <v>0</v>
      </c>
      <c r="L753" s="15"/>
      <c r="M753" s="1">
        <f t="shared" si="58"/>
        <v>0</v>
      </c>
      <c r="N753" s="5">
        <f t="shared" si="59"/>
        <v>0</v>
      </c>
      <c r="O753" s="17"/>
      <c r="P753" s="5">
        <f t="shared" si="60"/>
        <v>0</v>
      </c>
      <c r="R753" s="10">
        <f t="shared" si="61"/>
        <v>0</v>
      </c>
    </row>
    <row r="754" spans="11:18">
      <c r="K754" s="1">
        <f t="shared" si="57"/>
        <v>0</v>
      </c>
      <c r="L754" s="15"/>
      <c r="M754" s="1">
        <f t="shared" si="58"/>
        <v>0</v>
      </c>
      <c r="N754" s="5">
        <f t="shared" si="59"/>
        <v>0</v>
      </c>
      <c r="O754" s="17"/>
      <c r="P754" s="5">
        <f t="shared" si="60"/>
        <v>0</v>
      </c>
      <c r="R754" s="10">
        <f t="shared" si="61"/>
        <v>0</v>
      </c>
    </row>
    <row r="755" spans="11:18">
      <c r="K755" s="1">
        <f t="shared" si="57"/>
        <v>0</v>
      </c>
      <c r="L755" s="15"/>
      <c r="M755" s="1">
        <f t="shared" si="58"/>
        <v>0</v>
      </c>
      <c r="N755" s="5">
        <f t="shared" si="59"/>
        <v>0</v>
      </c>
      <c r="O755" s="17"/>
      <c r="P755" s="5">
        <f t="shared" si="60"/>
        <v>0</v>
      </c>
      <c r="R755" s="10">
        <f t="shared" si="61"/>
        <v>0</v>
      </c>
    </row>
    <row r="756" spans="11:18">
      <c r="K756" s="1">
        <f t="shared" si="57"/>
        <v>0</v>
      </c>
      <c r="L756" s="15"/>
      <c r="M756" s="1">
        <f t="shared" si="58"/>
        <v>0</v>
      </c>
      <c r="N756" s="5">
        <f t="shared" si="59"/>
        <v>0</v>
      </c>
      <c r="O756" s="17"/>
      <c r="P756" s="5">
        <f t="shared" si="60"/>
        <v>0</v>
      </c>
      <c r="R756" s="10">
        <f t="shared" si="61"/>
        <v>0</v>
      </c>
    </row>
    <row r="757" spans="11:18">
      <c r="K757" s="1">
        <f t="shared" si="57"/>
        <v>0</v>
      </c>
      <c r="L757" s="15"/>
      <c r="M757" s="1">
        <f t="shared" si="58"/>
        <v>0</v>
      </c>
      <c r="N757" s="5">
        <f t="shared" si="59"/>
        <v>0</v>
      </c>
      <c r="O757" s="17"/>
      <c r="P757" s="5">
        <f t="shared" si="60"/>
        <v>0</v>
      </c>
      <c r="R757" s="10">
        <f t="shared" si="61"/>
        <v>0</v>
      </c>
    </row>
    <row r="758" spans="11:18">
      <c r="K758" s="1">
        <f t="shared" si="57"/>
        <v>0</v>
      </c>
      <c r="L758" s="15"/>
      <c r="M758" s="1">
        <f t="shared" si="58"/>
        <v>0</v>
      </c>
      <c r="N758" s="5">
        <f t="shared" si="59"/>
        <v>0</v>
      </c>
      <c r="O758" s="17"/>
      <c r="P758" s="5">
        <f t="shared" si="60"/>
        <v>0</v>
      </c>
      <c r="R758" s="10">
        <f t="shared" si="61"/>
        <v>0</v>
      </c>
    </row>
    <row r="759" spans="11:18">
      <c r="K759" s="1">
        <f t="shared" si="57"/>
        <v>0</v>
      </c>
      <c r="L759" s="15"/>
      <c r="M759" s="1">
        <f t="shared" si="58"/>
        <v>0</v>
      </c>
      <c r="N759" s="5">
        <f t="shared" si="59"/>
        <v>0</v>
      </c>
      <c r="O759" s="17"/>
      <c r="P759" s="5">
        <f t="shared" si="60"/>
        <v>0</v>
      </c>
      <c r="R759" s="10">
        <f t="shared" si="61"/>
        <v>0</v>
      </c>
    </row>
    <row r="760" spans="11:18">
      <c r="K760" s="1">
        <f t="shared" si="57"/>
        <v>0</v>
      </c>
      <c r="L760" s="15"/>
      <c r="M760" s="1">
        <f t="shared" si="58"/>
        <v>0</v>
      </c>
      <c r="N760" s="5">
        <f t="shared" si="59"/>
        <v>0</v>
      </c>
      <c r="O760" s="17"/>
      <c r="P760" s="5">
        <f t="shared" si="60"/>
        <v>0</v>
      </c>
      <c r="R760" s="10">
        <f t="shared" si="61"/>
        <v>0</v>
      </c>
    </row>
    <row r="761" spans="11:18">
      <c r="K761" s="1">
        <f t="shared" si="57"/>
        <v>0</v>
      </c>
      <c r="L761" s="15"/>
      <c r="M761" s="1">
        <f t="shared" si="58"/>
        <v>0</v>
      </c>
      <c r="N761" s="5">
        <f t="shared" si="59"/>
        <v>0</v>
      </c>
      <c r="O761" s="17"/>
      <c r="P761" s="5">
        <f t="shared" si="60"/>
        <v>0</v>
      </c>
      <c r="R761" s="10">
        <f t="shared" si="61"/>
        <v>0</v>
      </c>
    </row>
    <row r="762" spans="11:18">
      <c r="K762" s="1">
        <f t="shared" si="57"/>
        <v>0</v>
      </c>
      <c r="L762" s="15"/>
      <c r="M762" s="1">
        <f t="shared" si="58"/>
        <v>0</v>
      </c>
      <c r="N762" s="5">
        <f t="shared" si="59"/>
        <v>0</v>
      </c>
      <c r="O762" s="17"/>
      <c r="P762" s="5">
        <f t="shared" si="60"/>
        <v>0</v>
      </c>
      <c r="R762" s="10">
        <f t="shared" si="61"/>
        <v>0</v>
      </c>
    </row>
    <row r="763" spans="11:18">
      <c r="K763" s="1">
        <f t="shared" si="57"/>
        <v>0</v>
      </c>
      <c r="L763" s="15"/>
      <c r="M763" s="1">
        <f t="shared" si="58"/>
        <v>0</v>
      </c>
      <c r="N763" s="5">
        <f t="shared" si="59"/>
        <v>0</v>
      </c>
      <c r="O763" s="17"/>
      <c r="P763" s="5">
        <f t="shared" si="60"/>
        <v>0</v>
      </c>
      <c r="R763" s="10">
        <f t="shared" si="61"/>
        <v>0</v>
      </c>
    </row>
    <row r="764" spans="11:18">
      <c r="K764" s="1">
        <f t="shared" si="57"/>
        <v>0</v>
      </c>
      <c r="L764" s="15"/>
      <c r="M764" s="1">
        <f t="shared" si="58"/>
        <v>0</v>
      </c>
      <c r="N764" s="5">
        <f t="shared" si="59"/>
        <v>0</v>
      </c>
      <c r="O764" s="17"/>
      <c r="P764" s="5">
        <f t="shared" si="60"/>
        <v>0</v>
      </c>
      <c r="R764" s="10">
        <f t="shared" si="61"/>
        <v>0</v>
      </c>
    </row>
    <row r="765" spans="11:18">
      <c r="K765" s="1">
        <f t="shared" si="57"/>
        <v>0</v>
      </c>
      <c r="L765" s="15"/>
      <c r="M765" s="1">
        <f t="shared" si="58"/>
        <v>0</v>
      </c>
      <c r="N765" s="5">
        <f t="shared" si="59"/>
        <v>0</v>
      </c>
      <c r="O765" s="17"/>
      <c r="P765" s="5">
        <f t="shared" si="60"/>
        <v>0</v>
      </c>
      <c r="R765" s="10">
        <f t="shared" si="61"/>
        <v>0</v>
      </c>
    </row>
    <row r="766" spans="11:18">
      <c r="K766" s="1">
        <f t="shared" si="57"/>
        <v>0</v>
      </c>
      <c r="L766" s="15"/>
      <c r="M766" s="1">
        <f t="shared" si="58"/>
        <v>0</v>
      </c>
      <c r="N766" s="5">
        <f t="shared" si="59"/>
        <v>0</v>
      </c>
      <c r="O766" s="17"/>
      <c r="P766" s="5">
        <f t="shared" si="60"/>
        <v>0</v>
      </c>
      <c r="R766" s="10">
        <f t="shared" si="61"/>
        <v>0</v>
      </c>
    </row>
    <row r="767" spans="11:18">
      <c r="K767" s="1">
        <f t="shared" si="57"/>
        <v>0</v>
      </c>
      <c r="L767" s="15"/>
      <c r="M767" s="1">
        <f t="shared" si="58"/>
        <v>0</v>
      </c>
      <c r="N767" s="5">
        <f t="shared" si="59"/>
        <v>0</v>
      </c>
      <c r="O767" s="17"/>
      <c r="P767" s="5">
        <f t="shared" si="60"/>
        <v>0</v>
      </c>
      <c r="R767" s="10">
        <f t="shared" si="61"/>
        <v>0</v>
      </c>
    </row>
    <row r="768" spans="11:18">
      <c r="K768" s="1">
        <f t="shared" si="57"/>
        <v>0</v>
      </c>
      <c r="L768" s="15"/>
      <c r="M768" s="1">
        <f t="shared" si="58"/>
        <v>0</v>
      </c>
      <c r="N768" s="5">
        <f t="shared" si="59"/>
        <v>0</v>
      </c>
      <c r="O768" s="17"/>
      <c r="P768" s="5">
        <f t="shared" si="60"/>
        <v>0</v>
      </c>
      <c r="R768" s="10">
        <f t="shared" si="61"/>
        <v>0</v>
      </c>
    </row>
    <row r="769" spans="11:18">
      <c r="K769" s="1">
        <f t="shared" si="57"/>
        <v>0</v>
      </c>
      <c r="L769" s="15"/>
      <c r="M769" s="1">
        <f t="shared" si="58"/>
        <v>0</v>
      </c>
      <c r="N769" s="5">
        <f t="shared" si="59"/>
        <v>0</v>
      </c>
      <c r="O769" s="17"/>
      <c r="P769" s="5">
        <f t="shared" si="60"/>
        <v>0</v>
      </c>
      <c r="R769" s="10">
        <f t="shared" si="61"/>
        <v>0</v>
      </c>
    </row>
    <row r="770" spans="11:18">
      <c r="K770" s="1">
        <f t="shared" si="57"/>
        <v>0</v>
      </c>
      <c r="L770" s="15"/>
      <c r="M770" s="1">
        <f t="shared" si="58"/>
        <v>0</v>
      </c>
      <c r="N770" s="5">
        <f t="shared" si="59"/>
        <v>0</v>
      </c>
      <c r="O770" s="17"/>
      <c r="P770" s="5">
        <f t="shared" si="60"/>
        <v>0</v>
      </c>
      <c r="R770" s="10">
        <f t="shared" si="61"/>
        <v>0</v>
      </c>
    </row>
    <row r="771" spans="11:18">
      <c r="K771" s="1">
        <f t="shared" si="57"/>
        <v>0</v>
      </c>
      <c r="L771" s="15"/>
      <c r="M771" s="1">
        <f t="shared" si="58"/>
        <v>0</v>
      </c>
      <c r="N771" s="5">
        <f t="shared" si="59"/>
        <v>0</v>
      </c>
      <c r="O771" s="17"/>
      <c r="P771" s="5">
        <f t="shared" si="60"/>
        <v>0</v>
      </c>
      <c r="R771" s="10">
        <f t="shared" si="61"/>
        <v>0</v>
      </c>
    </row>
    <row r="772" spans="11:18">
      <c r="K772" s="1">
        <f t="shared" si="57"/>
        <v>0</v>
      </c>
      <c r="L772" s="15"/>
      <c r="M772" s="1">
        <f t="shared" si="58"/>
        <v>0</v>
      </c>
      <c r="N772" s="5">
        <f t="shared" si="59"/>
        <v>0</v>
      </c>
      <c r="O772" s="17"/>
      <c r="P772" s="5">
        <f t="shared" si="60"/>
        <v>0</v>
      </c>
      <c r="R772" s="10">
        <f t="shared" si="61"/>
        <v>0</v>
      </c>
    </row>
    <row r="773" spans="11:18">
      <c r="K773" s="1">
        <f t="shared" si="57"/>
        <v>0</v>
      </c>
      <c r="L773" s="15"/>
      <c r="M773" s="1">
        <f t="shared" si="58"/>
        <v>0</v>
      </c>
      <c r="N773" s="5">
        <f t="shared" si="59"/>
        <v>0</v>
      </c>
      <c r="O773" s="17"/>
      <c r="P773" s="5">
        <f t="shared" si="60"/>
        <v>0</v>
      </c>
      <c r="R773" s="10">
        <f t="shared" si="61"/>
        <v>0</v>
      </c>
    </row>
    <row r="774" spans="11:18">
      <c r="K774" s="1">
        <f t="shared" si="57"/>
        <v>0</v>
      </c>
      <c r="L774" s="15"/>
      <c r="M774" s="1">
        <f t="shared" si="58"/>
        <v>0</v>
      </c>
      <c r="N774" s="5">
        <f t="shared" si="59"/>
        <v>0</v>
      </c>
      <c r="O774" s="17"/>
      <c r="P774" s="5">
        <f t="shared" si="60"/>
        <v>0</v>
      </c>
      <c r="R774" s="10">
        <f t="shared" si="61"/>
        <v>0</v>
      </c>
    </row>
    <row r="775" spans="11:18">
      <c r="K775" s="1">
        <f t="shared" si="57"/>
        <v>0</v>
      </c>
      <c r="L775" s="15"/>
      <c r="M775" s="1">
        <f t="shared" si="58"/>
        <v>0</v>
      </c>
      <c r="N775" s="5">
        <f t="shared" si="59"/>
        <v>0</v>
      </c>
      <c r="O775" s="17"/>
      <c r="P775" s="5">
        <f t="shared" si="60"/>
        <v>0</v>
      </c>
      <c r="R775" s="10">
        <f t="shared" si="61"/>
        <v>0</v>
      </c>
    </row>
    <row r="776" spans="11:18">
      <c r="K776" s="1">
        <f t="shared" si="57"/>
        <v>0</v>
      </c>
      <c r="L776" s="15"/>
      <c r="M776" s="1">
        <f t="shared" si="58"/>
        <v>0</v>
      </c>
      <c r="N776" s="5">
        <f t="shared" si="59"/>
        <v>0</v>
      </c>
      <c r="O776" s="17"/>
      <c r="P776" s="5">
        <f t="shared" si="60"/>
        <v>0</v>
      </c>
      <c r="R776" s="10">
        <f t="shared" si="61"/>
        <v>0</v>
      </c>
    </row>
    <row r="777" spans="11:18">
      <c r="K777" s="1">
        <f t="shared" si="57"/>
        <v>0</v>
      </c>
      <c r="L777" s="15"/>
      <c r="M777" s="1">
        <f t="shared" si="58"/>
        <v>0</v>
      </c>
      <c r="N777" s="5">
        <f t="shared" si="59"/>
        <v>0</v>
      </c>
      <c r="O777" s="17"/>
      <c r="P777" s="5">
        <f t="shared" si="60"/>
        <v>0</v>
      </c>
      <c r="R777" s="10">
        <f t="shared" si="61"/>
        <v>0</v>
      </c>
    </row>
    <row r="778" spans="11:18">
      <c r="K778" s="1">
        <f t="shared" si="57"/>
        <v>0</v>
      </c>
      <c r="L778" s="15"/>
      <c r="M778" s="1">
        <f t="shared" si="58"/>
        <v>0</v>
      </c>
      <c r="N778" s="5">
        <f t="shared" si="59"/>
        <v>0</v>
      </c>
      <c r="O778" s="17"/>
      <c r="P778" s="5">
        <f t="shared" si="60"/>
        <v>0</v>
      </c>
      <c r="R778" s="10">
        <f t="shared" si="61"/>
        <v>0</v>
      </c>
    </row>
    <row r="779" spans="11:18">
      <c r="K779" s="1">
        <f t="shared" si="57"/>
        <v>0</v>
      </c>
      <c r="L779" s="15"/>
      <c r="M779" s="1">
        <f t="shared" si="58"/>
        <v>0</v>
      </c>
      <c r="N779" s="5">
        <f t="shared" si="59"/>
        <v>0</v>
      </c>
      <c r="O779" s="17"/>
      <c r="P779" s="5">
        <f t="shared" si="60"/>
        <v>0</v>
      </c>
      <c r="R779" s="10">
        <f t="shared" si="61"/>
        <v>0</v>
      </c>
    </row>
    <row r="780" spans="11:18">
      <c r="K780" s="1">
        <f t="shared" ref="K780:K843" si="62">F780*G780*H780*J780</f>
        <v>0</v>
      </c>
      <c r="L780" s="15"/>
      <c r="M780" s="1">
        <f t="shared" ref="M780:M843" si="63">(K780*L780)+K780</f>
        <v>0</v>
      </c>
      <c r="N780" s="5">
        <f t="shared" ref="N780:N843" si="64">M780*I780</f>
        <v>0</v>
      </c>
      <c r="O780" s="17"/>
      <c r="P780" s="5">
        <f t="shared" ref="P780:P843" si="65">(N780*O780)+N780</f>
        <v>0</v>
      </c>
      <c r="R780" s="10">
        <f t="shared" ref="R780:R843" si="66">ROUNDUP(((($D$5*Q780)/100)+Q780),0)</f>
        <v>0</v>
      </c>
    </row>
    <row r="781" spans="11:18">
      <c r="K781" s="1">
        <f t="shared" si="62"/>
        <v>0</v>
      </c>
      <c r="L781" s="15"/>
      <c r="M781" s="1">
        <f t="shared" si="63"/>
        <v>0</v>
      </c>
      <c r="N781" s="5">
        <f t="shared" si="64"/>
        <v>0</v>
      </c>
      <c r="O781" s="17"/>
      <c r="P781" s="5">
        <f t="shared" si="65"/>
        <v>0</v>
      </c>
      <c r="R781" s="10">
        <f t="shared" si="66"/>
        <v>0</v>
      </c>
    </row>
    <row r="782" spans="11:18">
      <c r="K782" s="1">
        <f t="shared" si="62"/>
        <v>0</v>
      </c>
      <c r="L782" s="15"/>
      <c r="M782" s="1">
        <f t="shared" si="63"/>
        <v>0</v>
      </c>
      <c r="N782" s="5">
        <f t="shared" si="64"/>
        <v>0</v>
      </c>
      <c r="O782" s="17"/>
      <c r="P782" s="5">
        <f t="shared" si="65"/>
        <v>0</v>
      </c>
      <c r="R782" s="10">
        <f t="shared" si="66"/>
        <v>0</v>
      </c>
    </row>
    <row r="783" spans="11:18">
      <c r="K783" s="1">
        <f t="shared" si="62"/>
        <v>0</v>
      </c>
      <c r="L783" s="15"/>
      <c r="M783" s="1">
        <f t="shared" si="63"/>
        <v>0</v>
      </c>
      <c r="N783" s="5">
        <f t="shared" si="64"/>
        <v>0</v>
      </c>
      <c r="O783" s="17"/>
      <c r="P783" s="5">
        <f t="shared" si="65"/>
        <v>0</v>
      </c>
      <c r="R783" s="10">
        <f t="shared" si="66"/>
        <v>0</v>
      </c>
    </row>
    <row r="784" spans="11:18">
      <c r="K784" s="1">
        <f t="shared" si="62"/>
        <v>0</v>
      </c>
      <c r="L784" s="15"/>
      <c r="M784" s="1">
        <f t="shared" si="63"/>
        <v>0</v>
      </c>
      <c r="N784" s="5">
        <f t="shared" si="64"/>
        <v>0</v>
      </c>
      <c r="O784" s="17"/>
      <c r="P784" s="5">
        <f t="shared" si="65"/>
        <v>0</v>
      </c>
      <c r="R784" s="10">
        <f t="shared" si="66"/>
        <v>0</v>
      </c>
    </row>
    <row r="785" spans="11:18">
      <c r="K785" s="1">
        <f t="shared" si="62"/>
        <v>0</v>
      </c>
      <c r="L785" s="15"/>
      <c r="M785" s="1">
        <f t="shared" si="63"/>
        <v>0</v>
      </c>
      <c r="N785" s="5">
        <f t="shared" si="64"/>
        <v>0</v>
      </c>
      <c r="O785" s="17"/>
      <c r="P785" s="5">
        <f t="shared" si="65"/>
        <v>0</v>
      </c>
      <c r="R785" s="10">
        <f t="shared" si="66"/>
        <v>0</v>
      </c>
    </row>
    <row r="786" spans="11:18">
      <c r="K786" s="1">
        <f t="shared" si="62"/>
        <v>0</v>
      </c>
      <c r="L786" s="15"/>
      <c r="M786" s="1">
        <f t="shared" si="63"/>
        <v>0</v>
      </c>
      <c r="N786" s="5">
        <f t="shared" si="64"/>
        <v>0</v>
      </c>
      <c r="O786" s="17"/>
      <c r="P786" s="5">
        <f t="shared" si="65"/>
        <v>0</v>
      </c>
      <c r="R786" s="10">
        <f t="shared" si="66"/>
        <v>0</v>
      </c>
    </row>
    <row r="787" spans="11:18">
      <c r="K787" s="1">
        <f t="shared" si="62"/>
        <v>0</v>
      </c>
      <c r="L787" s="15"/>
      <c r="M787" s="1">
        <f t="shared" si="63"/>
        <v>0</v>
      </c>
      <c r="N787" s="5">
        <f t="shared" si="64"/>
        <v>0</v>
      </c>
      <c r="O787" s="17"/>
      <c r="P787" s="5">
        <f t="shared" si="65"/>
        <v>0</v>
      </c>
      <c r="R787" s="10">
        <f t="shared" si="66"/>
        <v>0</v>
      </c>
    </row>
    <row r="788" spans="11:18">
      <c r="K788" s="1">
        <f t="shared" si="62"/>
        <v>0</v>
      </c>
      <c r="L788" s="15"/>
      <c r="M788" s="1">
        <f t="shared" si="63"/>
        <v>0</v>
      </c>
      <c r="N788" s="5">
        <f t="shared" si="64"/>
        <v>0</v>
      </c>
      <c r="O788" s="17"/>
      <c r="P788" s="5">
        <f t="shared" si="65"/>
        <v>0</v>
      </c>
      <c r="R788" s="10">
        <f t="shared" si="66"/>
        <v>0</v>
      </c>
    </row>
    <row r="789" spans="11:18">
      <c r="K789" s="1">
        <f t="shared" si="62"/>
        <v>0</v>
      </c>
      <c r="L789" s="15"/>
      <c r="M789" s="1">
        <f t="shared" si="63"/>
        <v>0</v>
      </c>
      <c r="N789" s="5">
        <f t="shared" si="64"/>
        <v>0</v>
      </c>
      <c r="O789" s="17"/>
      <c r="P789" s="5">
        <f t="shared" si="65"/>
        <v>0</v>
      </c>
      <c r="R789" s="10">
        <f t="shared" si="66"/>
        <v>0</v>
      </c>
    </row>
    <row r="790" spans="11:18">
      <c r="K790" s="1">
        <f t="shared" si="62"/>
        <v>0</v>
      </c>
      <c r="L790" s="15"/>
      <c r="M790" s="1">
        <f t="shared" si="63"/>
        <v>0</v>
      </c>
      <c r="N790" s="5">
        <f t="shared" si="64"/>
        <v>0</v>
      </c>
      <c r="O790" s="17"/>
      <c r="P790" s="5">
        <f t="shared" si="65"/>
        <v>0</v>
      </c>
      <c r="R790" s="10">
        <f t="shared" si="66"/>
        <v>0</v>
      </c>
    </row>
    <row r="791" spans="11:18">
      <c r="K791" s="1">
        <f t="shared" si="62"/>
        <v>0</v>
      </c>
      <c r="L791" s="15"/>
      <c r="M791" s="1">
        <f t="shared" si="63"/>
        <v>0</v>
      </c>
      <c r="N791" s="5">
        <f t="shared" si="64"/>
        <v>0</v>
      </c>
      <c r="O791" s="17"/>
      <c r="P791" s="5">
        <f t="shared" si="65"/>
        <v>0</v>
      </c>
      <c r="R791" s="10">
        <f t="shared" si="66"/>
        <v>0</v>
      </c>
    </row>
    <row r="792" spans="11:18">
      <c r="K792" s="1">
        <f t="shared" si="62"/>
        <v>0</v>
      </c>
      <c r="L792" s="15"/>
      <c r="M792" s="1">
        <f t="shared" si="63"/>
        <v>0</v>
      </c>
      <c r="N792" s="5">
        <f t="shared" si="64"/>
        <v>0</v>
      </c>
      <c r="O792" s="17"/>
      <c r="P792" s="5">
        <f t="shared" si="65"/>
        <v>0</v>
      </c>
      <c r="R792" s="10">
        <f t="shared" si="66"/>
        <v>0</v>
      </c>
    </row>
    <row r="793" spans="11:18">
      <c r="K793" s="1">
        <f t="shared" si="62"/>
        <v>0</v>
      </c>
      <c r="L793" s="15"/>
      <c r="M793" s="1">
        <f t="shared" si="63"/>
        <v>0</v>
      </c>
      <c r="N793" s="5">
        <f t="shared" si="64"/>
        <v>0</v>
      </c>
      <c r="O793" s="17"/>
      <c r="P793" s="5">
        <f t="shared" si="65"/>
        <v>0</v>
      </c>
      <c r="R793" s="10">
        <f t="shared" si="66"/>
        <v>0</v>
      </c>
    </row>
    <row r="794" spans="11:18">
      <c r="K794" s="1">
        <f t="shared" si="62"/>
        <v>0</v>
      </c>
      <c r="L794" s="15"/>
      <c r="M794" s="1">
        <f t="shared" si="63"/>
        <v>0</v>
      </c>
      <c r="N794" s="5">
        <f t="shared" si="64"/>
        <v>0</v>
      </c>
      <c r="O794" s="17"/>
      <c r="P794" s="5">
        <f t="shared" si="65"/>
        <v>0</v>
      </c>
      <c r="R794" s="10">
        <f t="shared" si="66"/>
        <v>0</v>
      </c>
    </row>
    <row r="795" spans="11:18">
      <c r="K795" s="1">
        <f t="shared" si="62"/>
        <v>0</v>
      </c>
      <c r="L795" s="15"/>
      <c r="M795" s="1">
        <f t="shared" si="63"/>
        <v>0</v>
      </c>
      <c r="N795" s="5">
        <f t="shared" si="64"/>
        <v>0</v>
      </c>
      <c r="O795" s="17"/>
      <c r="P795" s="5">
        <f t="shared" si="65"/>
        <v>0</v>
      </c>
      <c r="R795" s="10">
        <f t="shared" si="66"/>
        <v>0</v>
      </c>
    </row>
    <row r="796" spans="11:18">
      <c r="K796" s="1">
        <f t="shared" si="62"/>
        <v>0</v>
      </c>
      <c r="L796" s="15"/>
      <c r="M796" s="1">
        <f t="shared" si="63"/>
        <v>0</v>
      </c>
      <c r="N796" s="5">
        <f t="shared" si="64"/>
        <v>0</v>
      </c>
      <c r="O796" s="17"/>
      <c r="P796" s="5">
        <f t="shared" si="65"/>
        <v>0</v>
      </c>
      <c r="R796" s="10">
        <f t="shared" si="66"/>
        <v>0</v>
      </c>
    </row>
    <row r="797" spans="11:18">
      <c r="K797" s="1">
        <f t="shared" si="62"/>
        <v>0</v>
      </c>
      <c r="L797" s="15"/>
      <c r="M797" s="1">
        <f t="shared" si="63"/>
        <v>0</v>
      </c>
      <c r="N797" s="5">
        <f t="shared" si="64"/>
        <v>0</v>
      </c>
      <c r="O797" s="17"/>
      <c r="P797" s="5">
        <f t="shared" si="65"/>
        <v>0</v>
      </c>
      <c r="R797" s="10">
        <f t="shared" si="66"/>
        <v>0</v>
      </c>
    </row>
    <row r="798" spans="11:18">
      <c r="K798" s="1">
        <f t="shared" si="62"/>
        <v>0</v>
      </c>
      <c r="L798" s="15"/>
      <c r="M798" s="1">
        <f t="shared" si="63"/>
        <v>0</v>
      </c>
      <c r="N798" s="5">
        <f t="shared" si="64"/>
        <v>0</v>
      </c>
      <c r="O798" s="17"/>
      <c r="P798" s="5">
        <f t="shared" si="65"/>
        <v>0</v>
      </c>
      <c r="R798" s="10">
        <f t="shared" si="66"/>
        <v>0</v>
      </c>
    </row>
    <row r="799" spans="11:18">
      <c r="K799" s="1">
        <f t="shared" si="62"/>
        <v>0</v>
      </c>
      <c r="L799" s="15"/>
      <c r="M799" s="1">
        <f t="shared" si="63"/>
        <v>0</v>
      </c>
      <c r="N799" s="5">
        <f t="shared" si="64"/>
        <v>0</v>
      </c>
      <c r="O799" s="17"/>
      <c r="P799" s="5">
        <f t="shared" si="65"/>
        <v>0</v>
      </c>
      <c r="R799" s="10">
        <f t="shared" si="66"/>
        <v>0</v>
      </c>
    </row>
    <row r="800" spans="11:18">
      <c r="K800" s="1">
        <f t="shared" si="62"/>
        <v>0</v>
      </c>
      <c r="L800" s="15"/>
      <c r="M800" s="1">
        <f t="shared" si="63"/>
        <v>0</v>
      </c>
      <c r="N800" s="5">
        <f t="shared" si="64"/>
        <v>0</v>
      </c>
      <c r="O800" s="17"/>
      <c r="P800" s="5">
        <f t="shared" si="65"/>
        <v>0</v>
      </c>
      <c r="R800" s="10">
        <f t="shared" si="66"/>
        <v>0</v>
      </c>
    </row>
    <row r="801" spans="11:18">
      <c r="K801" s="1">
        <f t="shared" si="62"/>
        <v>0</v>
      </c>
      <c r="L801" s="15"/>
      <c r="M801" s="1">
        <f t="shared" si="63"/>
        <v>0</v>
      </c>
      <c r="N801" s="5">
        <f t="shared" si="64"/>
        <v>0</v>
      </c>
      <c r="O801" s="17"/>
      <c r="P801" s="5">
        <f t="shared" si="65"/>
        <v>0</v>
      </c>
      <c r="R801" s="10">
        <f t="shared" si="66"/>
        <v>0</v>
      </c>
    </row>
    <row r="802" spans="11:18">
      <c r="K802" s="1">
        <f t="shared" si="62"/>
        <v>0</v>
      </c>
      <c r="L802" s="15"/>
      <c r="M802" s="1">
        <f t="shared" si="63"/>
        <v>0</v>
      </c>
      <c r="N802" s="5">
        <f t="shared" si="64"/>
        <v>0</v>
      </c>
      <c r="O802" s="17"/>
      <c r="P802" s="5">
        <f t="shared" si="65"/>
        <v>0</v>
      </c>
      <c r="R802" s="10">
        <f t="shared" si="66"/>
        <v>0</v>
      </c>
    </row>
    <row r="803" spans="11:18">
      <c r="K803" s="1">
        <f t="shared" si="62"/>
        <v>0</v>
      </c>
      <c r="L803" s="15"/>
      <c r="M803" s="1">
        <f t="shared" si="63"/>
        <v>0</v>
      </c>
      <c r="N803" s="5">
        <f t="shared" si="64"/>
        <v>0</v>
      </c>
      <c r="O803" s="17"/>
      <c r="P803" s="5">
        <f t="shared" si="65"/>
        <v>0</v>
      </c>
      <c r="R803" s="10">
        <f t="shared" si="66"/>
        <v>0</v>
      </c>
    </row>
    <row r="804" spans="11:18">
      <c r="K804" s="1">
        <f t="shared" si="62"/>
        <v>0</v>
      </c>
      <c r="L804" s="15"/>
      <c r="M804" s="1">
        <f t="shared" si="63"/>
        <v>0</v>
      </c>
      <c r="N804" s="5">
        <f t="shared" si="64"/>
        <v>0</v>
      </c>
      <c r="O804" s="17"/>
      <c r="P804" s="5">
        <f t="shared" si="65"/>
        <v>0</v>
      </c>
      <c r="R804" s="10">
        <f t="shared" si="66"/>
        <v>0</v>
      </c>
    </row>
    <row r="805" spans="11:18">
      <c r="K805" s="1">
        <f t="shared" si="62"/>
        <v>0</v>
      </c>
      <c r="L805" s="15"/>
      <c r="M805" s="1">
        <f t="shared" si="63"/>
        <v>0</v>
      </c>
      <c r="N805" s="5">
        <f t="shared" si="64"/>
        <v>0</v>
      </c>
      <c r="O805" s="17"/>
      <c r="P805" s="5">
        <f t="shared" si="65"/>
        <v>0</v>
      </c>
      <c r="R805" s="10">
        <f t="shared" si="66"/>
        <v>0</v>
      </c>
    </row>
    <row r="806" spans="11:18">
      <c r="K806" s="1">
        <f t="shared" si="62"/>
        <v>0</v>
      </c>
      <c r="L806" s="15"/>
      <c r="M806" s="1">
        <f t="shared" si="63"/>
        <v>0</v>
      </c>
      <c r="N806" s="5">
        <f t="shared" si="64"/>
        <v>0</v>
      </c>
      <c r="O806" s="17"/>
      <c r="P806" s="5">
        <f t="shared" si="65"/>
        <v>0</v>
      </c>
      <c r="R806" s="10">
        <f t="shared" si="66"/>
        <v>0</v>
      </c>
    </row>
    <row r="807" spans="11:18">
      <c r="K807" s="1">
        <f t="shared" si="62"/>
        <v>0</v>
      </c>
      <c r="L807" s="15"/>
      <c r="M807" s="1">
        <f t="shared" si="63"/>
        <v>0</v>
      </c>
      <c r="N807" s="5">
        <f t="shared" si="64"/>
        <v>0</v>
      </c>
      <c r="O807" s="17"/>
      <c r="P807" s="5">
        <f t="shared" si="65"/>
        <v>0</v>
      </c>
      <c r="R807" s="10">
        <f t="shared" si="66"/>
        <v>0</v>
      </c>
    </row>
    <row r="808" spans="11:18">
      <c r="K808" s="1">
        <f t="shared" si="62"/>
        <v>0</v>
      </c>
      <c r="L808" s="15"/>
      <c r="M808" s="1">
        <f t="shared" si="63"/>
        <v>0</v>
      </c>
      <c r="N808" s="5">
        <f t="shared" si="64"/>
        <v>0</v>
      </c>
      <c r="O808" s="17"/>
      <c r="P808" s="5">
        <f t="shared" si="65"/>
        <v>0</v>
      </c>
      <c r="R808" s="10">
        <f t="shared" si="66"/>
        <v>0</v>
      </c>
    </row>
    <row r="809" spans="11:18">
      <c r="K809" s="1">
        <f t="shared" si="62"/>
        <v>0</v>
      </c>
      <c r="L809" s="15"/>
      <c r="M809" s="1">
        <f t="shared" si="63"/>
        <v>0</v>
      </c>
      <c r="N809" s="5">
        <f t="shared" si="64"/>
        <v>0</v>
      </c>
      <c r="O809" s="17"/>
      <c r="P809" s="5">
        <f t="shared" si="65"/>
        <v>0</v>
      </c>
      <c r="R809" s="10">
        <f t="shared" si="66"/>
        <v>0</v>
      </c>
    </row>
    <row r="810" spans="11:18">
      <c r="K810" s="1">
        <f t="shared" si="62"/>
        <v>0</v>
      </c>
      <c r="L810" s="15"/>
      <c r="M810" s="1">
        <f t="shared" si="63"/>
        <v>0</v>
      </c>
      <c r="N810" s="5">
        <f t="shared" si="64"/>
        <v>0</v>
      </c>
      <c r="O810" s="17"/>
      <c r="P810" s="5">
        <f t="shared" si="65"/>
        <v>0</v>
      </c>
      <c r="R810" s="10">
        <f t="shared" si="66"/>
        <v>0</v>
      </c>
    </row>
    <row r="811" spans="11:18">
      <c r="K811" s="1">
        <f t="shared" si="62"/>
        <v>0</v>
      </c>
      <c r="L811" s="15"/>
      <c r="M811" s="1">
        <f t="shared" si="63"/>
        <v>0</v>
      </c>
      <c r="N811" s="5">
        <f t="shared" si="64"/>
        <v>0</v>
      </c>
      <c r="O811" s="17"/>
      <c r="P811" s="5">
        <f t="shared" si="65"/>
        <v>0</v>
      </c>
      <c r="R811" s="10">
        <f t="shared" si="66"/>
        <v>0</v>
      </c>
    </row>
    <row r="812" spans="11:18">
      <c r="K812" s="1">
        <f t="shared" si="62"/>
        <v>0</v>
      </c>
      <c r="L812" s="15"/>
      <c r="M812" s="1">
        <f t="shared" si="63"/>
        <v>0</v>
      </c>
      <c r="N812" s="5">
        <f t="shared" si="64"/>
        <v>0</v>
      </c>
      <c r="O812" s="17"/>
      <c r="P812" s="5">
        <f t="shared" si="65"/>
        <v>0</v>
      </c>
      <c r="R812" s="10">
        <f t="shared" si="66"/>
        <v>0</v>
      </c>
    </row>
    <row r="813" spans="11:18">
      <c r="K813" s="1">
        <f t="shared" si="62"/>
        <v>0</v>
      </c>
      <c r="L813" s="15"/>
      <c r="M813" s="1">
        <f t="shared" si="63"/>
        <v>0</v>
      </c>
      <c r="N813" s="5">
        <f t="shared" si="64"/>
        <v>0</v>
      </c>
      <c r="O813" s="17"/>
      <c r="P813" s="5">
        <f t="shared" si="65"/>
        <v>0</v>
      </c>
      <c r="R813" s="10">
        <f t="shared" si="66"/>
        <v>0</v>
      </c>
    </row>
    <row r="814" spans="11:18">
      <c r="K814" s="1">
        <f t="shared" si="62"/>
        <v>0</v>
      </c>
      <c r="L814" s="15"/>
      <c r="M814" s="1">
        <f t="shared" si="63"/>
        <v>0</v>
      </c>
      <c r="N814" s="5">
        <f t="shared" si="64"/>
        <v>0</v>
      </c>
      <c r="O814" s="17"/>
      <c r="P814" s="5">
        <f t="shared" si="65"/>
        <v>0</v>
      </c>
      <c r="R814" s="10">
        <f t="shared" si="66"/>
        <v>0</v>
      </c>
    </row>
    <row r="815" spans="11:18">
      <c r="K815" s="1">
        <f t="shared" si="62"/>
        <v>0</v>
      </c>
      <c r="L815" s="15"/>
      <c r="M815" s="1">
        <f t="shared" si="63"/>
        <v>0</v>
      </c>
      <c r="N815" s="5">
        <f t="shared" si="64"/>
        <v>0</v>
      </c>
      <c r="O815" s="17"/>
      <c r="P815" s="5">
        <f t="shared" si="65"/>
        <v>0</v>
      </c>
      <c r="R815" s="10">
        <f t="shared" si="66"/>
        <v>0</v>
      </c>
    </row>
    <row r="816" spans="11:18">
      <c r="K816" s="1">
        <f t="shared" si="62"/>
        <v>0</v>
      </c>
      <c r="L816" s="15"/>
      <c r="M816" s="1">
        <f t="shared" si="63"/>
        <v>0</v>
      </c>
      <c r="N816" s="5">
        <f t="shared" si="64"/>
        <v>0</v>
      </c>
      <c r="O816" s="17"/>
      <c r="P816" s="5">
        <f t="shared" si="65"/>
        <v>0</v>
      </c>
      <c r="R816" s="10">
        <f t="shared" si="66"/>
        <v>0</v>
      </c>
    </row>
    <row r="817" spans="11:18">
      <c r="K817" s="1">
        <f t="shared" si="62"/>
        <v>0</v>
      </c>
      <c r="L817" s="15"/>
      <c r="M817" s="1">
        <f t="shared" si="63"/>
        <v>0</v>
      </c>
      <c r="N817" s="5">
        <f t="shared" si="64"/>
        <v>0</v>
      </c>
      <c r="O817" s="17"/>
      <c r="P817" s="5">
        <f t="shared" si="65"/>
        <v>0</v>
      </c>
      <c r="R817" s="10">
        <f t="shared" si="66"/>
        <v>0</v>
      </c>
    </row>
    <row r="818" spans="11:18">
      <c r="K818" s="1">
        <f t="shared" si="62"/>
        <v>0</v>
      </c>
      <c r="L818" s="15"/>
      <c r="M818" s="1">
        <f t="shared" si="63"/>
        <v>0</v>
      </c>
      <c r="N818" s="5">
        <f t="shared" si="64"/>
        <v>0</v>
      </c>
      <c r="O818" s="17"/>
      <c r="P818" s="5">
        <f t="shared" si="65"/>
        <v>0</v>
      </c>
      <c r="R818" s="10">
        <f t="shared" si="66"/>
        <v>0</v>
      </c>
    </row>
    <row r="819" spans="11:18">
      <c r="K819" s="1">
        <f t="shared" si="62"/>
        <v>0</v>
      </c>
      <c r="L819" s="15"/>
      <c r="M819" s="1">
        <f t="shared" si="63"/>
        <v>0</v>
      </c>
      <c r="N819" s="5">
        <f t="shared" si="64"/>
        <v>0</v>
      </c>
      <c r="O819" s="17"/>
      <c r="P819" s="5">
        <f t="shared" si="65"/>
        <v>0</v>
      </c>
      <c r="R819" s="10">
        <f t="shared" si="66"/>
        <v>0</v>
      </c>
    </row>
    <row r="820" spans="11:18">
      <c r="K820" s="1">
        <f t="shared" si="62"/>
        <v>0</v>
      </c>
      <c r="L820" s="15"/>
      <c r="M820" s="1">
        <f t="shared" si="63"/>
        <v>0</v>
      </c>
      <c r="N820" s="5">
        <f t="shared" si="64"/>
        <v>0</v>
      </c>
      <c r="O820" s="17"/>
      <c r="P820" s="5">
        <f t="shared" si="65"/>
        <v>0</v>
      </c>
      <c r="R820" s="10">
        <f t="shared" si="66"/>
        <v>0</v>
      </c>
    </row>
    <row r="821" spans="11:18">
      <c r="K821" s="1">
        <f t="shared" si="62"/>
        <v>0</v>
      </c>
      <c r="L821" s="15"/>
      <c r="M821" s="1">
        <f t="shared" si="63"/>
        <v>0</v>
      </c>
      <c r="N821" s="5">
        <f t="shared" si="64"/>
        <v>0</v>
      </c>
      <c r="O821" s="17"/>
      <c r="P821" s="5">
        <f t="shared" si="65"/>
        <v>0</v>
      </c>
      <c r="R821" s="10">
        <f t="shared" si="66"/>
        <v>0</v>
      </c>
    </row>
    <row r="822" spans="11:18">
      <c r="K822" s="1">
        <f t="shared" si="62"/>
        <v>0</v>
      </c>
      <c r="L822" s="15"/>
      <c r="M822" s="1">
        <f t="shared" si="63"/>
        <v>0</v>
      </c>
      <c r="N822" s="5">
        <f t="shared" si="64"/>
        <v>0</v>
      </c>
      <c r="O822" s="17"/>
      <c r="P822" s="5">
        <f t="shared" si="65"/>
        <v>0</v>
      </c>
      <c r="R822" s="10">
        <f t="shared" si="66"/>
        <v>0</v>
      </c>
    </row>
    <row r="823" spans="11:18">
      <c r="K823" s="1">
        <f t="shared" si="62"/>
        <v>0</v>
      </c>
      <c r="L823" s="15"/>
      <c r="M823" s="1">
        <f t="shared" si="63"/>
        <v>0</v>
      </c>
      <c r="N823" s="5">
        <f t="shared" si="64"/>
        <v>0</v>
      </c>
      <c r="O823" s="17"/>
      <c r="P823" s="5">
        <f t="shared" si="65"/>
        <v>0</v>
      </c>
      <c r="R823" s="10">
        <f t="shared" si="66"/>
        <v>0</v>
      </c>
    </row>
    <row r="824" spans="11:18">
      <c r="K824" s="1">
        <f t="shared" si="62"/>
        <v>0</v>
      </c>
      <c r="L824" s="15"/>
      <c r="M824" s="1">
        <f t="shared" si="63"/>
        <v>0</v>
      </c>
      <c r="N824" s="5">
        <f t="shared" si="64"/>
        <v>0</v>
      </c>
      <c r="O824" s="17"/>
      <c r="P824" s="5">
        <f t="shared" si="65"/>
        <v>0</v>
      </c>
      <c r="R824" s="10">
        <f t="shared" si="66"/>
        <v>0</v>
      </c>
    </row>
    <row r="825" spans="11:18">
      <c r="K825" s="1">
        <f t="shared" si="62"/>
        <v>0</v>
      </c>
      <c r="L825" s="15"/>
      <c r="M825" s="1">
        <f t="shared" si="63"/>
        <v>0</v>
      </c>
      <c r="N825" s="5">
        <f t="shared" si="64"/>
        <v>0</v>
      </c>
      <c r="O825" s="17"/>
      <c r="P825" s="5">
        <f t="shared" si="65"/>
        <v>0</v>
      </c>
      <c r="R825" s="10">
        <f t="shared" si="66"/>
        <v>0</v>
      </c>
    </row>
    <row r="826" spans="11:18">
      <c r="K826" s="1">
        <f t="shared" si="62"/>
        <v>0</v>
      </c>
      <c r="L826" s="15"/>
      <c r="M826" s="1">
        <f t="shared" si="63"/>
        <v>0</v>
      </c>
      <c r="N826" s="5">
        <f t="shared" si="64"/>
        <v>0</v>
      </c>
      <c r="O826" s="17"/>
      <c r="P826" s="5">
        <f t="shared" si="65"/>
        <v>0</v>
      </c>
      <c r="R826" s="10">
        <f t="shared" si="66"/>
        <v>0</v>
      </c>
    </row>
    <row r="827" spans="11:18">
      <c r="K827" s="1">
        <f t="shared" si="62"/>
        <v>0</v>
      </c>
      <c r="L827" s="15"/>
      <c r="M827" s="1">
        <f t="shared" si="63"/>
        <v>0</v>
      </c>
      <c r="N827" s="5">
        <f t="shared" si="64"/>
        <v>0</v>
      </c>
      <c r="O827" s="17"/>
      <c r="P827" s="5">
        <f t="shared" si="65"/>
        <v>0</v>
      </c>
      <c r="R827" s="10">
        <f t="shared" si="66"/>
        <v>0</v>
      </c>
    </row>
    <row r="828" spans="11:18">
      <c r="K828" s="1">
        <f t="shared" si="62"/>
        <v>0</v>
      </c>
      <c r="L828" s="15"/>
      <c r="M828" s="1">
        <f t="shared" si="63"/>
        <v>0</v>
      </c>
      <c r="N828" s="5">
        <f t="shared" si="64"/>
        <v>0</v>
      </c>
      <c r="O828" s="17"/>
      <c r="P828" s="5">
        <f t="shared" si="65"/>
        <v>0</v>
      </c>
      <c r="R828" s="10">
        <f t="shared" si="66"/>
        <v>0</v>
      </c>
    </row>
    <row r="829" spans="11:18">
      <c r="K829" s="1">
        <f t="shared" si="62"/>
        <v>0</v>
      </c>
      <c r="L829" s="15"/>
      <c r="M829" s="1">
        <f t="shared" si="63"/>
        <v>0</v>
      </c>
      <c r="N829" s="5">
        <f t="shared" si="64"/>
        <v>0</v>
      </c>
      <c r="O829" s="17"/>
      <c r="P829" s="5">
        <f t="shared" si="65"/>
        <v>0</v>
      </c>
      <c r="R829" s="10">
        <f t="shared" si="66"/>
        <v>0</v>
      </c>
    </row>
    <row r="830" spans="11:18">
      <c r="K830" s="1">
        <f t="shared" si="62"/>
        <v>0</v>
      </c>
      <c r="L830" s="15"/>
      <c r="M830" s="1">
        <f t="shared" si="63"/>
        <v>0</v>
      </c>
      <c r="N830" s="5">
        <f t="shared" si="64"/>
        <v>0</v>
      </c>
      <c r="O830" s="17"/>
      <c r="P830" s="5">
        <f t="shared" si="65"/>
        <v>0</v>
      </c>
      <c r="R830" s="10">
        <f t="shared" si="66"/>
        <v>0</v>
      </c>
    </row>
    <row r="831" spans="11:18">
      <c r="K831" s="1">
        <f t="shared" si="62"/>
        <v>0</v>
      </c>
      <c r="L831" s="15"/>
      <c r="M831" s="1">
        <f t="shared" si="63"/>
        <v>0</v>
      </c>
      <c r="N831" s="5">
        <f t="shared" si="64"/>
        <v>0</v>
      </c>
      <c r="O831" s="17"/>
      <c r="P831" s="5">
        <f t="shared" si="65"/>
        <v>0</v>
      </c>
      <c r="R831" s="10">
        <f t="shared" si="66"/>
        <v>0</v>
      </c>
    </row>
    <row r="832" spans="11:18">
      <c r="K832" s="1">
        <f t="shared" si="62"/>
        <v>0</v>
      </c>
      <c r="L832" s="15"/>
      <c r="M832" s="1">
        <f t="shared" si="63"/>
        <v>0</v>
      </c>
      <c r="N832" s="5">
        <f t="shared" si="64"/>
        <v>0</v>
      </c>
      <c r="O832" s="17"/>
      <c r="P832" s="5">
        <f t="shared" si="65"/>
        <v>0</v>
      </c>
      <c r="R832" s="10">
        <f t="shared" si="66"/>
        <v>0</v>
      </c>
    </row>
    <row r="833" spans="11:18">
      <c r="K833" s="1">
        <f t="shared" si="62"/>
        <v>0</v>
      </c>
      <c r="L833" s="15"/>
      <c r="M833" s="1">
        <f t="shared" si="63"/>
        <v>0</v>
      </c>
      <c r="N833" s="5">
        <f t="shared" si="64"/>
        <v>0</v>
      </c>
      <c r="O833" s="17"/>
      <c r="P833" s="5">
        <f t="shared" si="65"/>
        <v>0</v>
      </c>
      <c r="R833" s="10">
        <f t="shared" si="66"/>
        <v>0</v>
      </c>
    </row>
    <row r="834" spans="11:18">
      <c r="K834" s="1">
        <f t="shared" si="62"/>
        <v>0</v>
      </c>
      <c r="L834" s="15"/>
      <c r="M834" s="1">
        <f t="shared" si="63"/>
        <v>0</v>
      </c>
      <c r="N834" s="5">
        <f t="shared" si="64"/>
        <v>0</v>
      </c>
      <c r="O834" s="17"/>
      <c r="P834" s="5">
        <f t="shared" si="65"/>
        <v>0</v>
      </c>
      <c r="R834" s="10">
        <f t="shared" si="66"/>
        <v>0</v>
      </c>
    </row>
    <row r="835" spans="11:18">
      <c r="K835" s="1">
        <f t="shared" si="62"/>
        <v>0</v>
      </c>
      <c r="L835" s="15"/>
      <c r="M835" s="1">
        <f t="shared" si="63"/>
        <v>0</v>
      </c>
      <c r="N835" s="5">
        <f t="shared" si="64"/>
        <v>0</v>
      </c>
      <c r="O835" s="17"/>
      <c r="P835" s="5">
        <f t="shared" si="65"/>
        <v>0</v>
      </c>
      <c r="R835" s="10">
        <f t="shared" si="66"/>
        <v>0</v>
      </c>
    </row>
    <row r="836" spans="11:18">
      <c r="K836" s="1">
        <f t="shared" si="62"/>
        <v>0</v>
      </c>
      <c r="L836" s="15"/>
      <c r="M836" s="1">
        <f t="shared" si="63"/>
        <v>0</v>
      </c>
      <c r="N836" s="5">
        <f t="shared" si="64"/>
        <v>0</v>
      </c>
      <c r="O836" s="17"/>
      <c r="P836" s="5">
        <f t="shared" si="65"/>
        <v>0</v>
      </c>
      <c r="R836" s="10">
        <f t="shared" si="66"/>
        <v>0</v>
      </c>
    </row>
    <row r="837" spans="11:18">
      <c r="K837" s="1">
        <f t="shared" si="62"/>
        <v>0</v>
      </c>
      <c r="L837" s="15"/>
      <c r="M837" s="1">
        <f t="shared" si="63"/>
        <v>0</v>
      </c>
      <c r="N837" s="5">
        <f t="shared" si="64"/>
        <v>0</v>
      </c>
      <c r="O837" s="17"/>
      <c r="P837" s="5">
        <f t="shared" si="65"/>
        <v>0</v>
      </c>
      <c r="R837" s="10">
        <f t="shared" si="66"/>
        <v>0</v>
      </c>
    </row>
    <row r="838" spans="11:18">
      <c r="K838" s="1">
        <f t="shared" si="62"/>
        <v>0</v>
      </c>
      <c r="L838" s="15"/>
      <c r="M838" s="1">
        <f t="shared" si="63"/>
        <v>0</v>
      </c>
      <c r="N838" s="5">
        <f t="shared" si="64"/>
        <v>0</v>
      </c>
      <c r="O838" s="17"/>
      <c r="P838" s="5">
        <f t="shared" si="65"/>
        <v>0</v>
      </c>
      <c r="R838" s="10">
        <f t="shared" si="66"/>
        <v>0</v>
      </c>
    </row>
    <row r="839" spans="11:18">
      <c r="K839" s="1">
        <f t="shared" si="62"/>
        <v>0</v>
      </c>
      <c r="L839" s="15"/>
      <c r="M839" s="1">
        <f t="shared" si="63"/>
        <v>0</v>
      </c>
      <c r="N839" s="5">
        <f t="shared" si="64"/>
        <v>0</v>
      </c>
      <c r="O839" s="17"/>
      <c r="P839" s="5">
        <f t="shared" si="65"/>
        <v>0</v>
      </c>
      <c r="R839" s="10">
        <f t="shared" si="66"/>
        <v>0</v>
      </c>
    </row>
    <row r="840" spans="11:18">
      <c r="K840" s="1">
        <f t="shared" si="62"/>
        <v>0</v>
      </c>
      <c r="L840" s="15"/>
      <c r="M840" s="1">
        <f t="shared" si="63"/>
        <v>0</v>
      </c>
      <c r="N840" s="5">
        <f t="shared" si="64"/>
        <v>0</v>
      </c>
      <c r="O840" s="17"/>
      <c r="P840" s="5">
        <f t="shared" si="65"/>
        <v>0</v>
      </c>
      <c r="R840" s="10">
        <f t="shared" si="66"/>
        <v>0</v>
      </c>
    </row>
    <row r="841" spans="11:18">
      <c r="K841" s="1">
        <f t="shared" si="62"/>
        <v>0</v>
      </c>
      <c r="L841" s="15"/>
      <c r="M841" s="1">
        <f t="shared" si="63"/>
        <v>0</v>
      </c>
      <c r="N841" s="5">
        <f t="shared" si="64"/>
        <v>0</v>
      </c>
      <c r="O841" s="17"/>
      <c r="P841" s="5">
        <f t="shared" si="65"/>
        <v>0</v>
      </c>
      <c r="R841" s="10">
        <f t="shared" si="66"/>
        <v>0</v>
      </c>
    </row>
    <row r="842" spans="11:18">
      <c r="K842" s="1">
        <f t="shared" si="62"/>
        <v>0</v>
      </c>
      <c r="L842" s="15"/>
      <c r="M842" s="1">
        <f t="shared" si="63"/>
        <v>0</v>
      </c>
      <c r="N842" s="5">
        <f t="shared" si="64"/>
        <v>0</v>
      </c>
      <c r="O842" s="17"/>
      <c r="P842" s="5">
        <f t="shared" si="65"/>
        <v>0</v>
      </c>
      <c r="R842" s="10">
        <f t="shared" si="66"/>
        <v>0</v>
      </c>
    </row>
    <row r="843" spans="11:18">
      <c r="K843" s="1">
        <f t="shared" si="62"/>
        <v>0</v>
      </c>
      <c r="L843" s="15"/>
      <c r="M843" s="1">
        <f t="shared" si="63"/>
        <v>0</v>
      </c>
      <c r="N843" s="5">
        <f t="shared" si="64"/>
        <v>0</v>
      </c>
      <c r="O843" s="17"/>
      <c r="P843" s="5">
        <f t="shared" si="65"/>
        <v>0</v>
      </c>
      <c r="R843" s="10">
        <f t="shared" si="66"/>
        <v>0</v>
      </c>
    </row>
    <row r="844" spans="11:18">
      <c r="K844" s="1">
        <f t="shared" ref="K844:K907" si="67">F844*G844*H844*J844</f>
        <v>0</v>
      </c>
      <c r="L844" s="15"/>
      <c r="M844" s="1">
        <f t="shared" ref="M844:M907" si="68">(K844*L844)+K844</f>
        <v>0</v>
      </c>
      <c r="N844" s="5">
        <f t="shared" ref="N844:N907" si="69">M844*I844</f>
        <v>0</v>
      </c>
      <c r="O844" s="17"/>
      <c r="P844" s="5">
        <f t="shared" ref="P844:P907" si="70">(N844*O844)+N844</f>
        <v>0</v>
      </c>
      <c r="R844" s="10">
        <f t="shared" ref="R844:R907" si="71">ROUNDUP(((($D$5*Q844)/100)+Q844),0)</f>
        <v>0</v>
      </c>
    </row>
    <row r="845" spans="11:18">
      <c r="K845" s="1">
        <f t="shared" si="67"/>
        <v>0</v>
      </c>
      <c r="L845" s="15"/>
      <c r="M845" s="1">
        <f t="shared" si="68"/>
        <v>0</v>
      </c>
      <c r="N845" s="5">
        <f t="shared" si="69"/>
        <v>0</v>
      </c>
      <c r="O845" s="17"/>
      <c r="P845" s="5">
        <f t="shared" si="70"/>
        <v>0</v>
      </c>
      <c r="R845" s="10">
        <f t="shared" si="71"/>
        <v>0</v>
      </c>
    </row>
    <row r="846" spans="11:18">
      <c r="K846" s="1">
        <f t="shared" si="67"/>
        <v>0</v>
      </c>
      <c r="L846" s="15"/>
      <c r="M846" s="1">
        <f t="shared" si="68"/>
        <v>0</v>
      </c>
      <c r="N846" s="5">
        <f t="shared" si="69"/>
        <v>0</v>
      </c>
      <c r="O846" s="17"/>
      <c r="P846" s="5">
        <f t="shared" si="70"/>
        <v>0</v>
      </c>
      <c r="R846" s="10">
        <f t="shared" si="71"/>
        <v>0</v>
      </c>
    </row>
    <row r="847" spans="11:18">
      <c r="K847" s="1">
        <f t="shared" si="67"/>
        <v>0</v>
      </c>
      <c r="L847" s="15"/>
      <c r="M847" s="1">
        <f t="shared" si="68"/>
        <v>0</v>
      </c>
      <c r="N847" s="5">
        <f t="shared" si="69"/>
        <v>0</v>
      </c>
      <c r="O847" s="17"/>
      <c r="P847" s="5">
        <f t="shared" si="70"/>
        <v>0</v>
      </c>
      <c r="R847" s="10">
        <f t="shared" si="71"/>
        <v>0</v>
      </c>
    </row>
    <row r="848" spans="11:18">
      <c r="K848" s="1">
        <f t="shared" si="67"/>
        <v>0</v>
      </c>
      <c r="L848" s="15"/>
      <c r="M848" s="1">
        <f t="shared" si="68"/>
        <v>0</v>
      </c>
      <c r="N848" s="5">
        <f t="shared" si="69"/>
        <v>0</v>
      </c>
      <c r="O848" s="17"/>
      <c r="P848" s="5">
        <f t="shared" si="70"/>
        <v>0</v>
      </c>
      <c r="R848" s="10">
        <f t="shared" si="71"/>
        <v>0</v>
      </c>
    </row>
    <row r="849" spans="11:18">
      <c r="K849" s="1">
        <f t="shared" si="67"/>
        <v>0</v>
      </c>
      <c r="L849" s="15"/>
      <c r="M849" s="1">
        <f t="shared" si="68"/>
        <v>0</v>
      </c>
      <c r="N849" s="5">
        <f t="shared" si="69"/>
        <v>0</v>
      </c>
      <c r="O849" s="17"/>
      <c r="P849" s="5">
        <f t="shared" si="70"/>
        <v>0</v>
      </c>
      <c r="R849" s="10">
        <f t="shared" si="71"/>
        <v>0</v>
      </c>
    </row>
    <row r="850" spans="11:18">
      <c r="K850" s="1">
        <f t="shared" si="67"/>
        <v>0</v>
      </c>
      <c r="L850" s="15"/>
      <c r="M850" s="1">
        <f t="shared" si="68"/>
        <v>0</v>
      </c>
      <c r="N850" s="5">
        <f t="shared" si="69"/>
        <v>0</v>
      </c>
      <c r="O850" s="17"/>
      <c r="P850" s="5">
        <f t="shared" si="70"/>
        <v>0</v>
      </c>
      <c r="R850" s="10">
        <f t="shared" si="71"/>
        <v>0</v>
      </c>
    </row>
    <row r="851" spans="11:18">
      <c r="K851" s="1">
        <f t="shared" si="67"/>
        <v>0</v>
      </c>
      <c r="L851" s="15"/>
      <c r="M851" s="1">
        <f t="shared" si="68"/>
        <v>0</v>
      </c>
      <c r="N851" s="5">
        <f t="shared" si="69"/>
        <v>0</v>
      </c>
      <c r="O851" s="17"/>
      <c r="P851" s="5">
        <f t="shared" si="70"/>
        <v>0</v>
      </c>
      <c r="R851" s="10">
        <f t="shared" si="71"/>
        <v>0</v>
      </c>
    </row>
    <row r="852" spans="11:18">
      <c r="K852" s="1">
        <f t="shared" si="67"/>
        <v>0</v>
      </c>
      <c r="L852" s="15"/>
      <c r="M852" s="1">
        <f t="shared" si="68"/>
        <v>0</v>
      </c>
      <c r="N852" s="5">
        <f t="shared" si="69"/>
        <v>0</v>
      </c>
      <c r="O852" s="17"/>
      <c r="P852" s="5">
        <f t="shared" si="70"/>
        <v>0</v>
      </c>
      <c r="R852" s="10">
        <f t="shared" si="71"/>
        <v>0</v>
      </c>
    </row>
    <row r="853" spans="11:18">
      <c r="K853" s="1">
        <f t="shared" si="67"/>
        <v>0</v>
      </c>
      <c r="L853" s="15"/>
      <c r="M853" s="1">
        <f t="shared" si="68"/>
        <v>0</v>
      </c>
      <c r="N853" s="5">
        <f t="shared" si="69"/>
        <v>0</v>
      </c>
      <c r="O853" s="17"/>
      <c r="P853" s="5">
        <f t="shared" si="70"/>
        <v>0</v>
      </c>
      <c r="R853" s="10">
        <f t="shared" si="71"/>
        <v>0</v>
      </c>
    </row>
    <row r="854" spans="11:18">
      <c r="K854" s="1">
        <f t="shared" si="67"/>
        <v>0</v>
      </c>
      <c r="L854" s="15"/>
      <c r="M854" s="1">
        <f t="shared" si="68"/>
        <v>0</v>
      </c>
      <c r="N854" s="5">
        <f t="shared" si="69"/>
        <v>0</v>
      </c>
      <c r="O854" s="17"/>
      <c r="P854" s="5">
        <f t="shared" si="70"/>
        <v>0</v>
      </c>
      <c r="R854" s="10">
        <f t="shared" si="71"/>
        <v>0</v>
      </c>
    </row>
    <row r="855" spans="11:18">
      <c r="K855" s="1">
        <f t="shared" si="67"/>
        <v>0</v>
      </c>
      <c r="L855" s="15"/>
      <c r="M855" s="1">
        <f t="shared" si="68"/>
        <v>0</v>
      </c>
      <c r="N855" s="5">
        <f t="shared" si="69"/>
        <v>0</v>
      </c>
      <c r="O855" s="17"/>
      <c r="P855" s="5">
        <f t="shared" si="70"/>
        <v>0</v>
      </c>
      <c r="R855" s="10">
        <f t="shared" si="71"/>
        <v>0</v>
      </c>
    </row>
    <row r="856" spans="11:18">
      <c r="K856" s="1">
        <f t="shared" si="67"/>
        <v>0</v>
      </c>
      <c r="L856" s="15"/>
      <c r="M856" s="1">
        <f t="shared" si="68"/>
        <v>0</v>
      </c>
      <c r="N856" s="5">
        <f t="shared" si="69"/>
        <v>0</v>
      </c>
      <c r="O856" s="17"/>
      <c r="P856" s="5">
        <f t="shared" si="70"/>
        <v>0</v>
      </c>
      <c r="R856" s="10">
        <f t="shared" si="71"/>
        <v>0</v>
      </c>
    </row>
    <row r="857" spans="11:18">
      <c r="K857" s="1">
        <f t="shared" si="67"/>
        <v>0</v>
      </c>
      <c r="L857" s="15"/>
      <c r="M857" s="1">
        <f t="shared" si="68"/>
        <v>0</v>
      </c>
      <c r="N857" s="5">
        <f t="shared" si="69"/>
        <v>0</v>
      </c>
      <c r="O857" s="17"/>
      <c r="P857" s="5">
        <f t="shared" si="70"/>
        <v>0</v>
      </c>
      <c r="R857" s="10">
        <f t="shared" si="71"/>
        <v>0</v>
      </c>
    </row>
    <row r="858" spans="11:18">
      <c r="K858" s="1">
        <f t="shared" si="67"/>
        <v>0</v>
      </c>
      <c r="L858" s="15"/>
      <c r="M858" s="1">
        <f t="shared" si="68"/>
        <v>0</v>
      </c>
      <c r="N858" s="5">
        <f t="shared" si="69"/>
        <v>0</v>
      </c>
      <c r="O858" s="17"/>
      <c r="P858" s="5">
        <f t="shared" si="70"/>
        <v>0</v>
      </c>
      <c r="R858" s="10">
        <f t="shared" si="71"/>
        <v>0</v>
      </c>
    </row>
    <row r="859" spans="11:18">
      <c r="K859" s="1">
        <f t="shared" si="67"/>
        <v>0</v>
      </c>
      <c r="L859" s="15"/>
      <c r="M859" s="1">
        <f t="shared" si="68"/>
        <v>0</v>
      </c>
      <c r="N859" s="5">
        <f t="shared" si="69"/>
        <v>0</v>
      </c>
      <c r="O859" s="17"/>
      <c r="P859" s="5">
        <f t="shared" si="70"/>
        <v>0</v>
      </c>
      <c r="R859" s="10">
        <f t="shared" si="71"/>
        <v>0</v>
      </c>
    </row>
    <row r="860" spans="11:18">
      <c r="K860" s="1">
        <f t="shared" si="67"/>
        <v>0</v>
      </c>
      <c r="L860" s="15"/>
      <c r="M860" s="1">
        <f t="shared" si="68"/>
        <v>0</v>
      </c>
      <c r="N860" s="5">
        <f t="shared" si="69"/>
        <v>0</v>
      </c>
      <c r="O860" s="17"/>
      <c r="P860" s="5">
        <f t="shared" si="70"/>
        <v>0</v>
      </c>
      <c r="R860" s="10">
        <f t="shared" si="71"/>
        <v>0</v>
      </c>
    </row>
    <row r="861" spans="11:18">
      <c r="K861" s="1">
        <f t="shared" si="67"/>
        <v>0</v>
      </c>
      <c r="L861" s="15"/>
      <c r="M861" s="1">
        <f t="shared" si="68"/>
        <v>0</v>
      </c>
      <c r="N861" s="5">
        <f t="shared" si="69"/>
        <v>0</v>
      </c>
      <c r="O861" s="17"/>
      <c r="P861" s="5">
        <f t="shared" si="70"/>
        <v>0</v>
      </c>
      <c r="R861" s="10">
        <f t="shared" si="71"/>
        <v>0</v>
      </c>
    </row>
    <row r="862" spans="11:18">
      <c r="K862" s="1">
        <f t="shared" si="67"/>
        <v>0</v>
      </c>
      <c r="L862" s="15"/>
      <c r="M862" s="1">
        <f t="shared" si="68"/>
        <v>0</v>
      </c>
      <c r="N862" s="5">
        <f t="shared" si="69"/>
        <v>0</v>
      </c>
      <c r="O862" s="17"/>
      <c r="P862" s="5">
        <f t="shared" si="70"/>
        <v>0</v>
      </c>
      <c r="R862" s="10">
        <f t="shared" si="71"/>
        <v>0</v>
      </c>
    </row>
    <row r="863" spans="11:18">
      <c r="K863" s="1">
        <f t="shared" si="67"/>
        <v>0</v>
      </c>
      <c r="L863" s="15"/>
      <c r="M863" s="1">
        <f t="shared" si="68"/>
        <v>0</v>
      </c>
      <c r="N863" s="5">
        <f t="shared" si="69"/>
        <v>0</v>
      </c>
      <c r="O863" s="17"/>
      <c r="P863" s="5">
        <f t="shared" si="70"/>
        <v>0</v>
      </c>
      <c r="R863" s="10">
        <f t="shared" si="71"/>
        <v>0</v>
      </c>
    </row>
    <row r="864" spans="11:18">
      <c r="K864" s="1">
        <f t="shared" si="67"/>
        <v>0</v>
      </c>
      <c r="L864" s="15"/>
      <c r="M864" s="1">
        <f t="shared" si="68"/>
        <v>0</v>
      </c>
      <c r="N864" s="5">
        <f t="shared" si="69"/>
        <v>0</v>
      </c>
      <c r="O864" s="17"/>
      <c r="P864" s="5">
        <f t="shared" si="70"/>
        <v>0</v>
      </c>
      <c r="R864" s="10">
        <f t="shared" si="71"/>
        <v>0</v>
      </c>
    </row>
    <row r="865" spans="11:18">
      <c r="K865" s="1">
        <f t="shared" si="67"/>
        <v>0</v>
      </c>
      <c r="L865" s="15"/>
      <c r="M865" s="1">
        <f t="shared" si="68"/>
        <v>0</v>
      </c>
      <c r="N865" s="5">
        <f t="shared" si="69"/>
        <v>0</v>
      </c>
      <c r="O865" s="17"/>
      <c r="P865" s="5">
        <f t="shared" si="70"/>
        <v>0</v>
      </c>
      <c r="R865" s="10">
        <f t="shared" si="71"/>
        <v>0</v>
      </c>
    </row>
    <row r="866" spans="11:18">
      <c r="K866" s="1">
        <f t="shared" si="67"/>
        <v>0</v>
      </c>
      <c r="L866" s="15"/>
      <c r="M866" s="1">
        <f t="shared" si="68"/>
        <v>0</v>
      </c>
      <c r="N866" s="5">
        <f t="shared" si="69"/>
        <v>0</v>
      </c>
      <c r="O866" s="17"/>
      <c r="P866" s="5">
        <f t="shared" si="70"/>
        <v>0</v>
      </c>
      <c r="R866" s="10">
        <f t="shared" si="71"/>
        <v>0</v>
      </c>
    </row>
    <row r="867" spans="11:18">
      <c r="K867" s="1">
        <f t="shared" si="67"/>
        <v>0</v>
      </c>
      <c r="L867" s="15"/>
      <c r="M867" s="1">
        <f t="shared" si="68"/>
        <v>0</v>
      </c>
      <c r="N867" s="5">
        <f t="shared" si="69"/>
        <v>0</v>
      </c>
      <c r="O867" s="17"/>
      <c r="P867" s="5">
        <f t="shared" si="70"/>
        <v>0</v>
      </c>
      <c r="R867" s="10">
        <f t="shared" si="71"/>
        <v>0</v>
      </c>
    </row>
    <row r="868" spans="11:18">
      <c r="K868" s="1">
        <f t="shared" si="67"/>
        <v>0</v>
      </c>
      <c r="L868" s="15"/>
      <c r="M868" s="1">
        <f t="shared" si="68"/>
        <v>0</v>
      </c>
      <c r="N868" s="5">
        <f t="shared" si="69"/>
        <v>0</v>
      </c>
      <c r="O868" s="17"/>
      <c r="P868" s="5">
        <f t="shared" si="70"/>
        <v>0</v>
      </c>
      <c r="R868" s="10">
        <f t="shared" si="71"/>
        <v>0</v>
      </c>
    </row>
    <row r="869" spans="11:18">
      <c r="K869" s="1">
        <f t="shared" si="67"/>
        <v>0</v>
      </c>
      <c r="L869" s="15"/>
      <c r="M869" s="1">
        <f t="shared" si="68"/>
        <v>0</v>
      </c>
      <c r="N869" s="5">
        <f t="shared" si="69"/>
        <v>0</v>
      </c>
      <c r="O869" s="17"/>
      <c r="P869" s="5">
        <f t="shared" si="70"/>
        <v>0</v>
      </c>
      <c r="R869" s="10">
        <f t="shared" si="71"/>
        <v>0</v>
      </c>
    </row>
    <row r="870" spans="11:18">
      <c r="K870" s="1">
        <f t="shared" si="67"/>
        <v>0</v>
      </c>
      <c r="L870" s="15"/>
      <c r="M870" s="1">
        <f t="shared" si="68"/>
        <v>0</v>
      </c>
      <c r="N870" s="5">
        <f t="shared" si="69"/>
        <v>0</v>
      </c>
      <c r="O870" s="17"/>
      <c r="P870" s="5">
        <f t="shared" si="70"/>
        <v>0</v>
      </c>
      <c r="R870" s="10">
        <f t="shared" si="71"/>
        <v>0</v>
      </c>
    </row>
    <row r="871" spans="11:18">
      <c r="K871" s="1">
        <f t="shared" si="67"/>
        <v>0</v>
      </c>
      <c r="L871" s="15"/>
      <c r="M871" s="1">
        <f t="shared" si="68"/>
        <v>0</v>
      </c>
      <c r="N871" s="5">
        <f t="shared" si="69"/>
        <v>0</v>
      </c>
      <c r="O871" s="17"/>
      <c r="P871" s="5">
        <f t="shared" si="70"/>
        <v>0</v>
      </c>
      <c r="R871" s="10">
        <f t="shared" si="71"/>
        <v>0</v>
      </c>
    </row>
    <row r="872" spans="11:18">
      <c r="K872" s="1">
        <f t="shared" si="67"/>
        <v>0</v>
      </c>
      <c r="L872" s="15"/>
      <c r="M872" s="1">
        <f t="shared" si="68"/>
        <v>0</v>
      </c>
      <c r="N872" s="5">
        <f t="shared" si="69"/>
        <v>0</v>
      </c>
      <c r="O872" s="17"/>
      <c r="P872" s="5">
        <f t="shared" si="70"/>
        <v>0</v>
      </c>
      <c r="R872" s="10">
        <f t="shared" si="71"/>
        <v>0</v>
      </c>
    </row>
    <row r="873" spans="11:18">
      <c r="K873" s="1">
        <f t="shared" si="67"/>
        <v>0</v>
      </c>
      <c r="L873" s="15"/>
      <c r="M873" s="1">
        <f t="shared" si="68"/>
        <v>0</v>
      </c>
      <c r="N873" s="5">
        <f t="shared" si="69"/>
        <v>0</v>
      </c>
      <c r="O873" s="17"/>
      <c r="P873" s="5">
        <f t="shared" si="70"/>
        <v>0</v>
      </c>
      <c r="R873" s="10">
        <f t="shared" si="71"/>
        <v>0</v>
      </c>
    </row>
    <row r="874" spans="11:18">
      <c r="K874" s="1">
        <f t="shared" si="67"/>
        <v>0</v>
      </c>
      <c r="L874" s="15"/>
      <c r="M874" s="1">
        <f t="shared" si="68"/>
        <v>0</v>
      </c>
      <c r="N874" s="5">
        <f t="shared" si="69"/>
        <v>0</v>
      </c>
      <c r="O874" s="17"/>
      <c r="P874" s="5">
        <f t="shared" si="70"/>
        <v>0</v>
      </c>
      <c r="R874" s="10">
        <f t="shared" si="71"/>
        <v>0</v>
      </c>
    </row>
    <row r="875" spans="11:18">
      <c r="K875" s="1">
        <f t="shared" si="67"/>
        <v>0</v>
      </c>
      <c r="L875" s="15"/>
      <c r="M875" s="1">
        <f t="shared" si="68"/>
        <v>0</v>
      </c>
      <c r="N875" s="5">
        <f t="shared" si="69"/>
        <v>0</v>
      </c>
      <c r="O875" s="17"/>
      <c r="P875" s="5">
        <f t="shared" si="70"/>
        <v>0</v>
      </c>
      <c r="R875" s="10">
        <f t="shared" si="71"/>
        <v>0</v>
      </c>
    </row>
    <row r="876" spans="11:18">
      <c r="K876" s="1">
        <f t="shared" si="67"/>
        <v>0</v>
      </c>
      <c r="L876" s="15"/>
      <c r="M876" s="1">
        <f t="shared" si="68"/>
        <v>0</v>
      </c>
      <c r="N876" s="5">
        <f t="shared" si="69"/>
        <v>0</v>
      </c>
      <c r="O876" s="17"/>
      <c r="P876" s="5">
        <f t="shared" si="70"/>
        <v>0</v>
      </c>
      <c r="R876" s="10">
        <f t="shared" si="71"/>
        <v>0</v>
      </c>
    </row>
    <row r="877" spans="11:18">
      <c r="K877" s="1">
        <f t="shared" si="67"/>
        <v>0</v>
      </c>
      <c r="L877" s="15"/>
      <c r="M877" s="1">
        <f t="shared" si="68"/>
        <v>0</v>
      </c>
      <c r="N877" s="5">
        <f t="shared" si="69"/>
        <v>0</v>
      </c>
      <c r="O877" s="17"/>
      <c r="P877" s="5">
        <f t="shared" si="70"/>
        <v>0</v>
      </c>
      <c r="R877" s="10">
        <f t="shared" si="71"/>
        <v>0</v>
      </c>
    </row>
    <row r="878" spans="11:18">
      <c r="K878" s="1">
        <f t="shared" si="67"/>
        <v>0</v>
      </c>
      <c r="L878" s="15"/>
      <c r="M878" s="1">
        <f t="shared" si="68"/>
        <v>0</v>
      </c>
      <c r="N878" s="5">
        <f t="shared" si="69"/>
        <v>0</v>
      </c>
      <c r="O878" s="17"/>
      <c r="P878" s="5">
        <f t="shared" si="70"/>
        <v>0</v>
      </c>
      <c r="R878" s="10">
        <f t="shared" si="71"/>
        <v>0</v>
      </c>
    </row>
    <row r="879" spans="11:18">
      <c r="K879" s="1">
        <f t="shared" si="67"/>
        <v>0</v>
      </c>
      <c r="L879" s="15"/>
      <c r="M879" s="1">
        <f t="shared" si="68"/>
        <v>0</v>
      </c>
      <c r="N879" s="5">
        <f t="shared" si="69"/>
        <v>0</v>
      </c>
      <c r="O879" s="17"/>
      <c r="P879" s="5">
        <f t="shared" si="70"/>
        <v>0</v>
      </c>
      <c r="R879" s="10">
        <f t="shared" si="71"/>
        <v>0</v>
      </c>
    </row>
    <row r="880" spans="11:18">
      <c r="K880" s="1">
        <f t="shared" si="67"/>
        <v>0</v>
      </c>
      <c r="L880" s="15"/>
      <c r="M880" s="1">
        <f t="shared" si="68"/>
        <v>0</v>
      </c>
      <c r="N880" s="5">
        <f t="shared" si="69"/>
        <v>0</v>
      </c>
      <c r="O880" s="17"/>
      <c r="P880" s="5">
        <f t="shared" si="70"/>
        <v>0</v>
      </c>
      <c r="R880" s="10">
        <f t="shared" si="71"/>
        <v>0</v>
      </c>
    </row>
    <row r="881" spans="11:18">
      <c r="K881" s="1">
        <f t="shared" si="67"/>
        <v>0</v>
      </c>
      <c r="L881" s="15"/>
      <c r="M881" s="1">
        <f t="shared" si="68"/>
        <v>0</v>
      </c>
      <c r="N881" s="5">
        <f t="shared" si="69"/>
        <v>0</v>
      </c>
      <c r="O881" s="17"/>
      <c r="P881" s="5">
        <f t="shared" si="70"/>
        <v>0</v>
      </c>
      <c r="R881" s="10">
        <f t="shared" si="71"/>
        <v>0</v>
      </c>
    </row>
    <row r="882" spans="11:18">
      <c r="K882" s="1">
        <f t="shared" si="67"/>
        <v>0</v>
      </c>
      <c r="L882" s="15"/>
      <c r="M882" s="1">
        <f t="shared" si="68"/>
        <v>0</v>
      </c>
      <c r="N882" s="5">
        <f t="shared" si="69"/>
        <v>0</v>
      </c>
      <c r="O882" s="17"/>
      <c r="P882" s="5">
        <f t="shared" si="70"/>
        <v>0</v>
      </c>
      <c r="R882" s="10">
        <f t="shared" si="71"/>
        <v>0</v>
      </c>
    </row>
    <row r="883" spans="11:18">
      <c r="K883" s="1">
        <f t="shared" si="67"/>
        <v>0</v>
      </c>
      <c r="L883" s="15"/>
      <c r="M883" s="1">
        <f t="shared" si="68"/>
        <v>0</v>
      </c>
      <c r="N883" s="5">
        <f t="shared" si="69"/>
        <v>0</v>
      </c>
      <c r="O883" s="17"/>
      <c r="P883" s="5">
        <f t="shared" si="70"/>
        <v>0</v>
      </c>
      <c r="R883" s="10">
        <f t="shared" si="71"/>
        <v>0</v>
      </c>
    </row>
    <row r="884" spans="11:18">
      <c r="K884" s="1">
        <f t="shared" si="67"/>
        <v>0</v>
      </c>
      <c r="L884" s="15"/>
      <c r="M884" s="1">
        <f t="shared" si="68"/>
        <v>0</v>
      </c>
      <c r="N884" s="5">
        <f t="shared" si="69"/>
        <v>0</v>
      </c>
      <c r="O884" s="17"/>
      <c r="P884" s="5">
        <f t="shared" si="70"/>
        <v>0</v>
      </c>
      <c r="R884" s="10">
        <f t="shared" si="71"/>
        <v>0</v>
      </c>
    </row>
    <row r="885" spans="11:18">
      <c r="K885" s="1">
        <f t="shared" si="67"/>
        <v>0</v>
      </c>
      <c r="L885" s="15"/>
      <c r="M885" s="1">
        <f t="shared" si="68"/>
        <v>0</v>
      </c>
      <c r="N885" s="5">
        <f t="shared" si="69"/>
        <v>0</v>
      </c>
      <c r="O885" s="17"/>
      <c r="P885" s="5">
        <f t="shared" si="70"/>
        <v>0</v>
      </c>
      <c r="R885" s="10">
        <f t="shared" si="71"/>
        <v>0</v>
      </c>
    </row>
    <row r="886" spans="11:18">
      <c r="K886" s="1">
        <f t="shared" si="67"/>
        <v>0</v>
      </c>
      <c r="L886" s="15"/>
      <c r="M886" s="1">
        <f t="shared" si="68"/>
        <v>0</v>
      </c>
      <c r="N886" s="5">
        <f t="shared" si="69"/>
        <v>0</v>
      </c>
      <c r="O886" s="17"/>
      <c r="P886" s="5">
        <f t="shared" si="70"/>
        <v>0</v>
      </c>
      <c r="R886" s="10">
        <f t="shared" si="71"/>
        <v>0</v>
      </c>
    </row>
    <row r="887" spans="11:18">
      <c r="K887" s="1">
        <f t="shared" si="67"/>
        <v>0</v>
      </c>
      <c r="L887" s="15"/>
      <c r="M887" s="1">
        <f t="shared" si="68"/>
        <v>0</v>
      </c>
      <c r="N887" s="5">
        <f t="shared" si="69"/>
        <v>0</v>
      </c>
      <c r="O887" s="17"/>
      <c r="P887" s="5">
        <f t="shared" si="70"/>
        <v>0</v>
      </c>
      <c r="R887" s="10">
        <f t="shared" si="71"/>
        <v>0</v>
      </c>
    </row>
    <row r="888" spans="11:18">
      <c r="K888" s="1">
        <f t="shared" si="67"/>
        <v>0</v>
      </c>
      <c r="L888" s="15"/>
      <c r="M888" s="1">
        <f t="shared" si="68"/>
        <v>0</v>
      </c>
      <c r="N888" s="5">
        <f t="shared" si="69"/>
        <v>0</v>
      </c>
      <c r="O888" s="17"/>
      <c r="P888" s="5">
        <f t="shared" si="70"/>
        <v>0</v>
      </c>
      <c r="R888" s="10">
        <f t="shared" si="71"/>
        <v>0</v>
      </c>
    </row>
    <row r="889" spans="11:18">
      <c r="K889" s="1">
        <f t="shared" si="67"/>
        <v>0</v>
      </c>
      <c r="L889" s="15"/>
      <c r="M889" s="1">
        <f t="shared" si="68"/>
        <v>0</v>
      </c>
      <c r="N889" s="5">
        <f t="shared" si="69"/>
        <v>0</v>
      </c>
      <c r="O889" s="17"/>
      <c r="P889" s="5">
        <f t="shared" si="70"/>
        <v>0</v>
      </c>
      <c r="R889" s="10">
        <f t="shared" si="71"/>
        <v>0</v>
      </c>
    </row>
    <row r="890" spans="11:18">
      <c r="K890" s="1">
        <f t="shared" si="67"/>
        <v>0</v>
      </c>
      <c r="L890" s="15"/>
      <c r="M890" s="1">
        <f t="shared" si="68"/>
        <v>0</v>
      </c>
      <c r="N890" s="5">
        <f t="shared" si="69"/>
        <v>0</v>
      </c>
      <c r="O890" s="17"/>
      <c r="P890" s="5">
        <f t="shared" si="70"/>
        <v>0</v>
      </c>
      <c r="R890" s="10">
        <f t="shared" si="71"/>
        <v>0</v>
      </c>
    </row>
    <row r="891" spans="11:18">
      <c r="K891" s="1">
        <f t="shared" si="67"/>
        <v>0</v>
      </c>
      <c r="L891" s="15"/>
      <c r="M891" s="1">
        <f t="shared" si="68"/>
        <v>0</v>
      </c>
      <c r="N891" s="5">
        <f t="shared" si="69"/>
        <v>0</v>
      </c>
      <c r="O891" s="17"/>
      <c r="P891" s="5">
        <f t="shared" si="70"/>
        <v>0</v>
      </c>
      <c r="R891" s="10">
        <f t="shared" si="71"/>
        <v>0</v>
      </c>
    </row>
    <row r="892" spans="11:18">
      <c r="K892" s="1">
        <f t="shared" si="67"/>
        <v>0</v>
      </c>
      <c r="L892" s="15"/>
      <c r="M892" s="1">
        <f t="shared" si="68"/>
        <v>0</v>
      </c>
      <c r="N892" s="5">
        <f t="shared" si="69"/>
        <v>0</v>
      </c>
      <c r="O892" s="17"/>
      <c r="P892" s="5">
        <f t="shared" si="70"/>
        <v>0</v>
      </c>
      <c r="R892" s="10">
        <f t="shared" si="71"/>
        <v>0</v>
      </c>
    </row>
    <row r="893" spans="11:18">
      <c r="K893" s="1">
        <f t="shared" si="67"/>
        <v>0</v>
      </c>
      <c r="L893" s="15"/>
      <c r="M893" s="1">
        <f t="shared" si="68"/>
        <v>0</v>
      </c>
      <c r="N893" s="5">
        <f t="shared" si="69"/>
        <v>0</v>
      </c>
      <c r="O893" s="17"/>
      <c r="P893" s="5">
        <f t="shared" si="70"/>
        <v>0</v>
      </c>
      <c r="R893" s="10">
        <f t="shared" si="71"/>
        <v>0</v>
      </c>
    </row>
    <row r="894" spans="11:18">
      <c r="K894" s="1">
        <f t="shared" si="67"/>
        <v>0</v>
      </c>
      <c r="L894" s="15"/>
      <c r="M894" s="1">
        <f t="shared" si="68"/>
        <v>0</v>
      </c>
      <c r="N894" s="5">
        <f t="shared" si="69"/>
        <v>0</v>
      </c>
      <c r="O894" s="17"/>
      <c r="P894" s="5">
        <f t="shared" si="70"/>
        <v>0</v>
      </c>
      <c r="R894" s="10">
        <f t="shared" si="71"/>
        <v>0</v>
      </c>
    </row>
    <row r="895" spans="11:18">
      <c r="K895" s="1">
        <f t="shared" si="67"/>
        <v>0</v>
      </c>
      <c r="L895" s="15"/>
      <c r="M895" s="1">
        <f t="shared" si="68"/>
        <v>0</v>
      </c>
      <c r="N895" s="5">
        <f t="shared" si="69"/>
        <v>0</v>
      </c>
      <c r="O895" s="17"/>
      <c r="P895" s="5">
        <f t="shared" si="70"/>
        <v>0</v>
      </c>
      <c r="R895" s="10">
        <f t="shared" si="71"/>
        <v>0</v>
      </c>
    </row>
    <row r="896" spans="11:18">
      <c r="K896" s="1">
        <f t="shared" si="67"/>
        <v>0</v>
      </c>
      <c r="L896" s="15"/>
      <c r="M896" s="1">
        <f t="shared" si="68"/>
        <v>0</v>
      </c>
      <c r="N896" s="5">
        <f t="shared" si="69"/>
        <v>0</v>
      </c>
      <c r="O896" s="17"/>
      <c r="P896" s="5">
        <f t="shared" si="70"/>
        <v>0</v>
      </c>
      <c r="R896" s="10">
        <f t="shared" si="71"/>
        <v>0</v>
      </c>
    </row>
    <row r="897" spans="11:18">
      <c r="K897" s="1">
        <f t="shared" si="67"/>
        <v>0</v>
      </c>
      <c r="L897" s="15"/>
      <c r="M897" s="1">
        <f t="shared" si="68"/>
        <v>0</v>
      </c>
      <c r="N897" s="5">
        <f t="shared" si="69"/>
        <v>0</v>
      </c>
      <c r="O897" s="17"/>
      <c r="P897" s="5">
        <f t="shared" si="70"/>
        <v>0</v>
      </c>
      <c r="R897" s="10">
        <f t="shared" si="71"/>
        <v>0</v>
      </c>
    </row>
    <row r="898" spans="11:18">
      <c r="K898" s="1">
        <f t="shared" si="67"/>
        <v>0</v>
      </c>
      <c r="L898" s="15"/>
      <c r="M898" s="1">
        <f t="shared" si="68"/>
        <v>0</v>
      </c>
      <c r="N898" s="5">
        <f t="shared" si="69"/>
        <v>0</v>
      </c>
      <c r="O898" s="17"/>
      <c r="P898" s="5">
        <f t="shared" si="70"/>
        <v>0</v>
      </c>
      <c r="R898" s="10">
        <f t="shared" si="71"/>
        <v>0</v>
      </c>
    </row>
    <row r="899" spans="11:18">
      <c r="K899" s="1">
        <f t="shared" si="67"/>
        <v>0</v>
      </c>
      <c r="L899" s="15"/>
      <c r="M899" s="1">
        <f t="shared" si="68"/>
        <v>0</v>
      </c>
      <c r="N899" s="5">
        <f t="shared" si="69"/>
        <v>0</v>
      </c>
      <c r="O899" s="17"/>
      <c r="P899" s="5">
        <f t="shared" si="70"/>
        <v>0</v>
      </c>
      <c r="R899" s="10">
        <f t="shared" si="71"/>
        <v>0</v>
      </c>
    </row>
    <row r="900" spans="11:18">
      <c r="K900" s="1">
        <f t="shared" si="67"/>
        <v>0</v>
      </c>
      <c r="L900" s="15"/>
      <c r="M900" s="1">
        <f t="shared" si="68"/>
        <v>0</v>
      </c>
      <c r="N900" s="5">
        <f t="shared" si="69"/>
        <v>0</v>
      </c>
      <c r="O900" s="17"/>
      <c r="P900" s="5">
        <f t="shared" si="70"/>
        <v>0</v>
      </c>
      <c r="R900" s="10">
        <f t="shared" si="71"/>
        <v>0</v>
      </c>
    </row>
    <row r="901" spans="11:18">
      <c r="K901" s="1">
        <f t="shared" si="67"/>
        <v>0</v>
      </c>
      <c r="L901" s="15"/>
      <c r="M901" s="1">
        <f t="shared" si="68"/>
        <v>0</v>
      </c>
      <c r="N901" s="5">
        <f t="shared" si="69"/>
        <v>0</v>
      </c>
      <c r="O901" s="17"/>
      <c r="P901" s="5">
        <f t="shared" si="70"/>
        <v>0</v>
      </c>
      <c r="R901" s="10">
        <f t="shared" si="71"/>
        <v>0</v>
      </c>
    </row>
    <row r="902" spans="11:18">
      <c r="K902" s="1">
        <f t="shared" si="67"/>
        <v>0</v>
      </c>
      <c r="L902" s="15"/>
      <c r="M902" s="1">
        <f t="shared" si="68"/>
        <v>0</v>
      </c>
      <c r="N902" s="5">
        <f t="shared" si="69"/>
        <v>0</v>
      </c>
      <c r="O902" s="17"/>
      <c r="P902" s="5">
        <f t="shared" si="70"/>
        <v>0</v>
      </c>
      <c r="R902" s="10">
        <f t="shared" si="71"/>
        <v>0</v>
      </c>
    </row>
    <row r="903" spans="11:18">
      <c r="K903" s="1">
        <f t="shared" si="67"/>
        <v>0</v>
      </c>
      <c r="L903" s="15"/>
      <c r="M903" s="1">
        <f t="shared" si="68"/>
        <v>0</v>
      </c>
      <c r="N903" s="5">
        <f t="shared" si="69"/>
        <v>0</v>
      </c>
      <c r="O903" s="17"/>
      <c r="P903" s="5">
        <f t="shared" si="70"/>
        <v>0</v>
      </c>
      <c r="R903" s="10">
        <f t="shared" si="71"/>
        <v>0</v>
      </c>
    </row>
    <row r="904" spans="11:18">
      <c r="K904" s="1">
        <f t="shared" si="67"/>
        <v>0</v>
      </c>
      <c r="L904" s="15"/>
      <c r="M904" s="1">
        <f t="shared" si="68"/>
        <v>0</v>
      </c>
      <c r="N904" s="5">
        <f t="shared" si="69"/>
        <v>0</v>
      </c>
      <c r="O904" s="17"/>
      <c r="P904" s="5">
        <f t="shared" si="70"/>
        <v>0</v>
      </c>
      <c r="R904" s="10">
        <f t="shared" si="71"/>
        <v>0</v>
      </c>
    </row>
    <row r="905" spans="11:18">
      <c r="K905" s="1">
        <f t="shared" si="67"/>
        <v>0</v>
      </c>
      <c r="L905" s="15"/>
      <c r="M905" s="1">
        <f t="shared" si="68"/>
        <v>0</v>
      </c>
      <c r="N905" s="5">
        <f t="shared" si="69"/>
        <v>0</v>
      </c>
      <c r="O905" s="17"/>
      <c r="P905" s="5">
        <f t="shared" si="70"/>
        <v>0</v>
      </c>
      <c r="R905" s="10">
        <f t="shared" si="71"/>
        <v>0</v>
      </c>
    </row>
    <row r="906" spans="11:18">
      <c r="K906" s="1">
        <f t="shared" si="67"/>
        <v>0</v>
      </c>
      <c r="L906" s="15"/>
      <c r="M906" s="1">
        <f t="shared" si="68"/>
        <v>0</v>
      </c>
      <c r="N906" s="5">
        <f t="shared" si="69"/>
        <v>0</v>
      </c>
      <c r="O906" s="17"/>
      <c r="P906" s="5">
        <f t="shared" si="70"/>
        <v>0</v>
      </c>
      <c r="R906" s="10">
        <f t="shared" si="71"/>
        <v>0</v>
      </c>
    </row>
    <row r="907" spans="11:18">
      <c r="K907" s="1">
        <f t="shared" si="67"/>
        <v>0</v>
      </c>
      <c r="L907" s="15"/>
      <c r="M907" s="1">
        <f t="shared" si="68"/>
        <v>0</v>
      </c>
      <c r="N907" s="5">
        <f t="shared" si="69"/>
        <v>0</v>
      </c>
      <c r="O907" s="17"/>
      <c r="P907" s="5">
        <f t="shared" si="70"/>
        <v>0</v>
      </c>
      <c r="R907" s="10">
        <f t="shared" si="71"/>
        <v>0</v>
      </c>
    </row>
    <row r="908" spans="11:18">
      <c r="K908" s="1">
        <f t="shared" ref="K908:K971" si="72">F908*G908*H908*J908</f>
        <v>0</v>
      </c>
      <c r="L908" s="15"/>
      <c r="M908" s="1">
        <f t="shared" ref="M908:M971" si="73">(K908*L908)+K908</f>
        <v>0</v>
      </c>
      <c r="N908" s="5">
        <f t="shared" ref="N908:N971" si="74">M908*I908</f>
        <v>0</v>
      </c>
      <c r="O908" s="17"/>
      <c r="P908" s="5">
        <f t="shared" ref="P908:P971" si="75">(N908*O908)+N908</f>
        <v>0</v>
      </c>
      <c r="R908" s="10">
        <f t="shared" ref="R908:R971" si="76">ROUNDUP(((($D$5*Q908)/100)+Q908),0)</f>
        <v>0</v>
      </c>
    </row>
    <row r="909" spans="11:18">
      <c r="K909" s="1">
        <f t="shared" si="72"/>
        <v>0</v>
      </c>
      <c r="L909" s="15"/>
      <c r="M909" s="1">
        <f t="shared" si="73"/>
        <v>0</v>
      </c>
      <c r="N909" s="5">
        <f t="shared" si="74"/>
        <v>0</v>
      </c>
      <c r="O909" s="17"/>
      <c r="P909" s="5">
        <f t="shared" si="75"/>
        <v>0</v>
      </c>
      <c r="R909" s="10">
        <f t="shared" si="76"/>
        <v>0</v>
      </c>
    </row>
    <row r="910" spans="11:18">
      <c r="K910" s="1">
        <f t="shared" si="72"/>
        <v>0</v>
      </c>
      <c r="L910" s="15"/>
      <c r="M910" s="1">
        <f t="shared" si="73"/>
        <v>0</v>
      </c>
      <c r="N910" s="5">
        <f t="shared" si="74"/>
        <v>0</v>
      </c>
      <c r="O910" s="17"/>
      <c r="P910" s="5">
        <f t="shared" si="75"/>
        <v>0</v>
      </c>
      <c r="R910" s="10">
        <f t="shared" si="76"/>
        <v>0</v>
      </c>
    </row>
    <row r="911" spans="11:18">
      <c r="K911" s="1">
        <f t="shared" si="72"/>
        <v>0</v>
      </c>
      <c r="L911" s="15"/>
      <c r="M911" s="1">
        <f t="shared" si="73"/>
        <v>0</v>
      </c>
      <c r="N911" s="5">
        <f t="shared" si="74"/>
        <v>0</v>
      </c>
      <c r="O911" s="17"/>
      <c r="P911" s="5">
        <f t="shared" si="75"/>
        <v>0</v>
      </c>
      <c r="R911" s="10">
        <f t="shared" si="76"/>
        <v>0</v>
      </c>
    </row>
    <row r="912" spans="11:18">
      <c r="K912" s="1">
        <f t="shared" si="72"/>
        <v>0</v>
      </c>
      <c r="L912" s="15"/>
      <c r="M912" s="1">
        <f t="shared" si="73"/>
        <v>0</v>
      </c>
      <c r="N912" s="5">
        <f t="shared" si="74"/>
        <v>0</v>
      </c>
      <c r="O912" s="17"/>
      <c r="P912" s="5">
        <f t="shared" si="75"/>
        <v>0</v>
      </c>
      <c r="R912" s="10">
        <f t="shared" si="76"/>
        <v>0</v>
      </c>
    </row>
    <row r="913" spans="11:18">
      <c r="K913" s="1">
        <f t="shared" si="72"/>
        <v>0</v>
      </c>
      <c r="L913" s="15"/>
      <c r="M913" s="1">
        <f t="shared" si="73"/>
        <v>0</v>
      </c>
      <c r="N913" s="5">
        <f t="shared" si="74"/>
        <v>0</v>
      </c>
      <c r="O913" s="17"/>
      <c r="P913" s="5">
        <f t="shared" si="75"/>
        <v>0</v>
      </c>
      <c r="R913" s="10">
        <f t="shared" si="76"/>
        <v>0</v>
      </c>
    </row>
    <row r="914" spans="11:18">
      <c r="K914" s="1">
        <f t="shared" si="72"/>
        <v>0</v>
      </c>
      <c r="L914" s="15"/>
      <c r="M914" s="1">
        <f t="shared" si="73"/>
        <v>0</v>
      </c>
      <c r="N914" s="5">
        <f t="shared" si="74"/>
        <v>0</v>
      </c>
      <c r="O914" s="17"/>
      <c r="P914" s="5">
        <f t="shared" si="75"/>
        <v>0</v>
      </c>
      <c r="R914" s="10">
        <f t="shared" si="76"/>
        <v>0</v>
      </c>
    </row>
    <row r="915" spans="11:18">
      <c r="K915" s="1">
        <f t="shared" si="72"/>
        <v>0</v>
      </c>
      <c r="L915" s="15"/>
      <c r="M915" s="1">
        <f t="shared" si="73"/>
        <v>0</v>
      </c>
      <c r="N915" s="5">
        <f t="shared" si="74"/>
        <v>0</v>
      </c>
      <c r="O915" s="17"/>
      <c r="P915" s="5">
        <f t="shared" si="75"/>
        <v>0</v>
      </c>
      <c r="R915" s="10">
        <f t="shared" si="76"/>
        <v>0</v>
      </c>
    </row>
    <row r="916" spans="11:18">
      <c r="K916" s="1">
        <f t="shared" si="72"/>
        <v>0</v>
      </c>
      <c r="L916" s="15"/>
      <c r="M916" s="1">
        <f t="shared" si="73"/>
        <v>0</v>
      </c>
      <c r="N916" s="5">
        <f t="shared" si="74"/>
        <v>0</v>
      </c>
      <c r="O916" s="17"/>
      <c r="P916" s="5">
        <f t="shared" si="75"/>
        <v>0</v>
      </c>
      <c r="R916" s="10">
        <f t="shared" si="76"/>
        <v>0</v>
      </c>
    </row>
    <row r="917" spans="11:18">
      <c r="K917" s="1">
        <f t="shared" si="72"/>
        <v>0</v>
      </c>
      <c r="L917" s="15"/>
      <c r="M917" s="1">
        <f t="shared" si="73"/>
        <v>0</v>
      </c>
      <c r="N917" s="5">
        <f t="shared" si="74"/>
        <v>0</v>
      </c>
      <c r="O917" s="17"/>
      <c r="P917" s="5">
        <f t="shared" si="75"/>
        <v>0</v>
      </c>
      <c r="R917" s="10">
        <f t="shared" si="76"/>
        <v>0</v>
      </c>
    </row>
    <row r="918" spans="11:18">
      <c r="K918" s="1">
        <f t="shared" si="72"/>
        <v>0</v>
      </c>
      <c r="L918" s="15"/>
      <c r="M918" s="1">
        <f t="shared" si="73"/>
        <v>0</v>
      </c>
      <c r="N918" s="5">
        <f t="shared" si="74"/>
        <v>0</v>
      </c>
      <c r="O918" s="17"/>
      <c r="P918" s="5">
        <f t="shared" si="75"/>
        <v>0</v>
      </c>
      <c r="R918" s="10">
        <f t="shared" si="76"/>
        <v>0</v>
      </c>
    </row>
    <row r="919" spans="11:18">
      <c r="K919" s="1">
        <f t="shared" si="72"/>
        <v>0</v>
      </c>
      <c r="L919" s="15"/>
      <c r="M919" s="1">
        <f t="shared" si="73"/>
        <v>0</v>
      </c>
      <c r="N919" s="5">
        <f t="shared" si="74"/>
        <v>0</v>
      </c>
      <c r="O919" s="17"/>
      <c r="P919" s="5">
        <f t="shared" si="75"/>
        <v>0</v>
      </c>
      <c r="R919" s="10">
        <f t="shared" si="76"/>
        <v>0</v>
      </c>
    </row>
    <row r="920" spans="11:18">
      <c r="K920" s="1">
        <f t="shared" si="72"/>
        <v>0</v>
      </c>
      <c r="L920" s="15"/>
      <c r="M920" s="1">
        <f t="shared" si="73"/>
        <v>0</v>
      </c>
      <c r="N920" s="5">
        <f t="shared" si="74"/>
        <v>0</v>
      </c>
      <c r="O920" s="17"/>
      <c r="P920" s="5">
        <f t="shared" si="75"/>
        <v>0</v>
      </c>
      <c r="R920" s="10">
        <f t="shared" si="76"/>
        <v>0</v>
      </c>
    </row>
    <row r="921" spans="11:18">
      <c r="K921" s="1">
        <f t="shared" si="72"/>
        <v>0</v>
      </c>
      <c r="L921" s="15"/>
      <c r="M921" s="1">
        <f t="shared" si="73"/>
        <v>0</v>
      </c>
      <c r="N921" s="5">
        <f t="shared" si="74"/>
        <v>0</v>
      </c>
      <c r="O921" s="17"/>
      <c r="P921" s="5">
        <f t="shared" si="75"/>
        <v>0</v>
      </c>
      <c r="R921" s="10">
        <f t="shared" si="76"/>
        <v>0</v>
      </c>
    </row>
    <row r="922" spans="11:18">
      <c r="K922" s="1">
        <f t="shared" si="72"/>
        <v>0</v>
      </c>
      <c r="L922" s="15"/>
      <c r="M922" s="1">
        <f t="shared" si="73"/>
        <v>0</v>
      </c>
      <c r="N922" s="5">
        <f t="shared" si="74"/>
        <v>0</v>
      </c>
      <c r="O922" s="17"/>
      <c r="P922" s="5">
        <f t="shared" si="75"/>
        <v>0</v>
      </c>
      <c r="R922" s="10">
        <f t="shared" si="76"/>
        <v>0</v>
      </c>
    </row>
    <row r="923" spans="11:18">
      <c r="K923" s="1">
        <f t="shared" si="72"/>
        <v>0</v>
      </c>
      <c r="L923" s="15"/>
      <c r="M923" s="1">
        <f t="shared" si="73"/>
        <v>0</v>
      </c>
      <c r="N923" s="5">
        <f t="shared" si="74"/>
        <v>0</v>
      </c>
      <c r="O923" s="17"/>
      <c r="P923" s="5">
        <f t="shared" si="75"/>
        <v>0</v>
      </c>
      <c r="R923" s="10">
        <f t="shared" si="76"/>
        <v>0</v>
      </c>
    </row>
    <row r="924" spans="11:18">
      <c r="K924" s="1">
        <f t="shared" si="72"/>
        <v>0</v>
      </c>
      <c r="L924" s="15"/>
      <c r="M924" s="1">
        <f t="shared" si="73"/>
        <v>0</v>
      </c>
      <c r="N924" s="5">
        <f t="shared" si="74"/>
        <v>0</v>
      </c>
      <c r="O924" s="17"/>
      <c r="P924" s="5">
        <f t="shared" si="75"/>
        <v>0</v>
      </c>
      <c r="R924" s="10">
        <f t="shared" si="76"/>
        <v>0</v>
      </c>
    </row>
    <row r="925" spans="11:18">
      <c r="K925" s="1">
        <f t="shared" si="72"/>
        <v>0</v>
      </c>
      <c r="L925" s="15"/>
      <c r="M925" s="1">
        <f t="shared" si="73"/>
        <v>0</v>
      </c>
      <c r="N925" s="5">
        <f t="shared" si="74"/>
        <v>0</v>
      </c>
      <c r="O925" s="17"/>
      <c r="P925" s="5">
        <f t="shared" si="75"/>
        <v>0</v>
      </c>
      <c r="R925" s="10">
        <f t="shared" si="76"/>
        <v>0</v>
      </c>
    </row>
    <row r="926" spans="11:18">
      <c r="K926" s="1">
        <f t="shared" si="72"/>
        <v>0</v>
      </c>
      <c r="L926" s="15"/>
      <c r="M926" s="1">
        <f t="shared" si="73"/>
        <v>0</v>
      </c>
      <c r="N926" s="5">
        <f t="shared" si="74"/>
        <v>0</v>
      </c>
      <c r="O926" s="17"/>
      <c r="P926" s="5">
        <f t="shared" si="75"/>
        <v>0</v>
      </c>
      <c r="R926" s="10">
        <f t="shared" si="76"/>
        <v>0</v>
      </c>
    </row>
    <row r="927" spans="11:18">
      <c r="K927" s="1">
        <f t="shared" si="72"/>
        <v>0</v>
      </c>
      <c r="L927" s="15"/>
      <c r="M927" s="1">
        <f t="shared" si="73"/>
        <v>0</v>
      </c>
      <c r="N927" s="5">
        <f t="shared" si="74"/>
        <v>0</v>
      </c>
      <c r="O927" s="17"/>
      <c r="P927" s="5">
        <f t="shared" si="75"/>
        <v>0</v>
      </c>
      <c r="R927" s="10">
        <f t="shared" si="76"/>
        <v>0</v>
      </c>
    </row>
    <row r="928" spans="11:18">
      <c r="K928" s="1">
        <f t="shared" si="72"/>
        <v>0</v>
      </c>
      <c r="L928" s="15"/>
      <c r="M928" s="1">
        <f t="shared" si="73"/>
        <v>0</v>
      </c>
      <c r="N928" s="5">
        <f t="shared" si="74"/>
        <v>0</v>
      </c>
      <c r="O928" s="17"/>
      <c r="P928" s="5">
        <f t="shared" si="75"/>
        <v>0</v>
      </c>
      <c r="R928" s="10">
        <f t="shared" si="76"/>
        <v>0</v>
      </c>
    </row>
    <row r="929" spans="11:18">
      <c r="K929" s="1">
        <f t="shared" si="72"/>
        <v>0</v>
      </c>
      <c r="L929" s="15"/>
      <c r="M929" s="1">
        <f t="shared" si="73"/>
        <v>0</v>
      </c>
      <c r="N929" s="5">
        <f t="shared" si="74"/>
        <v>0</v>
      </c>
      <c r="O929" s="17"/>
      <c r="P929" s="5">
        <f t="shared" si="75"/>
        <v>0</v>
      </c>
      <c r="R929" s="10">
        <f t="shared" si="76"/>
        <v>0</v>
      </c>
    </row>
    <row r="930" spans="11:18">
      <c r="K930" s="1">
        <f t="shared" si="72"/>
        <v>0</v>
      </c>
      <c r="L930" s="15"/>
      <c r="M930" s="1">
        <f t="shared" si="73"/>
        <v>0</v>
      </c>
      <c r="N930" s="5">
        <f t="shared" si="74"/>
        <v>0</v>
      </c>
      <c r="O930" s="17"/>
      <c r="P930" s="5">
        <f t="shared" si="75"/>
        <v>0</v>
      </c>
      <c r="R930" s="10">
        <f t="shared" si="76"/>
        <v>0</v>
      </c>
    </row>
    <row r="931" spans="11:18">
      <c r="K931" s="1">
        <f t="shared" si="72"/>
        <v>0</v>
      </c>
      <c r="L931" s="15"/>
      <c r="M931" s="1">
        <f t="shared" si="73"/>
        <v>0</v>
      </c>
      <c r="N931" s="5">
        <f t="shared" si="74"/>
        <v>0</v>
      </c>
      <c r="O931" s="17"/>
      <c r="P931" s="5">
        <f t="shared" si="75"/>
        <v>0</v>
      </c>
      <c r="R931" s="10">
        <f t="shared" si="76"/>
        <v>0</v>
      </c>
    </row>
    <row r="932" spans="11:18">
      <c r="K932" s="1">
        <f t="shared" si="72"/>
        <v>0</v>
      </c>
      <c r="L932" s="15"/>
      <c r="M932" s="1">
        <f t="shared" si="73"/>
        <v>0</v>
      </c>
      <c r="N932" s="5">
        <f t="shared" si="74"/>
        <v>0</v>
      </c>
      <c r="O932" s="17"/>
      <c r="P932" s="5">
        <f t="shared" si="75"/>
        <v>0</v>
      </c>
      <c r="R932" s="10">
        <f t="shared" si="76"/>
        <v>0</v>
      </c>
    </row>
    <row r="933" spans="11:18">
      <c r="K933" s="1">
        <f t="shared" si="72"/>
        <v>0</v>
      </c>
      <c r="L933" s="15"/>
      <c r="M933" s="1">
        <f t="shared" si="73"/>
        <v>0</v>
      </c>
      <c r="N933" s="5">
        <f t="shared" si="74"/>
        <v>0</v>
      </c>
      <c r="O933" s="17"/>
      <c r="P933" s="5">
        <f t="shared" si="75"/>
        <v>0</v>
      </c>
      <c r="R933" s="10">
        <f t="shared" si="76"/>
        <v>0</v>
      </c>
    </row>
    <row r="934" spans="11:18">
      <c r="K934" s="1">
        <f t="shared" si="72"/>
        <v>0</v>
      </c>
      <c r="L934" s="15"/>
      <c r="M934" s="1">
        <f t="shared" si="73"/>
        <v>0</v>
      </c>
      <c r="N934" s="5">
        <f t="shared" si="74"/>
        <v>0</v>
      </c>
      <c r="O934" s="17"/>
      <c r="P934" s="5">
        <f t="shared" si="75"/>
        <v>0</v>
      </c>
      <c r="R934" s="10">
        <f t="shared" si="76"/>
        <v>0</v>
      </c>
    </row>
    <row r="935" spans="11:18">
      <c r="K935" s="1">
        <f t="shared" si="72"/>
        <v>0</v>
      </c>
      <c r="L935" s="15"/>
      <c r="M935" s="1">
        <f t="shared" si="73"/>
        <v>0</v>
      </c>
      <c r="N935" s="5">
        <f t="shared" si="74"/>
        <v>0</v>
      </c>
      <c r="O935" s="17"/>
      <c r="P935" s="5">
        <f t="shared" si="75"/>
        <v>0</v>
      </c>
      <c r="R935" s="10">
        <f t="shared" si="76"/>
        <v>0</v>
      </c>
    </row>
    <row r="936" spans="11:18">
      <c r="K936" s="1">
        <f t="shared" si="72"/>
        <v>0</v>
      </c>
      <c r="L936" s="15"/>
      <c r="M936" s="1">
        <f t="shared" si="73"/>
        <v>0</v>
      </c>
      <c r="N936" s="5">
        <f t="shared" si="74"/>
        <v>0</v>
      </c>
      <c r="O936" s="17"/>
      <c r="P936" s="5">
        <f t="shared" si="75"/>
        <v>0</v>
      </c>
      <c r="R936" s="10">
        <f t="shared" si="76"/>
        <v>0</v>
      </c>
    </row>
    <row r="937" spans="11:18">
      <c r="K937" s="1">
        <f t="shared" si="72"/>
        <v>0</v>
      </c>
      <c r="L937" s="15"/>
      <c r="M937" s="1">
        <f t="shared" si="73"/>
        <v>0</v>
      </c>
      <c r="N937" s="5">
        <f t="shared" si="74"/>
        <v>0</v>
      </c>
      <c r="O937" s="17"/>
      <c r="P937" s="5">
        <f t="shared" si="75"/>
        <v>0</v>
      </c>
      <c r="R937" s="10">
        <f t="shared" si="76"/>
        <v>0</v>
      </c>
    </row>
    <row r="938" spans="11:18">
      <c r="K938" s="1">
        <f t="shared" si="72"/>
        <v>0</v>
      </c>
      <c r="L938" s="15"/>
      <c r="M938" s="1">
        <f t="shared" si="73"/>
        <v>0</v>
      </c>
      <c r="N938" s="5">
        <f t="shared" si="74"/>
        <v>0</v>
      </c>
      <c r="O938" s="17"/>
      <c r="P938" s="5">
        <f t="shared" si="75"/>
        <v>0</v>
      </c>
      <c r="R938" s="10">
        <f t="shared" si="76"/>
        <v>0</v>
      </c>
    </row>
    <row r="939" spans="11:18">
      <c r="K939" s="1">
        <f t="shared" si="72"/>
        <v>0</v>
      </c>
      <c r="L939" s="15"/>
      <c r="M939" s="1">
        <f t="shared" si="73"/>
        <v>0</v>
      </c>
      <c r="N939" s="5">
        <f t="shared" si="74"/>
        <v>0</v>
      </c>
      <c r="O939" s="17"/>
      <c r="P939" s="5">
        <f t="shared" si="75"/>
        <v>0</v>
      </c>
      <c r="R939" s="10">
        <f t="shared" si="76"/>
        <v>0</v>
      </c>
    </row>
    <row r="940" spans="11:18">
      <c r="K940" s="1">
        <f t="shared" si="72"/>
        <v>0</v>
      </c>
      <c r="L940" s="15"/>
      <c r="M940" s="1">
        <f t="shared" si="73"/>
        <v>0</v>
      </c>
      <c r="N940" s="5">
        <f t="shared" si="74"/>
        <v>0</v>
      </c>
      <c r="O940" s="17"/>
      <c r="P940" s="5">
        <f t="shared" si="75"/>
        <v>0</v>
      </c>
      <c r="R940" s="10">
        <f t="shared" si="76"/>
        <v>0</v>
      </c>
    </row>
    <row r="941" spans="11:18">
      <c r="K941" s="1">
        <f t="shared" si="72"/>
        <v>0</v>
      </c>
      <c r="L941" s="15"/>
      <c r="M941" s="1">
        <f t="shared" si="73"/>
        <v>0</v>
      </c>
      <c r="N941" s="5">
        <f t="shared" si="74"/>
        <v>0</v>
      </c>
      <c r="O941" s="17"/>
      <c r="P941" s="5">
        <f t="shared" si="75"/>
        <v>0</v>
      </c>
      <c r="R941" s="10">
        <f t="shared" si="76"/>
        <v>0</v>
      </c>
    </row>
    <row r="942" spans="11:18">
      <c r="K942" s="1">
        <f t="shared" si="72"/>
        <v>0</v>
      </c>
      <c r="L942" s="15"/>
      <c r="M942" s="1">
        <f t="shared" si="73"/>
        <v>0</v>
      </c>
      <c r="N942" s="5">
        <f t="shared" si="74"/>
        <v>0</v>
      </c>
      <c r="O942" s="17"/>
      <c r="P942" s="5">
        <f t="shared" si="75"/>
        <v>0</v>
      </c>
      <c r="R942" s="10">
        <f t="shared" si="76"/>
        <v>0</v>
      </c>
    </row>
    <row r="943" spans="11:18">
      <c r="K943" s="1">
        <f t="shared" si="72"/>
        <v>0</v>
      </c>
      <c r="L943" s="15"/>
      <c r="M943" s="1">
        <f t="shared" si="73"/>
        <v>0</v>
      </c>
      <c r="N943" s="5">
        <f t="shared" si="74"/>
        <v>0</v>
      </c>
      <c r="O943" s="17"/>
      <c r="P943" s="5">
        <f t="shared" si="75"/>
        <v>0</v>
      </c>
      <c r="R943" s="10">
        <f t="shared" si="76"/>
        <v>0</v>
      </c>
    </row>
    <row r="944" spans="11:18">
      <c r="K944" s="1">
        <f t="shared" si="72"/>
        <v>0</v>
      </c>
      <c r="L944" s="15"/>
      <c r="M944" s="1">
        <f t="shared" si="73"/>
        <v>0</v>
      </c>
      <c r="N944" s="5">
        <f t="shared" si="74"/>
        <v>0</v>
      </c>
      <c r="O944" s="17"/>
      <c r="P944" s="5">
        <f t="shared" si="75"/>
        <v>0</v>
      </c>
      <c r="R944" s="10">
        <f t="shared" si="76"/>
        <v>0</v>
      </c>
    </row>
    <row r="945" spans="11:18">
      <c r="K945" s="1">
        <f t="shared" si="72"/>
        <v>0</v>
      </c>
      <c r="L945" s="15"/>
      <c r="M945" s="1">
        <f t="shared" si="73"/>
        <v>0</v>
      </c>
      <c r="N945" s="5">
        <f t="shared" si="74"/>
        <v>0</v>
      </c>
      <c r="O945" s="17"/>
      <c r="P945" s="5">
        <f t="shared" si="75"/>
        <v>0</v>
      </c>
      <c r="R945" s="10">
        <f t="shared" si="76"/>
        <v>0</v>
      </c>
    </row>
    <row r="946" spans="11:18">
      <c r="K946" s="1">
        <f t="shared" si="72"/>
        <v>0</v>
      </c>
      <c r="L946" s="15"/>
      <c r="M946" s="1">
        <f t="shared" si="73"/>
        <v>0</v>
      </c>
      <c r="N946" s="5">
        <f t="shared" si="74"/>
        <v>0</v>
      </c>
      <c r="O946" s="17"/>
      <c r="P946" s="5">
        <f t="shared" si="75"/>
        <v>0</v>
      </c>
      <c r="R946" s="10">
        <f t="shared" si="76"/>
        <v>0</v>
      </c>
    </row>
    <row r="947" spans="11:18">
      <c r="K947" s="1">
        <f t="shared" si="72"/>
        <v>0</v>
      </c>
      <c r="L947" s="15"/>
      <c r="M947" s="1">
        <f t="shared" si="73"/>
        <v>0</v>
      </c>
      <c r="N947" s="5">
        <f t="shared" si="74"/>
        <v>0</v>
      </c>
      <c r="O947" s="17"/>
      <c r="P947" s="5">
        <f t="shared" si="75"/>
        <v>0</v>
      </c>
      <c r="R947" s="10">
        <f t="shared" si="76"/>
        <v>0</v>
      </c>
    </row>
    <row r="948" spans="11:18">
      <c r="K948" s="1">
        <f t="shared" si="72"/>
        <v>0</v>
      </c>
      <c r="L948" s="15"/>
      <c r="M948" s="1">
        <f t="shared" si="73"/>
        <v>0</v>
      </c>
      <c r="N948" s="5">
        <f t="shared" si="74"/>
        <v>0</v>
      </c>
      <c r="O948" s="17"/>
      <c r="P948" s="5">
        <f t="shared" si="75"/>
        <v>0</v>
      </c>
      <c r="R948" s="10">
        <f t="shared" si="76"/>
        <v>0</v>
      </c>
    </row>
    <row r="949" spans="11:18">
      <c r="K949" s="1">
        <f t="shared" si="72"/>
        <v>0</v>
      </c>
      <c r="L949" s="15"/>
      <c r="M949" s="1">
        <f t="shared" si="73"/>
        <v>0</v>
      </c>
      <c r="N949" s="5">
        <f t="shared" si="74"/>
        <v>0</v>
      </c>
      <c r="O949" s="17"/>
      <c r="P949" s="5">
        <f t="shared" si="75"/>
        <v>0</v>
      </c>
      <c r="R949" s="10">
        <f t="shared" si="76"/>
        <v>0</v>
      </c>
    </row>
    <row r="950" spans="11:18">
      <c r="K950" s="1">
        <f t="shared" si="72"/>
        <v>0</v>
      </c>
      <c r="L950" s="15"/>
      <c r="M950" s="1">
        <f t="shared" si="73"/>
        <v>0</v>
      </c>
      <c r="N950" s="5">
        <f t="shared" si="74"/>
        <v>0</v>
      </c>
      <c r="O950" s="17"/>
      <c r="P950" s="5">
        <f t="shared" si="75"/>
        <v>0</v>
      </c>
      <c r="R950" s="10">
        <f t="shared" si="76"/>
        <v>0</v>
      </c>
    </row>
    <row r="951" spans="11:18">
      <c r="K951" s="1">
        <f t="shared" si="72"/>
        <v>0</v>
      </c>
      <c r="L951" s="15"/>
      <c r="M951" s="1">
        <f t="shared" si="73"/>
        <v>0</v>
      </c>
      <c r="N951" s="5">
        <f t="shared" si="74"/>
        <v>0</v>
      </c>
      <c r="O951" s="17"/>
      <c r="P951" s="5">
        <f t="shared" si="75"/>
        <v>0</v>
      </c>
      <c r="R951" s="10">
        <f t="shared" si="76"/>
        <v>0</v>
      </c>
    </row>
    <row r="952" spans="11:18">
      <c r="K952" s="1">
        <f t="shared" si="72"/>
        <v>0</v>
      </c>
      <c r="L952" s="15"/>
      <c r="M952" s="1">
        <f t="shared" si="73"/>
        <v>0</v>
      </c>
      <c r="N952" s="5">
        <f t="shared" si="74"/>
        <v>0</v>
      </c>
      <c r="O952" s="17"/>
      <c r="P952" s="5">
        <f t="shared" si="75"/>
        <v>0</v>
      </c>
      <c r="R952" s="10">
        <f t="shared" si="76"/>
        <v>0</v>
      </c>
    </row>
    <row r="953" spans="11:18">
      <c r="K953" s="1">
        <f t="shared" si="72"/>
        <v>0</v>
      </c>
      <c r="L953" s="15"/>
      <c r="M953" s="1">
        <f t="shared" si="73"/>
        <v>0</v>
      </c>
      <c r="N953" s="5">
        <f t="shared" si="74"/>
        <v>0</v>
      </c>
      <c r="O953" s="17"/>
      <c r="P953" s="5">
        <f t="shared" si="75"/>
        <v>0</v>
      </c>
      <c r="R953" s="10">
        <f t="shared" si="76"/>
        <v>0</v>
      </c>
    </row>
    <row r="954" spans="11:18">
      <c r="K954" s="1">
        <f t="shared" si="72"/>
        <v>0</v>
      </c>
      <c r="L954" s="15"/>
      <c r="M954" s="1">
        <f t="shared" si="73"/>
        <v>0</v>
      </c>
      <c r="N954" s="5">
        <f t="shared" si="74"/>
        <v>0</v>
      </c>
      <c r="O954" s="17"/>
      <c r="P954" s="5">
        <f t="shared" si="75"/>
        <v>0</v>
      </c>
      <c r="R954" s="10">
        <f t="shared" si="76"/>
        <v>0</v>
      </c>
    </row>
    <row r="955" spans="11:18">
      <c r="K955" s="1">
        <f t="shared" si="72"/>
        <v>0</v>
      </c>
      <c r="L955" s="15"/>
      <c r="M955" s="1">
        <f t="shared" si="73"/>
        <v>0</v>
      </c>
      <c r="N955" s="5">
        <f t="shared" si="74"/>
        <v>0</v>
      </c>
      <c r="O955" s="17"/>
      <c r="P955" s="5">
        <f t="shared" si="75"/>
        <v>0</v>
      </c>
      <c r="R955" s="10">
        <f t="shared" si="76"/>
        <v>0</v>
      </c>
    </row>
    <row r="956" spans="11:18">
      <c r="K956" s="1">
        <f t="shared" si="72"/>
        <v>0</v>
      </c>
      <c r="L956" s="15"/>
      <c r="M956" s="1">
        <f t="shared" si="73"/>
        <v>0</v>
      </c>
      <c r="N956" s="5">
        <f t="shared" si="74"/>
        <v>0</v>
      </c>
      <c r="O956" s="17"/>
      <c r="P956" s="5">
        <f t="shared" si="75"/>
        <v>0</v>
      </c>
      <c r="R956" s="10">
        <f t="shared" si="76"/>
        <v>0</v>
      </c>
    </row>
    <row r="957" spans="11:18">
      <c r="K957" s="1">
        <f t="shared" si="72"/>
        <v>0</v>
      </c>
      <c r="L957" s="15"/>
      <c r="M957" s="1">
        <f t="shared" si="73"/>
        <v>0</v>
      </c>
      <c r="N957" s="5">
        <f t="shared" si="74"/>
        <v>0</v>
      </c>
      <c r="O957" s="17"/>
      <c r="P957" s="5">
        <f t="shared" si="75"/>
        <v>0</v>
      </c>
      <c r="R957" s="10">
        <f t="shared" si="76"/>
        <v>0</v>
      </c>
    </row>
    <row r="958" spans="11:18">
      <c r="K958" s="1">
        <f t="shared" si="72"/>
        <v>0</v>
      </c>
      <c r="L958" s="15"/>
      <c r="M958" s="1">
        <f t="shared" si="73"/>
        <v>0</v>
      </c>
      <c r="N958" s="5">
        <f t="shared" si="74"/>
        <v>0</v>
      </c>
      <c r="O958" s="17"/>
      <c r="P958" s="5">
        <f t="shared" si="75"/>
        <v>0</v>
      </c>
      <c r="R958" s="10">
        <f t="shared" si="76"/>
        <v>0</v>
      </c>
    </row>
    <row r="959" spans="11:18">
      <c r="K959" s="1">
        <f t="shared" si="72"/>
        <v>0</v>
      </c>
      <c r="L959" s="15"/>
      <c r="M959" s="1">
        <f t="shared" si="73"/>
        <v>0</v>
      </c>
      <c r="N959" s="5">
        <f t="shared" si="74"/>
        <v>0</v>
      </c>
      <c r="O959" s="17"/>
      <c r="P959" s="5">
        <f t="shared" si="75"/>
        <v>0</v>
      </c>
      <c r="R959" s="10">
        <f t="shared" si="76"/>
        <v>0</v>
      </c>
    </row>
    <row r="960" spans="11:18">
      <c r="K960" s="1">
        <f t="shared" si="72"/>
        <v>0</v>
      </c>
      <c r="L960" s="15"/>
      <c r="M960" s="1">
        <f t="shared" si="73"/>
        <v>0</v>
      </c>
      <c r="N960" s="5">
        <f t="shared" si="74"/>
        <v>0</v>
      </c>
      <c r="O960" s="17"/>
      <c r="P960" s="5">
        <f t="shared" si="75"/>
        <v>0</v>
      </c>
      <c r="R960" s="10">
        <f t="shared" si="76"/>
        <v>0</v>
      </c>
    </row>
    <row r="961" spans="11:18">
      <c r="K961" s="1">
        <f t="shared" si="72"/>
        <v>0</v>
      </c>
      <c r="L961" s="15"/>
      <c r="M961" s="1">
        <f t="shared" si="73"/>
        <v>0</v>
      </c>
      <c r="N961" s="5">
        <f t="shared" si="74"/>
        <v>0</v>
      </c>
      <c r="O961" s="17"/>
      <c r="P961" s="5">
        <f t="shared" si="75"/>
        <v>0</v>
      </c>
      <c r="R961" s="10">
        <f t="shared" si="76"/>
        <v>0</v>
      </c>
    </row>
    <row r="962" spans="11:18">
      <c r="K962" s="1">
        <f t="shared" si="72"/>
        <v>0</v>
      </c>
      <c r="L962" s="15"/>
      <c r="M962" s="1">
        <f t="shared" si="73"/>
        <v>0</v>
      </c>
      <c r="N962" s="5">
        <f t="shared" si="74"/>
        <v>0</v>
      </c>
      <c r="O962" s="17"/>
      <c r="P962" s="5">
        <f t="shared" si="75"/>
        <v>0</v>
      </c>
      <c r="R962" s="10">
        <f t="shared" si="76"/>
        <v>0</v>
      </c>
    </row>
    <row r="963" spans="11:18">
      <c r="K963" s="1">
        <f t="shared" si="72"/>
        <v>0</v>
      </c>
      <c r="L963" s="15"/>
      <c r="M963" s="1">
        <f t="shared" si="73"/>
        <v>0</v>
      </c>
      <c r="N963" s="5">
        <f t="shared" si="74"/>
        <v>0</v>
      </c>
      <c r="O963" s="17"/>
      <c r="P963" s="5">
        <f t="shared" si="75"/>
        <v>0</v>
      </c>
      <c r="R963" s="10">
        <f t="shared" si="76"/>
        <v>0</v>
      </c>
    </row>
    <row r="964" spans="11:18">
      <c r="K964" s="1">
        <f t="shared" si="72"/>
        <v>0</v>
      </c>
      <c r="L964" s="15"/>
      <c r="M964" s="1">
        <f t="shared" si="73"/>
        <v>0</v>
      </c>
      <c r="N964" s="5">
        <f t="shared" si="74"/>
        <v>0</v>
      </c>
      <c r="O964" s="17"/>
      <c r="P964" s="5">
        <f t="shared" si="75"/>
        <v>0</v>
      </c>
      <c r="R964" s="10">
        <f t="shared" si="76"/>
        <v>0</v>
      </c>
    </row>
    <row r="965" spans="11:18">
      <c r="K965" s="1">
        <f t="shared" si="72"/>
        <v>0</v>
      </c>
      <c r="L965" s="15"/>
      <c r="M965" s="1">
        <f t="shared" si="73"/>
        <v>0</v>
      </c>
      <c r="N965" s="5">
        <f t="shared" si="74"/>
        <v>0</v>
      </c>
      <c r="O965" s="17"/>
      <c r="P965" s="5">
        <f t="shared" si="75"/>
        <v>0</v>
      </c>
      <c r="R965" s="10">
        <f t="shared" si="76"/>
        <v>0</v>
      </c>
    </row>
    <row r="966" spans="11:18">
      <c r="K966" s="1">
        <f t="shared" si="72"/>
        <v>0</v>
      </c>
      <c r="L966" s="15"/>
      <c r="M966" s="1">
        <f t="shared" si="73"/>
        <v>0</v>
      </c>
      <c r="N966" s="5">
        <f t="shared" si="74"/>
        <v>0</v>
      </c>
      <c r="O966" s="17"/>
      <c r="P966" s="5">
        <f t="shared" si="75"/>
        <v>0</v>
      </c>
      <c r="R966" s="10">
        <f t="shared" si="76"/>
        <v>0</v>
      </c>
    </row>
    <row r="967" spans="11:18">
      <c r="K967" s="1">
        <f t="shared" si="72"/>
        <v>0</v>
      </c>
      <c r="L967" s="15"/>
      <c r="M967" s="1">
        <f t="shared" si="73"/>
        <v>0</v>
      </c>
      <c r="N967" s="5">
        <f t="shared" si="74"/>
        <v>0</v>
      </c>
      <c r="O967" s="17"/>
      <c r="P967" s="5">
        <f t="shared" si="75"/>
        <v>0</v>
      </c>
      <c r="R967" s="10">
        <f t="shared" si="76"/>
        <v>0</v>
      </c>
    </row>
    <row r="968" spans="11:18">
      <c r="K968" s="1">
        <f t="shared" si="72"/>
        <v>0</v>
      </c>
      <c r="L968" s="15"/>
      <c r="M968" s="1">
        <f t="shared" si="73"/>
        <v>0</v>
      </c>
      <c r="N968" s="5">
        <f t="shared" si="74"/>
        <v>0</v>
      </c>
      <c r="O968" s="17"/>
      <c r="P968" s="5">
        <f t="shared" si="75"/>
        <v>0</v>
      </c>
      <c r="R968" s="10">
        <f t="shared" si="76"/>
        <v>0</v>
      </c>
    </row>
    <row r="969" spans="11:18">
      <c r="K969" s="1">
        <f t="shared" si="72"/>
        <v>0</v>
      </c>
      <c r="L969" s="15"/>
      <c r="M969" s="1">
        <f t="shared" si="73"/>
        <v>0</v>
      </c>
      <c r="N969" s="5">
        <f t="shared" si="74"/>
        <v>0</v>
      </c>
      <c r="O969" s="17"/>
      <c r="P969" s="5">
        <f t="shared" si="75"/>
        <v>0</v>
      </c>
      <c r="R969" s="10">
        <f t="shared" si="76"/>
        <v>0</v>
      </c>
    </row>
    <row r="970" spans="11:18">
      <c r="K970" s="1">
        <f t="shared" si="72"/>
        <v>0</v>
      </c>
      <c r="L970" s="15"/>
      <c r="M970" s="1">
        <f t="shared" si="73"/>
        <v>0</v>
      </c>
      <c r="N970" s="5">
        <f t="shared" si="74"/>
        <v>0</v>
      </c>
      <c r="O970" s="17"/>
      <c r="P970" s="5">
        <f t="shared" si="75"/>
        <v>0</v>
      </c>
      <c r="R970" s="10">
        <f t="shared" si="76"/>
        <v>0</v>
      </c>
    </row>
    <row r="971" spans="11:18">
      <c r="K971" s="1">
        <f t="shared" si="72"/>
        <v>0</v>
      </c>
      <c r="L971" s="15"/>
      <c r="M971" s="1">
        <f t="shared" si="73"/>
        <v>0</v>
      </c>
      <c r="N971" s="5">
        <f t="shared" si="74"/>
        <v>0</v>
      </c>
      <c r="O971" s="17"/>
      <c r="P971" s="5">
        <f t="shared" si="75"/>
        <v>0</v>
      </c>
      <c r="R971" s="10">
        <f t="shared" si="76"/>
        <v>0</v>
      </c>
    </row>
    <row r="972" spans="11:18">
      <c r="K972" s="1">
        <f t="shared" ref="K972:K1000" si="77">F972*G972*H972*J972</f>
        <v>0</v>
      </c>
      <c r="L972" s="15"/>
      <c r="M972" s="1">
        <f t="shared" ref="M972:M1000" si="78">(K972*L972)+K972</f>
        <v>0</v>
      </c>
      <c r="N972" s="5">
        <f t="shared" ref="N972:N1000" si="79">M972*I972</f>
        <v>0</v>
      </c>
      <c r="O972" s="17"/>
      <c r="P972" s="5">
        <f t="shared" ref="P972:P1000" si="80">(N972*O972)+N972</f>
        <v>0</v>
      </c>
      <c r="R972" s="10">
        <f t="shared" ref="R972:R1000" si="81">ROUNDUP(((($D$5*Q972)/100)+Q972),0)</f>
        <v>0</v>
      </c>
    </row>
    <row r="973" spans="11:18">
      <c r="K973" s="1">
        <f t="shared" si="77"/>
        <v>0</v>
      </c>
      <c r="L973" s="15"/>
      <c r="M973" s="1">
        <f t="shared" si="78"/>
        <v>0</v>
      </c>
      <c r="N973" s="5">
        <f t="shared" si="79"/>
        <v>0</v>
      </c>
      <c r="O973" s="17"/>
      <c r="P973" s="5">
        <f t="shared" si="80"/>
        <v>0</v>
      </c>
      <c r="R973" s="10">
        <f t="shared" si="81"/>
        <v>0</v>
      </c>
    </row>
    <row r="974" spans="11:18">
      <c r="K974" s="1">
        <f t="shared" si="77"/>
        <v>0</v>
      </c>
      <c r="L974" s="15"/>
      <c r="M974" s="1">
        <f t="shared" si="78"/>
        <v>0</v>
      </c>
      <c r="N974" s="5">
        <f t="shared" si="79"/>
        <v>0</v>
      </c>
      <c r="O974" s="17"/>
      <c r="P974" s="5">
        <f t="shared" si="80"/>
        <v>0</v>
      </c>
      <c r="R974" s="10">
        <f t="shared" si="81"/>
        <v>0</v>
      </c>
    </row>
    <row r="975" spans="11:18">
      <c r="K975" s="1">
        <f t="shared" si="77"/>
        <v>0</v>
      </c>
      <c r="L975" s="15"/>
      <c r="M975" s="1">
        <f t="shared" si="78"/>
        <v>0</v>
      </c>
      <c r="N975" s="5">
        <f t="shared" si="79"/>
        <v>0</v>
      </c>
      <c r="O975" s="17"/>
      <c r="P975" s="5">
        <f t="shared" si="80"/>
        <v>0</v>
      </c>
      <c r="R975" s="10">
        <f t="shared" si="81"/>
        <v>0</v>
      </c>
    </row>
    <row r="976" spans="11:18">
      <c r="K976" s="1">
        <f t="shared" si="77"/>
        <v>0</v>
      </c>
      <c r="L976" s="15"/>
      <c r="M976" s="1">
        <f t="shared" si="78"/>
        <v>0</v>
      </c>
      <c r="N976" s="5">
        <f t="shared" si="79"/>
        <v>0</v>
      </c>
      <c r="O976" s="17"/>
      <c r="P976" s="5">
        <f t="shared" si="80"/>
        <v>0</v>
      </c>
      <c r="R976" s="10">
        <f t="shared" si="81"/>
        <v>0</v>
      </c>
    </row>
    <row r="977" spans="11:18">
      <c r="K977" s="1">
        <f t="shared" si="77"/>
        <v>0</v>
      </c>
      <c r="L977" s="15"/>
      <c r="M977" s="1">
        <f t="shared" si="78"/>
        <v>0</v>
      </c>
      <c r="N977" s="5">
        <f t="shared" si="79"/>
        <v>0</v>
      </c>
      <c r="O977" s="17"/>
      <c r="P977" s="5">
        <f t="shared" si="80"/>
        <v>0</v>
      </c>
      <c r="R977" s="10">
        <f t="shared" si="81"/>
        <v>0</v>
      </c>
    </row>
    <row r="978" spans="11:18">
      <c r="K978" s="1">
        <f t="shared" si="77"/>
        <v>0</v>
      </c>
      <c r="L978" s="15"/>
      <c r="M978" s="1">
        <f t="shared" si="78"/>
        <v>0</v>
      </c>
      <c r="N978" s="5">
        <f t="shared" si="79"/>
        <v>0</v>
      </c>
      <c r="O978" s="17"/>
      <c r="P978" s="5">
        <f t="shared" si="80"/>
        <v>0</v>
      </c>
      <c r="R978" s="10">
        <f t="shared" si="81"/>
        <v>0</v>
      </c>
    </row>
    <row r="979" spans="11:18">
      <c r="K979" s="1">
        <f t="shared" si="77"/>
        <v>0</v>
      </c>
      <c r="L979" s="15"/>
      <c r="M979" s="1">
        <f t="shared" si="78"/>
        <v>0</v>
      </c>
      <c r="N979" s="5">
        <f t="shared" si="79"/>
        <v>0</v>
      </c>
      <c r="O979" s="17"/>
      <c r="P979" s="5">
        <f t="shared" si="80"/>
        <v>0</v>
      </c>
      <c r="R979" s="10">
        <f t="shared" si="81"/>
        <v>0</v>
      </c>
    </row>
    <row r="980" spans="11:18">
      <c r="K980" s="1">
        <f t="shared" si="77"/>
        <v>0</v>
      </c>
      <c r="L980" s="15"/>
      <c r="M980" s="1">
        <f t="shared" si="78"/>
        <v>0</v>
      </c>
      <c r="N980" s="5">
        <f t="shared" si="79"/>
        <v>0</v>
      </c>
      <c r="O980" s="17"/>
      <c r="P980" s="5">
        <f t="shared" si="80"/>
        <v>0</v>
      </c>
      <c r="R980" s="10">
        <f t="shared" si="81"/>
        <v>0</v>
      </c>
    </row>
    <row r="981" spans="11:18">
      <c r="K981" s="1">
        <f t="shared" si="77"/>
        <v>0</v>
      </c>
      <c r="L981" s="15"/>
      <c r="M981" s="1">
        <f t="shared" si="78"/>
        <v>0</v>
      </c>
      <c r="N981" s="5">
        <f t="shared" si="79"/>
        <v>0</v>
      </c>
      <c r="O981" s="17"/>
      <c r="P981" s="5">
        <f t="shared" si="80"/>
        <v>0</v>
      </c>
      <c r="R981" s="10">
        <f t="shared" si="81"/>
        <v>0</v>
      </c>
    </row>
    <row r="982" spans="11:18">
      <c r="K982" s="1">
        <f t="shared" si="77"/>
        <v>0</v>
      </c>
      <c r="L982" s="15"/>
      <c r="M982" s="1">
        <f t="shared" si="78"/>
        <v>0</v>
      </c>
      <c r="N982" s="5">
        <f t="shared" si="79"/>
        <v>0</v>
      </c>
      <c r="O982" s="17"/>
      <c r="P982" s="5">
        <f t="shared" si="80"/>
        <v>0</v>
      </c>
      <c r="R982" s="10">
        <f t="shared" si="81"/>
        <v>0</v>
      </c>
    </row>
    <row r="983" spans="11:18">
      <c r="K983" s="1">
        <f t="shared" si="77"/>
        <v>0</v>
      </c>
      <c r="L983" s="15"/>
      <c r="M983" s="1">
        <f t="shared" si="78"/>
        <v>0</v>
      </c>
      <c r="N983" s="5">
        <f t="shared" si="79"/>
        <v>0</v>
      </c>
      <c r="O983" s="17"/>
      <c r="P983" s="5">
        <f t="shared" si="80"/>
        <v>0</v>
      </c>
      <c r="R983" s="10">
        <f t="shared" si="81"/>
        <v>0</v>
      </c>
    </row>
    <row r="984" spans="11:18">
      <c r="K984" s="1">
        <f t="shared" si="77"/>
        <v>0</v>
      </c>
      <c r="L984" s="15"/>
      <c r="M984" s="1">
        <f t="shared" si="78"/>
        <v>0</v>
      </c>
      <c r="N984" s="5">
        <f t="shared" si="79"/>
        <v>0</v>
      </c>
      <c r="O984" s="17"/>
      <c r="P984" s="5">
        <f t="shared" si="80"/>
        <v>0</v>
      </c>
      <c r="R984" s="10">
        <f t="shared" si="81"/>
        <v>0</v>
      </c>
    </row>
    <row r="985" spans="11:18">
      <c r="K985" s="1">
        <f t="shared" si="77"/>
        <v>0</v>
      </c>
      <c r="L985" s="15"/>
      <c r="M985" s="1">
        <f t="shared" si="78"/>
        <v>0</v>
      </c>
      <c r="N985" s="5">
        <f t="shared" si="79"/>
        <v>0</v>
      </c>
      <c r="O985" s="17"/>
      <c r="P985" s="5">
        <f t="shared" si="80"/>
        <v>0</v>
      </c>
      <c r="R985" s="10">
        <f t="shared" si="81"/>
        <v>0</v>
      </c>
    </row>
    <row r="986" spans="11:18">
      <c r="K986" s="1">
        <f t="shared" si="77"/>
        <v>0</v>
      </c>
      <c r="L986" s="15"/>
      <c r="M986" s="1">
        <f t="shared" si="78"/>
        <v>0</v>
      </c>
      <c r="N986" s="5">
        <f t="shared" si="79"/>
        <v>0</v>
      </c>
      <c r="O986" s="17"/>
      <c r="P986" s="5">
        <f t="shared" si="80"/>
        <v>0</v>
      </c>
      <c r="R986" s="10">
        <f t="shared" si="81"/>
        <v>0</v>
      </c>
    </row>
    <row r="987" spans="11:18">
      <c r="K987" s="1">
        <f t="shared" si="77"/>
        <v>0</v>
      </c>
      <c r="L987" s="15"/>
      <c r="M987" s="1">
        <f t="shared" si="78"/>
        <v>0</v>
      </c>
      <c r="N987" s="5">
        <f t="shared" si="79"/>
        <v>0</v>
      </c>
      <c r="O987" s="17"/>
      <c r="P987" s="5">
        <f t="shared" si="80"/>
        <v>0</v>
      </c>
      <c r="R987" s="10">
        <f t="shared" si="81"/>
        <v>0</v>
      </c>
    </row>
    <row r="988" spans="11:18">
      <c r="K988" s="1">
        <f t="shared" si="77"/>
        <v>0</v>
      </c>
      <c r="L988" s="15"/>
      <c r="M988" s="1">
        <f t="shared" si="78"/>
        <v>0</v>
      </c>
      <c r="N988" s="5">
        <f t="shared" si="79"/>
        <v>0</v>
      </c>
      <c r="O988" s="17"/>
      <c r="P988" s="5">
        <f t="shared" si="80"/>
        <v>0</v>
      </c>
      <c r="R988" s="10">
        <f t="shared" si="81"/>
        <v>0</v>
      </c>
    </row>
    <row r="989" spans="11:18">
      <c r="K989" s="1">
        <f t="shared" si="77"/>
        <v>0</v>
      </c>
      <c r="L989" s="15"/>
      <c r="M989" s="1">
        <f t="shared" si="78"/>
        <v>0</v>
      </c>
      <c r="N989" s="5">
        <f t="shared" si="79"/>
        <v>0</v>
      </c>
      <c r="O989" s="17"/>
      <c r="P989" s="5">
        <f t="shared" si="80"/>
        <v>0</v>
      </c>
      <c r="R989" s="10">
        <f t="shared" si="81"/>
        <v>0</v>
      </c>
    </row>
    <row r="990" spans="11:18">
      <c r="K990" s="1">
        <f t="shared" si="77"/>
        <v>0</v>
      </c>
      <c r="L990" s="15"/>
      <c r="M990" s="1">
        <f t="shared" si="78"/>
        <v>0</v>
      </c>
      <c r="N990" s="5">
        <f t="shared" si="79"/>
        <v>0</v>
      </c>
      <c r="O990" s="17"/>
      <c r="P990" s="5">
        <f t="shared" si="80"/>
        <v>0</v>
      </c>
      <c r="R990" s="10">
        <f t="shared" si="81"/>
        <v>0</v>
      </c>
    </row>
    <row r="991" spans="11:18">
      <c r="K991" s="1">
        <f t="shared" si="77"/>
        <v>0</v>
      </c>
      <c r="L991" s="15"/>
      <c r="M991" s="1">
        <f t="shared" si="78"/>
        <v>0</v>
      </c>
      <c r="N991" s="5">
        <f t="shared" si="79"/>
        <v>0</v>
      </c>
      <c r="O991" s="17"/>
      <c r="P991" s="5">
        <f t="shared" si="80"/>
        <v>0</v>
      </c>
      <c r="R991" s="10">
        <f t="shared" si="81"/>
        <v>0</v>
      </c>
    </row>
    <row r="992" spans="11:18">
      <c r="K992" s="1">
        <f t="shared" si="77"/>
        <v>0</v>
      </c>
      <c r="L992" s="15"/>
      <c r="M992" s="1">
        <f t="shared" si="78"/>
        <v>0</v>
      </c>
      <c r="N992" s="5">
        <f t="shared" si="79"/>
        <v>0</v>
      </c>
      <c r="O992" s="17"/>
      <c r="P992" s="5">
        <f t="shared" si="80"/>
        <v>0</v>
      </c>
      <c r="R992" s="10">
        <f t="shared" si="81"/>
        <v>0</v>
      </c>
    </row>
    <row r="993" spans="11:18">
      <c r="K993" s="1">
        <f t="shared" si="77"/>
        <v>0</v>
      </c>
      <c r="L993" s="15"/>
      <c r="M993" s="1">
        <f t="shared" si="78"/>
        <v>0</v>
      </c>
      <c r="N993" s="5">
        <f t="shared" si="79"/>
        <v>0</v>
      </c>
      <c r="O993" s="17"/>
      <c r="P993" s="5">
        <f t="shared" si="80"/>
        <v>0</v>
      </c>
      <c r="R993" s="10">
        <f t="shared" si="81"/>
        <v>0</v>
      </c>
    </row>
    <row r="994" spans="11:18">
      <c r="K994" s="1">
        <f t="shared" si="77"/>
        <v>0</v>
      </c>
      <c r="L994" s="15"/>
      <c r="M994" s="1">
        <f t="shared" si="78"/>
        <v>0</v>
      </c>
      <c r="N994" s="5">
        <f t="shared" si="79"/>
        <v>0</v>
      </c>
      <c r="O994" s="17"/>
      <c r="P994" s="5">
        <f t="shared" si="80"/>
        <v>0</v>
      </c>
      <c r="R994" s="10">
        <f t="shared" si="81"/>
        <v>0</v>
      </c>
    </row>
    <row r="995" spans="11:18">
      <c r="K995" s="1">
        <f t="shared" si="77"/>
        <v>0</v>
      </c>
      <c r="L995" s="15"/>
      <c r="M995" s="1">
        <f t="shared" si="78"/>
        <v>0</v>
      </c>
      <c r="N995" s="5">
        <f t="shared" si="79"/>
        <v>0</v>
      </c>
      <c r="O995" s="17"/>
      <c r="P995" s="5">
        <f t="shared" si="80"/>
        <v>0</v>
      </c>
      <c r="R995" s="10">
        <f t="shared" si="81"/>
        <v>0</v>
      </c>
    </row>
    <row r="996" spans="11:18">
      <c r="K996" s="1">
        <f t="shared" si="77"/>
        <v>0</v>
      </c>
      <c r="L996" s="15"/>
      <c r="M996" s="1">
        <f t="shared" si="78"/>
        <v>0</v>
      </c>
      <c r="N996" s="5">
        <f t="shared" si="79"/>
        <v>0</v>
      </c>
      <c r="O996" s="17"/>
      <c r="P996" s="5">
        <f t="shared" si="80"/>
        <v>0</v>
      </c>
      <c r="R996" s="10">
        <f t="shared" si="81"/>
        <v>0</v>
      </c>
    </row>
    <row r="997" spans="11:18">
      <c r="K997" s="1">
        <f t="shared" si="77"/>
        <v>0</v>
      </c>
      <c r="L997" s="15"/>
      <c r="M997" s="1">
        <f t="shared" si="78"/>
        <v>0</v>
      </c>
      <c r="N997" s="5">
        <f t="shared" si="79"/>
        <v>0</v>
      </c>
      <c r="O997" s="17"/>
      <c r="P997" s="5">
        <f t="shared" si="80"/>
        <v>0</v>
      </c>
      <c r="R997" s="10">
        <f t="shared" si="81"/>
        <v>0</v>
      </c>
    </row>
    <row r="998" spans="11:18">
      <c r="K998" s="1">
        <f t="shared" si="77"/>
        <v>0</v>
      </c>
      <c r="L998" s="15"/>
      <c r="M998" s="1">
        <f t="shared" si="78"/>
        <v>0</v>
      </c>
      <c r="N998" s="5">
        <f t="shared" si="79"/>
        <v>0</v>
      </c>
      <c r="O998" s="17"/>
      <c r="P998" s="5">
        <f t="shared" si="80"/>
        <v>0</v>
      </c>
      <c r="R998" s="10">
        <f t="shared" si="81"/>
        <v>0</v>
      </c>
    </row>
    <row r="999" spans="11:18">
      <c r="K999" s="1">
        <f t="shared" si="77"/>
        <v>0</v>
      </c>
      <c r="L999" s="15"/>
      <c r="M999" s="1">
        <f t="shared" si="78"/>
        <v>0</v>
      </c>
      <c r="N999" s="5">
        <f t="shared" si="79"/>
        <v>0</v>
      </c>
      <c r="O999" s="17"/>
      <c r="P999" s="5">
        <f t="shared" si="80"/>
        <v>0</v>
      </c>
      <c r="R999" s="10">
        <f t="shared" si="81"/>
        <v>0</v>
      </c>
    </row>
    <row r="1000" spans="11:18">
      <c r="K1000" s="1">
        <f t="shared" si="77"/>
        <v>0</v>
      </c>
      <c r="L1000" s="15"/>
      <c r="M1000" s="1">
        <f t="shared" si="78"/>
        <v>0</v>
      </c>
      <c r="N1000" s="5">
        <f t="shared" si="79"/>
        <v>0</v>
      </c>
      <c r="O1000" s="17"/>
      <c r="P1000" s="5">
        <f t="shared" si="80"/>
        <v>0</v>
      </c>
      <c r="R1000" s="10">
        <f t="shared" si="81"/>
        <v>0</v>
      </c>
    </row>
  </sheetData>
  <dataConsolidate/>
  <mergeCells count="4">
    <mergeCell ref="F3:H3"/>
    <mergeCell ref="F4:G4"/>
    <mergeCell ref="F5:G5"/>
    <mergeCell ref="B11:D11"/>
  </mergeCells>
  <conditionalFormatting sqref="R9 R11:R1048576">
    <cfRule type="cellIs" dxfId="25" priority="11" operator="greaterThan">
      <formula>0</formula>
    </cfRule>
  </conditionalFormatting>
  <conditionalFormatting sqref="S9 U2 U5 H7:H8">
    <cfRule type="cellIs" dxfId="24" priority="10" operator="greaterThan">
      <formula>0.01</formula>
    </cfRule>
  </conditionalFormatting>
  <conditionalFormatting sqref="R9">
    <cfRule type="cellIs" dxfId="23" priority="9" operator="greaterThan">
      <formula>0</formula>
    </cfRule>
  </conditionalFormatting>
  <conditionalFormatting sqref="S9 S11:S13 S15:S1048576">
    <cfRule type="cellIs" dxfId="22" priority="8" operator="greaterThan">
      <formula>0</formula>
    </cfRule>
  </conditionalFormatting>
  <conditionalFormatting sqref="H7">
    <cfRule type="cellIs" dxfId="21" priority="3" operator="greaterThan">
      <formula>0</formula>
    </cfRule>
  </conditionalFormatting>
  <conditionalFormatting sqref="T2:T3 T5:T7">
    <cfRule type="cellIs" dxfId="20" priority="5" operator="greaterThan">
      <formula>0</formula>
    </cfRule>
  </conditionalFormatting>
  <conditionalFormatting sqref="Q11:Q1000">
    <cfRule type="cellIs" dxfId="19" priority="2" operator="greaterThan">
      <formula>0</formula>
    </cfRule>
  </conditionalFormatting>
  <conditionalFormatting sqref="R11:R1000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horizontalDpi="4294967292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Liste!$N$5:$N$427</xm:f>
          </x14:formula1>
          <xm:sqref>B13:B28</xm:sqref>
        </x14:dataValidation>
        <x14:dataValidation type="list" allowBlank="1" showInputMessage="1" showErrorMessage="1">
          <x14:formula1>
            <xm:f>OFFSET(Liste!$N$5,,,MAX(Liste!$K:$K))</xm:f>
          </x14:formula1>
          <xm:sqref>B12</xm:sqref>
        </x14:dataValidation>
        <x14:dataValidation type="list" allowBlank="1" showInputMessage="1" showErrorMessage="1">
          <x14:formula1>
            <xm:f>OFFSET(Liste!$O$5,,,MAX(Liste!$L:$L))</xm:f>
          </x14:formula1>
          <xm:sqref>C12</xm:sqref>
        </x14:dataValidation>
        <x14:dataValidation type="list" allowBlank="1" showInputMessage="1" showErrorMessage="1">
          <x14:formula1>
            <xm:f>OFFSET(Liste!$P$5,,,MAX(Liste!$M:$M))</xm:f>
          </x14:formula1>
          <xm:sqref>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01"/>
  <sheetViews>
    <sheetView showGridLines="0" zoomScale="120" zoomScaleNormal="120" workbookViewId="0">
      <selection activeCell="D56" sqref="D56"/>
    </sheetView>
  </sheetViews>
  <sheetFormatPr defaultColWidth="11.42578125" defaultRowHeight="15"/>
  <cols>
    <col min="1" max="1" width="16.42578125" customWidth="1"/>
    <col min="2" max="2" width="21.85546875" customWidth="1"/>
    <col min="3" max="3" width="35.7109375" customWidth="1"/>
    <col min="4" max="4" width="14.7109375" customWidth="1"/>
    <col min="5" max="5" width="12.140625" customWidth="1"/>
    <col min="6" max="6" width="10.42578125" customWidth="1"/>
    <col min="7" max="7" width="13.28515625" customWidth="1"/>
    <col min="8" max="8" width="14.85546875" style="28" customWidth="1"/>
    <col min="9" max="9" width="19.5703125" style="16" customWidth="1"/>
    <col min="10" max="10" width="20" style="16" customWidth="1"/>
    <col min="11" max="11" width="11.42578125" style="136"/>
    <col min="15" max="15" width="18.42578125" customWidth="1"/>
    <col min="16" max="16" width="35.5703125" customWidth="1"/>
  </cols>
  <sheetData>
    <row r="1" spans="1:16">
      <c r="A1" s="176" t="s">
        <v>28</v>
      </c>
      <c r="B1" s="177"/>
      <c r="C1" s="177"/>
      <c r="D1" s="177"/>
      <c r="E1" s="177"/>
      <c r="F1" s="177"/>
      <c r="G1" s="177"/>
      <c r="H1" s="177"/>
      <c r="I1" s="177"/>
      <c r="J1" s="178"/>
    </row>
    <row r="2" spans="1:16">
      <c r="A2" s="179"/>
      <c r="B2" s="180"/>
      <c r="C2" s="180"/>
      <c r="D2" s="180"/>
      <c r="E2" s="180"/>
      <c r="F2" s="180"/>
      <c r="G2" s="180"/>
      <c r="H2" s="180"/>
      <c r="I2" s="180"/>
      <c r="J2" s="181"/>
    </row>
    <row r="4" spans="1:16" ht="39.950000000000003" customHeight="1">
      <c r="A4" s="22" t="s">
        <v>7</v>
      </c>
      <c r="B4" s="22" t="s">
        <v>564</v>
      </c>
      <c r="C4" s="22" t="s">
        <v>9</v>
      </c>
      <c r="D4" s="184" t="s">
        <v>10</v>
      </c>
      <c r="E4" s="23" t="s">
        <v>11</v>
      </c>
      <c r="F4" s="23" t="s">
        <v>12</v>
      </c>
      <c r="G4" s="23" t="s">
        <v>13</v>
      </c>
      <c r="H4" s="23" t="s">
        <v>14</v>
      </c>
      <c r="I4" s="87" t="s">
        <v>17</v>
      </c>
      <c r="J4" s="87" t="s">
        <v>20</v>
      </c>
      <c r="K4" s="137" t="s">
        <v>566</v>
      </c>
      <c r="L4" s="183" t="s">
        <v>573</v>
      </c>
      <c r="M4" s="183" t="s">
        <v>574</v>
      </c>
    </row>
    <row r="5" spans="1:16">
      <c r="A5" s="82" t="s">
        <v>23</v>
      </c>
      <c r="B5" s="83" t="s">
        <v>29</v>
      </c>
      <c r="C5" s="83" t="s">
        <v>30</v>
      </c>
      <c r="D5" s="83"/>
      <c r="E5" s="84">
        <v>3.05</v>
      </c>
      <c r="F5" s="84">
        <v>1.3</v>
      </c>
      <c r="G5" s="84">
        <v>1</v>
      </c>
      <c r="H5" s="85">
        <v>35</v>
      </c>
      <c r="I5" s="86">
        <v>0</v>
      </c>
      <c r="J5" s="86">
        <f>Devis!$D$8</f>
        <v>0</v>
      </c>
      <c r="K5" s="135">
        <f>IF(COUNTIF(A$4:A5,table[[#This Row],[Désignation]])=1,MAX(K$4:K4)+1)</f>
        <v>1</v>
      </c>
      <c r="L5" s="135">
        <f>IF(COUNTIF(B$4:B5,table[[#This Row],[Fournisseur ]])=1,MAX(L$4:L4)+1)</f>
        <v>1</v>
      </c>
      <c r="M5" s="135">
        <f>IF(COUNTIF(C$4:C5,table[[#This Row],[Détails]])=1,MAX(M$4:M4)+1)</f>
        <v>1</v>
      </c>
      <c r="N5" s="139" t="str">
        <f>IFERROR(INDEX(table[Désignation],MATCH(ROW()-4,table[Ordre],0)),"")</f>
        <v>MP</v>
      </c>
      <c r="O5" s="139" t="str">
        <f>IFERROR(INDEX(table[[Fournisseur ]],MATCH(ROW()-4,table[Ordre2],0)),"")</f>
        <v>Abet laminati</v>
      </c>
      <c r="P5" s="139" t="str">
        <f>IFERROR(INDEX(table[Détails],MATCH(ROW()-4,table[Ordre3],0)),"")</f>
        <v>877 Morbida</v>
      </c>
    </row>
    <row r="6" spans="1:16">
      <c r="A6" s="29" t="s">
        <v>23</v>
      </c>
      <c r="B6" s="51" t="s">
        <v>29</v>
      </c>
      <c r="C6" s="51" t="s">
        <v>31</v>
      </c>
      <c r="D6" s="51">
        <v>2902</v>
      </c>
      <c r="E6" s="52">
        <v>3.05</v>
      </c>
      <c r="F6" s="52">
        <v>1.3</v>
      </c>
      <c r="G6" s="52">
        <v>1</v>
      </c>
      <c r="H6" s="19">
        <v>24</v>
      </c>
      <c r="I6" s="53">
        <v>0</v>
      </c>
      <c r="J6" s="53">
        <f>Devis!$D$8</f>
        <v>0</v>
      </c>
      <c r="K6" s="135" t="b">
        <f>IF(COUNTIF(A$4:A6,table[[#This Row],[Désignation]])=1,MAX(K$4:K5)+1)</f>
        <v>0</v>
      </c>
      <c r="L6" s="182" t="b">
        <f>IF(COUNTIF(B$4:B6,table[[#This Row],[Fournisseur ]])=1,MAX(L$4:L5)+1)</f>
        <v>0</v>
      </c>
      <c r="M6" s="182">
        <f>IF(COUNTIF(C$4:C6,table[[#This Row],[Détails]])=1,MAX(M$4:M5)+1)</f>
        <v>2</v>
      </c>
      <c r="N6" s="140" t="str">
        <f>IFERROR(INDEX(table[Désignation],MATCH(ROW()-4,table[Ordre],0)),"")</f>
        <v>QU</v>
      </c>
      <c r="O6" s="139" t="str">
        <f>IFERROR(INDEX(table[[Fournisseur ]],MATCH(ROW()-4,table[Ordre2],0)),"")</f>
        <v>Accuride</v>
      </c>
      <c r="P6" s="139" t="str">
        <f>IFERROR(INDEX(table[Détails],MATCH(ROW()-4,table[Ordre3],0)),"")</f>
        <v>Polaris noir</v>
      </c>
    </row>
    <row r="7" spans="1:16">
      <c r="A7" s="46" t="s">
        <v>23</v>
      </c>
      <c r="B7" s="47" t="s">
        <v>29</v>
      </c>
      <c r="C7" s="47" t="s">
        <v>32</v>
      </c>
      <c r="D7" s="47"/>
      <c r="E7" s="48">
        <v>3.05</v>
      </c>
      <c r="F7" s="48">
        <v>1.3</v>
      </c>
      <c r="G7" s="48">
        <v>1</v>
      </c>
      <c r="H7" s="49">
        <v>11.1</v>
      </c>
      <c r="I7" s="50">
        <v>0</v>
      </c>
      <c r="J7" s="50">
        <f>Devis!$D$8</f>
        <v>0</v>
      </c>
      <c r="K7" s="135" t="b">
        <f>IF(COUNTIF(A$4:A7,table[[#This Row],[Désignation]])=1,MAX(K$4:K6)+1)</f>
        <v>0</v>
      </c>
      <c r="L7" s="182" t="b">
        <f>IF(COUNTIF(B$4:B7,table[[#This Row],[Fournisseur ]])=1,MAX(L$4:L6)+1)</f>
        <v>0</v>
      </c>
      <c r="M7" s="182">
        <f>IF(COUNTIF(C$4:C7,table[[#This Row],[Détails]])=1,MAX(M$4:M6)+1)</f>
        <v>3</v>
      </c>
      <c r="N7" s="140" t="str">
        <f>IFERROR(INDEX(table[Désignation],MATCH(ROW()-4,table[Ordre],0)),"")</f>
        <v>EM</v>
      </c>
      <c r="O7" s="139" t="str">
        <f>IFERROR(INDEX(table[[Fournisseur ]],MATCH(ROW()-4,table[Ordre2],0)),"")</f>
        <v>AJ Timber</v>
      </c>
      <c r="P7" s="139" t="str">
        <f>IFERROR(INDEX(table[Détails],MATCH(ROW()-4,table[Ordre3],0)),"")</f>
        <v>Print HPL</v>
      </c>
    </row>
    <row r="8" spans="1:16">
      <c r="A8" s="29" t="s">
        <v>26</v>
      </c>
      <c r="B8" s="51" t="s">
        <v>33</v>
      </c>
      <c r="C8" s="51" t="s">
        <v>34</v>
      </c>
      <c r="D8" s="51">
        <v>252752</v>
      </c>
      <c r="E8" s="52">
        <v>1</v>
      </c>
      <c r="F8" s="52">
        <v>1</v>
      </c>
      <c r="G8" s="52">
        <v>1</v>
      </c>
      <c r="H8" s="19">
        <v>17.64</v>
      </c>
      <c r="I8" s="53">
        <v>0</v>
      </c>
      <c r="J8" s="53">
        <f>Devis!$D$8</f>
        <v>0</v>
      </c>
      <c r="K8" s="135">
        <f>IF(COUNTIF(A$4:A8,table[[#This Row],[Désignation]])=1,MAX(K$4:K7)+1)</f>
        <v>2</v>
      </c>
      <c r="L8" s="182">
        <f>IF(COUNTIF(B$4:B8,table[[#This Row],[Fournisseur ]])=1,MAX(L$4:L7)+1)</f>
        <v>2</v>
      </c>
      <c r="M8" s="182">
        <f>IF(COUNTIF(C$4:C8,table[[#This Row],[Détails]])=1,MAX(M$4:M7)+1)</f>
        <v>4</v>
      </c>
      <c r="N8" s="140" t="str">
        <f>IFERROR(INDEX(table[Désignation],MATCH(ROW()-4,table[Ordre],0)),"")</f>
        <v>MO</v>
      </c>
      <c r="O8" s="139" t="str">
        <f>IFERROR(INDEX(table[[Fournisseur ]],MATCH(ROW()-4,table[Ordre2],0)),"")</f>
        <v>Barillet</v>
      </c>
      <c r="P8" s="139" t="str">
        <f>IFERROR(INDEX(table[Détails],MATCH(ROW()-4,table[Ordre3],0)),"")</f>
        <v xml:space="preserve">100% course 500 mm </v>
      </c>
    </row>
    <row r="9" spans="1:16">
      <c r="A9" s="46" t="s">
        <v>26</v>
      </c>
      <c r="B9" s="47" t="s">
        <v>33</v>
      </c>
      <c r="C9" s="47" t="s">
        <v>35</v>
      </c>
      <c r="D9" s="47">
        <v>252738</v>
      </c>
      <c r="E9" s="48">
        <v>1</v>
      </c>
      <c r="F9" s="48">
        <v>1</v>
      </c>
      <c r="G9" s="48">
        <v>1</v>
      </c>
      <c r="H9" s="49">
        <v>14.66</v>
      </c>
      <c r="I9" s="50">
        <v>0</v>
      </c>
      <c r="J9" s="50">
        <f>Devis!$D$8</f>
        <v>0</v>
      </c>
      <c r="K9" s="135" t="b">
        <f>IF(COUNTIF(A$4:A9,table[[#This Row],[Désignation]])=1,MAX(K$4:K8)+1)</f>
        <v>0</v>
      </c>
      <c r="L9" s="182" t="b">
        <f>IF(COUNTIF(B$4:B9,table[[#This Row],[Fournisseur ]])=1,MAX(L$4:L8)+1)</f>
        <v>0</v>
      </c>
      <c r="M9" s="182">
        <f>IF(COUNTIF(C$4:C9,table[[#This Row],[Détails]])=1,MAX(M$4:M8)+1)</f>
        <v>5</v>
      </c>
      <c r="N9" s="140" t="str">
        <f>IFERROR(INDEX(table[Désignation],MATCH(ROW()-4,table[Ordre],0)),"")</f>
        <v>FO</v>
      </c>
      <c r="O9" s="139" t="str">
        <f>IFERROR(INDEX(table[[Fournisseur ]],MATCH(ROW()-4,table[Ordre2],0)),"")</f>
        <v>Berner</v>
      </c>
      <c r="P9" s="139" t="str">
        <f>IFERROR(INDEX(table[Détails],MATCH(ROW()-4,table[Ordre3],0)),"")</f>
        <v xml:space="preserve">100% course 400 mm </v>
      </c>
    </row>
    <row r="10" spans="1:16">
      <c r="A10" s="30" t="s">
        <v>26</v>
      </c>
      <c r="B10" s="51" t="s">
        <v>33</v>
      </c>
      <c r="C10" s="51" t="s">
        <v>36</v>
      </c>
      <c r="D10" s="51" t="s">
        <v>37</v>
      </c>
      <c r="E10" s="52">
        <v>1</v>
      </c>
      <c r="F10" s="52">
        <v>1</v>
      </c>
      <c r="G10" s="52">
        <v>1</v>
      </c>
      <c r="H10" s="19">
        <v>17.52</v>
      </c>
      <c r="I10" s="53">
        <v>0</v>
      </c>
      <c r="J10" s="53">
        <f>Devis!$D$8</f>
        <v>0</v>
      </c>
      <c r="K10" s="135" t="b">
        <f>IF(COUNTIF(A$4:A10,table[[#This Row],[Désignation]])=1,MAX(K$4:K9)+1)</f>
        <v>0</v>
      </c>
      <c r="L10" s="182" t="b">
        <f>IF(COUNTIF(B$4:B10,table[[#This Row],[Fournisseur ]])=1,MAX(L$4:L9)+1)</f>
        <v>0</v>
      </c>
      <c r="M10" s="182">
        <f>IF(COUNTIF(C$4:C10,table[[#This Row],[Détails]])=1,MAX(M$4:M9)+1)</f>
        <v>6</v>
      </c>
      <c r="N10" s="140" t="str">
        <f>IFERROR(INDEX(table[Désignation],MATCH(ROW()-4,table[Ordre],0)),"")</f>
        <v>PE</v>
      </c>
      <c r="O10" s="139" t="str">
        <f>IFERROR(INDEX(table[[Fournisseur ]],MATCH(ROW()-4,table[Ordre2],0)),"")</f>
        <v>Blomkal</v>
      </c>
      <c r="P10" s="139" t="str">
        <f>IFERROR(INDEX(table[Détails],MATCH(ROW()-4,table[Ordre3],0)),"")</f>
        <v>Coulisse push lache</v>
      </c>
    </row>
    <row r="11" spans="1:16">
      <c r="A11" s="46" t="s">
        <v>23</v>
      </c>
      <c r="B11" s="47" t="s">
        <v>38</v>
      </c>
      <c r="C11" s="47" t="s">
        <v>39</v>
      </c>
      <c r="D11" s="47" t="s">
        <v>40</v>
      </c>
      <c r="E11" s="48">
        <v>1</v>
      </c>
      <c r="F11" s="48">
        <v>1</v>
      </c>
      <c r="G11" s="48">
        <v>1</v>
      </c>
      <c r="H11" s="49">
        <v>125.36</v>
      </c>
      <c r="I11" s="50">
        <v>0</v>
      </c>
      <c r="J11" s="50">
        <f>Devis!$D$8</f>
        <v>0</v>
      </c>
      <c r="K11" s="135" t="b">
        <f>IF(COUNTIF(A$4:A11,table[[#This Row],[Désignation]])=1,MAX(K$4:K10)+1)</f>
        <v>0</v>
      </c>
      <c r="L11" s="182">
        <f>IF(COUNTIF(B$4:B11,table[[#This Row],[Fournisseur ]])=1,MAX(L$4:L10)+1)</f>
        <v>3</v>
      </c>
      <c r="M11" s="182">
        <f>IF(COUNTIF(C$4:C11,table[[#This Row],[Détails]])=1,MAX(M$4:M10)+1)</f>
        <v>7</v>
      </c>
      <c r="N11" s="140" t="str">
        <f>IFERROR(INDEX(table[Désignation],MATCH(ROW()-4,table[Ordre],0)),"")</f>
        <v>Test</v>
      </c>
      <c r="O11" s="139" t="str">
        <f>IFERROR(INDEX(table[[Fournisseur ]],MATCH(ROW()-4,table[Ordre2],0)),"")</f>
        <v>Blum</v>
      </c>
      <c r="P11" s="139" t="str">
        <f>IFERROR(INDEX(table[Détails],MATCH(ROW()-4,table[Ordre3],0)),"")</f>
        <v>Plan de travail chêne 38 mm</v>
      </c>
    </row>
    <row r="12" spans="1:16">
      <c r="A12" s="29" t="s">
        <v>23</v>
      </c>
      <c r="B12" s="51" t="s">
        <v>38</v>
      </c>
      <c r="C12" s="51" t="s">
        <v>41</v>
      </c>
      <c r="D12" s="51" t="s">
        <v>42</v>
      </c>
      <c r="E12" s="52">
        <v>1</v>
      </c>
      <c r="F12" s="52">
        <v>1</v>
      </c>
      <c r="G12" s="52">
        <v>1</v>
      </c>
      <c r="H12" s="19">
        <v>98.33</v>
      </c>
      <c r="I12" s="53">
        <v>0</v>
      </c>
      <c r="J12" s="53">
        <f>Devis!$D$8</f>
        <v>0</v>
      </c>
      <c r="K12" s="135" t="b">
        <f>IF(COUNTIF(A$4:A12,table[[#This Row],[Désignation]])=1,MAX(K$4:K11)+1)</f>
        <v>0</v>
      </c>
      <c r="L12" s="182" t="b">
        <f>IF(COUNTIF(B$4:B12,table[[#This Row],[Fournisseur ]])=1,MAX(L$4:L11)+1)</f>
        <v>0</v>
      </c>
      <c r="M12" s="182">
        <f>IF(COUNTIF(C$4:C12,table[[#This Row],[Détails]])=1,MAX(M$4:M11)+1)</f>
        <v>8</v>
      </c>
      <c r="N12" s="140" t="str">
        <f>IFERROR(INDEX(table[Désignation],MATCH(ROW()-4,table[Ordre],0)),"")</f>
        <v/>
      </c>
      <c r="O12" s="139" t="str">
        <f>IFERROR(INDEX(table[[Fournisseur ]],MATCH(ROW()-4,table[Ordre2],0)),"")</f>
        <v>Bonnemazou</v>
      </c>
      <c r="P12" s="139" t="str">
        <f>IFERROR(INDEX(table[Détails],MATCH(ROW()-4,table[Ordre3],0)),"")</f>
        <v>Plan de travail hêtre 38 mm</v>
      </c>
    </row>
    <row r="13" spans="1:16">
      <c r="A13" s="54" t="s">
        <v>23</v>
      </c>
      <c r="B13" s="47" t="s">
        <v>38</v>
      </c>
      <c r="C13" s="47" t="s">
        <v>43</v>
      </c>
      <c r="D13" s="47" t="s">
        <v>44</v>
      </c>
      <c r="E13" s="48">
        <v>2.44</v>
      </c>
      <c r="F13" s="48">
        <v>1.22</v>
      </c>
      <c r="G13" s="48">
        <v>1</v>
      </c>
      <c r="H13" s="49">
        <v>10.45</v>
      </c>
      <c r="I13" s="50">
        <v>0</v>
      </c>
      <c r="J13" s="50">
        <f>Devis!$D$8</f>
        <v>0</v>
      </c>
      <c r="K13" s="135" t="b">
        <f>IF(COUNTIF(A$4:A13,table[[#This Row],[Désignation]])=1,MAX(K$4:K12)+1)</f>
        <v>0</v>
      </c>
      <c r="L13" s="182" t="b">
        <f>IF(COUNTIF(B$4:B13,table[[#This Row],[Fournisseur ]])=1,MAX(L$4:L12)+1)</f>
        <v>0</v>
      </c>
      <c r="M13" s="182">
        <f>IF(COUNTIF(C$4:C13,table[[#This Row],[Détails]])=1,MAX(M$4:M12)+1)</f>
        <v>9</v>
      </c>
      <c r="N13" s="140" t="str">
        <f>IFERROR(INDEX(table[Désignation],MATCH(ROW()-4,table[Ordre],0)),"")</f>
        <v/>
      </c>
      <c r="O13" s="139" t="str">
        <f>IFERROR(INDEX(table[[Fournisseur ]],MATCH(ROW()-4,table[Ordre2],0)),"")</f>
        <v>Bostik</v>
      </c>
      <c r="P13" s="139" t="str">
        <f>IFERROR(INDEX(table[Détails],MATCH(ROW()-4,table[Ordre3],0)),"")</f>
        <v xml:space="preserve">CP bouleau 15 mm </v>
      </c>
    </row>
    <row r="14" spans="1:16">
      <c r="A14" s="30" t="s">
        <v>23</v>
      </c>
      <c r="B14" s="51" t="s">
        <v>45</v>
      </c>
      <c r="C14" s="51" t="s">
        <v>46</v>
      </c>
      <c r="D14" s="51"/>
      <c r="E14" s="52">
        <v>1</v>
      </c>
      <c r="F14" s="52">
        <v>1</v>
      </c>
      <c r="G14" s="52">
        <v>1</v>
      </c>
      <c r="H14" s="19">
        <v>575</v>
      </c>
      <c r="I14" s="53">
        <v>0</v>
      </c>
      <c r="J14" s="53">
        <f>Devis!$D$8</f>
        <v>0</v>
      </c>
      <c r="K14" s="135" t="b">
        <f>IF(COUNTIF(A$4:A14,table[[#This Row],[Désignation]])=1,MAX(K$4:K13)+1)</f>
        <v>0</v>
      </c>
      <c r="L14" s="182">
        <f>IF(COUNTIF(B$4:B14,table[[#This Row],[Fournisseur ]])=1,MAX(L$4:L13)+1)</f>
        <v>4</v>
      </c>
      <c r="M14" s="182">
        <f>IF(COUNTIF(C$4:C14,table[[#This Row],[Détails]])=1,MAX(M$4:M13)+1)</f>
        <v>10</v>
      </c>
      <c r="N14" s="140" t="str">
        <f>IFERROR(INDEX(table[Désignation],MATCH(ROW()-4,table[Ordre],0)),"")</f>
        <v/>
      </c>
      <c r="O14" s="139" t="str">
        <f>IFERROR(INDEX(table[[Fournisseur ]],MATCH(ROW()-4,table[Ordre2],0)),"")</f>
        <v>Bouton</v>
      </c>
      <c r="P14" s="139" t="str">
        <f>IFERROR(INDEX(table[Détails],MATCH(ROW()-4,table[Ordre3],0)),"")</f>
        <v>Hêtre toute épaisseur</v>
      </c>
    </row>
    <row r="15" spans="1:16">
      <c r="A15" s="54" t="s">
        <v>23</v>
      </c>
      <c r="B15" s="47" t="s">
        <v>45</v>
      </c>
      <c r="C15" s="55" t="s">
        <v>47</v>
      </c>
      <c r="D15" s="47" t="s">
        <v>48</v>
      </c>
      <c r="E15" s="48">
        <v>2.5</v>
      </c>
      <c r="F15" s="48">
        <v>1.22</v>
      </c>
      <c r="G15" s="48">
        <v>1</v>
      </c>
      <c r="H15" s="49">
        <v>23.49</v>
      </c>
      <c r="I15" s="50">
        <v>0</v>
      </c>
      <c r="J15" s="50">
        <f>Devis!$D$8</f>
        <v>0</v>
      </c>
      <c r="K15" s="135" t="b">
        <f>IF(COUNTIF(A$4:A15,table[[#This Row],[Désignation]])=1,MAX(K$4:K14)+1)</f>
        <v>0</v>
      </c>
      <c r="L15" s="182" t="b">
        <f>IF(COUNTIF(B$4:B15,table[[#This Row],[Fournisseur ]])=1,MAX(L$4:L14)+1)</f>
        <v>0</v>
      </c>
      <c r="M15" s="182">
        <f>IF(COUNTIF(C$4:C15,table[[#This Row],[Détails]])=1,MAX(M$4:M14)+1)</f>
        <v>11</v>
      </c>
      <c r="N15" s="140" t="str">
        <f>IFERROR(INDEX(table[Désignation],MATCH(ROW()-4,table[Ordre],0)),"")</f>
        <v/>
      </c>
      <c r="O15" s="139" t="str">
        <f>IFERROR(INDEX(table[[Fournisseur ]],MATCH(ROW()-4,table[Ordre2],0)),"")</f>
        <v>CACC</v>
      </c>
      <c r="P15" s="139" t="str">
        <f>IFERROR(INDEX(table[Détails],MATCH(ROW()-4,table[Ordre3],0)),"")</f>
        <v>CP Peuplier 30 mm</v>
      </c>
    </row>
    <row r="16" spans="1:16">
      <c r="A16" s="30" t="s">
        <v>23</v>
      </c>
      <c r="B16" s="51" t="s">
        <v>45</v>
      </c>
      <c r="C16" s="56" t="s">
        <v>49</v>
      </c>
      <c r="D16" s="51" t="s">
        <v>50</v>
      </c>
      <c r="E16" s="52">
        <v>3.1</v>
      </c>
      <c r="F16" s="52">
        <v>1.53</v>
      </c>
      <c r="G16" s="52">
        <v>1</v>
      </c>
      <c r="H16" s="19">
        <v>33.700000000000003</v>
      </c>
      <c r="I16" s="53">
        <v>0</v>
      </c>
      <c r="J16" s="53">
        <f>Devis!$D$8</f>
        <v>0</v>
      </c>
      <c r="K16" s="135" t="b">
        <f>IF(COUNTIF(A$4:A16,table[[#This Row],[Désignation]])=1,MAX(K$4:K15)+1)</f>
        <v>0</v>
      </c>
      <c r="L16" s="182" t="b">
        <f>IF(COUNTIF(B$4:B16,table[[#This Row],[Fournisseur ]])=1,MAX(L$4:L15)+1)</f>
        <v>0</v>
      </c>
      <c r="M16" s="182">
        <f>IF(COUNTIF(C$4:C16,table[[#This Row],[Détails]])=1,MAX(M$4:M15)+1)</f>
        <v>12</v>
      </c>
      <c r="N16" s="140" t="str">
        <f>IFERROR(INDEX(table[Désignation],MATCH(ROW()-4,table[Ordre],0)),"")</f>
        <v/>
      </c>
      <c r="O16" s="139" t="str">
        <f>IFERROR(INDEX(table[[Fournisseur ]],MATCH(ROW()-4,table[Ordre2],0)),"")</f>
        <v>Cenpac</v>
      </c>
      <c r="P16" s="139" t="str">
        <f>IFERROR(INDEX(table[Détails],MATCH(ROW()-4,table[Ordre3],0)),"")</f>
        <v xml:space="preserve">CP bouleau 30 mm </v>
      </c>
    </row>
    <row r="17" spans="1:16">
      <c r="A17" s="54" t="s">
        <v>23</v>
      </c>
      <c r="B17" s="47" t="s">
        <v>45</v>
      </c>
      <c r="C17" s="55" t="s">
        <v>51</v>
      </c>
      <c r="D17" s="47" t="s">
        <v>50</v>
      </c>
      <c r="E17" s="48">
        <v>3.1</v>
      </c>
      <c r="F17" s="48">
        <v>1.53</v>
      </c>
      <c r="G17" s="48">
        <v>1</v>
      </c>
      <c r="H17" s="49">
        <v>16.989999999999998</v>
      </c>
      <c r="I17" s="50">
        <v>0</v>
      </c>
      <c r="J17" s="50">
        <f>Devis!$D$8</f>
        <v>0</v>
      </c>
      <c r="K17" s="135" t="b">
        <f>IF(COUNTIF(A$4:A17,table[[#This Row],[Désignation]])=1,MAX(K$4:K16)+1)</f>
        <v>0</v>
      </c>
      <c r="L17" s="182" t="b">
        <f>IF(COUNTIF(B$4:B17,table[[#This Row],[Fournisseur ]])=1,MAX(L$4:L16)+1)</f>
        <v>0</v>
      </c>
      <c r="M17" s="182">
        <f>IF(COUNTIF(C$4:C17,table[[#This Row],[Détails]])=1,MAX(M$4:M16)+1)</f>
        <v>13</v>
      </c>
      <c r="N17" s="140" t="str">
        <f>IFERROR(INDEX(table[Désignation],MATCH(ROW()-4,table[Ordre],0)),"")</f>
        <v/>
      </c>
      <c r="O17" s="139" t="str">
        <f>IFERROR(INDEX(table[[Fournisseur ]],MATCH(ROW()-4,table[Ordre2],0)),"")</f>
        <v>Corian</v>
      </c>
      <c r="P17" s="139" t="str">
        <f>IFERROR(INDEX(table[Détails],MATCH(ROW()-4,table[Ordre3],0)),"")</f>
        <v>CP bouleau 18 mm</v>
      </c>
    </row>
    <row r="18" spans="1:16">
      <c r="A18" s="30" t="s">
        <v>23</v>
      </c>
      <c r="B18" s="51" t="s">
        <v>45</v>
      </c>
      <c r="C18" s="56" t="s">
        <v>52</v>
      </c>
      <c r="D18" s="51" t="s">
        <v>50</v>
      </c>
      <c r="E18" s="52">
        <v>3.1</v>
      </c>
      <c r="F18" s="52">
        <v>1.53</v>
      </c>
      <c r="G18" s="52">
        <v>1</v>
      </c>
      <c r="H18" s="19">
        <v>14.1</v>
      </c>
      <c r="I18" s="53">
        <v>0</v>
      </c>
      <c r="J18" s="53">
        <f>Devis!$D$8</f>
        <v>0</v>
      </c>
      <c r="K18" s="135" t="b">
        <f>IF(COUNTIF(A$4:A18,table[[#This Row],[Désignation]])=1,MAX(K$4:K17)+1)</f>
        <v>0</v>
      </c>
      <c r="L18" s="182" t="b">
        <f>IF(COUNTIF(B$4:B18,table[[#This Row],[Fournisseur ]])=1,MAX(L$4:L17)+1)</f>
        <v>0</v>
      </c>
      <c r="M18" s="182">
        <f>IF(COUNTIF(C$4:C18,table[[#This Row],[Détails]])=1,MAX(M$4:M17)+1)</f>
        <v>14</v>
      </c>
      <c r="N18" s="140" t="str">
        <f>IFERROR(INDEX(table[Désignation],MATCH(ROW()-4,table[Ordre],0)),"")</f>
        <v/>
      </c>
      <c r="O18" s="139" t="str">
        <f>IFERROR(INDEX(table[[Fournisseur ]],MATCH(ROW()-4,table[Ordre2],0)),"")</f>
        <v xml:space="preserve">Dix6 </v>
      </c>
      <c r="P18" s="139" t="str">
        <f>IFERROR(INDEX(table[Détails],MATCH(ROW()-4,table[Ordre3],0)),"")</f>
        <v>CP bouleau 9 mm</v>
      </c>
    </row>
    <row r="19" spans="1:16">
      <c r="A19" s="54" t="s">
        <v>23</v>
      </c>
      <c r="B19" s="47" t="s">
        <v>45</v>
      </c>
      <c r="C19" s="55" t="s">
        <v>53</v>
      </c>
      <c r="D19" s="47" t="s">
        <v>44</v>
      </c>
      <c r="E19" s="48">
        <v>2.5</v>
      </c>
      <c r="F19" s="48">
        <v>1.22</v>
      </c>
      <c r="G19" s="48">
        <v>1</v>
      </c>
      <c r="H19" s="49">
        <v>30.1</v>
      </c>
      <c r="I19" s="50">
        <v>0</v>
      </c>
      <c r="J19" s="50">
        <f>Devis!$D$8</f>
        <v>0</v>
      </c>
      <c r="K19" s="135" t="b">
        <f>IF(COUNTIF(A$4:A19,table[[#This Row],[Désignation]])=1,MAX(K$4:K18)+1)</f>
        <v>0</v>
      </c>
      <c r="L19" s="182" t="b">
        <f>IF(COUNTIF(B$4:B19,table[[#This Row],[Fournisseur ]])=1,MAX(L$4:L18)+1)</f>
        <v>0</v>
      </c>
      <c r="M19" s="182">
        <f>IF(COUNTIF(C$4:C19,table[[#This Row],[Détails]])=1,MAX(M$4:M18)+1)</f>
        <v>15</v>
      </c>
      <c r="N19" s="140" t="str">
        <f>IFERROR(INDEX(table[Désignation],MATCH(ROW()-4,table[Ordre],0)),"")</f>
        <v/>
      </c>
      <c r="O19" s="139" t="str">
        <f>IFERROR(INDEX(table[[Fournisseur ]],MATCH(ROW()-4,table[Ordre2],0)),"")</f>
        <v>Ebene</v>
      </c>
      <c r="P19" s="139" t="str">
        <f>IFERROR(INDEX(table[Détails],MATCH(ROW()-4,table[Ordre3],0)),"")</f>
        <v xml:space="preserve">CP peulpier 30 mm </v>
      </c>
    </row>
    <row r="20" spans="1:16">
      <c r="A20" s="30" t="s">
        <v>23</v>
      </c>
      <c r="B20" s="51" t="s">
        <v>45</v>
      </c>
      <c r="C20" s="56" t="s">
        <v>54</v>
      </c>
      <c r="D20" s="51" t="s">
        <v>55</v>
      </c>
      <c r="E20" s="52">
        <v>3.06</v>
      </c>
      <c r="F20" s="52">
        <v>2.0699999999999998</v>
      </c>
      <c r="G20" s="52">
        <v>1</v>
      </c>
      <c r="H20" s="19">
        <v>14.6</v>
      </c>
      <c r="I20" s="53">
        <v>0</v>
      </c>
      <c r="J20" s="53">
        <f>Devis!$D$8</f>
        <v>0</v>
      </c>
      <c r="K20" s="135" t="b">
        <f>IF(COUNTIF(A$4:A20,table[[#This Row],[Désignation]])=1,MAX(K$4:K19)+1)</f>
        <v>0</v>
      </c>
      <c r="L20" s="182" t="b">
        <f>IF(COUNTIF(B$4:B20,table[[#This Row],[Fournisseur ]])=1,MAX(L$4:L19)+1)</f>
        <v>0</v>
      </c>
      <c r="M20" s="182">
        <f>IF(COUNTIF(C$4:C20,table[[#This Row],[Détails]])=1,MAX(M$4:M19)+1)</f>
        <v>16</v>
      </c>
      <c r="N20" s="140" t="str">
        <f>IFERROR(INDEX(table[Désignation],MATCH(ROW()-4,table[Ordre],0)),"")</f>
        <v/>
      </c>
      <c r="O20" s="139" t="str">
        <f>IFERROR(INDEX(table[[Fournisseur ]],MATCH(ROW()-4,table[Ordre2],0)),"")</f>
        <v>Egger</v>
      </c>
      <c r="P20" s="139" t="str">
        <f>IFERROR(INDEX(table[Détails],MATCH(ROW()-4,table[Ordre3],0)),"")</f>
        <v>Aggloméré CTBH 38mm</v>
      </c>
    </row>
    <row r="21" spans="1:16">
      <c r="A21" s="54" t="s">
        <v>23</v>
      </c>
      <c r="B21" s="47" t="s">
        <v>45</v>
      </c>
      <c r="C21" s="55" t="s">
        <v>56</v>
      </c>
      <c r="D21" s="47" t="s">
        <v>55</v>
      </c>
      <c r="E21" s="48">
        <v>3.06</v>
      </c>
      <c r="F21" s="48">
        <v>2.0699999999999998</v>
      </c>
      <c r="G21" s="48">
        <v>1</v>
      </c>
      <c r="H21" s="49">
        <v>13.6</v>
      </c>
      <c r="I21" s="50">
        <v>0</v>
      </c>
      <c r="J21" s="50">
        <f>Devis!$D$8</f>
        <v>0</v>
      </c>
      <c r="K21" s="135" t="b">
        <f>IF(COUNTIF(A$4:A21,table[[#This Row],[Désignation]])=1,MAX(K$4:K20)+1)</f>
        <v>0</v>
      </c>
      <c r="L21" s="182" t="b">
        <f>IF(COUNTIF(B$4:B21,table[[#This Row],[Fournisseur ]])=1,MAX(L$4:L20)+1)</f>
        <v>0</v>
      </c>
      <c r="M21" s="182">
        <f>IF(COUNTIF(C$4:C21,table[[#This Row],[Détails]])=1,MAX(M$4:M20)+1)</f>
        <v>17</v>
      </c>
      <c r="N21" s="140" t="str">
        <f>IFERROR(INDEX(table[Désignation],MATCH(ROW()-4,table[Ordre],0)),"")</f>
        <v/>
      </c>
      <c r="O21" s="139" t="str">
        <f>IFERROR(INDEX(table[[Fournisseur ]],MATCH(ROW()-4,table[Ordre2],0)),"")</f>
        <v>Falbala</v>
      </c>
      <c r="P21" s="139" t="str">
        <f>IFERROR(INDEX(table[Détails],MATCH(ROW()-4,table[Ordre3],0)),"")</f>
        <v xml:space="preserve">Aggloméré CTBH 30mm </v>
      </c>
    </row>
    <row r="22" spans="1:16">
      <c r="A22" s="30" t="s">
        <v>23</v>
      </c>
      <c r="B22" s="51" t="s">
        <v>45</v>
      </c>
      <c r="C22" s="56" t="s">
        <v>57</v>
      </c>
      <c r="D22" s="51" t="s">
        <v>55</v>
      </c>
      <c r="E22" s="52">
        <v>3.06</v>
      </c>
      <c r="F22" s="52">
        <v>1.85</v>
      </c>
      <c r="G22" s="52">
        <v>1</v>
      </c>
      <c r="H22" s="19">
        <v>6.75</v>
      </c>
      <c r="I22" s="53">
        <v>0</v>
      </c>
      <c r="J22" s="53">
        <f>Devis!$D$8</f>
        <v>0</v>
      </c>
      <c r="K22" s="135" t="b">
        <f>IF(COUNTIF(A$4:A22,table[[#This Row],[Désignation]])=1,MAX(K$4:K21)+1)</f>
        <v>0</v>
      </c>
      <c r="L22" s="182" t="b">
        <f>IF(COUNTIF(B$4:B22,table[[#This Row],[Fournisseur ]])=1,MAX(L$4:L21)+1)</f>
        <v>0</v>
      </c>
      <c r="M22" s="182">
        <f>IF(COUNTIF(C$4:C22,table[[#This Row],[Détails]])=1,MAX(M$4:M21)+1)</f>
        <v>18</v>
      </c>
      <c r="N22" s="140" t="str">
        <f>IFERROR(INDEX(table[Désignation],MATCH(ROW()-4,table[Ordre],0)),"")</f>
        <v/>
      </c>
      <c r="O22" s="139" t="str">
        <f>IFERROR(INDEX(table[[Fournisseur ]],MATCH(ROW()-4,table[Ordre2],0)),"")</f>
        <v>Festool</v>
      </c>
      <c r="P22" s="139" t="str">
        <f>IFERROR(INDEX(table[Détails],MATCH(ROW()-4,table[Ordre3],0)),"")</f>
        <v xml:space="preserve">Aggloméré CTBH 22 mm </v>
      </c>
    </row>
    <row r="23" spans="1:16">
      <c r="A23" s="54" t="s">
        <v>23</v>
      </c>
      <c r="B23" s="47" t="s">
        <v>45</v>
      </c>
      <c r="C23" s="55" t="s">
        <v>58</v>
      </c>
      <c r="D23" s="47" t="s">
        <v>55</v>
      </c>
      <c r="E23" s="48">
        <v>2.8</v>
      </c>
      <c r="F23" s="48">
        <v>2.0699999999999998</v>
      </c>
      <c r="G23" s="48">
        <v>1</v>
      </c>
      <c r="H23" s="49">
        <v>6.5</v>
      </c>
      <c r="I23" s="50">
        <v>0</v>
      </c>
      <c r="J23" s="50">
        <f>Devis!$D$8</f>
        <v>0</v>
      </c>
      <c r="K23" s="135" t="b">
        <f>IF(COUNTIF(A$4:A23,table[[#This Row],[Désignation]])=1,MAX(K$4:K22)+1)</f>
        <v>0</v>
      </c>
      <c r="L23" s="182" t="b">
        <f>IF(COUNTIF(B$4:B23,table[[#This Row],[Fournisseur ]])=1,MAX(L$4:L22)+1)</f>
        <v>0</v>
      </c>
      <c r="M23" s="182">
        <f>IF(COUNTIF(C$4:C23,table[[#This Row],[Détails]])=1,MAX(M$4:M22)+1)</f>
        <v>19</v>
      </c>
      <c r="N23" s="140" t="str">
        <f>IFERROR(INDEX(table[Désignation],MATCH(ROW()-4,table[Ordre],0)),"")</f>
        <v/>
      </c>
      <c r="O23" s="139" t="str">
        <f>IFERROR(INDEX(table[[Fournisseur ]],MATCH(ROW()-4,table[Ordre2],0)),"")</f>
        <v>Foussier</v>
      </c>
      <c r="P23" s="139" t="str">
        <f>IFERROR(INDEX(table[Détails],MATCH(ROW()-4,table[Ordre3],0)),"")</f>
        <v xml:space="preserve">AggloméréCTBH 19 mm </v>
      </c>
    </row>
    <row r="24" spans="1:16">
      <c r="A24" s="30" t="s">
        <v>23</v>
      </c>
      <c r="B24" s="51" t="s">
        <v>45</v>
      </c>
      <c r="C24" s="56" t="s">
        <v>59</v>
      </c>
      <c r="D24" s="51" t="s">
        <v>55</v>
      </c>
      <c r="E24" s="52">
        <v>3.05</v>
      </c>
      <c r="F24" s="52">
        <v>1.85</v>
      </c>
      <c r="G24" s="52">
        <v>1</v>
      </c>
      <c r="H24" s="19">
        <v>6.98</v>
      </c>
      <c r="I24" s="53">
        <v>0</v>
      </c>
      <c r="J24" s="53">
        <f>Devis!$D$8</f>
        <v>0</v>
      </c>
      <c r="K24" s="135" t="b">
        <f>IF(COUNTIF(A$4:A24,table[[#This Row],[Désignation]])=1,MAX(K$4:K23)+1)</f>
        <v>0</v>
      </c>
      <c r="L24" s="182" t="b">
        <f>IF(COUNTIF(B$4:B24,table[[#This Row],[Fournisseur ]])=1,MAX(L$4:L23)+1)</f>
        <v>0</v>
      </c>
      <c r="M24" s="182">
        <f>IF(COUNTIF(C$4:C24,table[[#This Row],[Détails]])=1,MAX(M$4:M23)+1)</f>
        <v>20</v>
      </c>
      <c r="N24" s="140" t="str">
        <f>IFERROR(INDEX(table[Désignation],MATCH(ROW()-4,table[Ordre],0)),"")</f>
        <v/>
      </c>
      <c r="O24" s="139" t="str">
        <f>IFERROR(INDEX(table[[Fournisseur ]],MATCH(ROW()-4,table[Ordre2],0)),"")</f>
        <v>LMC</v>
      </c>
      <c r="P24" s="139" t="str">
        <f>IFERROR(INDEX(table[Détails],MATCH(ROW()-4,table[Ordre3],0)),"")</f>
        <v xml:space="preserve">Aggloméré CTBH 19 mm </v>
      </c>
    </row>
    <row r="25" spans="1:16">
      <c r="A25" s="54" t="s">
        <v>23</v>
      </c>
      <c r="B25" s="47" t="s">
        <v>45</v>
      </c>
      <c r="C25" s="55" t="s">
        <v>60</v>
      </c>
      <c r="D25" s="47" t="s">
        <v>61</v>
      </c>
      <c r="E25" s="48">
        <v>2.8</v>
      </c>
      <c r="F25" s="48">
        <v>2.0699999999999998</v>
      </c>
      <c r="G25" s="48">
        <v>1</v>
      </c>
      <c r="H25" s="49">
        <v>6.9</v>
      </c>
      <c r="I25" s="50">
        <v>0</v>
      </c>
      <c r="J25" s="50">
        <f>Devis!$D$8</f>
        <v>0</v>
      </c>
      <c r="K25" s="135" t="b">
        <f>IF(COUNTIF(A$4:A25,table[[#This Row],[Désignation]])=1,MAX(K$4:K24)+1)</f>
        <v>0</v>
      </c>
      <c r="L25" s="182" t="b">
        <f>IF(COUNTIF(B$4:B25,table[[#This Row],[Fournisseur ]])=1,MAX(L$4:L24)+1)</f>
        <v>0</v>
      </c>
      <c r="M25" s="182">
        <f>IF(COUNTIF(C$4:C25,table[[#This Row],[Détails]])=1,MAX(M$4:M24)+1)</f>
        <v>21</v>
      </c>
      <c r="N25" s="140" t="str">
        <f>IFERROR(INDEX(table[Désignation],MATCH(ROW()-4,table[Ordre],0)),"")</f>
        <v/>
      </c>
      <c r="O25" s="139" t="str">
        <f>IFERROR(INDEX(table[[Fournisseur ]],MATCH(ROW()-4,table[Ordre2],0)),"")</f>
        <v>Glass solution</v>
      </c>
      <c r="P25" s="139" t="str">
        <f>IFERROR(INDEX(table[Détails],MATCH(ROW()-4,table[Ordre3],0)),"")</f>
        <v>Aggloméré 30mm</v>
      </c>
    </row>
    <row r="26" spans="1:16">
      <c r="A26" s="30" t="s">
        <v>23</v>
      </c>
      <c r="B26" s="51" t="s">
        <v>45</v>
      </c>
      <c r="C26" s="56" t="s">
        <v>62</v>
      </c>
      <c r="D26" s="51" t="s">
        <v>61</v>
      </c>
      <c r="E26" s="52">
        <v>2.8</v>
      </c>
      <c r="F26" s="52">
        <v>2.0699999999999998</v>
      </c>
      <c r="G26" s="52">
        <v>1</v>
      </c>
      <c r="H26" s="19">
        <v>4.75</v>
      </c>
      <c r="I26" s="53">
        <v>0</v>
      </c>
      <c r="J26" s="53">
        <f>Devis!$D$8</f>
        <v>0</v>
      </c>
      <c r="K26" s="135" t="b">
        <f>IF(COUNTIF(A$4:A26,table[[#This Row],[Désignation]])=1,MAX(K$4:K25)+1)</f>
        <v>0</v>
      </c>
      <c r="L26" s="182" t="b">
        <f>IF(COUNTIF(B$4:B26,table[[#This Row],[Fournisseur ]])=1,MAX(L$4:L25)+1)</f>
        <v>0</v>
      </c>
      <c r="M26" s="182">
        <f>IF(COUNTIF(C$4:C26,table[[#This Row],[Détails]])=1,MAX(M$4:M25)+1)</f>
        <v>22</v>
      </c>
      <c r="N26" s="140" t="str">
        <f>IFERROR(INDEX(table[Désignation],MATCH(ROW()-4,table[Ordre],0)),"")</f>
        <v/>
      </c>
      <c r="O26" s="139" t="str">
        <f>IFERROR(INDEX(table[[Fournisseur ]],MATCH(ROW()-4,table[Ordre2],0)),"")</f>
        <v>Groom</v>
      </c>
      <c r="P26" s="139" t="str">
        <f>IFERROR(INDEX(table[Détails],MATCH(ROW()-4,table[Ordre3],0)),"")</f>
        <v xml:space="preserve">Aggloméré22 mm </v>
      </c>
    </row>
    <row r="27" spans="1:16">
      <c r="A27" s="54" t="s">
        <v>23</v>
      </c>
      <c r="B27" s="47" t="s">
        <v>45</v>
      </c>
      <c r="C27" s="55" t="s">
        <v>63</v>
      </c>
      <c r="D27" s="47" t="s">
        <v>61</v>
      </c>
      <c r="E27" s="48">
        <v>3.05</v>
      </c>
      <c r="F27" s="48">
        <v>1.85</v>
      </c>
      <c r="G27" s="48">
        <v>1</v>
      </c>
      <c r="H27" s="49">
        <v>5.72</v>
      </c>
      <c r="I27" s="50">
        <v>0</v>
      </c>
      <c r="J27" s="50">
        <f>Devis!$D$8</f>
        <v>0</v>
      </c>
      <c r="K27" s="135" t="b">
        <f>IF(COUNTIF(A$4:A27,table[[#This Row],[Désignation]])=1,MAX(K$4:K26)+1)</f>
        <v>0</v>
      </c>
      <c r="L27" s="182" t="b">
        <f>IF(COUNTIF(B$4:B27,table[[#This Row],[Fournisseur ]])=1,MAX(L$4:L26)+1)</f>
        <v>0</v>
      </c>
      <c r="M27" s="182">
        <f>IF(COUNTIF(C$4:C27,table[[#This Row],[Détails]])=1,MAX(M$4:M26)+1)</f>
        <v>23</v>
      </c>
      <c r="N27" s="140" t="str">
        <f>IFERROR(INDEX(table[Désignation],MATCH(ROW()-4,table[Ordre],0)),"")</f>
        <v/>
      </c>
      <c r="O27" s="139" t="str">
        <f>IFERROR(INDEX(table[[Fournisseur ]],MATCH(ROW()-4,table[Ordre2],0)),"")</f>
        <v>Hubler</v>
      </c>
      <c r="P27" s="139" t="str">
        <f>IFERROR(INDEX(table[Détails],MATCH(ROW()-4,table[Ordre3],0)),"")</f>
        <v>Aggloméré19 mm</v>
      </c>
    </row>
    <row r="28" spans="1:16">
      <c r="A28" s="30" t="s">
        <v>23</v>
      </c>
      <c r="B28" s="51" t="s">
        <v>45</v>
      </c>
      <c r="C28" s="51" t="s">
        <v>64</v>
      </c>
      <c r="D28" s="51"/>
      <c r="E28" s="52">
        <v>1</v>
      </c>
      <c r="F28" s="52">
        <v>1</v>
      </c>
      <c r="G28" s="52">
        <v>1</v>
      </c>
      <c r="H28" s="19">
        <v>1250</v>
      </c>
      <c r="I28" s="53">
        <v>0</v>
      </c>
      <c r="J28" s="53">
        <f>Devis!$D$8</f>
        <v>0</v>
      </c>
      <c r="K28" s="135" t="b">
        <f>IF(COUNTIF(A$4:A28,table[[#This Row],[Désignation]])=1,MAX(K$4:K27)+1)</f>
        <v>0</v>
      </c>
      <c r="L28" s="182" t="b">
        <f>IF(COUNTIF(B$4:B28,table[[#This Row],[Fournisseur ]])=1,MAX(L$4:L27)+1)</f>
        <v>0</v>
      </c>
      <c r="M28" s="182">
        <f>IF(COUNTIF(C$4:C28,table[[#This Row],[Détails]])=1,MAX(M$4:M27)+1)</f>
        <v>24</v>
      </c>
      <c r="N28" s="140" t="str">
        <f>IFERROR(INDEX(table[Désignation],MATCH(ROW()-4,table[Ordre],0)),"")</f>
        <v/>
      </c>
      <c r="O28" s="139" t="str">
        <f>IFERROR(INDEX(table[[Fournisseur ]],MATCH(ROW()-4,table[Ordre2],0)),"")</f>
        <v>Ikea</v>
      </c>
      <c r="P28" s="139" t="str">
        <f>IFERROR(INDEX(table[Détails],MATCH(ROW()-4,table[Ordre3],0)),"")</f>
        <v>Chêne BME</v>
      </c>
    </row>
    <row r="29" spans="1:16">
      <c r="A29" s="54" t="s">
        <v>23</v>
      </c>
      <c r="B29" s="47" t="s">
        <v>45</v>
      </c>
      <c r="C29" s="47" t="s">
        <v>65</v>
      </c>
      <c r="D29" s="47"/>
      <c r="E29" s="48">
        <v>2.5</v>
      </c>
      <c r="F29" s="48">
        <v>1.22</v>
      </c>
      <c r="G29" s="48">
        <v>1</v>
      </c>
      <c r="H29" s="49">
        <v>14</v>
      </c>
      <c r="I29" s="50">
        <v>0</v>
      </c>
      <c r="J29" s="50">
        <f>Devis!$D$8</f>
        <v>0</v>
      </c>
      <c r="K29" s="135" t="b">
        <f>IF(COUNTIF(A$4:A29,table[[#This Row],[Désignation]])=1,MAX(K$4:K28)+1)</f>
        <v>0</v>
      </c>
      <c r="L29" s="182" t="b">
        <f>IF(COUNTIF(B$4:B29,table[[#This Row],[Fournisseur ]])=1,MAX(L$4:L28)+1)</f>
        <v>0</v>
      </c>
      <c r="M29" s="182">
        <f>IF(COUNTIF(C$4:C29,table[[#This Row],[Détails]])=1,MAX(M$4:M28)+1)</f>
        <v>25</v>
      </c>
      <c r="N29" s="140" t="str">
        <f>IFERROR(INDEX(table[Désignation],MATCH(ROW()-4,table[Ordre],0)),"")</f>
        <v/>
      </c>
      <c r="O29" s="139" t="str">
        <f>IFERROR(INDEX(table[[Fournisseur ]],MATCH(ROW()-4,table[Ordre2],0)),"")</f>
        <v>Krono</v>
      </c>
      <c r="P29" s="139" t="str">
        <f>IFERROR(INDEX(table[Détails],MATCH(ROW()-4,table[Ordre3],0)),"")</f>
        <v>CP cintrable 9mm</v>
      </c>
    </row>
    <row r="30" spans="1:16">
      <c r="A30" s="30" t="s">
        <v>23</v>
      </c>
      <c r="B30" s="51" t="s">
        <v>45</v>
      </c>
      <c r="C30" s="51" t="s">
        <v>66</v>
      </c>
      <c r="D30" s="51"/>
      <c r="E30" s="52">
        <v>2.5</v>
      </c>
      <c r="F30" s="52">
        <v>1.53</v>
      </c>
      <c r="G30" s="52">
        <v>1</v>
      </c>
      <c r="H30" s="19">
        <v>25.85</v>
      </c>
      <c r="I30" s="53">
        <v>0</v>
      </c>
      <c r="J30" s="53">
        <f>Devis!$D$8</f>
        <v>0</v>
      </c>
      <c r="K30" s="135" t="b">
        <f>IF(COUNTIF(A$4:A30,table[[#This Row],[Désignation]])=1,MAX(K$4:K29)+1)</f>
        <v>0</v>
      </c>
      <c r="L30" s="182" t="b">
        <f>IF(COUNTIF(B$4:B30,table[[#This Row],[Fournisseur ]])=1,MAX(L$4:L29)+1)</f>
        <v>0</v>
      </c>
      <c r="M30" s="182">
        <f>IF(COUNTIF(C$4:C30,table[[#This Row],[Détails]])=1,MAX(M$4:M29)+1)</f>
        <v>26</v>
      </c>
      <c r="N30" s="140" t="str">
        <f>IFERROR(INDEX(table[Désignation],MATCH(ROW()-4,table[Ordre],0)),"")</f>
        <v/>
      </c>
      <c r="O30" s="139" t="str">
        <f>IFERROR(INDEX(table[[Fournisseur ]],MATCH(ROW()-4,table[Ordre2],0)),"")</f>
        <v>Lamello</v>
      </c>
      <c r="P30" s="139" t="str">
        <f>IFERROR(INDEX(table[Détails],MATCH(ROW()-4,table[Ordre3],0)),"")</f>
        <v>CP hêtre 9 mm</v>
      </c>
    </row>
    <row r="31" spans="1:16">
      <c r="A31" s="54" t="s">
        <v>23</v>
      </c>
      <c r="B31" s="47" t="s">
        <v>45</v>
      </c>
      <c r="C31" s="47" t="s">
        <v>67</v>
      </c>
      <c r="D31" s="47"/>
      <c r="E31" s="48">
        <v>3.05</v>
      </c>
      <c r="F31" s="48">
        <v>1.32</v>
      </c>
      <c r="G31" s="48">
        <v>1</v>
      </c>
      <c r="H31" s="49">
        <v>3.97</v>
      </c>
      <c r="I31" s="50">
        <v>0</v>
      </c>
      <c r="J31" s="50">
        <f>Devis!$D$8</f>
        <v>0</v>
      </c>
      <c r="K31" s="135" t="b">
        <f>IF(COUNTIF(A$4:A31,table[[#This Row],[Désignation]])=1,MAX(K$4:K30)+1)</f>
        <v>0</v>
      </c>
      <c r="L31" s="182" t="b">
        <f>IF(COUNTIF(B$4:B31,table[[#This Row],[Fournisseur ]])=1,MAX(L$4:L30)+1)</f>
        <v>0</v>
      </c>
      <c r="M31" s="182">
        <f>IF(COUNTIF(C$4:C31,table[[#This Row],[Détails]])=1,MAX(M$4:M30)+1)</f>
        <v>27</v>
      </c>
      <c r="N31" s="140" t="str">
        <f>IFERROR(INDEX(table[Désignation],MATCH(ROW()-4,table[Ordre],0)),"")</f>
        <v/>
      </c>
      <c r="O31" s="139" t="str">
        <f>IFERROR(INDEX(table[[Fournisseur ]],MATCH(ROW()-4,table[Ordre2],0)),"")</f>
        <v>Leroy Merlin</v>
      </c>
      <c r="P31" s="139" t="str">
        <f>IFERROR(INDEX(table[Détails],MATCH(ROW()-4,table[Ordre3],0)),"")</f>
        <v>Contre-balancement</v>
      </c>
    </row>
    <row r="32" spans="1:16">
      <c r="A32" s="30" t="s">
        <v>23</v>
      </c>
      <c r="B32" s="51" t="s">
        <v>45</v>
      </c>
      <c r="C32" s="51" t="s">
        <v>68</v>
      </c>
      <c r="D32" s="51" t="s">
        <v>69</v>
      </c>
      <c r="E32" s="52">
        <v>5</v>
      </c>
      <c r="F32" s="52">
        <v>1.25</v>
      </c>
      <c r="G32" s="52">
        <v>1</v>
      </c>
      <c r="H32" s="19">
        <v>17.8</v>
      </c>
      <c r="I32" s="53">
        <v>0</v>
      </c>
      <c r="J32" s="53">
        <f>Devis!$D$8</f>
        <v>0</v>
      </c>
      <c r="K32" s="135" t="b">
        <f>IF(COUNTIF(A$4:A32,table[[#This Row],[Désignation]])=1,MAX(K$4:K31)+1)</f>
        <v>0</v>
      </c>
      <c r="L32" s="182" t="b">
        <f>IF(COUNTIF(B$4:B32,table[[#This Row],[Fournisseur ]])=1,MAX(L$4:L31)+1)</f>
        <v>0</v>
      </c>
      <c r="M32" s="182">
        <f>IF(COUNTIF(C$4:C32,table[[#This Row],[Détails]])=1,MAX(M$4:M31)+1)</f>
        <v>28</v>
      </c>
      <c r="N32" s="140" t="str">
        <f>IFERROR(INDEX(table[Désignation],MATCH(ROW()-4,table[Ordre],0)),"")</f>
        <v/>
      </c>
      <c r="O32" s="139" t="str">
        <f>IFERROR(INDEX(table[[Fournisseur ]],MATCH(ROW()-4,table[Ordre2],0)),"")</f>
        <v>Médiland</v>
      </c>
      <c r="P32" s="139" t="str">
        <f>IFERROR(INDEX(table[Détails],MATCH(ROW()-4,table[Ordre3],0)),"")</f>
        <v>3 plis épicéa</v>
      </c>
    </row>
    <row r="33" spans="1:16">
      <c r="A33" s="54" t="s">
        <v>23</v>
      </c>
      <c r="B33" s="47" t="s">
        <v>45</v>
      </c>
      <c r="C33" s="47" t="s">
        <v>70</v>
      </c>
      <c r="D33" s="47" t="s">
        <v>71</v>
      </c>
      <c r="E33" s="48">
        <v>1</v>
      </c>
      <c r="F33" s="48">
        <v>1</v>
      </c>
      <c r="G33" s="48">
        <v>1</v>
      </c>
      <c r="H33" s="49">
        <v>1210</v>
      </c>
      <c r="I33" s="50">
        <v>0</v>
      </c>
      <c r="J33" s="50">
        <f>Devis!$D$8</f>
        <v>0</v>
      </c>
      <c r="K33" s="135" t="b">
        <f>IF(COUNTIF(A$4:A33,table[[#This Row],[Désignation]])=1,MAX(K$4:K32)+1)</f>
        <v>0</v>
      </c>
      <c r="L33" s="182" t="b">
        <f>IF(COUNTIF(B$4:B33,table[[#This Row],[Fournisseur ]])=1,MAX(L$4:L32)+1)</f>
        <v>0</v>
      </c>
      <c r="M33" s="182">
        <f>IF(COUNTIF(C$4:C33,table[[#This Row],[Détails]])=1,MAX(M$4:M32)+1)</f>
        <v>29</v>
      </c>
      <c r="N33" s="140" t="str">
        <f>IFERROR(INDEX(table[Désignation],MATCH(ROW()-4,table[Ordre],0)),"")</f>
        <v/>
      </c>
      <c r="O33" s="139" t="str">
        <f>IFERROR(INDEX(table[[Fournisseur ]],MATCH(ROW()-4,table[Ordre2],0)),"")</f>
        <v>Oberflex</v>
      </c>
      <c r="P33" s="139" t="str">
        <f>IFERROR(INDEX(table[Détails],MATCH(ROW()-4,table[Ordre3],0)),"")</f>
        <v>Sipo Avivé</v>
      </c>
    </row>
    <row r="34" spans="1:16">
      <c r="A34" s="30" t="s">
        <v>23</v>
      </c>
      <c r="B34" s="51" t="s">
        <v>45</v>
      </c>
      <c r="C34" s="51" t="s">
        <v>72</v>
      </c>
      <c r="D34" s="51" t="s">
        <v>73</v>
      </c>
      <c r="E34" s="52">
        <v>5.4</v>
      </c>
      <c r="F34" s="52">
        <v>1</v>
      </c>
      <c r="G34" s="52">
        <v>1</v>
      </c>
      <c r="H34" s="19">
        <v>1.76</v>
      </c>
      <c r="I34" s="53">
        <v>0</v>
      </c>
      <c r="J34" s="53">
        <f>Devis!$D$8</f>
        <v>0</v>
      </c>
      <c r="K34" s="135" t="b">
        <f>IF(COUNTIF(A$4:A34,table[[#This Row],[Désignation]])=1,MAX(K$4:K33)+1)</f>
        <v>0</v>
      </c>
      <c r="L34" s="182" t="b">
        <f>IF(COUNTIF(B$4:B34,table[[#This Row],[Fournisseur ]])=1,MAX(L$4:L33)+1)</f>
        <v>0</v>
      </c>
      <c r="M34" s="182">
        <f>IF(COUNTIF(C$4:C34,table[[#This Row],[Détails]])=1,MAX(M$4:M33)+1)</f>
        <v>30</v>
      </c>
      <c r="N34" s="140" t="str">
        <f>IFERROR(INDEX(table[Désignation],MATCH(ROW()-4,table[Ordre],0)),"")</f>
        <v/>
      </c>
      <c r="O34" s="139" t="str">
        <f>IFERROR(INDEX(table[[Fournisseur ]],MATCH(ROW()-4,table[Ordre2],0)),"")</f>
        <v>Objet insolite</v>
      </c>
      <c r="P34" s="139" t="str">
        <f>IFERROR(INDEX(table[Détails],MATCH(ROW()-4,table[Ordre3],0)),"")</f>
        <v>Bois d'ossature</v>
      </c>
    </row>
    <row r="35" spans="1:16">
      <c r="A35" s="46" t="s">
        <v>23</v>
      </c>
      <c r="B35" s="47" t="s">
        <v>45</v>
      </c>
      <c r="C35" s="47" t="s">
        <v>74</v>
      </c>
      <c r="D35" s="47" t="s">
        <v>75</v>
      </c>
      <c r="E35" s="48">
        <v>1</v>
      </c>
      <c r="F35" s="48">
        <v>1</v>
      </c>
      <c r="G35" s="48">
        <v>1</v>
      </c>
      <c r="H35" s="49">
        <v>3.58</v>
      </c>
      <c r="I35" s="50">
        <v>0</v>
      </c>
      <c r="J35" s="50">
        <f>Devis!$D$8</f>
        <v>0</v>
      </c>
      <c r="K35" s="135" t="b">
        <f>IF(COUNTIF(A$4:A35,table[[#This Row],[Désignation]])=1,MAX(K$4:K34)+1)</f>
        <v>0</v>
      </c>
      <c r="L35" s="182" t="b">
        <f>IF(COUNTIF(B$4:B35,table[[#This Row],[Fournisseur ]])=1,MAX(L$4:L34)+1)</f>
        <v>0</v>
      </c>
      <c r="M35" s="182">
        <f>IF(COUNTIF(C$4:C35,table[[#This Row],[Détails]])=1,MAX(M$4:M34)+1)</f>
        <v>31</v>
      </c>
      <c r="N35" s="140" t="str">
        <f>IFERROR(INDEX(table[Désignation],MATCH(ROW()-4,table[Ordre],0)),"")</f>
        <v/>
      </c>
      <c r="O35" s="139" t="str">
        <f>IFERROR(INDEX(table[[Fournisseur ]],MATCH(ROW()-4,table[Ordre2],0)),"")</f>
        <v>Osterman</v>
      </c>
      <c r="P35" s="139" t="str">
        <f>IFERROR(INDEX(table[Détails],MATCH(ROW()-4,table[Ordre3],0)),"")</f>
        <v>sapin menuiserie</v>
      </c>
    </row>
    <row r="36" spans="1:16">
      <c r="A36" s="29" t="s">
        <v>23</v>
      </c>
      <c r="B36" s="51" t="s">
        <v>45</v>
      </c>
      <c r="C36" s="51" t="s">
        <v>76</v>
      </c>
      <c r="D36" s="51"/>
      <c r="E36" s="52">
        <v>1</v>
      </c>
      <c r="F36" s="52">
        <v>1</v>
      </c>
      <c r="G36" s="52">
        <v>1</v>
      </c>
      <c r="H36" s="19"/>
      <c r="I36" s="53">
        <v>0</v>
      </c>
      <c r="J36" s="53">
        <f>Devis!$D$8</f>
        <v>0</v>
      </c>
      <c r="K36" s="135" t="b">
        <f>IF(COUNTIF(A$4:A36,table[[#This Row],[Désignation]])=1,MAX(K$4:K35)+1)</f>
        <v>0</v>
      </c>
      <c r="L36" s="182" t="b">
        <f>IF(COUNTIF(B$4:B36,table[[#This Row],[Fournisseur ]])=1,MAX(L$4:L35)+1)</f>
        <v>0</v>
      </c>
      <c r="M36" s="182">
        <f>IF(COUNTIF(C$4:C36,table[[#This Row],[Détails]])=1,MAX(M$4:M35)+1)</f>
        <v>32</v>
      </c>
      <c r="N36" s="140" t="str">
        <f>IFERROR(INDEX(table[Désignation],MATCH(ROW()-4,table[Ordre],0)),"")</f>
        <v/>
      </c>
      <c r="O36" s="139" t="str">
        <f>IFERROR(INDEX(table[[Fournisseur ]],MATCH(ROW()-4,table[Ordre2],0)),"")</f>
        <v>Panofrance</v>
      </c>
      <c r="P36" s="139" t="str">
        <f>IFERROR(INDEX(table[Détails],MATCH(ROW()-4,table[Ordre3],0)),"")</f>
        <v>Parquet</v>
      </c>
    </row>
    <row r="37" spans="1:16">
      <c r="A37" s="46" t="s">
        <v>23</v>
      </c>
      <c r="B37" s="47" t="s">
        <v>45</v>
      </c>
      <c r="C37" s="47" t="s">
        <v>77</v>
      </c>
      <c r="D37" s="47"/>
      <c r="E37" s="48">
        <v>1</v>
      </c>
      <c r="F37" s="48">
        <v>1</v>
      </c>
      <c r="G37" s="48">
        <v>1</v>
      </c>
      <c r="H37" s="49"/>
      <c r="I37" s="50">
        <v>0</v>
      </c>
      <c r="J37" s="50">
        <f>Devis!$D$8</f>
        <v>0</v>
      </c>
      <c r="K37" s="135" t="b">
        <f>IF(COUNTIF(A$4:A37,table[[#This Row],[Désignation]])=1,MAX(K$4:K36)+1)</f>
        <v>0</v>
      </c>
      <c r="L37" s="182" t="b">
        <f>IF(COUNTIF(B$4:B37,table[[#This Row],[Fournisseur ]])=1,MAX(L$4:L36)+1)</f>
        <v>0</v>
      </c>
      <c r="M37" s="182">
        <f>IF(COUNTIF(C$4:C37,table[[#This Row],[Détails]])=1,MAX(M$4:M36)+1)</f>
        <v>33</v>
      </c>
      <c r="N37" s="140" t="str">
        <f>IFERROR(INDEX(table[Désignation],MATCH(ROW()-4,table[Ordre],0)),"")</f>
        <v/>
      </c>
      <c r="O37" s="139" t="str">
        <f>IFERROR(INDEX(table[[Fournisseur ]],MATCH(ROW()-4,table[Ordre2],0)),"")</f>
        <v>Périgord bois</v>
      </c>
      <c r="P37" s="139" t="str">
        <f>IFERROR(INDEX(table[Détails],MATCH(ROW()-4,table[Ordre3],0)),"")</f>
        <v>Colle parquet</v>
      </c>
    </row>
    <row r="38" spans="1:16">
      <c r="A38" s="29" t="s">
        <v>23</v>
      </c>
      <c r="B38" s="51" t="s">
        <v>45</v>
      </c>
      <c r="C38" s="51" t="s">
        <v>78</v>
      </c>
      <c r="D38" s="51" t="s">
        <v>79</v>
      </c>
      <c r="E38" s="52">
        <v>2.8</v>
      </c>
      <c r="F38" s="52">
        <v>2.0699999999999998</v>
      </c>
      <c r="G38" s="52">
        <v>1</v>
      </c>
      <c r="H38" s="19">
        <v>14.7</v>
      </c>
      <c r="I38" s="53">
        <v>0</v>
      </c>
      <c r="J38" s="53">
        <f>Devis!$D$8</f>
        <v>0</v>
      </c>
      <c r="K38" s="135" t="b">
        <f>IF(COUNTIF(A$4:A38,table[[#This Row],[Désignation]])=1,MAX(K$4:K37)+1)</f>
        <v>0</v>
      </c>
      <c r="L38" s="182" t="b">
        <f>IF(COUNTIF(B$4:B38,table[[#This Row],[Fournisseur ]])=1,MAX(L$4:L37)+1)</f>
        <v>0</v>
      </c>
      <c r="M38" s="182">
        <f>IF(COUNTIF(C$4:C38,table[[#This Row],[Détails]])=1,MAX(M$4:M37)+1)</f>
        <v>34</v>
      </c>
      <c r="N38" s="140" t="str">
        <f>IFERROR(INDEX(table[Désignation],MATCH(ROW()-4,table[Ordre],0)),"")</f>
        <v/>
      </c>
      <c r="O38" s="139" t="str">
        <f>IFERROR(INDEX(table[[Fournisseur ]],MATCH(ROW()-4,table[Ordre2],0)),"")</f>
        <v xml:space="preserve">Polyrey </v>
      </c>
      <c r="P38" s="139" t="str">
        <f>IFERROR(INDEX(table[Détails],MATCH(ROW()-4,table[Ordre3],0)),"")</f>
        <v>H3991</v>
      </c>
    </row>
    <row r="39" spans="1:16">
      <c r="A39" s="46" t="s">
        <v>23</v>
      </c>
      <c r="B39" s="47" t="s">
        <v>45</v>
      </c>
      <c r="C39" s="47" t="s">
        <v>587</v>
      </c>
      <c r="D39" s="47" t="s">
        <v>80</v>
      </c>
      <c r="E39" s="48">
        <v>2.8</v>
      </c>
      <c r="F39" s="48">
        <v>1.31</v>
      </c>
      <c r="G39" s="48">
        <v>1</v>
      </c>
      <c r="H39" s="49">
        <v>19.7</v>
      </c>
      <c r="I39" s="50">
        <v>0</v>
      </c>
      <c r="J39" s="50">
        <f>Devis!$D$8</f>
        <v>0</v>
      </c>
      <c r="K39" s="135" t="b">
        <f>IF(COUNTIF(A$4:A39,table[[#This Row],[Désignation]])=1,MAX(K$4:K38)+1)</f>
        <v>0</v>
      </c>
      <c r="L39" s="182" t="b">
        <f>IF(COUNTIF(B$4:B39,table[[#This Row],[Fournisseur ]])=1,MAX(L$4:L38)+1)</f>
        <v>0</v>
      </c>
      <c r="M39" s="182">
        <f>IF(COUNTIF(C$4:C39,table[[#This Row],[Détails]])=1,MAX(M$4:M38)+1)</f>
        <v>35</v>
      </c>
      <c r="N39" s="140" t="str">
        <f>IFERROR(INDEX(table[Désignation],MATCH(ROW()-4,table[Ordre],0)),"")</f>
        <v/>
      </c>
      <c r="O39" s="139" t="str">
        <f>IFERROR(INDEX(table[[Fournisseur ]],MATCH(ROW()-4,table[Ordre2],0)),"")</f>
        <v>Retif</v>
      </c>
      <c r="P39" s="139" t="str">
        <f>IFERROR(INDEX(table[Détails],MATCH(ROW()-4,table[Ordre3],0)),"")</f>
        <v>H3991 s</v>
      </c>
    </row>
    <row r="40" spans="1:16">
      <c r="A40" s="29" t="s">
        <v>23</v>
      </c>
      <c r="B40" s="51" t="s">
        <v>45</v>
      </c>
      <c r="C40" s="51" t="s">
        <v>81</v>
      </c>
      <c r="D40" s="51" t="s">
        <v>82</v>
      </c>
      <c r="E40" s="52">
        <v>2.5</v>
      </c>
      <c r="F40" s="52">
        <v>1.25</v>
      </c>
      <c r="G40" s="52">
        <v>1</v>
      </c>
      <c r="H40" s="19">
        <v>11.15</v>
      </c>
      <c r="I40" s="53">
        <v>0</v>
      </c>
      <c r="J40" s="53">
        <f>Devis!$D$8</f>
        <v>0</v>
      </c>
      <c r="K40" s="135" t="b">
        <f>IF(COUNTIF(A$4:A40,table[[#This Row],[Désignation]])=1,MAX(K$4:K39)+1)</f>
        <v>0</v>
      </c>
      <c r="L40" s="182" t="b">
        <f>IF(COUNTIF(B$4:B40,table[[#This Row],[Fournisseur ]])=1,MAX(L$4:L39)+1)</f>
        <v>0</v>
      </c>
      <c r="M40" s="182">
        <f>IF(COUNTIF(C$4:C40,table[[#This Row],[Détails]])=1,MAX(M$4:M39)+1)</f>
        <v>36</v>
      </c>
      <c r="N40" s="140" t="str">
        <f>IFERROR(INDEX(table[Désignation],MATCH(ROW()-4,table[Ordre],0)),"")</f>
        <v/>
      </c>
      <c r="O40" s="139" t="str">
        <f>IFERROR(INDEX(table[[Fournisseur ]],MATCH(ROW()-4,table[Ordre2],0)),"")</f>
        <v>Rétif</v>
      </c>
      <c r="P40" s="139" t="str">
        <f>IFERROR(INDEX(table[Détails],MATCH(ROW()-4,table[Ordre3],0)),"")</f>
        <v xml:space="preserve">CP filmé </v>
      </c>
    </row>
    <row r="41" spans="1:16">
      <c r="A41" s="46" t="s">
        <v>23</v>
      </c>
      <c r="B41" s="47" t="s">
        <v>45</v>
      </c>
      <c r="C41" s="47" t="s">
        <v>588</v>
      </c>
      <c r="D41" s="47" t="s">
        <v>83</v>
      </c>
      <c r="E41" s="48">
        <v>2.5</v>
      </c>
      <c r="F41" s="48">
        <v>1.25</v>
      </c>
      <c r="G41" s="48">
        <v>1</v>
      </c>
      <c r="H41" s="49">
        <v>12.9</v>
      </c>
      <c r="I41" s="50">
        <v>0</v>
      </c>
      <c r="J41" s="50">
        <f>Devis!$D$8</f>
        <v>0</v>
      </c>
      <c r="K41" s="135" t="b">
        <f>IF(COUNTIF(A$4:A41,table[[#This Row],[Désignation]])=1,MAX(K$4:K40)+1)</f>
        <v>0</v>
      </c>
      <c r="L41" s="182" t="b">
        <f>IF(COUNTIF(B$4:B41,table[[#This Row],[Fournisseur ]])=1,MAX(L$4:L40)+1)</f>
        <v>0</v>
      </c>
      <c r="M41" s="182">
        <f>IF(COUNTIF(C$4:C41,table[[#This Row],[Détails]])=1,MAX(M$4:M40)+1)</f>
        <v>37</v>
      </c>
      <c r="N41" s="140" t="str">
        <f>IFERROR(INDEX(table[Désignation],MATCH(ROW()-4,table[Ordre],0)),"")</f>
        <v/>
      </c>
      <c r="O41" s="139" t="str">
        <f>IFERROR(INDEX(table[[Fournisseur ]],MATCH(ROW()-4,table[Ordre2],0)),"")</f>
        <v>Rotin filé</v>
      </c>
      <c r="P41" s="139" t="str">
        <f>IFERROR(INDEX(table[Détails],MATCH(ROW()-4,table[Ordre3],0)),"")</f>
        <v>CP filmé s</v>
      </c>
    </row>
    <row r="42" spans="1:16">
      <c r="A42" s="29" t="s">
        <v>23</v>
      </c>
      <c r="B42" s="51" t="s">
        <v>45</v>
      </c>
      <c r="C42" s="51" t="s">
        <v>84</v>
      </c>
      <c r="D42" s="51"/>
      <c r="E42" s="52">
        <v>3.04</v>
      </c>
      <c r="F42" s="52">
        <v>1.53</v>
      </c>
      <c r="G42" s="52">
        <v>1</v>
      </c>
      <c r="H42" s="19">
        <v>19.22</v>
      </c>
      <c r="I42" s="53">
        <v>0</v>
      </c>
      <c r="J42" s="53">
        <f>Devis!$D$8</f>
        <v>0</v>
      </c>
      <c r="K42" s="135" t="b">
        <f>IF(COUNTIF(A$4:A42,table[[#This Row],[Désignation]])=1,MAX(K$4:K41)+1)</f>
        <v>0</v>
      </c>
      <c r="L42" s="182" t="b">
        <f>IF(COUNTIF(B$4:B42,table[[#This Row],[Fournisseur ]])=1,MAX(L$4:L41)+1)</f>
        <v>0</v>
      </c>
      <c r="M42" s="182">
        <f>IF(COUNTIF(C$4:C42,table[[#This Row],[Détails]])=1,MAX(M$4:M41)+1)</f>
        <v>38</v>
      </c>
      <c r="N42" s="140" t="str">
        <f>IFERROR(INDEX(table[Désignation],MATCH(ROW()-4,table[Ordre],0)),"")</f>
        <v/>
      </c>
      <c r="O42" s="139" t="str">
        <f>IFERROR(INDEX(table[[Fournisseur ]],MATCH(ROW()-4,table[Ordre2],0)),"")</f>
        <v>Soromap</v>
      </c>
      <c r="P42" s="139" t="str">
        <f>IFERROR(INDEX(table[Détails],MATCH(ROW()-4,table[Ordre3],0)),"")</f>
        <v>CP bouleau 21 mm</v>
      </c>
    </row>
    <row r="43" spans="1:16">
      <c r="A43" s="46" t="s">
        <v>23</v>
      </c>
      <c r="B43" s="47" t="s">
        <v>45</v>
      </c>
      <c r="C43" s="47" t="s">
        <v>85</v>
      </c>
      <c r="D43" s="47"/>
      <c r="E43" s="48">
        <v>3.04</v>
      </c>
      <c r="F43" s="48">
        <v>1.53</v>
      </c>
      <c r="G43" s="48">
        <v>1</v>
      </c>
      <c r="H43" s="49">
        <v>41</v>
      </c>
      <c r="I43" s="50">
        <v>0</v>
      </c>
      <c r="J43" s="50">
        <f>Devis!$D$8</f>
        <v>0</v>
      </c>
      <c r="K43" s="135" t="b">
        <f>IF(COUNTIF(A$4:A43,table[[#This Row],[Désignation]])=1,MAX(K$4:K42)+1)</f>
        <v>0</v>
      </c>
      <c r="L43" s="182" t="b">
        <f>IF(COUNTIF(B$4:B43,table[[#This Row],[Fournisseur ]])=1,MAX(L$4:L42)+1)</f>
        <v>0</v>
      </c>
      <c r="M43" s="182">
        <f>IF(COUNTIF(C$4:C43,table[[#This Row],[Détails]])=1,MAX(M$4:M42)+1)</f>
        <v>39</v>
      </c>
      <c r="N43" s="140" t="str">
        <f>IFERROR(INDEX(table[Désignation],MATCH(ROW()-4,table[Ordre],0)),"")</f>
        <v/>
      </c>
      <c r="O43" s="139" t="str">
        <f>IFERROR(INDEX(table[[Fournisseur ]],MATCH(ROW()-4,table[Ordre2],0)),"")</f>
        <v>Staron</v>
      </c>
      <c r="P43" s="139" t="str">
        <f>IFERROR(INDEX(table[Détails],MATCH(ROW()-4,table[Ordre3],0)),"")</f>
        <v>CP bouleau 40 mm</v>
      </c>
    </row>
    <row r="44" spans="1:16">
      <c r="A44" s="29" t="s">
        <v>23</v>
      </c>
      <c r="B44" s="51" t="s">
        <v>45</v>
      </c>
      <c r="C44" s="51" t="s">
        <v>86</v>
      </c>
      <c r="D44" s="51" t="s">
        <v>87</v>
      </c>
      <c r="E44" s="52">
        <v>3.07</v>
      </c>
      <c r="F44" s="52">
        <v>1.32</v>
      </c>
      <c r="G44" s="52">
        <v>1</v>
      </c>
      <c r="H44" s="19">
        <v>96.7</v>
      </c>
      <c r="I44" s="53">
        <v>0</v>
      </c>
      <c r="J44" s="53">
        <f>Devis!$D$8</f>
        <v>0</v>
      </c>
      <c r="K44" s="135" t="b">
        <f>IF(COUNTIF(A$4:A44,table[[#This Row],[Désignation]])=1,MAX(K$4:K43)+1)</f>
        <v>0</v>
      </c>
      <c r="L44" s="182" t="b">
        <f>IF(COUNTIF(B$4:B44,table[[#This Row],[Fournisseur ]])=1,MAX(L$4:L43)+1)</f>
        <v>0</v>
      </c>
      <c r="M44" s="182">
        <f>IF(COUNTIF(C$4:C44,table[[#This Row],[Détails]])=1,MAX(M$4:M43)+1)</f>
        <v>40</v>
      </c>
      <c r="N44" s="140" t="str">
        <f>IFERROR(INDEX(table[Désignation],MATCH(ROW()-4,table[Ordre],0)),"")</f>
        <v/>
      </c>
      <c r="O44" s="139" t="str">
        <f>IFERROR(INDEX(table[[Fournisseur ]],MATCH(ROW()-4,table[Ordre2],0)),"")</f>
        <v>Sunclear</v>
      </c>
      <c r="P44" s="139" t="str">
        <f>IFERROR(INDEX(table[Détails],MATCH(ROW()-4,table[Ordre3],0)),"")</f>
        <v>Compact</v>
      </c>
    </row>
    <row r="45" spans="1:16">
      <c r="A45" s="46" t="s">
        <v>23</v>
      </c>
      <c r="B45" s="47" t="s">
        <v>45</v>
      </c>
      <c r="C45" s="47" t="s">
        <v>88</v>
      </c>
      <c r="D45" s="47" t="s">
        <v>89</v>
      </c>
      <c r="E45" s="48">
        <v>2.5</v>
      </c>
      <c r="F45" s="48">
        <v>1.22</v>
      </c>
      <c r="G45" s="48">
        <v>1</v>
      </c>
      <c r="H45" s="49">
        <v>32.17</v>
      </c>
      <c r="I45" s="50">
        <v>0</v>
      </c>
      <c r="J45" s="50">
        <f>Devis!$D$8</f>
        <v>0</v>
      </c>
      <c r="K45" s="135" t="b">
        <f>IF(COUNTIF(A$4:A45,table[[#This Row],[Désignation]])=1,MAX(K$4:K44)+1)</f>
        <v>0</v>
      </c>
      <c r="L45" s="182" t="b">
        <f>IF(COUNTIF(B$4:B45,table[[#This Row],[Fournisseur ]])=1,MAX(L$4:L44)+1)</f>
        <v>0</v>
      </c>
      <c r="M45" s="182">
        <f>IF(COUNTIF(C$4:C45,table[[#This Row],[Détails]])=1,MAX(M$4:M44)+1)</f>
        <v>41</v>
      </c>
      <c r="N45" s="140" t="str">
        <f>IFERROR(INDEX(table[Désignation],MATCH(ROW()-4,table[Ordre],0)),"")</f>
        <v/>
      </c>
      <c r="O45" s="139" t="str">
        <f>IFERROR(INDEX(table[[Fournisseur ]],MATCH(ROW()-4,table[Ordre2],0)),"")</f>
        <v>TDB</v>
      </c>
      <c r="P45" s="139" t="str">
        <f>IFERROR(INDEX(table[Détails],MATCH(ROW()-4,table[Ordre3],0)),"")</f>
        <v xml:space="preserve">CP chêne </v>
      </c>
    </row>
    <row r="46" spans="1:16">
      <c r="A46" s="29" t="s">
        <v>23</v>
      </c>
      <c r="B46" s="51" t="s">
        <v>45</v>
      </c>
      <c r="C46" s="51" t="s">
        <v>589</v>
      </c>
      <c r="D46" s="51" t="s">
        <v>82</v>
      </c>
      <c r="E46" s="52">
        <v>2.5</v>
      </c>
      <c r="F46" s="52">
        <v>1.24</v>
      </c>
      <c r="G46" s="52">
        <v>1</v>
      </c>
      <c r="H46" s="19">
        <v>23.12</v>
      </c>
      <c r="I46" s="53">
        <v>0</v>
      </c>
      <c r="J46" s="53">
        <f>Devis!$D$8</f>
        <v>0</v>
      </c>
      <c r="K46" s="135" t="b">
        <f>IF(COUNTIF(A$4:A46,table[[#This Row],[Désignation]])=1,MAX(K$4:K45)+1)</f>
        <v>0</v>
      </c>
      <c r="L46" s="182" t="b">
        <f>IF(COUNTIF(B$4:B46,table[[#This Row],[Fournisseur ]])=1,MAX(L$4:L45)+1)</f>
        <v>0</v>
      </c>
      <c r="M46" s="182">
        <f>IF(COUNTIF(C$4:C46,table[[#This Row],[Détails]])=1,MAX(M$4:M45)+1)</f>
        <v>42</v>
      </c>
      <c r="N46" s="140" t="str">
        <f>IFERROR(INDEX(table[Désignation],MATCH(ROW()-4,table[Ordre],0)),"")</f>
        <v/>
      </c>
      <c r="O46" s="139" t="str">
        <f>IFERROR(INDEX(table[[Fournisseur ]],MATCH(ROW()-4,table[Ordre2],0)),"")</f>
        <v>Unikalo</v>
      </c>
      <c r="P46" s="139" t="str">
        <f>IFERROR(INDEX(table[Détails],MATCH(ROW()-4,table[Ordre3],0)),"")</f>
        <v>Cp chêne 9</v>
      </c>
    </row>
    <row r="47" spans="1:16">
      <c r="A47" s="54" t="s">
        <v>23</v>
      </c>
      <c r="B47" s="47" t="s">
        <v>45</v>
      </c>
      <c r="C47" s="47" t="s">
        <v>90</v>
      </c>
      <c r="D47" s="47" t="s">
        <v>89</v>
      </c>
      <c r="E47" s="48">
        <v>2.5</v>
      </c>
      <c r="F47" s="48">
        <v>1.22</v>
      </c>
      <c r="G47" s="48">
        <v>1</v>
      </c>
      <c r="H47" s="49">
        <v>13.8</v>
      </c>
      <c r="I47" s="50">
        <v>0</v>
      </c>
      <c r="J47" s="50">
        <f>Devis!$D$8</f>
        <v>0</v>
      </c>
      <c r="K47" s="135" t="b">
        <f>IF(COUNTIF(A$4:A47,table[[#This Row],[Désignation]])=1,MAX(K$4:K46)+1)</f>
        <v>0</v>
      </c>
      <c r="L47" s="182" t="b">
        <f>IF(COUNTIF(B$4:B47,table[[#This Row],[Fournisseur ]])=1,MAX(L$4:L46)+1)</f>
        <v>0</v>
      </c>
      <c r="M47" s="182">
        <f>IF(COUNTIF(C$4:C47,table[[#This Row],[Détails]])=1,MAX(M$4:M46)+1)</f>
        <v>43</v>
      </c>
      <c r="N47" s="140" t="str">
        <f>IFERROR(INDEX(table[Désignation],MATCH(ROW()-4,table[Ordre],0)),"")</f>
        <v/>
      </c>
      <c r="O47" s="139" t="str">
        <f>IFERROR(INDEX(table[[Fournisseur ]],MATCH(ROW()-4,table[Ordre2],0)),"")</f>
        <v>Vink</v>
      </c>
      <c r="P47" s="139" t="str">
        <f>IFERROR(INDEX(table[Détails],MATCH(ROW()-4,table[Ordre3],0)),"")</f>
        <v>CP peuplier</v>
      </c>
    </row>
    <row r="48" spans="1:16">
      <c r="A48" s="30" t="s">
        <v>23</v>
      </c>
      <c r="B48" s="51" t="s">
        <v>45</v>
      </c>
      <c r="C48" s="51" t="s">
        <v>91</v>
      </c>
      <c r="D48" s="51" t="s">
        <v>69</v>
      </c>
      <c r="E48" s="52">
        <v>5</v>
      </c>
      <c r="F48" s="52">
        <v>2.0499999999999998</v>
      </c>
      <c r="G48" s="52">
        <v>1</v>
      </c>
      <c r="H48" s="19">
        <v>26.55</v>
      </c>
      <c r="I48" s="53">
        <v>0</v>
      </c>
      <c r="J48" s="53">
        <f>Devis!$D$8</f>
        <v>0</v>
      </c>
      <c r="K48" s="135" t="b">
        <f>IF(COUNTIF(A$4:A48,table[[#This Row],[Désignation]])=1,MAX(K$4:K47)+1)</f>
        <v>0</v>
      </c>
      <c r="L48" s="182" t="b">
        <f>IF(COUNTIF(B$4:B48,table[[#This Row],[Fournisseur ]])=1,MAX(L$4:L47)+1)</f>
        <v>0</v>
      </c>
      <c r="M48" s="182">
        <f>IF(COUNTIF(C$4:C48,table[[#This Row],[Détails]])=1,MAX(M$4:M47)+1)</f>
        <v>44</v>
      </c>
      <c r="N48" s="140" t="str">
        <f>IFERROR(INDEX(table[Désignation],MATCH(ROW()-4,table[Ordre],0)),"")</f>
        <v/>
      </c>
      <c r="O48" s="139" t="str">
        <f>IFERROR(INDEX(table[[Fournisseur ]],MATCH(ROW()-4,table[Ordre2],0)),"")</f>
        <v>Tente</v>
      </c>
      <c r="P48" s="139" t="str">
        <f>IFERROR(INDEX(table[Détails],MATCH(ROW()-4,table[Ordre3],0)),"")</f>
        <v>3 plis douglas</v>
      </c>
    </row>
    <row r="49" spans="1:16">
      <c r="A49" s="46" t="s">
        <v>23</v>
      </c>
      <c r="B49" s="47" t="s">
        <v>45</v>
      </c>
      <c r="C49" s="47" t="s">
        <v>92</v>
      </c>
      <c r="D49" s="47" t="s">
        <v>93</v>
      </c>
      <c r="E49" s="48">
        <v>5.0999999999999996</v>
      </c>
      <c r="F49" s="48">
        <v>1</v>
      </c>
      <c r="G49" s="48">
        <v>1</v>
      </c>
      <c r="H49" s="49">
        <v>2.16</v>
      </c>
      <c r="I49" s="50">
        <v>0</v>
      </c>
      <c r="J49" s="50">
        <f>Devis!$D$8</f>
        <v>0</v>
      </c>
      <c r="K49" s="135" t="b">
        <f>IF(COUNTIF(A$4:A49,table[[#This Row],[Désignation]])=1,MAX(K$4:K48)+1)</f>
        <v>0</v>
      </c>
      <c r="L49" s="182" t="b">
        <f>IF(COUNTIF(B$4:B49,table[[#This Row],[Fournisseur ]])=1,MAX(L$4:L48)+1)</f>
        <v>0</v>
      </c>
      <c r="M49" s="182">
        <f>IF(COUNTIF(C$4:C49,table[[#This Row],[Détails]])=1,MAX(M$4:M48)+1)</f>
        <v>45</v>
      </c>
      <c r="N49" s="140" t="str">
        <f>IFERROR(INDEX(table[Désignation],MATCH(ROW()-4,table[Ordre],0)),"")</f>
        <v/>
      </c>
      <c r="O49" s="139" t="str">
        <f>IFERROR(INDEX(table[[Fournisseur ]],MATCH(ROW()-4,table[Ordre2],0)),"")</f>
        <v>Superfront</v>
      </c>
      <c r="P49" s="139" t="str">
        <f>IFERROR(INDEX(table[Détails],MATCH(ROW()-4,table[Ordre3],0)),"")</f>
        <v>sapin charpente</v>
      </c>
    </row>
    <row r="50" spans="1:16">
      <c r="A50" s="29" t="s">
        <v>23</v>
      </c>
      <c r="B50" s="51" t="s">
        <v>45</v>
      </c>
      <c r="C50" s="51" t="s">
        <v>94</v>
      </c>
      <c r="D50" s="51" t="s">
        <v>89</v>
      </c>
      <c r="E50" s="52">
        <v>2.5</v>
      </c>
      <c r="F50" s="52">
        <v>1.22</v>
      </c>
      <c r="G50" s="52">
        <v>1</v>
      </c>
      <c r="H50" s="19">
        <v>16.25</v>
      </c>
      <c r="I50" s="53">
        <v>0</v>
      </c>
      <c r="J50" s="53">
        <f>Devis!$D$8</f>
        <v>0</v>
      </c>
      <c r="K50" s="135" t="b">
        <f>IF(COUNTIF(A$4:A50,table[[#This Row],[Désignation]])=1,MAX(K$4:K49)+1)</f>
        <v>0</v>
      </c>
      <c r="L50" s="182" t="b">
        <f>IF(COUNTIF(B$4:B50,table[[#This Row],[Fournisseur ]])=1,MAX(L$4:L49)+1)</f>
        <v>0</v>
      </c>
      <c r="M50" s="182">
        <f>IF(COUNTIF(C$4:C50,table[[#This Row],[Détails]])=1,MAX(M$4:M49)+1)</f>
        <v>46</v>
      </c>
      <c r="N50" s="140" t="str">
        <f>IFERROR(INDEX(table[Désignation],MATCH(ROW()-4,table[Ordre],0)),"")</f>
        <v/>
      </c>
      <c r="O50" s="139" t="str">
        <f>IFERROR(INDEX(table[[Fournisseur ]],MATCH(ROW()-4,table[Ordre2],0)),"")</f>
        <v>Rolpin</v>
      </c>
      <c r="P50" s="139" t="str">
        <f>IFERROR(INDEX(table[Détails],MATCH(ROW()-4,table[Ordre3],0)),"")</f>
        <v>Cp Okoumé int</v>
      </c>
    </row>
    <row r="51" spans="1:16">
      <c r="A51" s="46" t="s">
        <v>23</v>
      </c>
      <c r="B51" s="47" t="s">
        <v>45</v>
      </c>
      <c r="C51" s="47" t="s">
        <v>95</v>
      </c>
      <c r="D51" s="47" t="s">
        <v>96</v>
      </c>
      <c r="E51" s="48">
        <v>1</v>
      </c>
      <c r="F51" s="48">
        <v>5.4</v>
      </c>
      <c r="G51" s="48">
        <v>1</v>
      </c>
      <c r="H51" s="49">
        <v>4.16</v>
      </c>
      <c r="I51" s="50">
        <v>0</v>
      </c>
      <c r="J51" s="50">
        <f>Devis!$D$8</f>
        <v>0</v>
      </c>
      <c r="K51" s="135" t="b">
        <f>IF(COUNTIF(A$4:A51,table[[#This Row],[Désignation]])=1,MAX(K$4:K50)+1)</f>
        <v>0</v>
      </c>
      <c r="L51" s="182" t="b">
        <f>IF(COUNTIF(B$4:B51,table[[#This Row],[Fournisseur ]])=1,MAX(L$4:L50)+1)</f>
        <v>0</v>
      </c>
      <c r="M51" s="182">
        <f>IF(COUNTIF(C$4:C51,table[[#This Row],[Détails]])=1,MAX(M$4:M50)+1)</f>
        <v>47</v>
      </c>
      <c r="N51" s="140" t="str">
        <f>IFERROR(INDEX(table[Désignation],MATCH(ROW()-4,table[Ordre],0)),"")</f>
        <v/>
      </c>
      <c r="O51" s="139" t="str">
        <f>IFERROR(INDEX(table[[Fournisseur ]],MATCH(ROW()-4,table[Ordre2],0)),"")</f>
        <v xml:space="preserve">LTL </v>
      </c>
      <c r="P51" s="139" t="str">
        <f>IFERROR(INDEX(table[Détails],MATCH(ROW()-4,table[Ordre3],0)),"")</f>
        <v>Sapin rouge</v>
      </c>
    </row>
    <row r="52" spans="1:16">
      <c r="A52" s="29" t="s">
        <v>23</v>
      </c>
      <c r="B52" s="51" t="s">
        <v>45</v>
      </c>
      <c r="C52" s="51" t="s">
        <v>97</v>
      </c>
      <c r="D52" s="51" t="s">
        <v>98</v>
      </c>
      <c r="E52" s="52">
        <v>3.1</v>
      </c>
      <c r="F52" s="52">
        <v>1.53</v>
      </c>
      <c r="G52" s="52">
        <v>1</v>
      </c>
      <c r="H52" s="19">
        <v>7</v>
      </c>
      <c r="I52" s="53">
        <v>0</v>
      </c>
      <c r="J52" s="53">
        <f>Devis!$D$8</f>
        <v>0</v>
      </c>
      <c r="K52" s="135" t="b">
        <f>IF(COUNTIF(A$4:A52,table[[#This Row],[Désignation]])=1,MAX(K$4:K51)+1)</f>
        <v>0</v>
      </c>
      <c r="L52" s="182" t="b">
        <f>IF(COUNTIF(B$4:B52,table[[#This Row],[Fournisseur ]])=1,MAX(L$4:L51)+1)</f>
        <v>0</v>
      </c>
      <c r="M52" s="182">
        <f>IF(COUNTIF(C$4:C52,table[[#This Row],[Détails]])=1,MAX(M$4:M51)+1)</f>
        <v>48</v>
      </c>
      <c r="N52" s="140" t="str">
        <f>IFERROR(INDEX(table[Désignation],MATCH(ROW()-4,table[Ordre],0)),"")</f>
        <v/>
      </c>
      <c r="O52" s="139" t="str">
        <f>IFERROR(INDEX(table[[Fournisseur ]],MATCH(ROW()-4,table[Ordre2],0)),"")</f>
        <v>bidule</v>
      </c>
      <c r="P52" s="139" t="str">
        <f>IFERROR(INDEX(table[Détails],MATCH(ROW()-4,table[Ordre3],0)),"")</f>
        <v>CP</v>
      </c>
    </row>
    <row r="53" spans="1:16">
      <c r="A53" s="29" t="s">
        <v>26</v>
      </c>
      <c r="B53" s="51" t="s">
        <v>99</v>
      </c>
      <c r="C53" s="56" t="s">
        <v>100</v>
      </c>
      <c r="D53" s="51">
        <v>55451</v>
      </c>
      <c r="E53" s="52">
        <v>1</v>
      </c>
      <c r="F53" s="52">
        <v>1</v>
      </c>
      <c r="G53" s="52">
        <v>1</v>
      </c>
      <c r="H53" s="19">
        <v>7.99</v>
      </c>
      <c r="I53" s="53">
        <v>0</v>
      </c>
      <c r="J53" s="53">
        <f>Devis!$D$8</f>
        <v>0</v>
      </c>
      <c r="K53" s="135" t="b">
        <f>IF(COUNTIF(A$4:A53,table[[#This Row],[Désignation]])=1,MAX(K$4:K52)+1)</f>
        <v>0</v>
      </c>
      <c r="L53" s="182">
        <f>IF(COUNTIF(B$4:B53,table[[#This Row],[Fournisseur ]])=1,MAX(L$4:L52)+1)</f>
        <v>5</v>
      </c>
      <c r="M53" s="182">
        <f>IF(COUNTIF(C$4:C53,table[[#This Row],[Détails]])=1,MAX(M$4:M52)+1)</f>
        <v>49</v>
      </c>
      <c r="N53" s="140" t="str">
        <f>IFERROR(INDEX(table[Désignation],MATCH(ROW()-4,table[Ordre],0)),"")</f>
        <v/>
      </c>
      <c r="O53" s="139" t="str">
        <f>IFERROR(INDEX(table[[Fournisseur ]],MATCH(ROW()-4,table[Ordre2],0)),"")</f>
        <v/>
      </c>
      <c r="P53" s="139" t="str">
        <f>IFERROR(INDEX(table[Détails],MATCH(ROW()-4,table[Ordre3],0)),"")</f>
        <v xml:space="preserve">Colle MS </v>
      </c>
    </row>
    <row r="54" spans="1:16">
      <c r="A54" s="46" t="s">
        <v>26</v>
      </c>
      <c r="B54" s="47" t="s">
        <v>99</v>
      </c>
      <c r="C54" s="47" t="s">
        <v>101</v>
      </c>
      <c r="D54" s="47"/>
      <c r="E54" s="48">
        <v>1</v>
      </c>
      <c r="F54" s="48">
        <v>1</v>
      </c>
      <c r="G54" s="48">
        <v>1</v>
      </c>
      <c r="H54" s="49">
        <v>1.6</v>
      </c>
      <c r="I54" s="50">
        <v>0</v>
      </c>
      <c r="J54" s="50">
        <f>Devis!$D$8</f>
        <v>0</v>
      </c>
      <c r="K54" s="135" t="b">
        <f>IF(COUNTIF(A$4:A54,table[[#This Row],[Désignation]])=1,MAX(K$4:K53)+1)</f>
        <v>0</v>
      </c>
      <c r="L54" s="182" t="b">
        <f>IF(COUNTIF(B$4:B54,table[[#This Row],[Fournisseur ]])=1,MAX(L$4:L53)+1)</f>
        <v>0</v>
      </c>
      <c r="M54" s="182">
        <f>IF(COUNTIF(C$4:C54,table[[#This Row],[Détails]])=1,MAX(M$4:M53)+1)</f>
        <v>50</v>
      </c>
      <c r="N54" s="140" t="str">
        <f>IFERROR(INDEX(table[Désignation],MATCH(ROW()-4,table[Ordre],0)),"")</f>
        <v/>
      </c>
      <c r="O54" s="139" t="str">
        <f>IFERROR(INDEX(table[[Fournisseur ]],MATCH(ROW()-4,table[Ordre2],0)),"")</f>
        <v/>
      </c>
      <c r="P54" s="139" t="str">
        <f>IFERROR(INDEX(table[Détails],MATCH(ROW()-4,table[Ordre3],0)),"")</f>
        <v>colle néoprène</v>
      </c>
    </row>
    <row r="55" spans="1:16">
      <c r="A55" s="29" t="s">
        <v>26</v>
      </c>
      <c r="B55" s="51" t="s">
        <v>99</v>
      </c>
      <c r="C55" s="51" t="s">
        <v>102</v>
      </c>
      <c r="D55" s="51" t="s">
        <v>103</v>
      </c>
      <c r="E55" s="52">
        <v>1</v>
      </c>
      <c r="F55" s="52">
        <v>1</v>
      </c>
      <c r="G55" s="52">
        <v>1</v>
      </c>
      <c r="H55" s="19">
        <v>15</v>
      </c>
      <c r="I55" s="53">
        <v>0</v>
      </c>
      <c r="J55" s="53">
        <f>Devis!$D$8</f>
        <v>0</v>
      </c>
      <c r="K55" s="135" t="b">
        <f>IF(COUNTIF(A$4:A55,table[[#This Row],[Désignation]])=1,MAX(K$4:K54)+1)</f>
        <v>0</v>
      </c>
      <c r="L55" s="182" t="b">
        <f>IF(COUNTIF(B$4:B55,table[[#This Row],[Fournisseur ]])=1,MAX(L$4:L54)+1)</f>
        <v>0</v>
      </c>
      <c r="M55" s="182">
        <f>IF(COUNTIF(C$4:C55,table[[#This Row],[Détails]])=1,MAX(M$4:M54)+1)</f>
        <v>51</v>
      </c>
      <c r="N55" s="140" t="str">
        <f>IFERROR(INDEX(table[Désignation],MATCH(ROW()-4,table[Ordre],0)),"")</f>
        <v/>
      </c>
      <c r="O55" s="139" t="str">
        <f>IFERROR(INDEX(table[[Fournisseur ]],MATCH(ROW()-4,table[Ordre2],0)),"")</f>
        <v/>
      </c>
      <c r="P55" s="139" t="str">
        <f>IFERROR(INDEX(table[Détails],MATCH(ROW()-4,table[Ordre3],0)),"")</f>
        <v>Forfait visserie</v>
      </c>
    </row>
    <row r="56" spans="1:16">
      <c r="A56" s="46" t="s">
        <v>27</v>
      </c>
      <c r="B56" s="47" t="s">
        <v>99</v>
      </c>
      <c r="C56" s="47" t="s">
        <v>104</v>
      </c>
      <c r="D56" s="57"/>
      <c r="E56" s="48">
        <v>1</v>
      </c>
      <c r="F56" s="48">
        <v>1</v>
      </c>
      <c r="G56" s="48">
        <v>1</v>
      </c>
      <c r="H56" s="49">
        <v>0.41</v>
      </c>
      <c r="I56" s="50">
        <v>0</v>
      </c>
      <c r="J56" s="50">
        <f>Devis!$D$8</f>
        <v>0</v>
      </c>
      <c r="K56" s="135">
        <f>IF(COUNTIF(A$4:A56,table[[#This Row],[Désignation]])=1,MAX(K$4:K55)+1)</f>
        <v>3</v>
      </c>
      <c r="L56" s="182" t="b">
        <f>IF(COUNTIF(B$4:B56,table[[#This Row],[Fournisseur ]])=1,MAX(L$4:L55)+1)</f>
        <v>0</v>
      </c>
      <c r="M56" s="182">
        <f>IF(COUNTIF(C$4:C56,table[[#This Row],[Détails]])=1,MAX(M$4:M55)+1)</f>
        <v>52</v>
      </c>
      <c r="N56" s="140" t="str">
        <f>IFERROR(INDEX(table[Désignation],MATCH(ROW()-4,table[Ordre],0)),"")</f>
        <v/>
      </c>
      <c r="O56" s="139" t="str">
        <f>IFERROR(INDEX(table[[Fournisseur ]],MATCH(ROW()-4,table[Ordre2],0)),"")</f>
        <v/>
      </c>
      <c r="P56" s="139" t="str">
        <f>IFERROR(INDEX(table[Détails],MATCH(ROW()-4,table[Ordre3],0)),"")</f>
        <v>clé allen</v>
      </c>
    </row>
    <row r="57" spans="1:16">
      <c r="A57" s="29" t="s">
        <v>26</v>
      </c>
      <c r="B57" s="51" t="s">
        <v>99</v>
      </c>
      <c r="C57" s="51" t="s">
        <v>105</v>
      </c>
      <c r="D57" s="51">
        <v>31797</v>
      </c>
      <c r="E57" s="52">
        <v>1</v>
      </c>
      <c r="F57" s="52">
        <v>1</v>
      </c>
      <c r="G57" s="52">
        <v>1</v>
      </c>
      <c r="H57" s="19">
        <v>7.24</v>
      </c>
      <c r="I57" s="53">
        <v>0</v>
      </c>
      <c r="J57" s="53">
        <f>Devis!$D$8</f>
        <v>0</v>
      </c>
      <c r="K57" s="135" t="b">
        <f>IF(COUNTIF(A$4:A57,table[[#This Row],[Désignation]])=1,MAX(K$4:K56)+1)</f>
        <v>0</v>
      </c>
      <c r="L57" s="182" t="b">
        <f>IF(COUNTIF(B$4:B57,table[[#This Row],[Fournisseur ]])=1,MAX(L$4:L56)+1)</f>
        <v>0</v>
      </c>
      <c r="M57" s="182">
        <f>IF(COUNTIF(C$4:C57,table[[#This Row],[Détails]])=1,MAX(M$4:M56)+1)</f>
        <v>53</v>
      </c>
      <c r="N57" s="140" t="str">
        <f>IFERROR(INDEX(table[Désignation],MATCH(ROW()-4,table[Ordre],0)),"")</f>
        <v/>
      </c>
      <c r="O57" s="139" t="str">
        <f>IFERROR(INDEX(table[[Fournisseur ]],MATCH(ROW()-4,table[Ordre2],0)),"")</f>
        <v/>
      </c>
      <c r="P57" s="139" t="str">
        <f>IFERROR(INDEX(table[Détails],MATCH(ROW()-4,table[Ordre3],0)),"")</f>
        <v>Vis TBHC 8*50</v>
      </c>
    </row>
    <row r="58" spans="1:16">
      <c r="A58" s="46" t="s">
        <v>26</v>
      </c>
      <c r="B58" s="47" t="s">
        <v>99</v>
      </c>
      <c r="C58" s="47" t="s">
        <v>106</v>
      </c>
      <c r="D58" s="47">
        <v>22902</v>
      </c>
      <c r="E58" s="48">
        <v>1</v>
      </c>
      <c r="F58" s="48">
        <v>1</v>
      </c>
      <c r="G58" s="48">
        <v>1</v>
      </c>
      <c r="H58" s="49">
        <v>77.849999999999994</v>
      </c>
      <c r="I58" s="50">
        <v>0</v>
      </c>
      <c r="J58" s="50">
        <f>Devis!$D$8</f>
        <v>0</v>
      </c>
      <c r="K58" s="135" t="b">
        <f>IF(COUNTIF(A$4:A58,table[[#This Row],[Désignation]])=1,MAX(K$4:K57)+1)</f>
        <v>0</v>
      </c>
      <c r="L58" s="182" t="b">
        <f>IF(COUNTIF(B$4:B58,table[[#This Row],[Fournisseur ]])=1,MAX(L$4:L57)+1)</f>
        <v>0</v>
      </c>
      <c r="M58" s="182">
        <f>IF(COUNTIF(C$4:C58,table[[#This Row],[Détails]])=1,MAX(M$4:M57)+1)</f>
        <v>54</v>
      </c>
      <c r="N58" s="140" t="str">
        <f>IFERROR(INDEX(table[Désignation],MATCH(ROW()-4,table[Ordre],0)),"")</f>
        <v/>
      </c>
      <c r="O58" s="139" t="str">
        <f>IFERROR(INDEX(table[[Fournisseur ]],MATCH(ROW()-4,table[Ordre2],0)),"")</f>
        <v/>
      </c>
      <c r="P58" s="139" t="str">
        <f>IFERROR(INDEX(table[Détails],MATCH(ROW()-4,table[Ordre3],0)),"")</f>
        <v>Rivet 4 x12 noir</v>
      </c>
    </row>
    <row r="59" spans="1:16">
      <c r="A59" s="29" t="s">
        <v>26</v>
      </c>
      <c r="B59" s="51" t="s">
        <v>99</v>
      </c>
      <c r="C59" s="51" t="s">
        <v>107</v>
      </c>
      <c r="D59" s="51">
        <v>999996</v>
      </c>
      <c r="E59" s="52">
        <v>1</v>
      </c>
      <c r="F59" s="52">
        <v>1</v>
      </c>
      <c r="G59" s="52">
        <v>1</v>
      </c>
      <c r="H59" s="19">
        <v>18.28</v>
      </c>
      <c r="I59" s="53">
        <v>0</v>
      </c>
      <c r="J59" s="53">
        <f>Devis!$D$8</f>
        <v>0</v>
      </c>
      <c r="K59" s="135" t="b">
        <f>IF(COUNTIF(A$4:A59,table[[#This Row],[Désignation]])=1,MAX(K$4:K58)+1)</f>
        <v>0</v>
      </c>
      <c r="L59" s="182" t="b">
        <f>IF(COUNTIF(B$4:B59,table[[#This Row],[Fournisseur ]])=1,MAX(L$4:L58)+1)</f>
        <v>0</v>
      </c>
      <c r="M59" s="182">
        <f>IF(COUNTIF(C$4:C59,table[[#This Row],[Détails]])=1,MAX(M$4:M58)+1)</f>
        <v>55</v>
      </c>
      <c r="N59" s="140" t="str">
        <f>IFERROR(INDEX(table[Désignation],MATCH(ROW()-4,table[Ordre],0)),"")</f>
        <v/>
      </c>
      <c r="O59" s="139" t="str">
        <f>IFERROR(INDEX(table[[Fournisseur ]],MATCH(ROW()-4,table[Ordre2],0)),"")</f>
        <v/>
      </c>
      <c r="P59" s="139" t="str">
        <f>IFERROR(INDEX(table[Détails],MATCH(ROW()-4,table[Ordre3],0)),"")</f>
        <v>Boulon 4 x 12</v>
      </c>
    </row>
    <row r="60" spans="1:16">
      <c r="A60" s="46" t="s">
        <v>26</v>
      </c>
      <c r="B60" s="47" t="s">
        <v>99</v>
      </c>
      <c r="C60" s="47" t="s">
        <v>108</v>
      </c>
      <c r="D60" s="47">
        <v>4332</v>
      </c>
      <c r="E60" s="48">
        <v>1</v>
      </c>
      <c r="F60" s="48">
        <v>1</v>
      </c>
      <c r="G60" s="48">
        <v>1</v>
      </c>
      <c r="H60" s="49">
        <v>3.85</v>
      </c>
      <c r="I60" s="50">
        <v>0</v>
      </c>
      <c r="J60" s="50">
        <f>Devis!$D$8</f>
        <v>0</v>
      </c>
      <c r="K60" s="135" t="b">
        <f>IF(COUNTIF(A$4:A60,table[[#This Row],[Désignation]])=1,MAX(K$4:K59)+1)</f>
        <v>0</v>
      </c>
      <c r="L60" s="182" t="b">
        <f>IF(COUNTIF(B$4:B60,table[[#This Row],[Fournisseur ]])=1,MAX(L$4:L59)+1)</f>
        <v>0</v>
      </c>
      <c r="M60" s="182">
        <f>IF(COUNTIF(C$4:C60,table[[#This Row],[Détails]])=1,MAX(M$4:M59)+1)</f>
        <v>56</v>
      </c>
      <c r="N60" s="140" t="str">
        <f>IFERROR(INDEX(table[Désignation],MATCH(ROW()-4,table[Ordre],0)),"")</f>
        <v/>
      </c>
      <c r="O60" s="139" t="str">
        <f>IFERROR(INDEX(table[[Fournisseur ]],MATCH(ROW()-4,table[Ordre2],0)),"")</f>
        <v/>
      </c>
      <c r="P60" s="139" t="str">
        <f>IFERROR(INDEX(table[Détails],MATCH(ROW()-4,table[Ordre3],0)),"")</f>
        <v>Ecrou 4</v>
      </c>
    </row>
    <row r="61" spans="1:16">
      <c r="A61" s="30" t="s">
        <v>26</v>
      </c>
      <c r="B61" s="51" t="s">
        <v>99</v>
      </c>
      <c r="C61" s="56" t="s">
        <v>109</v>
      </c>
      <c r="D61" s="51"/>
      <c r="E61" s="52">
        <v>1</v>
      </c>
      <c r="F61" s="52">
        <v>1</v>
      </c>
      <c r="G61" s="52">
        <v>1</v>
      </c>
      <c r="H61" s="19">
        <v>38.33</v>
      </c>
      <c r="I61" s="53">
        <v>0</v>
      </c>
      <c r="J61" s="53">
        <f>Devis!$D$8</f>
        <v>0</v>
      </c>
      <c r="K61" s="135" t="b">
        <f>IF(COUNTIF(A$4:A61,table[[#This Row],[Désignation]])=1,MAX(K$4:K60)+1)</f>
        <v>0</v>
      </c>
      <c r="L61" s="182" t="b">
        <f>IF(COUNTIF(B$4:B61,table[[#This Row],[Fournisseur ]])=1,MAX(L$4:L60)+1)</f>
        <v>0</v>
      </c>
      <c r="M61" s="182">
        <f>IF(COUNTIF(C$4:C61,table[[#This Row],[Détails]])=1,MAX(M$4:M60)+1)</f>
        <v>57</v>
      </c>
      <c r="N61" s="140" t="str">
        <f>IFERROR(INDEX(table[Désignation],MATCH(ROW()-4,table[Ordre],0)),"")</f>
        <v/>
      </c>
      <c r="O61" s="139" t="str">
        <f>IFERROR(INDEX(table[[Fournisseur ]],MATCH(ROW()-4,table[Ordre2],0)),"")</f>
        <v/>
      </c>
      <c r="P61" s="139" t="str">
        <f>IFERROR(INDEX(table[Détails],MATCH(ROW()-4,table[Ordre3],0)),"")</f>
        <v>Sintobois</v>
      </c>
    </row>
    <row r="62" spans="1:16">
      <c r="A62" s="46" t="s">
        <v>26</v>
      </c>
      <c r="B62" s="47" t="s">
        <v>99</v>
      </c>
      <c r="C62" s="47" t="s">
        <v>110</v>
      </c>
      <c r="D62" s="47"/>
      <c r="E62" s="48">
        <v>1</v>
      </c>
      <c r="F62" s="48">
        <v>1</v>
      </c>
      <c r="G62" s="48">
        <v>1</v>
      </c>
      <c r="H62" s="49">
        <v>229</v>
      </c>
      <c r="I62" s="50">
        <v>0</v>
      </c>
      <c r="J62" s="50">
        <f>Devis!$D$8</f>
        <v>0</v>
      </c>
      <c r="K62" s="135" t="b">
        <f>IF(COUNTIF(A$4:A62,table[[#This Row],[Désignation]])=1,MAX(K$4:K61)+1)</f>
        <v>0</v>
      </c>
      <c r="L62" s="182" t="b">
        <f>IF(COUNTIF(B$4:B62,table[[#This Row],[Fournisseur ]])=1,MAX(L$4:L61)+1)</f>
        <v>0</v>
      </c>
      <c r="M62" s="182">
        <f>IF(COUNTIF(C$4:C62,table[[#This Row],[Détails]])=1,MAX(M$4:M61)+1)</f>
        <v>58</v>
      </c>
      <c r="N62" s="140" t="str">
        <f>IFERROR(INDEX(table[Désignation],MATCH(ROW()-4,table[Ordre],0)),"")</f>
        <v/>
      </c>
      <c r="O62" s="139" t="str">
        <f>IFERROR(INDEX(table[[Fournisseur ]],MATCH(ROW()-4,table[Ordre2],0)),"")</f>
        <v/>
      </c>
      <c r="P62" s="139" t="str">
        <f>IFERROR(INDEX(table[Détails],MATCH(ROW()-4,table[Ordre3],0)),"")</f>
        <v>Kit placard</v>
      </c>
    </row>
    <row r="63" spans="1:16">
      <c r="A63" s="30" t="s">
        <v>24</v>
      </c>
      <c r="B63" s="51" t="s">
        <v>111</v>
      </c>
      <c r="C63" s="58" t="s">
        <v>112</v>
      </c>
      <c r="D63" s="59" t="s">
        <v>113</v>
      </c>
      <c r="E63" s="60">
        <v>1</v>
      </c>
      <c r="F63" s="60">
        <v>1</v>
      </c>
      <c r="G63" s="60">
        <v>1</v>
      </c>
      <c r="H63" s="90">
        <v>55</v>
      </c>
      <c r="I63" s="53">
        <v>0</v>
      </c>
      <c r="J63" s="53">
        <f>Devis!$D$8</f>
        <v>0</v>
      </c>
      <c r="K63" s="135">
        <f>IF(COUNTIF(A$4:A63,table[[#This Row],[Désignation]])=1,MAX(K$4:K62)+1)</f>
        <v>4</v>
      </c>
      <c r="L63" s="182">
        <f>IF(COUNTIF(B$4:B63,table[[#This Row],[Fournisseur ]])=1,MAX(L$4:L62)+1)</f>
        <v>6</v>
      </c>
      <c r="M63" s="182">
        <f>IF(COUNTIF(C$4:C63,table[[#This Row],[Détails]])=1,MAX(M$4:M62)+1)</f>
        <v>59</v>
      </c>
      <c r="N63" s="140" t="str">
        <f>IFERROR(INDEX(table[Désignation],MATCH(ROW()-4,table[Ordre],0)),"")</f>
        <v/>
      </c>
      <c r="O63" s="139" t="str">
        <f>IFERROR(INDEX(table[[Fournisseur ]],MATCH(ROW()-4,table[Ordre2],0)),"")</f>
        <v/>
      </c>
      <c r="P63" s="139" t="str">
        <f>IFERROR(INDEX(table[Détails],MATCH(ROW()-4,table[Ordre3],0)),"")</f>
        <v>BE caché</v>
      </c>
    </row>
    <row r="64" spans="1:16">
      <c r="A64" s="54" t="s">
        <v>24</v>
      </c>
      <c r="B64" s="47" t="s">
        <v>111</v>
      </c>
      <c r="C64" s="58" t="s">
        <v>114</v>
      </c>
      <c r="D64" s="59" t="s">
        <v>113</v>
      </c>
      <c r="E64" s="60">
        <v>1</v>
      </c>
      <c r="F64" s="60">
        <v>1</v>
      </c>
      <c r="G64" s="60">
        <v>1</v>
      </c>
      <c r="H64" s="90">
        <f>Devis!$Q$3</f>
        <v>0</v>
      </c>
      <c r="I64" s="50">
        <v>0</v>
      </c>
      <c r="J64" s="53">
        <f>Devis!$D$8</f>
        <v>0</v>
      </c>
      <c r="K64" s="135" t="b">
        <f>IF(COUNTIF(A$4:A64,table[[#This Row],[Désignation]])=1,MAX(K$4:K63)+1)</f>
        <v>0</v>
      </c>
      <c r="L64" s="182" t="b">
        <f>IF(COUNTIF(B$4:B64,table[[#This Row],[Fournisseur ]])=1,MAX(L$4:L63)+1)</f>
        <v>0</v>
      </c>
      <c r="M64" s="182">
        <f>IF(COUNTIF(C$4:C64,table[[#This Row],[Détails]])=1,MAX(M$4:M63)+1)</f>
        <v>60</v>
      </c>
      <c r="N64" s="140" t="str">
        <f>IFERROR(INDEX(table[Désignation],MATCH(ROW()-4,table[Ordre],0)),"")</f>
        <v/>
      </c>
      <c r="O64" s="139" t="str">
        <f>IFERROR(INDEX(table[[Fournisseur ]],MATCH(ROW()-4,table[Ordre2],0)),"")</f>
        <v/>
      </c>
      <c r="P64" s="139" t="str">
        <f>IFERROR(INDEX(table[Détails],MATCH(ROW()-4,table[Ordre3],0)),"")</f>
        <v>BE</v>
      </c>
    </row>
    <row r="65" spans="1:16">
      <c r="A65" s="30" t="s">
        <v>24</v>
      </c>
      <c r="B65" s="51" t="s">
        <v>111</v>
      </c>
      <c r="C65" s="98" t="s">
        <v>115</v>
      </c>
      <c r="D65" s="98" t="s">
        <v>113</v>
      </c>
      <c r="E65" s="99">
        <v>1</v>
      </c>
      <c r="F65" s="99">
        <v>1</v>
      </c>
      <c r="G65" s="99">
        <v>1</v>
      </c>
      <c r="H65" s="100">
        <f>Devis!$Q$4</f>
        <v>0</v>
      </c>
      <c r="I65" s="53">
        <v>0</v>
      </c>
      <c r="J65" s="53">
        <f>Devis!$D$8</f>
        <v>0</v>
      </c>
      <c r="K65" s="135" t="b">
        <f>IF(COUNTIF(A$4:A65,table[[#This Row],[Désignation]])=1,MAX(K$4:K64)+1)</f>
        <v>0</v>
      </c>
      <c r="L65" s="182" t="b">
        <f>IF(COUNTIF(B$4:B65,table[[#This Row],[Fournisseur ]])=1,MAX(L$4:L64)+1)</f>
        <v>0</v>
      </c>
      <c r="M65" s="182">
        <f>IF(COUNTIF(C$4:C65,table[[#This Row],[Détails]])=1,MAX(M$4:M64)+1)</f>
        <v>61</v>
      </c>
      <c r="N65" s="140" t="str">
        <f>IFERROR(INDEX(table[Désignation],MATCH(ROW()-4,table[Ordre],0)),"")</f>
        <v/>
      </c>
      <c r="O65" s="139" t="str">
        <f>IFERROR(INDEX(table[[Fournisseur ]],MATCH(ROW()-4,table[Ordre2],0)),"")</f>
        <v/>
      </c>
      <c r="P65" s="139" t="str">
        <f>IFERROR(INDEX(table[Détails],MATCH(ROW()-4,table[Ordre3],0)),"")</f>
        <v>Mise à plat</v>
      </c>
    </row>
    <row r="66" spans="1:16">
      <c r="A66" s="54" t="s">
        <v>24</v>
      </c>
      <c r="B66" s="47" t="s">
        <v>111</v>
      </c>
      <c r="C66" s="61" t="s">
        <v>565</v>
      </c>
      <c r="D66" s="62" t="s">
        <v>113</v>
      </c>
      <c r="E66" s="63">
        <v>1</v>
      </c>
      <c r="F66" s="63">
        <v>1</v>
      </c>
      <c r="G66" s="63">
        <v>1</v>
      </c>
      <c r="H66" s="91">
        <f>Devis!$Q$5</f>
        <v>0</v>
      </c>
      <c r="I66" s="50">
        <v>0</v>
      </c>
      <c r="J66" s="53">
        <f>Devis!$D$8</f>
        <v>0</v>
      </c>
      <c r="K66" s="135" t="b">
        <f>IF(COUNTIF(A$4:A66,table[[#This Row],[Désignation]])=1,MAX(K$4:K65)+1)</f>
        <v>0</v>
      </c>
      <c r="L66" s="182" t="b">
        <f>IF(COUNTIF(B$4:B66,table[[#This Row],[Fournisseur ]])=1,MAX(L$4:L65)+1)</f>
        <v>0</v>
      </c>
      <c r="M66" s="182">
        <f>IF(COUNTIF(C$4:C66,table[[#This Row],[Détails]])=1,MAX(M$4:M65)+1)</f>
        <v>62</v>
      </c>
      <c r="N66" s="140" t="str">
        <f>IFERROR(INDEX(table[Désignation],MATCH(ROW()-4,table[Ordre],0)),"")</f>
        <v/>
      </c>
      <c r="O66" s="139" t="str">
        <f>IFERROR(INDEX(table[[Fournisseur ]],MATCH(ROW()-4,table[Ordre2],0)),"")</f>
        <v/>
      </c>
      <c r="P66" s="139" t="str">
        <f>IFERROR(INDEX(table[Détails],MATCH(ROW()-4,table[Ordre3],0)),"")</f>
        <v>Programmation</v>
      </c>
    </row>
    <row r="67" spans="1:16">
      <c r="A67" s="30" t="s">
        <v>24</v>
      </c>
      <c r="B67" s="51" t="s">
        <v>111</v>
      </c>
      <c r="C67" s="127" t="s">
        <v>568</v>
      </c>
      <c r="D67" s="128" t="s">
        <v>113</v>
      </c>
      <c r="E67" s="129">
        <v>1</v>
      </c>
      <c r="F67" s="129">
        <v>1</v>
      </c>
      <c r="G67" s="129">
        <v>1</v>
      </c>
      <c r="H67" s="130">
        <f>Devis!$L$2</f>
        <v>60</v>
      </c>
      <c r="I67" s="53">
        <v>0</v>
      </c>
      <c r="J67" s="53">
        <f>Devis!$D$8</f>
        <v>0</v>
      </c>
      <c r="K67" s="135" t="b">
        <f>IF(COUNTIF(A$4:A67,table[[#This Row],[Désignation]])=1,MAX(K$4:K66)+1)</f>
        <v>0</v>
      </c>
      <c r="L67" s="182" t="b">
        <f>IF(COUNTIF(B$4:B67,table[[#This Row],[Fournisseur ]])=1,MAX(L$4:L66)+1)</f>
        <v>0</v>
      </c>
      <c r="M67" s="182">
        <f>IF(COUNTIF(C$4:C67,table[[#This Row],[Détails]])=1,MAX(M$4:M66)+1)</f>
        <v>63</v>
      </c>
      <c r="N67" s="140" t="str">
        <f>IFERROR(INDEX(table[Désignation],MATCH(ROW()-4,table[Ordre],0)),"")</f>
        <v/>
      </c>
      <c r="O67" s="139" t="str">
        <f>IFERROR(INDEX(table[[Fournisseur ]],MATCH(ROW()-4,table[Ordre2],0)),"")</f>
        <v/>
      </c>
      <c r="P67" s="139" t="str">
        <f>IFERROR(INDEX(table[Détails],MATCH(ROW()-4,table[Ordre3],0)),"")</f>
        <v>Collage</v>
      </c>
    </row>
    <row r="68" spans="1:16">
      <c r="A68" s="54" t="s">
        <v>24</v>
      </c>
      <c r="B68" s="47" t="s">
        <v>111</v>
      </c>
      <c r="C68" s="120" t="s">
        <v>569</v>
      </c>
      <c r="D68" s="121" t="s">
        <v>113</v>
      </c>
      <c r="E68" s="122">
        <v>1</v>
      </c>
      <c r="F68" s="122">
        <v>1</v>
      </c>
      <c r="G68" s="122">
        <v>1</v>
      </c>
      <c r="H68" s="123">
        <f>Devis!$L$3</f>
        <v>80</v>
      </c>
      <c r="I68" s="50">
        <v>0</v>
      </c>
      <c r="J68" s="53">
        <f>Devis!$D$8</f>
        <v>0</v>
      </c>
      <c r="K68" s="135" t="b">
        <f>IF(COUNTIF(A$4:A68,table[[#This Row],[Désignation]])=1,MAX(K$4:K67)+1)</f>
        <v>0</v>
      </c>
      <c r="L68" s="182" t="b">
        <f>IF(COUNTIF(B$4:B68,table[[#This Row],[Fournisseur ]])=1,MAX(L$4:L67)+1)</f>
        <v>0</v>
      </c>
      <c r="M68" s="182">
        <f>IF(COUNTIF(C$4:C68,table[[#This Row],[Détails]])=1,MAX(M$4:M67)+1)</f>
        <v>64</v>
      </c>
      <c r="N68" s="140" t="str">
        <f>IFERROR(INDEX(table[Désignation],MATCH(ROW()-4,table[Ordre],0)),"")</f>
        <v/>
      </c>
      <c r="O68" s="139" t="str">
        <f>IFERROR(INDEX(table[[Fournisseur ]],MATCH(ROW()-4,table[Ordre2],0)),"")</f>
        <v/>
      </c>
      <c r="P68" s="139" t="str">
        <f>IFERROR(INDEX(table[Détails],MATCH(ROW()-4,table[Ordre3],0)),"")</f>
        <v>Usinage</v>
      </c>
    </row>
    <row r="69" spans="1:16">
      <c r="A69" s="30" t="s">
        <v>24</v>
      </c>
      <c r="B69" s="51" t="s">
        <v>111</v>
      </c>
      <c r="C69" s="113" t="s">
        <v>570</v>
      </c>
      <c r="D69" s="114" t="s">
        <v>113</v>
      </c>
      <c r="E69" s="115">
        <v>1</v>
      </c>
      <c r="F69" s="115">
        <v>1</v>
      </c>
      <c r="G69" s="115">
        <v>1</v>
      </c>
      <c r="H69" s="116">
        <f>Devis!$L$4</f>
        <v>60</v>
      </c>
      <c r="I69" s="53">
        <v>0</v>
      </c>
      <c r="J69" s="53">
        <f>Devis!$D$8</f>
        <v>0</v>
      </c>
      <c r="K69" s="135" t="b">
        <f>IF(COUNTIF(A$4:A69,table[[#This Row],[Désignation]])=1,MAX(K$4:K68)+1)</f>
        <v>0</v>
      </c>
      <c r="L69" s="182" t="b">
        <f>IF(COUNTIF(B$4:B69,table[[#This Row],[Fournisseur ]])=1,MAX(L$4:L68)+1)</f>
        <v>0</v>
      </c>
      <c r="M69" s="182">
        <f>IF(COUNTIF(C$4:C69,table[[#This Row],[Détails]])=1,MAX(M$4:M68)+1)</f>
        <v>65</v>
      </c>
      <c r="N69" s="140" t="str">
        <f>IFERROR(INDEX(table[Désignation],MATCH(ROW()-4,table[Ordre],0)),"")</f>
        <v/>
      </c>
      <c r="O69" s="139" t="str">
        <f>IFERROR(INDEX(table[[Fournisseur ]],MATCH(ROW()-4,table[Ordre2],0)),"")</f>
        <v/>
      </c>
      <c r="P69" s="139" t="str">
        <f>IFERROR(INDEX(table[Détails],MATCH(ROW()-4,table[Ordre3],0)),"")</f>
        <v>Montage</v>
      </c>
    </row>
    <row r="70" spans="1:16">
      <c r="A70" s="54" t="s">
        <v>24</v>
      </c>
      <c r="B70" s="47" t="s">
        <v>111</v>
      </c>
      <c r="C70" s="67" t="s">
        <v>561</v>
      </c>
      <c r="D70" s="68" t="s">
        <v>113</v>
      </c>
      <c r="E70" s="69">
        <v>1</v>
      </c>
      <c r="F70" s="69">
        <v>1</v>
      </c>
      <c r="G70" s="69">
        <v>1</v>
      </c>
      <c r="H70" s="93">
        <f>Devis!$L$5</f>
        <v>60</v>
      </c>
      <c r="I70" s="50">
        <v>0</v>
      </c>
      <c r="J70" s="53">
        <f>Devis!$D$8</f>
        <v>0</v>
      </c>
      <c r="K70" s="135" t="b">
        <f>IF(COUNTIF(A$4:A70,table[[#This Row],[Désignation]])=1,MAX(K$4:K69)+1)</f>
        <v>0</v>
      </c>
      <c r="L70" s="182" t="b">
        <f>IF(COUNTIF(B$4:B70,table[[#This Row],[Fournisseur ]])=1,MAX(L$4:L69)+1)</f>
        <v>0</v>
      </c>
      <c r="M70" s="182">
        <f>IF(COUNTIF(C$4:C70,table[[#This Row],[Détails]])=1,MAX(M$4:M69)+1)</f>
        <v>66</v>
      </c>
      <c r="N70" s="140" t="str">
        <f>IFERROR(INDEX(table[Désignation],MATCH(ROW()-4,table[Ordre],0)),"")</f>
        <v/>
      </c>
      <c r="O70" s="139" t="str">
        <f>IFERROR(INDEX(table[[Fournisseur ]],MATCH(ROW()-4,table[Ordre2],0)),"")</f>
        <v/>
      </c>
      <c r="P70" s="139" t="str">
        <f>IFERROR(INDEX(table[Détails],MATCH(ROW()-4,table[Ordre3],0)),"")</f>
        <v>Laque</v>
      </c>
    </row>
    <row r="71" spans="1:16">
      <c r="A71" s="54" t="s">
        <v>24</v>
      </c>
      <c r="B71" s="47" t="s">
        <v>111</v>
      </c>
      <c r="C71" s="70" t="s">
        <v>571</v>
      </c>
      <c r="D71" s="71" t="s">
        <v>113</v>
      </c>
      <c r="E71" s="72">
        <v>1</v>
      </c>
      <c r="F71" s="72">
        <v>1</v>
      </c>
      <c r="G71" s="72">
        <v>1</v>
      </c>
      <c r="H71" s="94">
        <f>Devis!$L$6</f>
        <v>60</v>
      </c>
      <c r="I71" s="50">
        <v>0</v>
      </c>
      <c r="J71" s="53">
        <f>Devis!$D$8</f>
        <v>0</v>
      </c>
      <c r="K71" s="135" t="b">
        <f>IF(COUNTIF(A$4:A71,table[[#This Row],[Désignation]])=1,MAX(K$4:K70)+1)</f>
        <v>0</v>
      </c>
      <c r="L71" s="182" t="b">
        <f>IF(COUNTIF(B$4:B71,table[[#This Row],[Fournisseur ]])=1,MAX(L$4:L70)+1)</f>
        <v>0</v>
      </c>
      <c r="M71" s="182">
        <f>IF(COUNTIF(C$4:C71,table[[#This Row],[Détails]])=1,MAX(M$4:M70)+1)</f>
        <v>67</v>
      </c>
      <c r="N71" s="140" t="str">
        <f>IFERROR(INDEX(table[Désignation],MATCH(ROW()-4,table[Ordre],0)),"")</f>
        <v/>
      </c>
      <c r="O71" s="139" t="str">
        <f>IFERROR(INDEX(table[[Fournisseur ]],MATCH(ROW()-4,table[Ordre2],0)),"")</f>
        <v/>
      </c>
      <c r="P71" s="139" t="str">
        <f>IFERROR(INDEX(table[Détails],MATCH(ROW()-4,table[Ordre3],0)),"")</f>
        <v>Re-montage</v>
      </c>
    </row>
    <row r="72" spans="1:16">
      <c r="A72" s="30" t="s">
        <v>24</v>
      </c>
      <c r="B72" s="51" t="s">
        <v>111</v>
      </c>
      <c r="C72" s="73" t="s">
        <v>572</v>
      </c>
      <c r="D72" s="74" t="s">
        <v>113</v>
      </c>
      <c r="E72" s="75">
        <v>1</v>
      </c>
      <c r="F72" s="75">
        <v>1</v>
      </c>
      <c r="G72" s="75">
        <v>1</v>
      </c>
      <c r="H72" s="95">
        <f>Devis!$L$7</f>
        <v>30</v>
      </c>
      <c r="I72" s="53">
        <v>0</v>
      </c>
      <c r="J72" s="53">
        <f>Devis!$D$8</f>
        <v>0</v>
      </c>
      <c r="K72" s="135" t="b">
        <f>IF(COUNTIF(A$4:A72,table[[#This Row],[Désignation]])=1,MAX(K$4:K71)+1)</f>
        <v>0</v>
      </c>
      <c r="L72" s="182" t="b">
        <f>IF(COUNTIF(B$4:B72,table[[#This Row],[Fournisseur ]])=1,MAX(L$4:L71)+1)</f>
        <v>0</v>
      </c>
      <c r="M72" s="182">
        <f>IF(COUNTIF(C$4:C72,table[[#This Row],[Détails]])=1,MAX(M$4:M71)+1)</f>
        <v>68</v>
      </c>
      <c r="N72" s="140" t="str">
        <f>IFERROR(INDEX(table[Désignation],MATCH(ROW()-4,table[Ordre],0)),"")</f>
        <v/>
      </c>
      <c r="O72" s="139" t="str">
        <f>IFERROR(INDEX(table[[Fournisseur ]],MATCH(ROW()-4,table[Ordre2],0)),"")</f>
        <v/>
      </c>
      <c r="P72" s="139" t="str">
        <f>IFERROR(INDEX(table[Détails],MATCH(ROW()-4,table[Ordre3],0)),"")</f>
        <v>Emballage</v>
      </c>
    </row>
    <row r="73" spans="1:16">
      <c r="A73" s="54" t="s">
        <v>24</v>
      </c>
      <c r="B73" s="47" t="s">
        <v>111</v>
      </c>
      <c r="C73" s="64" t="s">
        <v>562</v>
      </c>
      <c r="D73" s="65" t="s">
        <v>113</v>
      </c>
      <c r="E73" s="66">
        <v>1</v>
      </c>
      <c r="F73" s="66">
        <v>1</v>
      </c>
      <c r="G73" s="66">
        <v>1</v>
      </c>
      <c r="H73" s="92">
        <f>Devis!$Q$7</f>
        <v>60</v>
      </c>
      <c r="I73" s="50">
        <v>0</v>
      </c>
      <c r="J73" s="53">
        <f>Devis!$D$8</f>
        <v>0</v>
      </c>
      <c r="K73" s="135" t="b">
        <f>IF(COUNTIF(A$4:A73,table[[#This Row],[Désignation]])=1,MAX(K$4:K72)+1)</f>
        <v>0</v>
      </c>
      <c r="L73" s="182" t="b">
        <f>IF(COUNTIF(B$4:B73,table[[#This Row],[Fournisseur ]])=1,MAX(L$4:L72)+1)</f>
        <v>0</v>
      </c>
      <c r="M73" s="182">
        <f>IF(COUNTIF(C$4:C73,table[[#This Row],[Détails]])=1,MAX(M$4:M72)+1)</f>
        <v>69</v>
      </c>
      <c r="N73" s="140" t="str">
        <f>IFERROR(INDEX(table[Désignation],MATCH(ROW()-4,table[Ordre],0)),"")</f>
        <v/>
      </c>
      <c r="O73" s="139" t="str">
        <f>IFERROR(INDEX(table[[Fournisseur ]],MATCH(ROW()-4,table[Ordre2],0)),"")</f>
        <v/>
      </c>
      <c r="P73" s="139" t="str">
        <f>IFERROR(INDEX(table[Détails],MATCH(ROW()-4,table[Ordre3],0)),"")</f>
        <v>Pose 1</v>
      </c>
    </row>
    <row r="74" spans="1:16">
      <c r="A74" s="30" t="s">
        <v>24</v>
      </c>
      <c r="B74" s="51" t="s">
        <v>111</v>
      </c>
      <c r="C74" s="105" t="s">
        <v>563</v>
      </c>
      <c r="D74" s="106" t="s">
        <v>113</v>
      </c>
      <c r="E74" s="107">
        <v>1</v>
      </c>
      <c r="F74" s="107">
        <v>1</v>
      </c>
      <c r="G74" s="107">
        <v>1</v>
      </c>
      <c r="H74" s="108">
        <f>Devis!$Q$8</f>
        <v>60</v>
      </c>
      <c r="I74" s="53">
        <v>0</v>
      </c>
      <c r="J74" s="53">
        <f>Devis!$D$8</f>
        <v>0</v>
      </c>
      <c r="K74" s="135" t="b">
        <f>IF(COUNTIF(A$4:A74,table[[#This Row],[Désignation]])=1,MAX(K$4:K73)+1)</f>
        <v>0</v>
      </c>
      <c r="L74" s="182" t="b">
        <f>IF(COUNTIF(B$4:B74,table[[#This Row],[Fournisseur ]])=1,MAX(L$4:L73)+1)</f>
        <v>0</v>
      </c>
      <c r="M74" s="182">
        <f>IF(COUNTIF(C$4:C74,table[[#This Row],[Détails]])=1,MAX(M$4:M73)+1)</f>
        <v>70</v>
      </c>
      <c r="N74" s="140" t="str">
        <f>IFERROR(INDEX(table[Désignation],MATCH(ROW()-4,table[Ordre],0)),"")</f>
        <v/>
      </c>
      <c r="O74" s="139" t="str">
        <f>IFERROR(INDEX(table[[Fournisseur ]],MATCH(ROW()-4,table[Ordre2],0)),"")</f>
        <v/>
      </c>
      <c r="P74" s="139" t="str">
        <f>IFERROR(INDEX(table[Détails],MATCH(ROW()-4,table[Ordre3],0)),"")</f>
        <v>Pose 2</v>
      </c>
    </row>
    <row r="75" spans="1:16">
      <c r="A75" s="54" t="s">
        <v>24</v>
      </c>
      <c r="B75" s="47" t="s">
        <v>111</v>
      </c>
      <c r="C75" s="55" t="s">
        <v>116</v>
      </c>
      <c r="D75" s="47" t="s">
        <v>117</v>
      </c>
      <c r="E75" s="48">
        <v>1</v>
      </c>
      <c r="F75" s="48">
        <v>1</v>
      </c>
      <c r="G75" s="48">
        <v>1</v>
      </c>
      <c r="H75" s="49">
        <v>0</v>
      </c>
      <c r="I75" s="50">
        <v>0</v>
      </c>
      <c r="J75" s="50">
        <f>Devis!$D$8</f>
        <v>0</v>
      </c>
      <c r="K75" s="135" t="b">
        <f>IF(COUNTIF(A$4:A75,table[[#This Row],[Désignation]])=1,MAX(K$4:K74)+1)</f>
        <v>0</v>
      </c>
      <c r="L75" s="182" t="b">
        <f>IF(COUNTIF(B$4:B75,table[[#This Row],[Fournisseur ]])=1,MAX(L$4:L74)+1)</f>
        <v>0</v>
      </c>
      <c r="M75" s="182">
        <f>IF(COUNTIF(C$4:C75,table[[#This Row],[Détails]])=1,MAX(M$4:M74)+1)</f>
        <v>71</v>
      </c>
      <c r="N75" s="140" t="str">
        <f>IFERROR(INDEX(table[Désignation],MATCH(ROW()-4,table[Ordre],0)),"")</f>
        <v/>
      </c>
      <c r="O75" s="139" t="str">
        <f>IFERROR(INDEX(table[[Fournisseur ]],MATCH(ROW()-4,table[Ordre2],0)),"")</f>
        <v/>
      </c>
      <c r="P75" s="139" t="str">
        <f>IFERROR(INDEX(table[Détails],MATCH(ROW()-4,table[Ordre3],0)),"")</f>
        <v>Essence</v>
      </c>
    </row>
    <row r="76" spans="1:16">
      <c r="A76" s="30" t="s">
        <v>24</v>
      </c>
      <c r="B76" s="51" t="s">
        <v>111</v>
      </c>
      <c r="C76" s="56" t="s">
        <v>121</v>
      </c>
      <c r="D76" s="51" t="s">
        <v>117</v>
      </c>
      <c r="E76" s="52">
        <v>1</v>
      </c>
      <c r="F76" s="52">
        <v>1</v>
      </c>
      <c r="G76" s="52">
        <v>1</v>
      </c>
      <c r="H76" s="19">
        <v>75</v>
      </c>
      <c r="I76" s="53">
        <v>0</v>
      </c>
      <c r="J76" s="53">
        <f>Devis!$D$8</f>
        <v>0</v>
      </c>
      <c r="K76" s="135" t="b">
        <f>IF(COUNTIF(A$4:A76,table[[#This Row],[Désignation]])=1,MAX(K$4:K75)+1)</f>
        <v>0</v>
      </c>
      <c r="L76" s="182" t="b">
        <f>IF(COUNTIF(B$4:B76,table[[#This Row],[Fournisseur ]])=1,MAX(L$4:L75)+1)</f>
        <v>0</v>
      </c>
      <c r="M76" s="182">
        <f>IF(COUNTIF(C$4:C76,table[[#This Row],[Détails]])=1,MAX(M$4:M75)+1)</f>
        <v>72</v>
      </c>
      <c r="N76" s="140" t="str">
        <f>IFERROR(INDEX(table[Désignation],MATCH(ROW()-4,table[Ordre],0)),"")</f>
        <v/>
      </c>
      <c r="O76" s="139" t="str">
        <f>IFERROR(INDEX(table[[Fournisseur ]],MATCH(ROW()-4,table[Ordre2],0)),"")</f>
        <v/>
      </c>
      <c r="P76" s="139" t="str">
        <f>IFERROR(INDEX(table[Détails],MATCH(ROW()-4,table[Ordre3],0)),"")</f>
        <v>Hotel</v>
      </c>
    </row>
    <row r="77" spans="1:16">
      <c r="A77" s="54" t="s">
        <v>24</v>
      </c>
      <c r="B77" s="47" t="s">
        <v>111</v>
      </c>
      <c r="C77" s="55" t="s">
        <v>122</v>
      </c>
      <c r="D77" s="47" t="s">
        <v>117</v>
      </c>
      <c r="E77" s="48">
        <v>1</v>
      </c>
      <c r="F77" s="48">
        <v>1</v>
      </c>
      <c r="G77" s="48">
        <v>1</v>
      </c>
      <c r="H77" s="49">
        <v>17</v>
      </c>
      <c r="I77" s="50">
        <v>0</v>
      </c>
      <c r="J77" s="50">
        <f>Devis!$D$8</f>
        <v>0</v>
      </c>
      <c r="K77" s="135" t="b">
        <f>IF(COUNTIF(A$4:A77,table[[#This Row],[Désignation]])=1,MAX(K$4:K76)+1)</f>
        <v>0</v>
      </c>
      <c r="L77" s="182" t="b">
        <f>IF(COUNTIF(B$4:B77,table[[#This Row],[Fournisseur ]])=1,MAX(L$4:L76)+1)</f>
        <v>0</v>
      </c>
      <c r="M77" s="182">
        <f>IF(COUNTIF(C$4:C77,table[[#This Row],[Détails]])=1,MAX(M$4:M76)+1)</f>
        <v>73</v>
      </c>
      <c r="N77" s="140" t="str">
        <f>IFERROR(INDEX(table[Désignation],MATCH(ROW()-4,table[Ordre],0)),"")</f>
        <v/>
      </c>
      <c r="O77" s="139" t="str">
        <f>IFERROR(INDEX(table[[Fournisseur ]],MATCH(ROW()-4,table[Ordre2],0)),"")</f>
        <v/>
      </c>
      <c r="P77" s="139" t="str">
        <f>IFERROR(INDEX(table[Détails],MATCH(ROW()-4,table[Ordre3],0)),"")</f>
        <v>Repas</v>
      </c>
    </row>
    <row r="78" spans="1:16">
      <c r="A78" s="29" t="s">
        <v>25</v>
      </c>
      <c r="B78" s="51" t="s">
        <v>111</v>
      </c>
      <c r="C78" s="51" t="s">
        <v>123</v>
      </c>
      <c r="D78" s="51" t="s">
        <v>124</v>
      </c>
      <c r="E78" s="52">
        <v>1</v>
      </c>
      <c r="F78" s="52">
        <v>1</v>
      </c>
      <c r="G78" s="52">
        <v>1</v>
      </c>
      <c r="H78" s="19">
        <v>291.66000000000003</v>
      </c>
      <c r="I78" s="53">
        <v>0</v>
      </c>
      <c r="J78" s="53">
        <f>Devis!$D$8</f>
        <v>0</v>
      </c>
      <c r="K78" s="135">
        <f>IF(COUNTIF(A$4:A78,table[[#This Row],[Désignation]])=1,MAX(K$4:K77)+1)</f>
        <v>5</v>
      </c>
      <c r="L78" s="182" t="b">
        <f>IF(COUNTIF(B$4:B78,table[[#This Row],[Fournisseur ]])=1,MAX(L$4:L77)+1)</f>
        <v>0</v>
      </c>
      <c r="M78" s="182">
        <f>IF(COUNTIF(C$4:C78,table[[#This Row],[Détails]])=1,MAX(M$4:M77)+1)</f>
        <v>74</v>
      </c>
      <c r="N78" s="140" t="str">
        <f>IFERROR(INDEX(table[Désignation],MATCH(ROW()-4,table[Ordre],0)),"")</f>
        <v/>
      </c>
      <c r="O78" s="139" t="str">
        <f>IFERROR(INDEX(table[[Fournisseur ]],MATCH(ROW()-4,table[Ordre2],0)),"")</f>
        <v/>
      </c>
      <c r="P78" s="139" t="str">
        <f>IFERROR(INDEX(table[Détails],MATCH(ROW()-4,table[Ordre3],0)),"")</f>
        <v>Colette</v>
      </c>
    </row>
    <row r="79" spans="1:16">
      <c r="A79" s="46" t="s">
        <v>25</v>
      </c>
      <c r="B79" s="47" t="s">
        <v>111</v>
      </c>
      <c r="C79" s="47" t="s">
        <v>125</v>
      </c>
      <c r="D79" s="47" t="s">
        <v>126</v>
      </c>
      <c r="E79" s="48">
        <v>1</v>
      </c>
      <c r="F79" s="48">
        <v>1</v>
      </c>
      <c r="G79" s="48">
        <v>1</v>
      </c>
      <c r="H79" s="49">
        <v>70</v>
      </c>
      <c r="I79" s="50">
        <v>0</v>
      </c>
      <c r="J79" s="50">
        <f>Devis!$D$8</f>
        <v>0</v>
      </c>
      <c r="K79" s="135" t="b">
        <f>IF(COUNTIF(A$4:A79,table[[#This Row],[Désignation]])=1,MAX(K$4:K78)+1)</f>
        <v>0</v>
      </c>
      <c r="L79" s="182" t="b">
        <f>IF(COUNTIF(B$4:B79,table[[#This Row],[Fournisseur ]])=1,MAX(L$4:L78)+1)</f>
        <v>0</v>
      </c>
      <c r="M79" s="182">
        <f>IF(COUNTIF(C$4:C79,table[[#This Row],[Détails]])=1,MAX(M$4:M78)+1)</f>
        <v>75</v>
      </c>
      <c r="N79" s="140" t="str">
        <f>IFERROR(INDEX(table[Désignation],MATCH(ROW()-4,table[Ordre],0)),"")</f>
        <v/>
      </c>
      <c r="O79" s="139" t="str">
        <f>IFERROR(INDEX(table[[Fournisseur ]],MATCH(ROW()-4,table[Ordre2],0)),"")</f>
        <v/>
      </c>
      <c r="P79" s="139" t="str">
        <f>IFERROR(INDEX(table[Détails],MATCH(ROW()-4,table[Ordre3],0)),"")</f>
        <v>Pied compas</v>
      </c>
    </row>
    <row r="80" spans="1:16">
      <c r="A80" s="29" t="s">
        <v>25</v>
      </c>
      <c r="B80" s="51" t="s">
        <v>111</v>
      </c>
      <c r="C80" s="51" t="s">
        <v>127</v>
      </c>
      <c r="D80" s="51" t="s">
        <v>126</v>
      </c>
      <c r="E80" s="52">
        <v>1</v>
      </c>
      <c r="F80" s="52">
        <v>1</v>
      </c>
      <c r="G80" s="52">
        <v>1</v>
      </c>
      <c r="H80" s="19"/>
      <c r="I80" s="53">
        <v>0</v>
      </c>
      <c r="J80" s="53">
        <f>Devis!$D$8</f>
        <v>0</v>
      </c>
      <c r="K80" s="135" t="b">
        <f>IF(COUNTIF(A$4:A80,table[[#This Row],[Désignation]])=1,MAX(K$4:K79)+1)</f>
        <v>0</v>
      </c>
      <c r="L80" s="182" t="b">
        <f>IF(COUNTIF(B$4:B80,table[[#This Row],[Fournisseur ]])=1,MAX(L$4:L79)+1)</f>
        <v>0</v>
      </c>
      <c r="M80" s="182">
        <f>IF(COUNTIF(C$4:C80,table[[#This Row],[Détails]])=1,MAX(M$4:M79)+1)</f>
        <v>76</v>
      </c>
      <c r="N80" s="140" t="str">
        <f>IFERROR(INDEX(table[Désignation],MATCH(ROW()-4,table[Ordre],0)),"")</f>
        <v/>
      </c>
      <c r="O80" s="139" t="str">
        <f>IFERROR(INDEX(table[[Fournisseur ]],MATCH(ROW()-4,table[Ordre2],0)),"")</f>
        <v/>
      </c>
      <c r="P80" s="139" t="str">
        <f>IFERROR(INDEX(table[Détails],MATCH(ROW()-4,table[Ordre3],0)),"")</f>
        <v>Pied tourné</v>
      </c>
    </row>
    <row r="81" spans="1:16">
      <c r="A81" s="54" t="s">
        <v>25</v>
      </c>
      <c r="B81" s="47" t="s">
        <v>111</v>
      </c>
      <c r="C81" s="47" t="s">
        <v>128</v>
      </c>
      <c r="D81" s="47"/>
      <c r="E81" s="48">
        <v>1</v>
      </c>
      <c r="F81" s="48">
        <v>1</v>
      </c>
      <c r="G81" s="48">
        <v>1</v>
      </c>
      <c r="H81" s="49" t="s">
        <v>129</v>
      </c>
      <c r="I81" s="50">
        <v>0</v>
      </c>
      <c r="J81" s="50">
        <f>Devis!$D$8</f>
        <v>0</v>
      </c>
      <c r="K81" s="135" t="b">
        <f>IF(COUNTIF(A$4:A81,table[[#This Row],[Désignation]])=1,MAX(K$4:K80)+1)</f>
        <v>0</v>
      </c>
      <c r="L81" s="182" t="b">
        <f>IF(COUNTIF(B$4:B81,table[[#This Row],[Fournisseur ]])=1,MAX(L$4:L80)+1)</f>
        <v>0</v>
      </c>
      <c r="M81" s="182">
        <f>IF(COUNTIF(C$4:C81,table[[#This Row],[Détails]])=1,MAX(M$4:M80)+1)</f>
        <v>77</v>
      </c>
      <c r="N81" s="140" t="str">
        <f>IFERROR(INDEX(table[Désignation],MATCH(ROW()-4,table[Ordre],0)),"")</f>
        <v/>
      </c>
      <c r="O81" s="139" t="str">
        <f>IFERROR(INDEX(table[[Fournisseur ]],MATCH(ROW()-4,table[Ordre2],0)),"")</f>
        <v/>
      </c>
      <c r="P81" s="139" t="str">
        <f>IFERROR(INDEX(table[Détails],MATCH(ROW()-4,table[Ordre3],0)),"")</f>
        <v>Tray</v>
      </c>
    </row>
    <row r="82" spans="1:16">
      <c r="A82" s="30" t="s">
        <v>25</v>
      </c>
      <c r="B82" s="51" t="s">
        <v>111</v>
      </c>
      <c r="C82" s="51" t="s">
        <v>130</v>
      </c>
      <c r="D82" s="51"/>
      <c r="E82" s="52">
        <v>1</v>
      </c>
      <c r="F82" s="52">
        <v>1</v>
      </c>
      <c r="G82" s="52">
        <v>1</v>
      </c>
      <c r="H82" s="19">
        <v>41.58</v>
      </c>
      <c r="I82" s="53">
        <v>0</v>
      </c>
      <c r="J82" s="53">
        <f>Devis!$D$8</f>
        <v>0</v>
      </c>
      <c r="K82" s="135" t="b">
        <f>IF(COUNTIF(A$4:A82,table[[#This Row],[Désignation]])=1,MAX(K$4:K81)+1)</f>
        <v>0</v>
      </c>
      <c r="L82" s="182" t="b">
        <f>IF(COUNTIF(B$4:B82,table[[#This Row],[Fournisseur ]])=1,MAX(L$4:L81)+1)</f>
        <v>0</v>
      </c>
      <c r="M82" s="182">
        <f>IF(COUNTIF(C$4:C82,table[[#This Row],[Détails]])=1,MAX(M$4:M81)+1)</f>
        <v>78</v>
      </c>
      <c r="N82" s="140" t="str">
        <f>IFERROR(INDEX(table[Désignation],MATCH(ROW()-4,table[Ordre],0)),"")</f>
        <v/>
      </c>
      <c r="O82" s="139" t="str">
        <f>IFERROR(INDEX(table[[Fournisseur ]],MATCH(ROW()-4,table[Ordre2],0)),"")</f>
        <v/>
      </c>
      <c r="P82" s="139" t="str">
        <f>IFERROR(INDEX(table[Détails],MATCH(ROW()-4,table[Ordre3],0)),"")</f>
        <v>Miroir Normand</v>
      </c>
    </row>
    <row r="83" spans="1:16">
      <c r="A83" s="54" t="s">
        <v>25</v>
      </c>
      <c r="B83" s="47" t="s">
        <v>111</v>
      </c>
      <c r="C83" s="47" t="s">
        <v>131</v>
      </c>
      <c r="D83" s="47"/>
      <c r="E83" s="48">
        <v>1</v>
      </c>
      <c r="F83" s="48">
        <v>1</v>
      </c>
      <c r="G83" s="48">
        <v>1</v>
      </c>
      <c r="H83" s="49">
        <v>200</v>
      </c>
      <c r="I83" s="50">
        <v>0</v>
      </c>
      <c r="J83" s="50">
        <f>Devis!$D$8</f>
        <v>0</v>
      </c>
      <c r="K83" s="135" t="b">
        <f>IF(COUNTIF(A$4:A83,table[[#This Row],[Désignation]])=1,MAX(K$4:K82)+1)</f>
        <v>0</v>
      </c>
      <c r="L83" s="182" t="b">
        <f>IF(COUNTIF(B$4:B83,table[[#This Row],[Fournisseur ]])=1,MAX(L$4:L82)+1)</f>
        <v>0</v>
      </c>
      <c r="M83" s="182">
        <f>IF(COUNTIF(C$4:C83,table[[#This Row],[Détails]])=1,MAX(M$4:M82)+1)</f>
        <v>79</v>
      </c>
      <c r="N83" s="140" t="str">
        <f>IFERROR(INDEX(table[Désignation],MATCH(ROW()-4,table[Ordre],0)),"")</f>
        <v/>
      </c>
      <c r="O83" s="139" t="str">
        <f>IFERROR(INDEX(table[[Fournisseur ]],MATCH(ROW()-4,table[Ordre2],0)),"")</f>
        <v/>
      </c>
      <c r="P83" s="139" t="str">
        <f>IFERROR(INDEX(table[Détails],MATCH(ROW()-4,table[Ordre3],0)),"")</f>
        <v>Miroir André</v>
      </c>
    </row>
    <row r="84" spans="1:16">
      <c r="A84" s="29" t="s">
        <v>25</v>
      </c>
      <c r="B84" s="51" t="s">
        <v>111</v>
      </c>
      <c r="C84" s="51" t="s">
        <v>132</v>
      </c>
      <c r="D84" s="51"/>
      <c r="E84" s="52">
        <v>1</v>
      </c>
      <c r="F84" s="52">
        <v>1</v>
      </c>
      <c r="G84" s="52">
        <v>1</v>
      </c>
      <c r="H84" s="19">
        <v>57.83</v>
      </c>
      <c r="I84" s="53">
        <v>0</v>
      </c>
      <c r="J84" s="53">
        <f>Devis!$D$8</f>
        <v>0</v>
      </c>
      <c r="K84" s="135" t="b">
        <f>IF(COUNTIF(A$4:A84,table[[#This Row],[Désignation]])=1,MAX(K$4:K83)+1)</f>
        <v>0</v>
      </c>
      <c r="L84" s="182" t="b">
        <f>IF(COUNTIF(B$4:B84,table[[#This Row],[Fournisseur ]])=1,MAX(L$4:L83)+1)</f>
        <v>0</v>
      </c>
      <c r="M84" s="182">
        <f>IF(COUNTIF(C$4:C84,table[[#This Row],[Détails]])=1,MAX(M$4:M83)+1)</f>
        <v>80</v>
      </c>
      <c r="N84" s="140" t="str">
        <f>IFERROR(INDEX(table[Désignation],MATCH(ROW()-4,table[Ordre],0)),"")</f>
        <v/>
      </c>
      <c r="O84" s="139" t="str">
        <f>IFERROR(INDEX(table[[Fournisseur ]],MATCH(ROW()-4,table[Ordre2],0)),"")</f>
        <v/>
      </c>
      <c r="P84" s="139" t="str">
        <f>IFERROR(INDEX(table[Détails],MATCH(ROW()-4,table[Ordre3],0)),"")</f>
        <v>Rail Rose</v>
      </c>
    </row>
    <row r="85" spans="1:16">
      <c r="A85" s="46" t="s">
        <v>25</v>
      </c>
      <c r="B85" s="47" t="s">
        <v>111</v>
      </c>
      <c r="C85" s="55" t="s">
        <v>133</v>
      </c>
      <c r="D85" s="47"/>
      <c r="E85" s="48">
        <v>1</v>
      </c>
      <c r="F85" s="48">
        <v>1</v>
      </c>
      <c r="G85" s="48">
        <v>1</v>
      </c>
      <c r="H85" s="49">
        <v>55.87</v>
      </c>
      <c r="I85" s="50">
        <v>0</v>
      </c>
      <c r="J85" s="50">
        <f>Devis!$D$8</f>
        <v>0</v>
      </c>
      <c r="K85" s="135" t="b">
        <f>IF(COUNTIF(A$4:A85,table[[#This Row],[Désignation]])=1,MAX(K$4:K84)+1)</f>
        <v>0</v>
      </c>
      <c r="L85" s="182" t="b">
        <f>IF(COUNTIF(B$4:B85,table[[#This Row],[Fournisseur ]])=1,MAX(L$4:L84)+1)</f>
        <v>0</v>
      </c>
      <c r="M85" s="182">
        <f>IF(COUNTIF(C$4:C85,table[[#This Row],[Détails]])=1,MAX(M$4:M84)+1)</f>
        <v>81</v>
      </c>
      <c r="N85" s="140" t="str">
        <f>IFERROR(INDEX(table[Désignation],MATCH(ROW()-4,table[Ordre],0)),"")</f>
        <v/>
      </c>
      <c r="O85" s="139" t="str">
        <f>IFERROR(INDEX(table[[Fournisseur ]],MATCH(ROW()-4,table[Ordre2],0)),"")</f>
        <v/>
      </c>
      <c r="P85" s="139" t="str">
        <f>IFERROR(INDEX(table[Détails],MATCH(ROW()-4,table[Ordre3],0)),"")</f>
        <v>Apoline</v>
      </c>
    </row>
    <row r="86" spans="1:16">
      <c r="A86" s="29" t="s">
        <v>25</v>
      </c>
      <c r="B86" s="51" t="s">
        <v>111</v>
      </c>
      <c r="C86" s="51" t="s">
        <v>134</v>
      </c>
      <c r="D86" s="51"/>
      <c r="E86" s="52">
        <v>1</v>
      </c>
      <c r="F86" s="52">
        <v>1</v>
      </c>
      <c r="G86" s="52">
        <v>1</v>
      </c>
      <c r="H86" s="19">
        <v>24.16</v>
      </c>
      <c r="I86" s="53">
        <v>0</v>
      </c>
      <c r="J86" s="53">
        <f>Devis!$D$8</f>
        <v>0</v>
      </c>
      <c r="K86" s="135" t="b">
        <f>IF(COUNTIF(A$4:A86,table[[#This Row],[Désignation]])=1,MAX(K$4:K85)+1)</f>
        <v>0</v>
      </c>
      <c r="L86" s="182" t="b">
        <f>IF(COUNTIF(B$4:B86,table[[#This Row],[Fournisseur ]])=1,MAX(L$4:L85)+1)</f>
        <v>0</v>
      </c>
      <c r="M86" s="182">
        <f>IF(COUNTIF(C$4:C86,table[[#This Row],[Détails]])=1,MAX(M$4:M85)+1)</f>
        <v>82</v>
      </c>
      <c r="N86" s="140" t="str">
        <f>IFERROR(INDEX(table[Désignation],MATCH(ROW()-4,table[Ordre],0)),"")</f>
        <v/>
      </c>
      <c r="O86" s="139" t="str">
        <f>IFERROR(INDEX(table[[Fournisseur ]],MATCH(ROW()-4,table[Ordre2],0)),"")</f>
        <v/>
      </c>
      <c r="P86" s="139" t="str">
        <f>IFERROR(INDEX(table[Détails],MATCH(ROW()-4,table[Ordre3],0)),"")</f>
        <v>Patère</v>
      </c>
    </row>
    <row r="87" spans="1:16">
      <c r="A87" s="46" t="s">
        <v>24</v>
      </c>
      <c r="B87" s="47" t="s">
        <v>111</v>
      </c>
      <c r="C87" s="47" t="s">
        <v>135</v>
      </c>
      <c r="D87" s="47"/>
      <c r="E87" s="48">
        <v>1</v>
      </c>
      <c r="F87" s="48">
        <v>1</v>
      </c>
      <c r="G87" s="48">
        <v>1</v>
      </c>
      <c r="H87" s="49">
        <v>1500</v>
      </c>
      <c r="I87" s="50">
        <v>0</v>
      </c>
      <c r="J87" s="50">
        <f>Devis!$D$8</f>
        <v>0</v>
      </c>
      <c r="K87" s="135" t="b">
        <f>IF(COUNTIF(A$4:A87,table[[#This Row],[Désignation]])=1,MAX(K$4:K86)+1)</f>
        <v>0</v>
      </c>
      <c r="L87" s="182" t="b">
        <f>IF(COUNTIF(B$4:B87,table[[#This Row],[Fournisseur ]])=1,MAX(L$4:L86)+1)</f>
        <v>0</v>
      </c>
      <c r="M87" s="182">
        <f>IF(COUNTIF(C$4:C87,table[[#This Row],[Détails]])=1,MAX(M$4:M86)+1)</f>
        <v>83</v>
      </c>
      <c r="N87" s="140" t="str">
        <f>IFERROR(INDEX(table[Désignation],MATCH(ROW()-4,table[Ordre],0)),"")</f>
        <v/>
      </c>
      <c r="O87" s="139" t="str">
        <f>IFERROR(INDEX(table[[Fournisseur ]],MATCH(ROW()-4,table[Ordre2],0)),"")</f>
        <v/>
      </c>
      <c r="P87" s="139" t="str">
        <f>IFERROR(INDEX(table[Détails],MATCH(ROW()-4,table[Ordre3],0)),"")</f>
        <v>Bastien</v>
      </c>
    </row>
    <row r="88" spans="1:16">
      <c r="A88" s="30" t="s">
        <v>26</v>
      </c>
      <c r="B88" s="51" t="s">
        <v>136</v>
      </c>
      <c r="C88" s="51" t="s">
        <v>137</v>
      </c>
      <c r="D88" s="51">
        <v>216468</v>
      </c>
      <c r="E88" s="52">
        <v>1</v>
      </c>
      <c r="F88" s="52">
        <v>1</v>
      </c>
      <c r="G88" s="52">
        <v>1</v>
      </c>
      <c r="H88" s="19">
        <v>2.1800000000000002</v>
      </c>
      <c r="I88" s="53">
        <v>0</v>
      </c>
      <c r="J88" s="53">
        <f>Devis!$D$8</f>
        <v>0</v>
      </c>
      <c r="K88" s="135" t="b">
        <f>IF(COUNTIF(A$4:A88,table[[#This Row],[Désignation]])=1,MAX(K$4:K87)+1)</f>
        <v>0</v>
      </c>
      <c r="L88" s="182">
        <f>IF(COUNTIF(B$4:B88,table[[#This Row],[Fournisseur ]])=1,MAX(L$4:L87)+1)</f>
        <v>7</v>
      </c>
      <c r="M88" s="182">
        <f>IF(COUNTIF(C$4:C88,table[[#This Row],[Détails]])=1,MAX(M$4:M87)+1)</f>
        <v>84</v>
      </c>
      <c r="N88" s="140" t="str">
        <f>IFERROR(INDEX(table[Désignation],MATCH(ROW()-4,table[Ordre],0)),"")</f>
        <v/>
      </c>
      <c r="O88" s="139" t="str">
        <f>IFERROR(INDEX(table[[Fournisseur ]],MATCH(ROW()-4,table[Ordre2],0)),"")</f>
        <v/>
      </c>
      <c r="P88" s="139" t="str">
        <f>IFERROR(INDEX(table[Détails],MATCH(ROW()-4,table[Ordre3],0)),"")</f>
        <v>Charnière porte applique</v>
      </c>
    </row>
    <row r="89" spans="1:16">
      <c r="A89" s="54" t="s">
        <v>26</v>
      </c>
      <c r="B89" s="47" t="s">
        <v>136</v>
      </c>
      <c r="C89" s="47" t="s">
        <v>138</v>
      </c>
      <c r="D89" s="47">
        <v>247957</v>
      </c>
      <c r="E89" s="48">
        <v>1</v>
      </c>
      <c r="F89" s="48">
        <v>1</v>
      </c>
      <c r="G89" s="48">
        <v>1</v>
      </c>
      <c r="H89" s="49">
        <v>0.35</v>
      </c>
      <c r="I89" s="50">
        <v>0</v>
      </c>
      <c r="J89" s="50">
        <f>Devis!$D$8</f>
        <v>0</v>
      </c>
      <c r="K89" s="135" t="b">
        <f>IF(COUNTIF(A$4:A89,table[[#This Row],[Désignation]])=1,MAX(K$4:K88)+1)</f>
        <v>0</v>
      </c>
      <c r="L89" s="182" t="b">
        <f>IF(COUNTIF(B$4:B89,table[[#This Row],[Fournisseur ]])=1,MAX(L$4:L88)+1)</f>
        <v>0</v>
      </c>
      <c r="M89" s="182">
        <f>IF(COUNTIF(C$4:C89,table[[#This Row],[Détails]])=1,MAX(M$4:M88)+1)</f>
        <v>85</v>
      </c>
      <c r="N89" s="140" t="str">
        <f>IFERROR(INDEX(table[Désignation],MATCH(ROW()-4,table[Ordre],0)),"")</f>
        <v/>
      </c>
      <c r="O89" s="139" t="str">
        <f>IFERROR(INDEX(table[[Fournisseur ]],MATCH(ROW()-4,table[Ordre2],0)),"")</f>
        <v/>
      </c>
      <c r="P89" s="139" t="str">
        <f>IFERROR(INDEX(table[Détails],MATCH(ROW()-4,table[Ordre3],0)),"")</f>
        <v>Embase droite</v>
      </c>
    </row>
    <row r="90" spans="1:16">
      <c r="A90" s="30" t="s">
        <v>26</v>
      </c>
      <c r="B90" s="51" t="s">
        <v>136</v>
      </c>
      <c r="C90" s="56" t="s">
        <v>139</v>
      </c>
      <c r="D90" s="51">
        <v>216468</v>
      </c>
      <c r="E90" s="52">
        <v>1</v>
      </c>
      <c r="F90" s="52">
        <v>1</v>
      </c>
      <c r="G90" s="52">
        <v>1</v>
      </c>
      <c r="H90" s="19">
        <v>2.1800000000000002</v>
      </c>
      <c r="I90" s="53">
        <v>0</v>
      </c>
      <c r="J90" s="53">
        <f>Devis!$D$8</f>
        <v>0</v>
      </c>
      <c r="K90" s="135" t="b">
        <f>IF(COUNTIF(A$4:A90,table[[#This Row],[Désignation]])=1,MAX(K$4:K89)+1)</f>
        <v>0</v>
      </c>
      <c r="L90" s="182" t="b">
        <f>IF(COUNTIF(B$4:B90,table[[#This Row],[Fournisseur ]])=1,MAX(L$4:L89)+1)</f>
        <v>0</v>
      </c>
      <c r="M90" s="182">
        <f>IF(COUNTIF(C$4:C90,table[[#This Row],[Détails]])=1,MAX(M$4:M89)+1)</f>
        <v>86</v>
      </c>
      <c r="N90" s="140" t="str">
        <f>IFERROR(INDEX(table[Désignation],MATCH(ROW()-4,table[Ordre],0)),"")</f>
        <v/>
      </c>
      <c r="O90" s="139" t="str">
        <f>IFERROR(INDEX(table[[Fournisseur ]],MATCH(ROW()-4,table[Ordre2],0)),"")</f>
        <v/>
      </c>
      <c r="P90" s="139" t="str">
        <f>IFERROR(INDEX(table[Détails],MATCH(ROW()-4,table[Ordre3],0)),"")</f>
        <v>Charnière porte rentrante</v>
      </c>
    </row>
    <row r="91" spans="1:16">
      <c r="A91" s="46" t="s">
        <v>26</v>
      </c>
      <c r="B91" s="47" t="s">
        <v>136</v>
      </c>
      <c r="C91" s="47" t="s">
        <v>140</v>
      </c>
      <c r="D91" s="47" t="s">
        <v>141</v>
      </c>
      <c r="E91" s="48">
        <v>1</v>
      </c>
      <c r="F91" s="48">
        <v>1</v>
      </c>
      <c r="G91" s="48">
        <v>1</v>
      </c>
      <c r="H91" s="49">
        <v>0.69</v>
      </c>
      <c r="I91" s="50">
        <v>0</v>
      </c>
      <c r="J91" s="50">
        <f>Devis!$D$8</f>
        <v>0</v>
      </c>
      <c r="K91" s="135" t="b">
        <f>IF(COUNTIF(A$4:A91,table[[#This Row],[Désignation]])=1,MAX(K$4:K90)+1)</f>
        <v>0</v>
      </c>
      <c r="L91" s="182" t="b">
        <f>IF(COUNTIF(B$4:B91,table[[#This Row],[Fournisseur ]])=1,MAX(L$4:L90)+1)</f>
        <v>0</v>
      </c>
      <c r="M91" s="182">
        <f>IF(COUNTIF(C$4:C91,table[[#This Row],[Détails]])=1,MAX(M$4:M90)+1)</f>
        <v>87</v>
      </c>
      <c r="N91" s="140" t="str">
        <f>IFERROR(INDEX(table[Désignation],MATCH(ROW()-4,table[Ordre],0)),"")</f>
        <v/>
      </c>
      <c r="O91" s="139" t="str">
        <f>IFERROR(INDEX(table[[Fournisseur ]],MATCH(ROW()-4,table[Ordre2],0)),"")</f>
        <v/>
      </c>
      <c r="P91" s="139" t="str">
        <f>IFERROR(INDEX(table[Détails],MATCH(ROW()-4,table[Ordre3],0)),"")</f>
        <v>Boitier pousse lache</v>
      </c>
    </row>
    <row r="92" spans="1:16">
      <c r="A92" s="29" t="s">
        <v>26</v>
      </c>
      <c r="B92" s="51" t="s">
        <v>136</v>
      </c>
      <c r="C92" s="51" t="s">
        <v>142</v>
      </c>
      <c r="D92" s="51" t="s">
        <v>143</v>
      </c>
      <c r="E92" s="52">
        <v>1</v>
      </c>
      <c r="F92" s="52">
        <v>1</v>
      </c>
      <c r="G92" s="52">
        <v>1</v>
      </c>
      <c r="H92" s="19">
        <v>2.8</v>
      </c>
      <c r="I92" s="53">
        <v>0</v>
      </c>
      <c r="J92" s="53">
        <f>Devis!$D$8</f>
        <v>0</v>
      </c>
      <c r="K92" s="135" t="b">
        <f>IF(COUNTIF(A$4:A92,table[[#This Row],[Désignation]])=1,MAX(K$4:K91)+1)</f>
        <v>0</v>
      </c>
      <c r="L92" s="182" t="b">
        <f>IF(COUNTIF(B$4:B92,table[[#This Row],[Fournisseur ]])=1,MAX(L$4:L91)+1)</f>
        <v>0</v>
      </c>
      <c r="M92" s="182">
        <f>IF(COUNTIF(C$4:C92,table[[#This Row],[Détails]])=1,MAX(M$4:M91)+1)</f>
        <v>88</v>
      </c>
      <c r="N92" s="140" t="str">
        <f>IFERROR(INDEX(table[Désignation],MATCH(ROW()-4,table[Ordre],0)),"")</f>
        <v/>
      </c>
      <c r="O92" s="139" t="str">
        <f>IFERROR(INDEX(table[[Fournisseur ]],MATCH(ROW()-4,table[Ordre2],0)),"")</f>
        <v/>
      </c>
      <c r="P92" s="139" t="str">
        <f>IFERROR(INDEX(table[Détails],MATCH(ROW()-4,table[Ordre3],0)),"")</f>
        <v>pousse lache</v>
      </c>
    </row>
    <row r="93" spans="1:16">
      <c r="A93" s="46" t="s">
        <v>26</v>
      </c>
      <c r="B93" s="47" t="s">
        <v>136</v>
      </c>
      <c r="C93" s="47" t="s">
        <v>144</v>
      </c>
      <c r="D93" s="47"/>
      <c r="E93" s="48">
        <v>1</v>
      </c>
      <c r="F93" s="48">
        <v>1</v>
      </c>
      <c r="G93" s="48">
        <v>1</v>
      </c>
      <c r="H93" s="49">
        <v>80</v>
      </c>
      <c r="I93" s="50">
        <v>0</v>
      </c>
      <c r="J93" s="50">
        <f>Devis!$D$8</f>
        <v>0</v>
      </c>
      <c r="K93" s="135" t="b">
        <f>IF(COUNTIF(A$4:A93,table[[#This Row],[Désignation]])=1,MAX(K$4:K92)+1)</f>
        <v>0</v>
      </c>
      <c r="L93" s="182" t="b">
        <f>IF(COUNTIF(B$4:B93,table[[#This Row],[Fournisseur ]])=1,MAX(L$4:L92)+1)</f>
        <v>0</v>
      </c>
      <c r="M93" s="182">
        <f>IF(COUNTIF(C$4:C93,table[[#This Row],[Détails]])=1,MAX(M$4:M92)+1)</f>
        <v>89</v>
      </c>
      <c r="N93" s="140" t="str">
        <f>IFERROR(INDEX(table[Désignation],MATCH(ROW()-4,table[Ordre],0)),"")</f>
        <v/>
      </c>
      <c r="O93" s="139" t="str">
        <f>IFERROR(INDEX(table[[Fournisseur ]],MATCH(ROW()-4,table[Ordre2],0)),"")</f>
        <v/>
      </c>
      <c r="P93" s="139" t="str">
        <f>IFERROR(INDEX(table[Détails],MATCH(ROW()-4,table[Ordre3],0)),"")</f>
        <v>Tiroir legrabox moyenne</v>
      </c>
    </row>
    <row r="94" spans="1:16">
      <c r="A94" s="29" t="s">
        <v>26</v>
      </c>
      <c r="B94" s="51" t="s">
        <v>136</v>
      </c>
      <c r="C94" s="51" t="s">
        <v>145</v>
      </c>
      <c r="D94" s="51">
        <v>213738</v>
      </c>
      <c r="E94" s="52">
        <v>1</v>
      </c>
      <c r="F94" s="52">
        <v>1</v>
      </c>
      <c r="G94" s="52">
        <v>1</v>
      </c>
      <c r="H94" s="19">
        <v>0.43</v>
      </c>
      <c r="I94" s="53">
        <v>0</v>
      </c>
      <c r="J94" s="53">
        <f>Devis!$D$8</f>
        <v>0</v>
      </c>
      <c r="K94" s="135" t="b">
        <f>IF(COUNTIF(A$4:A94,table[[#This Row],[Désignation]])=1,MAX(K$4:K93)+1)</f>
        <v>0</v>
      </c>
      <c r="L94" s="182" t="b">
        <f>IF(COUNTIF(B$4:B94,table[[#This Row],[Fournisseur ]])=1,MAX(L$4:L93)+1)</f>
        <v>0</v>
      </c>
      <c r="M94" s="182">
        <f>IF(COUNTIF(C$4:C94,table[[#This Row],[Détails]])=1,MAX(M$4:M93)+1)</f>
        <v>90</v>
      </c>
      <c r="N94" s="140" t="str">
        <f>IFERROR(INDEX(table[Désignation],MATCH(ROW()-4,table[Ordre],0)),"")</f>
        <v/>
      </c>
      <c r="O94" s="139" t="str">
        <f>IFERROR(INDEX(table[[Fournisseur ]],MATCH(ROW()-4,table[Ordre2],0)),"")</f>
        <v/>
      </c>
      <c r="P94" s="139" t="str">
        <f>IFERROR(INDEX(table[Détails],MATCH(ROW()-4,table[Ordre3],0)),"")</f>
        <v>Calle d'angle +-5</v>
      </c>
    </row>
    <row r="95" spans="1:16">
      <c r="A95" s="46" t="s">
        <v>26</v>
      </c>
      <c r="B95" s="47" t="s">
        <v>136</v>
      </c>
      <c r="C95" s="47" t="s">
        <v>146</v>
      </c>
      <c r="D95" s="47">
        <v>213738</v>
      </c>
      <c r="E95" s="48">
        <v>1</v>
      </c>
      <c r="F95" s="48">
        <v>1</v>
      </c>
      <c r="G95" s="48">
        <v>1</v>
      </c>
      <c r="H95" s="49">
        <v>4.8899999999999997</v>
      </c>
      <c r="I95" s="50">
        <v>0</v>
      </c>
      <c r="J95" s="50">
        <f>Devis!$D$8</f>
        <v>0</v>
      </c>
      <c r="K95" s="135" t="b">
        <f>IF(COUNTIF(A$4:A95,table[[#This Row],[Désignation]])=1,MAX(K$4:K94)+1)</f>
        <v>0</v>
      </c>
      <c r="L95" s="182" t="b">
        <f>IF(COUNTIF(B$4:B95,table[[#This Row],[Fournisseur ]])=1,MAX(L$4:L94)+1)</f>
        <v>0</v>
      </c>
      <c r="M95" s="182">
        <f>IF(COUNTIF(C$4:C95,table[[#This Row],[Détails]])=1,MAX(M$4:M94)+1)</f>
        <v>91</v>
      </c>
      <c r="N95" s="140" t="str">
        <f>IFERROR(INDEX(table[Désignation],MATCH(ROW()-4,table[Ordre],0)),"")</f>
        <v/>
      </c>
      <c r="O95" s="139" t="str">
        <f>IFERROR(INDEX(table[[Fournisseur ]],MATCH(ROW()-4,table[Ordre2],0)),"")</f>
        <v/>
      </c>
      <c r="P95" s="139" t="str">
        <f>IFERROR(INDEX(table[Détails],MATCH(ROW()-4,table[Ordre3],0)),"")</f>
        <v>Charnière -45°</v>
      </c>
    </row>
    <row r="96" spans="1:16">
      <c r="A96" s="29" t="s">
        <v>26</v>
      </c>
      <c r="B96" s="51" t="s">
        <v>136</v>
      </c>
      <c r="C96" s="51" t="s">
        <v>147</v>
      </c>
      <c r="D96" s="51">
        <v>213857</v>
      </c>
      <c r="E96" s="52">
        <v>1</v>
      </c>
      <c r="F96" s="52">
        <v>1</v>
      </c>
      <c r="G96" s="52">
        <v>1</v>
      </c>
      <c r="H96" s="19">
        <v>0.36</v>
      </c>
      <c r="I96" s="53">
        <v>0</v>
      </c>
      <c r="J96" s="53">
        <f>Devis!$D$8</f>
        <v>0</v>
      </c>
      <c r="K96" s="135" t="b">
        <f>IF(COUNTIF(A$4:A96,table[[#This Row],[Désignation]])=1,MAX(K$4:K95)+1)</f>
        <v>0</v>
      </c>
      <c r="L96" s="182" t="b">
        <f>IF(COUNTIF(B$4:B96,table[[#This Row],[Fournisseur ]])=1,MAX(L$4:L95)+1)</f>
        <v>0</v>
      </c>
      <c r="M96" s="182">
        <f>IF(COUNTIF(C$4:C96,table[[#This Row],[Détails]])=1,MAX(M$4:M95)+1)</f>
        <v>92</v>
      </c>
      <c r="N96" s="140" t="str">
        <f>IFERROR(INDEX(table[Désignation],MATCH(ROW()-4,table[Ordre],0)),"")</f>
        <v/>
      </c>
      <c r="O96" s="139" t="str">
        <f>IFERROR(INDEX(table[[Fournisseur ]],MATCH(ROW()-4,table[Ordre2],0)),"")</f>
        <v/>
      </c>
      <c r="P96" s="139" t="str">
        <f>IFERROR(INDEX(table[Détails],MATCH(ROW()-4,table[Ordre3],0)),"")</f>
        <v>Embase en croix</v>
      </c>
    </row>
    <row r="97" spans="1:16">
      <c r="A97" s="46" t="s">
        <v>26</v>
      </c>
      <c r="B97" s="47" t="s">
        <v>136</v>
      </c>
      <c r="C97" s="47" t="s">
        <v>148</v>
      </c>
      <c r="D97" s="47">
        <v>241167</v>
      </c>
      <c r="E97" s="48">
        <v>1</v>
      </c>
      <c r="F97" s="48">
        <v>1</v>
      </c>
      <c r="G97" s="48">
        <v>1</v>
      </c>
      <c r="H97" s="49">
        <v>88.69</v>
      </c>
      <c r="I97" s="50">
        <v>0</v>
      </c>
      <c r="J97" s="50">
        <f>Devis!$D$8</f>
        <v>0</v>
      </c>
      <c r="K97" s="135" t="b">
        <f>IF(COUNTIF(A$4:A97,table[[#This Row],[Désignation]])=1,MAX(K$4:K96)+1)</f>
        <v>0</v>
      </c>
      <c r="L97" s="182" t="b">
        <f>IF(COUNTIF(B$4:B97,table[[#This Row],[Fournisseur ]])=1,MAX(L$4:L96)+1)</f>
        <v>0</v>
      </c>
      <c r="M97" s="182">
        <f>IF(COUNTIF(C$4:C97,table[[#This Row],[Détails]])=1,MAX(M$4:M96)+1)</f>
        <v>93</v>
      </c>
      <c r="N97" s="140" t="str">
        <f>IFERROR(INDEX(table[Désignation],MATCH(ROW()-4,table[Ordre],0)),"")</f>
        <v/>
      </c>
      <c r="O97" s="139" t="str">
        <f>IFERROR(INDEX(table[[Fournisseur ]],MATCH(ROW()-4,table[Ordre2],0)),"")</f>
        <v/>
      </c>
      <c r="P97" s="139" t="str">
        <f>IFERROR(INDEX(table[Détails],MATCH(ROW()-4,table[Ordre3],0)),"")</f>
        <v>Aventos HF standard</v>
      </c>
    </row>
    <row r="98" spans="1:16">
      <c r="A98" s="29" t="s">
        <v>26</v>
      </c>
      <c r="B98" s="51" t="s">
        <v>136</v>
      </c>
      <c r="C98" s="51" t="s">
        <v>590</v>
      </c>
      <c r="D98" s="51" t="s">
        <v>149</v>
      </c>
      <c r="E98" s="52">
        <v>1</v>
      </c>
      <c r="F98" s="52">
        <v>1</v>
      </c>
      <c r="G98" s="52">
        <v>1</v>
      </c>
      <c r="H98" s="19">
        <v>2.57</v>
      </c>
      <c r="I98" s="53">
        <v>0</v>
      </c>
      <c r="J98" s="53">
        <f>Devis!$D$8</f>
        <v>0</v>
      </c>
      <c r="K98" s="135" t="b">
        <f>IF(COUNTIF(A$4:A98,table[[#This Row],[Désignation]])=1,MAX(K$4:K97)+1)</f>
        <v>0</v>
      </c>
      <c r="L98" s="182" t="b">
        <f>IF(COUNTIF(B$4:B98,table[[#This Row],[Fournisseur ]])=1,MAX(L$4:L97)+1)</f>
        <v>0</v>
      </c>
      <c r="M98" s="182">
        <f>IF(COUNTIF(C$4:C98,table[[#This Row],[Détails]])=1,MAX(M$4:M97)+1)</f>
        <v>94</v>
      </c>
      <c r="N98" s="140" t="str">
        <f>IFERROR(INDEX(table[Désignation],MATCH(ROW()-4,table[Ordre],0)),"")</f>
        <v/>
      </c>
      <c r="O98" s="139" t="str">
        <f>IFERROR(INDEX(table[[Fournisseur ]],MATCH(ROW()-4,table[Ordre2],0)),"")</f>
        <v/>
      </c>
      <c r="P98" s="139" t="str">
        <f>IFERROR(INDEX(table[Détails],MATCH(ROW()-4,table[Ordre3],0)),"")</f>
        <v>Charnière porte applique n</v>
      </c>
    </row>
    <row r="99" spans="1:16">
      <c r="A99" s="46" t="s">
        <v>26</v>
      </c>
      <c r="B99" s="47" t="s">
        <v>136</v>
      </c>
      <c r="C99" s="55" t="s">
        <v>591</v>
      </c>
      <c r="D99" s="47" t="s">
        <v>149</v>
      </c>
      <c r="E99" s="48">
        <v>1</v>
      </c>
      <c r="F99" s="48">
        <v>1</v>
      </c>
      <c r="G99" s="48">
        <v>1</v>
      </c>
      <c r="H99" s="49">
        <v>2.58</v>
      </c>
      <c r="I99" s="50">
        <v>0</v>
      </c>
      <c r="J99" s="50">
        <f>Devis!$D$8</f>
        <v>0</v>
      </c>
      <c r="K99" s="135" t="b">
        <f>IF(COUNTIF(A$4:A99,table[[#This Row],[Désignation]])=1,MAX(K$4:K98)+1)</f>
        <v>0</v>
      </c>
      <c r="L99" s="182" t="b">
        <f>IF(COUNTIF(B$4:B99,table[[#This Row],[Fournisseur ]])=1,MAX(L$4:L98)+1)</f>
        <v>0</v>
      </c>
      <c r="M99" s="182">
        <f>IF(COUNTIF(C$4:C99,table[[#This Row],[Détails]])=1,MAX(M$4:M98)+1)</f>
        <v>95</v>
      </c>
      <c r="N99" s="140" t="str">
        <f>IFERROR(INDEX(table[Désignation],MATCH(ROW()-4,table[Ordre],0)),"")</f>
        <v/>
      </c>
      <c r="O99" s="139" t="str">
        <f>IFERROR(INDEX(table[[Fournisseur ]],MATCH(ROW()-4,table[Ordre2],0)),"")</f>
        <v/>
      </c>
      <c r="P99" s="139" t="str">
        <f>IFERROR(INDEX(table[Détails],MATCH(ROW()-4,table[Ordre3],0)),"")</f>
        <v>Charnière porte rentrante n</v>
      </c>
    </row>
    <row r="100" spans="1:16">
      <c r="A100" s="29" t="s">
        <v>26</v>
      </c>
      <c r="B100" s="51" t="s">
        <v>136</v>
      </c>
      <c r="C100" s="56" t="s">
        <v>592</v>
      </c>
      <c r="D100" s="51" t="s">
        <v>149</v>
      </c>
      <c r="E100" s="52">
        <v>1</v>
      </c>
      <c r="F100" s="52">
        <v>1</v>
      </c>
      <c r="G100" s="52">
        <v>1</v>
      </c>
      <c r="H100" s="19">
        <v>0.38</v>
      </c>
      <c r="I100" s="53">
        <v>0</v>
      </c>
      <c r="J100" s="53">
        <f>Devis!$D$8</f>
        <v>0</v>
      </c>
      <c r="K100" s="135" t="b">
        <f>IF(COUNTIF(A$4:A100,table[[#This Row],[Désignation]])=1,MAX(K$4:K99)+1)</f>
        <v>0</v>
      </c>
      <c r="L100" s="182" t="b">
        <f>IF(COUNTIF(B$4:B100,table[[#This Row],[Fournisseur ]])=1,MAX(L$4:L99)+1)</f>
        <v>0</v>
      </c>
      <c r="M100" s="182">
        <f>IF(COUNTIF(C$4:C100,table[[#This Row],[Détails]])=1,MAX(M$4:M99)+1)</f>
        <v>96</v>
      </c>
      <c r="N100" s="140" t="str">
        <f>IFERROR(INDEX(table[Désignation],MATCH(ROW()-4,table[Ordre],0)),"")</f>
        <v/>
      </c>
      <c r="O100" s="139" t="str">
        <f>IFERROR(INDEX(table[[Fournisseur ]],MATCH(ROW()-4,table[Ordre2],0)),"")</f>
        <v/>
      </c>
      <c r="P100" s="139" t="str">
        <f>IFERROR(INDEX(table[Détails],MATCH(ROW()-4,table[Ordre3],0)),"")</f>
        <v>Embase droite n</v>
      </c>
    </row>
    <row r="101" spans="1:16">
      <c r="A101" s="46" t="s">
        <v>26</v>
      </c>
      <c r="B101" s="47" t="s">
        <v>150</v>
      </c>
      <c r="C101" s="47" t="s">
        <v>151</v>
      </c>
      <c r="D101" s="47"/>
      <c r="E101" s="48">
        <v>1</v>
      </c>
      <c r="F101" s="48">
        <v>1</v>
      </c>
      <c r="G101" s="48">
        <v>1</v>
      </c>
      <c r="H101" s="49">
        <v>426.67</v>
      </c>
      <c r="I101" s="50">
        <v>0</v>
      </c>
      <c r="J101" s="50">
        <f>Devis!$D$8</f>
        <v>0</v>
      </c>
      <c r="K101" s="135" t="b">
        <f>IF(COUNTIF(A$4:A101,table[[#This Row],[Désignation]])=1,MAX(K$4:K100)+1)</f>
        <v>0</v>
      </c>
      <c r="L101" s="182">
        <f>IF(COUNTIF(B$4:B101,table[[#This Row],[Fournisseur ]])=1,MAX(L$4:L100)+1)</f>
        <v>8</v>
      </c>
      <c r="M101" s="182">
        <f>IF(COUNTIF(C$4:C101,table[[#This Row],[Détails]])=1,MAX(M$4:M100)+1)</f>
        <v>97</v>
      </c>
      <c r="N101" s="140" t="str">
        <f>IFERROR(INDEX(table[Désignation],MATCH(ROW()-4,table[Ordre],0)),"")</f>
        <v/>
      </c>
      <c r="O101" s="139" t="str">
        <f>IFERROR(INDEX(table[[Fournisseur ]],MATCH(ROW()-4,table[Ordre2],0)),"")</f>
        <v/>
      </c>
      <c r="P101" s="139" t="str">
        <f>IFERROR(INDEX(table[Détails],MATCH(ROW()-4,table[Ordre3],0)),"")</f>
        <v>Poignée x2</v>
      </c>
    </row>
    <row r="102" spans="1:16">
      <c r="A102" s="29" t="s">
        <v>26</v>
      </c>
      <c r="B102" s="51" t="s">
        <v>150</v>
      </c>
      <c r="C102" s="51" t="s">
        <v>152</v>
      </c>
      <c r="D102" s="51"/>
      <c r="E102" s="52">
        <v>1</v>
      </c>
      <c r="F102" s="52">
        <v>1</v>
      </c>
      <c r="G102" s="52">
        <v>1</v>
      </c>
      <c r="H102" s="19">
        <v>485</v>
      </c>
      <c r="I102" s="53">
        <v>0</v>
      </c>
      <c r="J102" s="53">
        <f>Devis!$D$8</f>
        <v>0</v>
      </c>
      <c r="K102" s="135" t="b">
        <f>IF(COUNTIF(A$4:A102,table[[#This Row],[Désignation]])=1,MAX(K$4:K101)+1)</f>
        <v>0</v>
      </c>
      <c r="L102" s="182" t="b">
        <f>IF(COUNTIF(B$4:B102,table[[#This Row],[Fournisseur ]])=1,MAX(L$4:L101)+1)</f>
        <v>0</v>
      </c>
      <c r="M102" s="182">
        <f>IF(COUNTIF(C$4:C102,table[[#This Row],[Détails]])=1,MAX(M$4:M101)+1)</f>
        <v>98</v>
      </c>
      <c r="N102" s="140" t="str">
        <f>IFERROR(INDEX(table[Désignation],MATCH(ROW()-4,table[Ordre],0)),"")</f>
        <v/>
      </c>
      <c r="O102" s="139" t="str">
        <f>IFERROR(INDEX(table[[Fournisseur ]],MATCH(ROW()-4,table[Ordre2],0)),"")</f>
        <v/>
      </c>
      <c r="P102" s="139" t="str">
        <f>IFERROR(INDEX(table[Détails],MATCH(ROW()-4,table[Ordre3],0)),"")</f>
        <v>Plaque x2</v>
      </c>
    </row>
    <row r="103" spans="1:16">
      <c r="A103" s="54" t="s">
        <v>26</v>
      </c>
      <c r="B103" s="47" t="s">
        <v>153</v>
      </c>
      <c r="C103" s="55" t="s">
        <v>154</v>
      </c>
      <c r="D103" s="47">
        <v>420035</v>
      </c>
      <c r="E103" s="48">
        <v>1</v>
      </c>
      <c r="F103" s="48">
        <v>1</v>
      </c>
      <c r="G103" s="48">
        <v>1</v>
      </c>
      <c r="H103" s="49">
        <v>0.73</v>
      </c>
      <c r="I103" s="50">
        <v>0</v>
      </c>
      <c r="J103" s="50">
        <f>Devis!$D$8</f>
        <v>0</v>
      </c>
      <c r="K103" s="135" t="b">
        <f>IF(COUNTIF(A$4:A103,table[[#This Row],[Désignation]])=1,MAX(K$4:K102)+1)</f>
        <v>0</v>
      </c>
      <c r="L103" s="182">
        <f>IF(COUNTIF(B$4:B103,table[[#This Row],[Fournisseur ]])=1,MAX(L$4:L102)+1)</f>
        <v>9</v>
      </c>
      <c r="M103" s="182">
        <f>IF(COUNTIF(C$4:C103,table[[#This Row],[Détails]])=1,MAX(M$4:M102)+1)</f>
        <v>99</v>
      </c>
      <c r="N103" s="140" t="str">
        <f>IFERROR(INDEX(table[Désignation],MATCH(ROW()-4,table[Ordre],0)),"")</f>
        <v/>
      </c>
      <c r="O103" s="139" t="str">
        <f>IFERROR(INDEX(table[[Fournisseur ]],MATCH(ROW()-4,table[Ordre2],0)),"")</f>
        <v/>
      </c>
      <c r="P103" s="139" t="str">
        <f>IFERROR(INDEX(table[Détails],MATCH(ROW()-4,table[Ordre3],0)),"")</f>
        <v>Colle blanche m²</v>
      </c>
    </row>
    <row r="104" spans="1:16">
      <c r="A104" s="29" t="s">
        <v>26</v>
      </c>
      <c r="B104" s="51" t="s">
        <v>153</v>
      </c>
      <c r="C104" s="51" t="s">
        <v>155</v>
      </c>
      <c r="D104" s="51">
        <v>420049</v>
      </c>
      <c r="E104" s="52">
        <v>1</v>
      </c>
      <c r="F104" s="52">
        <v>1</v>
      </c>
      <c r="G104" s="52">
        <v>1</v>
      </c>
      <c r="H104" s="19">
        <v>9.15</v>
      </c>
      <c r="I104" s="53">
        <v>0</v>
      </c>
      <c r="J104" s="53">
        <f>Devis!$D$8</f>
        <v>0</v>
      </c>
      <c r="K104" s="135" t="b">
        <f>IF(COUNTIF(A$4:A104,table[[#This Row],[Désignation]])=1,MAX(K$4:K103)+1)</f>
        <v>0</v>
      </c>
      <c r="L104" s="182" t="b">
        <f>IF(COUNTIF(B$4:B104,table[[#This Row],[Fournisseur ]])=1,MAX(L$4:L103)+1)</f>
        <v>0</v>
      </c>
      <c r="M104" s="182">
        <f>IF(COUNTIF(C$4:C104,table[[#This Row],[Détails]])=1,MAX(M$4:M103)+1)</f>
        <v>100</v>
      </c>
      <c r="N104" s="140" t="str">
        <f>IFERROR(INDEX(table[Désignation],MATCH(ROW()-4,table[Ordre],0)),"")</f>
        <v/>
      </c>
      <c r="O104" s="139" t="str">
        <f>IFERROR(INDEX(table[[Fournisseur ]],MATCH(ROW()-4,table[Ordre2],0)),"")</f>
        <v/>
      </c>
      <c r="P104" s="139" t="str">
        <f>IFERROR(INDEX(table[Détails],MATCH(ROW()-4,table[Ordre3],0)),"")</f>
        <v>colle blanche biberon</v>
      </c>
    </row>
    <row r="105" spans="1:16">
      <c r="A105" s="46" t="s">
        <v>26</v>
      </c>
      <c r="B105" s="47" t="s">
        <v>156</v>
      </c>
      <c r="C105" s="47" t="s">
        <v>157</v>
      </c>
      <c r="D105" s="47" t="s">
        <v>158</v>
      </c>
      <c r="E105" s="48">
        <v>1</v>
      </c>
      <c r="F105" s="48">
        <v>1</v>
      </c>
      <c r="G105" s="48">
        <v>1</v>
      </c>
      <c r="H105" s="49">
        <v>17.329999999999998</v>
      </c>
      <c r="I105" s="50">
        <v>0</v>
      </c>
      <c r="J105" s="50">
        <f>Devis!$D$8</f>
        <v>0</v>
      </c>
      <c r="K105" s="135" t="b">
        <f>IF(COUNTIF(A$4:A105,table[[#This Row],[Désignation]])=1,MAX(K$4:K104)+1)</f>
        <v>0</v>
      </c>
      <c r="L105" s="182">
        <f>IF(COUNTIF(B$4:B105,table[[#This Row],[Fournisseur ]])=1,MAX(L$4:L104)+1)</f>
        <v>10</v>
      </c>
      <c r="M105" s="182">
        <f>IF(COUNTIF(C$4:C105,table[[#This Row],[Détails]])=1,MAX(M$4:M104)+1)</f>
        <v>101</v>
      </c>
      <c r="N105" s="140" t="str">
        <f>IFERROR(INDEX(table[Désignation],MATCH(ROW()-4,table[Ordre],0)),"")</f>
        <v/>
      </c>
      <c r="O105" s="139" t="str">
        <f>IFERROR(INDEX(table[[Fournisseur ]],MATCH(ROW()-4,table[Ordre2],0)),"")</f>
        <v/>
      </c>
      <c r="P105" s="139" t="str">
        <f>IFERROR(INDEX(table[Détails],MATCH(ROW()-4,table[Ordre3],0)),"")</f>
        <v>Poignée cuir</v>
      </c>
    </row>
    <row r="106" spans="1:16">
      <c r="A106" s="29" t="s">
        <v>26</v>
      </c>
      <c r="B106" s="51" t="s">
        <v>156</v>
      </c>
      <c r="C106" s="51" t="s">
        <v>159</v>
      </c>
      <c r="D106" s="51" t="s">
        <v>160</v>
      </c>
      <c r="E106" s="52">
        <v>1</v>
      </c>
      <c r="F106" s="52">
        <v>1</v>
      </c>
      <c r="G106" s="52">
        <v>1</v>
      </c>
      <c r="H106" s="19">
        <v>9.4600000000000009</v>
      </c>
      <c r="I106" s="53">
        <v>0</v>
      </c>
      <c r="J106" s="53">
        <f>Devis!$D$8</f>
        <v>0</v>
      </c>
      <c r="K106" s="135" t="b">
        <f>IF(COUNTIF(A$4:A106,table[[#This Row],[Désignation]])=1,MAX(K$4:K105)+1)</f>
        <v>0</v>
      </c>
      <c r="L106" s="182" t="b">
        <f>IF(COUNTIF(B$4:B106,table[[#This Row],[Fournisseur ]])=1,MAX(L$4:L105)+1)</f>
        <v>0</v>
      </c>
      <c r="M106" s="182">
        <f>IF(COUNTIF(C$4:C106,table[[#This Row],[Détails]])=1,MAX(M$4:M105)+1)</f>
        <v>102</v>
      </c>
      <c r="N106" s="140" t="str">
        <f>IFERROR(INDEX(table[Désignation],MATCH(ROW()-4,table[Ordre],0)),"")</f>
        <v/>
      </c>
      <c r="O106" s="139" t="str">
        <f>IFERROR(INDEX(table[[Fournisseur ]],MATCH(ROW()-4,table[Ordre2],0)),"")</f>
        <v/>
      </c>
      <c r="P106" s="139" t="str">
        <f>IFERROR(INDEX(table[Détails],MATCH(ROW()-4,table[Ordre3],0)),"")</f>
        <v xml:space="preserve">Poignée LIP laiton </v>
      </c>
    </row>
    <row r="107" spans="1:16">
      <c r="A107" s="54" t="s">
        <v>23</v>
      </c>
      <c r="B107" s="47" t="s">
        <v>161</v>
      </c>
      <c r="C107" s="55" t="s">
        <v>162</v>
      </c>
      <c r="D107" s="47" t="s">
        <v>163</v>
      </c>
      <c r="E107" s="48">
        <v>6</v>
      </c>
      <c r="F107" s="48">
        <v>1</v>
      </c>
      <c r="G107" s="48">
        <v>1</v>
      </c>
      <c r="H107" s="49">
        <v>3.4</v>
      </c>
      <c r="I107" s="50">
        <v>0</v>
      </c>
      <c r="J107" s="50">
        <f>Devis!$D$8</f>
        <v>0</v>
      </c>
      <c r="K107" s="135" t="b">
        <f>IF(COUNTIF(A$4:A107,table[[#This Row],[Désignation]])=1,MAX(K$4:K106)+1)</f>
        <v>0</v>
      </c>
      <c r="L107" s="182">
        <f>IF(COUNTIF(B$4:B107,table[[#This Row],[Fournisseur ]])=1,MAX(L$4:L106)+1)</f>
        <v>11</v>
      </c>
      <c r="M107" s="182">
        <f>IF(COUNTIF(C$4:C107,table[[#This Row],[Détails]])=1,MAX(M$4:M106)+1)</f>
        <v>103</v>
      </c>
      <c r="N107" s="140" t="str">
        <f>IFERROR(INDEX(table[Désignation],MATCH(ROW()-4,table[Ordre],0)),"")</f>
        <v/>
      </c>
      <c r="O107" s="139" t="str">
        <f>IFERROR(INDEX(table[[Fournisseur ]],MATCH(ROW()-4,table[Ordre2],0)),"")</f>
        <v/>
      </c>
      <c r="P107" s="139" t="str">
        <f>IFERROR(INDEX(table[Détails],MATCH(ROW()-4,table[Ordre3],0)),"")</f>
        <v>Tube acier D50mm</v>
      </c>
    </row>
    <row r="108" spans="1:16">
      <c r="A108" s="29" t="s">
        <v>23</v>
      </c>
      <c r="B108" s="51" t="s">
        <v>161</v>
      </c>
      <c r="C108" s="51" t="s">
        <v>164</v>
      </c>
      <c r="D108" s="51"/>
      <c r="E108" s="52">
        <v>1</v>
      </c>
      <c r="F108" s="52">
        <v>1</v>
      </c>
      <c r="G108" s="52">
        <v>1</v>
      </c>
      <c r="H108" s="19">
        <v>40</v>
      </c>
      <c r="I108" s="53">
        <v>0</v>
      </c>
      <c r="J108" s="53">
        <f>Devis!$D$8</f>
        <v>0</v>
      </c>
      <c r="K108" s="135" t="b">
        <f>IF(COUNTIF(A$4:A108,table[[#This Row],[Désignation]])=1,MAX(K$4:K107)+1)</f>
        <v>0</v>
      </c>
      <c r="L108" s="182" t="b">
        <f>IF(COUNTIF(B$4:B108,table[[#This Row],[Fournisseur ]])=1,MAX(L$4:L107)+1)</f>
        <v>0</v>
      </c>
      <c r="M108" s="182">
        <f>IF(COUNTIF(C$4:C108,table[[#This Row],[Détails]])=1,MAX(M$4:M107)+1)</f>
        <v>104</v>
      </c>
      <c r="N108" s="140" t="str">
        <f>IFERROR(INDEX(table[Désignation],MATCH(ROW()-4,table[Ordre],0)),"")</f>
        <v/>
      </c>
      <c r="O108" s="139" t="str">
        <f>IFERROR(INDEX(table[[Fournisseur ]],MATCH(ROW()-4,table[Ordre2],0)),"")</f>
        <v/>
      </c>
      <c r="P108" s="139" t="str">
        <f>IFERROR(INDEX(table[Détails],MATCH(ROW()-4,table[Ordre3],0)),"")</f>
        <v>acier</v>
      </c>
    </row>
    <row r="109" spans="1:16">
      <c r="A109" s="46" t="s">
        <v>27</v>
      </c>
      <c r="B109" s="47" t="s">
        <v>165</v>
      </c>
      <c r="C109" s="47" t="s">
        <v>166</v>
      </c>
      <c r="D109" s="57"/>
      <c r="E109" s="48">
        <v>1</v>
      </c>
      <c r="F109" s="48">
        <v>1</v>
      </c>
      <c r="G109" s="48">
        <v>1</v>
      </c>
      <c r="H109" s="49">
        <v>0.81</v>
      </c>
      <c r="I109" s="50">
        <v>0</v>
      </c>
      <c r="J109" s="50">
        <f>Devis!$D$8</f>
        <v>0</v>
      </c>
      <c r="K109" s="135" t="b">
        <f>IF(COUNTIF(A$4:A109,table[[#This Row],[Désignation]])=1,MAX(K$4:K108)+1)</f>
        <v>0</v>
      </c>
      <c r="L109" s="182">
        <f>IF(COUNTIF(B$4:B109,table[[#This Row],[Fournisseur ]])=1,MAX(L$4:L108)+1)</f>
        <v>12</v>
      </c>
      <c r="M109" s="182">
        <f>IF(COUNTIF(C$4:C109,table[[#This Row],[Détails]])=1,MAX(M$4:M108)+1)</f>
        <v>105</v>
      </c>
      <c r="N109" s="140" t="str">
        <f>IFERROR(INDEX(table[Désignation],MATCH(ROW()-4,table[Ordre],0)),"")</f>
        <v/>
      </c>
      <c r="O109" s="139" t="str">
        <f>IFERROR(INDEX(table[[Fournisseur ]],MATCH(ROW()-4,table[Ordre2],0)),"")</f>
        <v/>
      </c>
      <c r="P109" s="139" t="str">
        <f>IFERROR(INDEX(table[Détails],MATCH(ROW()-4,table[Ordre3],0)),"")</f>
        <v>Cornières carton</v>
      </c>
    </row>
    <row r="110" spans="1:16">
      <c r="A110" s="29" t="s">
        <v>27</v>
      </c>
      <c r="B110" s="51" t="s">
        <v>165</v>
      </c>
      <c r="C110" s="51" t="s">
        <v>167</v>
      </c>
      <c r="D110" s="76"/>
      <c r="E110" s="52">
        <v>1</v>
      </c>
      <c r="F110" s="52">
        <v>1</v>
      </c>
      <c r="G110" s="52">
        <v>1</v>
      </c>
      <c r="H110" s="19">
        <v>2</v>
      </c>
      <c r="I110" s="53">
        <v>0</v>
      </c>
      <c r="J110" s="53">
        <f>Devis!$D$8</f>
        <v>0</v>
      </c>
      <c r="K110" s="135" t="b">
        <f>IF(COUNTIF(A$4:A110,table[[#This Row],[Désignation]])=1,MAX(K$4:K109)+1)</f>
        <v>0</v>
      </c>
      <c r="L110" s="182" t="b">
        <f>IF(COUNTIF(B$4:B110,table[[#This Row],[Fournisseur ]])=1,MAX(L$4:L109)+1)</f>
        <v>0</v>
      </c>
      <c r="M110" s="182">
        <f>IF(COUNTIF(C$4:C110,table[[#This Row],[Détails]])=1,MAX(M$4:M109)+1)</f>
        <v>106</v>
      </c>
      <c r="N110" s="140" t="str">
        <f>IFERROR(INDEX(table[Désignation],MATCH(ROW()-4,table[Ordre],0)),"")</f>
        <v/>
      </c>
      <c r="O110" s="139" t="str">
        <f>IFERROR(INDEX(table[[Fournisseur ]],MATCH(ROW()-4,table[Ordre2],0)),"")</f>
        <v/>
      </c>
      <c r="P110" s="139" t="str">
        <f>IFERROR(INDEX(table[Détails],MATCH(ROW()-4,table[Ordre3],0)),"")</f>
        <v>cornières mousse</v>
      </c>
    </row>
    <row r="111" spans="1:16">
      <c r="A111" s="46" t="s">
        <v>27</v>
      </c>
      <c r="B111" s="47" t="s">
        <v>165</v>
      </c>
      <c r="C111" s="47" t="s">
        <v>168</v>
      </c>
      <c r="D111" s="57"/>
      <c r="E111" s="48">
        <v>1</v>
      </c>
      <c r="F111" s="48">
        <v>1</v>
      </c>
      <c r="G111" s="48">
        <v>1</v>
      </c>
      <c r="H111" s="49">
        <v>1.26</v>
      </c>
      <c r="I111" s="50">
        <v>0</v>
      </c>
      <c r="J111" s="50">
        <f>Devis!$D$8</f>
        <v>0</v>
      </c>
      <c r="K111" s="135" t="b">
        <f>IF(COUNTIF(A$4:A111,table[[#This Row],[Désignation]])=1,MAX(K$4:K110)+1)</f>
        <v>0</v>
      </c>
      <c r="L111" s="182" t="b">
        <f>IF(COUNTIF(B$4:B111,table[[#This Row],[Fournisseur ]])=1,MAX(L$4:L110)+1)</f>
        <v>0</v>
      </c>
      <c r="M111" s="182">
        <f>IF(COUNTIF(C$4:C111,table[[#This Row],[Détails]])=1,MAX(M$4:M110)+1)</f>
        <v>107</v>
      </c>
      <c r="N111" s="140" t="str">
        <f>IFERROR(INDEX(table[Désignation],MATCH(ROW()-4,table[Ordre],0)),"")</f>
        <v/>
      </c>
      <c r="O111" s="139" t="str">
        <f>IFERROR(INDEX(table[[Fournisseur ]],MATCH(ROW()-4,table[Ordre2],0)),"")</f>
        <v/>
      </c>
      <c r="P111" s="139" t="str">
        <f>IFERROR(INDEX(table[Détails],MATCH(ROW()-4,table[Ordre3],0)),"")</f>
        <v>calle crémaière</v>
      </c>
    </row>
    <row r="112" spans="1:16">
      <c r="A112" s="29" t="s">
        <v>27</v>
      </c>
      <c r="B112" s="51" t="s">
        <v>165</v>
      </c>
      <c r="C112" s="51" t="s">
        <v>169</v>
      </c>
      <c r="D112" s="76"/>
      <c r="E112" s="52">
        <v>1</v>
      </c>
      <c r="F112" s="52">
        <v>1</v>
      </c>
      <c r="G112" s="52">
        <v>1</v>
      </c>
      <c r="H112" s="19">
        <v>0.45</v>
      </c>
      <c r="I112" s="53">
        <v>0</v>
      </c>
      <c r="J112" s="53">
        <f>Devis!$D$8</f>
        <v>0</v>
      </c>
      <c r="K112" s="135" t="b">
        <f>IF(COUNTIF(A$4:A112,table[[#This Row],[Désignation]])=1,MAX(K$4:K111)+1)</f>
        <v>0</v>
      </c>
      <c r="L112" s="182" t="b">
        <f>IF(COUNTIF(B$4:B112,table[[#This Row],[Fournisseur ]])=1,MAX(L$4:L111)+1)</f>
        <v>0</v>
      </c>
      <c r="M112" s="182">
        <f>IF(COUNTIF(C$4:C112,table[[#This Row],[Détails]])=1,MAX(M$4:M111)+1)</f>
        <v>108</v>
      </c>
      <c r="N112" s="140" t="str">
        <f>IFERROR(INDEX(table[Désignation],MATCH(ROW()-4,table[Ordre],0)),"")</f>
        <v/>
      </c>
      <c r="O112" s="139" t="str">
        <f>IFERROR(INDEX(table[[Fournisseur ]],MATCH(ROW()-4,table[Ordre2],0)),"")</f>
        <v/>
      </c>
      <c r="P112" s="139" t="str">
        <f>IFERROR(INDEX(table[Détails],MATCH(ROW()-4,table[Ordre3],0)),"")</f>
        <v>rouleau doufine</v>
      </c>
    </row>
    <row r="113" spans="1:16">
      <c r="A113" s="46" t="s">
        <v>27</v>
      </c>
      <c r="B113" s="47" t="s">
        <v>165</v>
      </c>
      <c r="C113" s="47" t="s">
        <v>170</v>
      </c>
      <c r="D113" s="57"/>
      <c r="E113" s="48">
        <v>1</v>
      </c>
      <c r="F113" s="48">
        <v>1</v>
      </c>
      <c r="G113" s="48">
        <v>1</v>
      </c>
      <c r="H113" s="49">
        <v>0.78</v>
      </c>
      <c r="I113" s="50">
        <v>0</v>
      </c>
      <c r="J113" s="50">
        <f>Devis!$D$8</f>
        <v>0</v>
      </c>
      <c r="K113" s="135" t="b">
        <f>IF(COUNTIF(A$4:A113,table[[#This Row],[Désignation]])=1,MAX(K$4:K112)+1)</f>
        <v>0</v>
      </c>
      <c r="L113" s="182" t="b">
        <f>IF(COUNTIF(B$4:B113,table[[#This Row],[Fournisseur ]])=1,MAX(L$4:L112)+1)</f>
        <v>0</v>
      </c>
      <c r="M113" s="182">
        <f>IF(COUNTIF(C$4:C113,table[[#This Row],[Détails]])=1,MAX(M$4:M112)+1)</f>
        <v>109</v>
      </c>
      <c r="N113" s="140" t="str">
        <f>IFERROR(INDEX(table[Désignation],MATCH(ROW()-4,table[Ordre],0)),"")</f>
        <v/>
      </c>
      <c r="O113" s="139" t="str">
        <f>IFERROR(INDEX(table[[Fournisseur ]],MATCH(ROW()-4,table[Ordre2],0)),"")</f>
        <v/>
      </c>
      <c r="P113" s="139" t="str">
        <f>IFERROR(INDEX(table[Détails],MATCH(ROW()-4,table[Ordre3],0)),"")</f>
        <v>rouleau bulle</v>
      </c>
    </row>
    <row r="114" spans="1:16">
      <c r="A114" s="29" t="s">
        <v>27</v>
      </c>
      <c r="B114" s="51" t="s">
        <v>165</v>
      </c>
      <c r="C114" s="51" t="s">
        <v>171</v>
      </c>
      <c r="D114" s="76"/>
      <c r="E114" s="52">
        <v>1</v>
      </c>
      <c r="F114" s="52">
        <v>1</v>
      </c>
      <c r="G114" s="52">
        <v>1</v>
      </c>
      <c r="H114" s="19">
        <v>2.0499999999999998</v>
      </c>
      <c r="I114" s="53">
        <v>0</v>
      </c>
      <c r="J114" s="53">
        <f>Devis!$D$8</f>
        <v>0</v>
      </c>
      <c r="K114" s="135" t="b">
        <f>IF(COUNTIF(A$4:A114,table[[#This Row],[Désignation]])=1,MAX(K$4:K113)+1)</f>
        <v>0</v>
      </c>
      <c r="L114" s="182" t="b">
        <f>IF(COUNTIF(B$4:B114,table[[#This Row],[Fournisseur ]])=1,MAX(L$4:L113)+1)</f>
        <v>0</v>
      </c>
      <c r="M114" s="182">
        <f>IF(COUNTIF(C$4:C114,table[[#This Row],[Détails]])=1,MAX(M$4:M113)+1)</f>
        <v>110</v>
      </c>
      <c r="N114" s="140" t="str">
        <f>IFERROR(INDEX(table[Désignation],MATCH(ROW()-4,table[Ordre],0)),"")</f>
        <v/>
      </c>
      <c r="O114" s="139" t="str">
        <f>IFERROR(INDEX(table[[Fournisseur ]],MATCH(ROW()-4,table[Ordre2],0)),"")</f>
        <v/>
      </c>
      <c r="P114" s="139" t="str">
        <f>IFERROR(INDEX(table[Détails],MATCH(ROW()-4,table[Ordre3],0)),"")</f>
        <v>carton</v>
      </c>
    </row>
    <row r="115" spans="1:16">
      <c r="A115" s="46" t="s">
        <v>27</v>
      </c>
      <c r="B115" s="47" t="s">
        <v>165</v>
      </c>
      <c r="C115" s="47" t="s">
        <v>172</v>
      </c>
      <c r="D115" s="57"/>
      <c r="E115" s="48">
        <v>1</v>
      </c>
      <c r="F115" s="48">
        <v>1</v>
      </c>
      <c r="G115" s="48">
        <v>1</v>
      </c>
      <c r="H115" s="49">
        <v>0.9</v>
      </c>
      <c r="I115" s="50">
        <v>0</v>
      </c>
      <c r="J115" s="50">
        <f>Devis!$D$8</f>
        <v>0</v>
      </c>
      <c r="K115" s="135" t="b">
        <f>IF(COUNTIF(A$4:A115,table[[#This Row],[Désignation]])=1,MAX(K$4:K114)+1)</f>
        <v>0</v>
      </c>
      <c r="L115" s="182" t="b">
        <f>IF(COUNTIF(B$4:B115,table[[#This Row],[Fournisseur ]])=1,MAX(L$4:L114)+1)</f>
        <v>0</v>
      </c>
      <c r="M115" s="182">
        <f>IF(COUNTIF(C$4:C115,table[[#This Row],[Détails]])=1,MAX(M$4:M114)+1)</f>
        <v>111</v>
      </c>
      <c r="N115" s="140" t="str">
        <f>IFERROR(INDEX(table[Désignation],MATCH(ROW()-4,table[Ordre],0)),"")</f>
        <v/>
      </c>
      <c r="O115" s="139" t="str">
        <f>IFERROR(INDEX(table[[Fournisseur ]],MATCH(ROW()-4,table[Ordre2],0)),"")</f>
        <v/>
      </c>
      <c r="P115" s="139" t="str">
        <f>IFERROR(INDEX(table[Détails],MATCH(ROW()-4,table[Ordre3],0)),"")</f>
        <v>pochette tissu</v>
      </c>
    </row>
    <row r="116" spans="1:16">
      <c r="A116" s="29" t="s">
        <v>27</v>
      </c>
      <c r="B116" s="51" t="s">
        <v>165</v>
      </c>
      <c r="C116" s="51" t="s">
        <v>173</v>
      </c>
      <c r="D116" s="76"/>
      <c r="E116" s="52">
        <v>1</v>
      </c>
      <c r="F116" s="52">
        <v>1</v>
      </c>
      <c r="G116" s="52">
        <v>1</v>
      </c>
      <c r="H116" s="19">
        <v>0.02</v>
      </c>
      <c r="I116" s="53">
        <v>0</v>
      </c>
      <c r="J116" s="53">
        <f>Devis!$D$8</f>
        <v>0</v>
      </c>
      <c r="K116" s="135" t="b">
        <f>IF(COUNTIF(A$4:A116,table[[#This Row],[Désignation]])=1,MAX(K$4:K115)+1)</f>
        <v>0</v>
      </c>
      <c r="L116" s="182" t="b">
        <f>IF(COUNTIF(B$4:B116,table[[#This Row],[Fournisseur ]])=1,MAX(L$4:L115)+1)</f>
        <v>0</v>
      </c>
      <c r="M116" s="182">
        <f>IF(COUNTIF(C$4:C116,table[[#This Row],[Détails]])=1,MAX(M$4:M115)+1)</f>
        <v>112</v>
      </c>
      <c r="N116" s="140" t="str">
        <f>IFERROR(INDEX(table[Désignation],MATCH(ROW()-4,table[Ordre],0)),"")</f>
        <v/>
      </c>
      <c r="O116" s="139" t="str">
        <f>IFERROR(INDEX(table[[Fournisseur ]],MATCH(ROW()-4,table[Ordre2],0)),"")</f>
        <v/>
      </c>
      <c r="P116" s="139" t="str">
        <f>IFERROR(INDEX(table[Détails],MATCH(ROW()-4,table[Ordre3],0)),"")</f>
        <v>pochette BL</v>
      </c>
    </row>
    <row r="117" spans="1:16">
      <c r="A117" s="46" t="s">
        <v>27</v>
      </c>
      <c r="B117" s="47" t="s">
        <v>165</v>
      </c>
      <c r="C117" s="47" t="s">
        <v>174</v>
      </c>
      <c r="D117" s="57"/>
      <c r="E117" s="48">
        <v>1</v>
      </c>
      <c r="F117" s="48">
        <v>1</v>
      </c>
      <c r="G117" s="48">
        <v>1</v>
      </c>
      <c r="H117" s="49">
        <v>0.4</v>
      </c>
      <c r="I117" s="50">
        <v>0</v>
      </c>
      <c r="J117" s="50">
        <f>Devis!$D$8</f>
        <v>0</v>
      </c>
      <c r="K117" s="135" t="b">
        <f>IF(COUNTIF(A$4:A117,table[[#This Row],[Désignation]])=1,MAX(K$4:K116)+1)</f>
        <v>0</v>
      </c>
      <c r="L117" s="182" t="b">
        <f>IF(COUNTIF(B$4:B117,table[[#This Row],[Fournisseur ]])=1,MAX(L$4:L116)+1)</f>
        <v>0</v>
      </c>
      <c r="M117" s="182">
        <f>IF(COUNTIF(C$4:C117,table[[#This Row],[Détails]])=1,MAX(M$4:M116)+1)</f>
        <v>113</v>
      </c>
      <c r="N117" s="140" t="str">
        <f>IFERROR(INDEX(table[Désignation],MATCH(ROW()-4,table[Ordre],0)),"")</f>
        <v/>
      </c>
      <c r="O117" s="139" t="str">
        <f>IFERROR(INDEX(table[[Fournisseur ]],MATCH(ROW()-4,table[Ordre2],0)),"")</f>
        <v/>
      </c>
      <c r="P117" s="139" t="str">
        <f>IFERROR(INDEX(table[Détails],MATCH(ROW()-4,table[Ordre3],0)),"")</f>
        <v>carte merci</v>
      </c>
    </row>
    <row r="118" spans="1:16">
      <c r="A118" s="29" t="s">
        <v>27</v>
      </c>
      <c r="B118" s="51" t="s">
        <v>165</v>
      </c>
      <c r="C118" s="51" t="s">
        <v>175</v>
      </c>
      <c r="D118" s="51"/>
      <c r="E118" s="52">
        <v>1</v>
      </c>
      <c r="F118" s="52">
        <v>1</v>
      </c>
      <c r="G118" s="52">
        <v>1</v>
      </c>
      <c r="H118" s="19">
        <v>0.05</v>
      </c>
      <c r="I118" s="53">
        <v>0</v>
      </c>
      <c r="J118" s="53">
        <f>Devis!$D$8</f>
        <v>0</v>
      </c>
      <c r="K118" s="135" t="b">
        <f>IF(COUNTIF(A$4:A118,table[[#This Row],[Désignation]])=1,MAX(K$4:K117)+1)</f>
        <v>0</v>
      </c>
      <c r="L118" s="182" t="b">
        <f>IF(COUNTIF(B$4:B118,table[[#This Row],[Fournisseur ]])=1,MAX(L$4:L117)+1)</f>
        <v>0</v>
      </c>
      <c r="M118" s="182">
        <f>IF(COUNTIF(C$4:C118,table[[#This Row],[Détails]])=1,MAX(M$4:M117)+1)</f>
        <v>114</v>
      </c>
      <c r="N118" s="140" t="str">
        <f>IFERROR(INDEX(table[Désignation],MATCH(ROW()-4,table[Ordre],0)),"")</f>
        <v/>
      </c>
      <c r="O118" s="139" t="str">
        <f>IFERROR(INDEX(table[[Fournisseur ]],MATCH(ROW()-4,table[Ordre2],0)),"")</f>
        <v/>
      </c>
      <c r="P118" s="139" t="str">
        <f>IFERROR(INDEX(table[Détails],MATCH(ROW()-4,table[Ordre3],0)),"")</f>
        <v>autocollant livraison</v>
      </c>
    </row>
    <row r="119" spans="1:16">
      <c r="A119" s="54" t="s">
        <v>23</v>
      </c>
      <c r="B119" s="47" t="s">
        <v>176</v>
      </c>
      <c r="C119" s="47" t="s">
        <v>177</v>
      </c>
      <c r="D119" s="47" t="s">
        <v>178</v>
      </c>
      <c r="E119" s="48">
        <v>1</v>
      </c>
      <c r="F119" s="48">
        <v>1</v>
      </c>
      <c r="G119" s="48">
        <v>1</v>
      </c>
      <c r="H119" s="49">
        <v>214</v>
      </c>
      <c r="I119" s="50">
        <v>0</v>
      </c>
      <c r="J119" s="50">
        <f>Devis!$D$8</f>
        <v>0</v>
      </c>
      <c r="K119" s="135" t="b">
        <f>IF(COUNTIF(A$4:A119,table[[#This Row],[Désignation]])=1,MAX(K$4:K118)+1)</f>
        <v>0</v>
      </c>
      <c r="L119" s="182">
        <f>IF(COUNTIF(B$4:B119,table[[#This Row],[Fournisseur ]])=1,MAX(L$4:L118)+1)</f>
        <v>13</v>
      </c>
      <c r="M119" s="182">
        <f>IF(COUNTIF(C$4:C119,table[[#This Row],[Détails]])=1,MAX(M$4:M118)+1)</f>
        <v>115</v>
      </c>
      <c r="N119" s="140" t="str">
        <f>IFERROR(INDEX(table[Désignation],MATCH(ROW()-4,table[Ordre],0)),"")</f>
        <v/>
      </c>
      <c r="O119" s="139" t="str">
        <f>IFERROR(INDEX(table[[Fournisseur ]],MATCH(ROW()-4,table[Ordre2],0)),"")</f>
        <v/>
      </c>
      <c r="P119" s="139" t="str">
        <f>IFERROR(INDEX(table[Détails],MATCH(ROW()-4,table[Ordre3],0)),"")</f>
        <v>Spicy 965</v>
      </c>
    </row>
    <row r="120" spans="1:16">
      <c r="A120" s="29" t="s">
        <v>23</v>
      </c>
      <c r="B120" s="51" t="s">
        <v>176</v>
      </c>
      <c r="C120" s="51" t="s">
        <v>179</v>
      </c>
      <c r="D120" s="51" t="s">
        <v>180</v>
      </c>
      <c r="E120" s="52">
        <v>1</v>
      </c>
      <c r="F120" s="52">
        <v>1</v>
      </c>
      <c r="G120" s="52">
        <v>1</v>
      </c>
      <c r="H120" s="19">
        <v>534.14</v>
      </c>
      <c r="I120" s="53">
        <v>0</v>
      </c>
      <c r="J120" s="53">
        <f>Devis!$D$8</f>
        <v>0</v>
      </c>
      <c r="K120" s="135" t="b">
        <f>IF(COUNTIF(A$4:A120,table[[#This Row],[Désignation]])=1,MAX(K$4:K119)+1)</f>
        <v>0</v>
      </c>
      <c r="L120" s="182" t="b">
        <f>IF(COUNTIF(B$4:B120,table[[#This Row],[Fournisseur ]])=1,MAX(L$4:L119)+1)</f>
        <v>0</v>
      </c>
      <c r="M120" s="182">
        <f>IF(COUNTIF(C$4:C120,table[[#This Row],[Détails]])=1,MAX(M$4:M119)+1)</f>
        <v>116</v>
      </c>
      <c r="N120" s="140" t="str">
        <f>IFERROR(INDEX(table[Désignation],MATCH(ROW()-4,table[Ordre],0)),"")</f>
        <v/>
      </c>
      <c r="O120" s="139" t="str">
        <f>IFERROR(INDEX(table[[Fournisseur ]],MATCH(ROW()-4,table[Ordre2],0)),"")</f>
        <v/>
      </c>
      <c r="P120" s="139" t="str">
        <f>IFERROR(INDEX(table[Détails],MATCH(ROW()-4,table[Ordre3],0)),"")</f>
        <v xml:space="preserve">Limestone prima </v>
      </c>
    </row>
    <row r="121" spans="1:16">
      <c r="A121" s="46" t="s">
        <v>23</v>
      </c>
      <c r="B121" s="47" t="s">
        <v>176</v>
      </c>
      <c r="C121" s="47" t="s">
        <v>181</v>
      </c>
      <c r="D121" s="47" t="s">
        <v>182</v>
      </c>
      <c r="E121" s="48">
        <v>1</v>
      </c>
      <c r="F121" s="48">
        <v>1</v>
      </c>
      <c r="G121" s="48">
        <v>1</v>
      </c>
      <c r="H121" s="49">
        <v>75</v>
      </c>
      <c r="I121" s="50">
        <v>0</v>
      </c>
      <c r="J121" s="50">
        <f>Devis!$D$8</f>
        <v>0</v>
      </c>
      <c r="K121" s="135" t="b">
        <f>IF(COUNTIF(A$4:A121,table[[#This Row],[Désignation]])=1,MAX(K$4:K120)+1)</f>
        <v>0</v>
      </c>
      <c r="L121" s="182" t="b">
        <f>IF(COUNTIF(B$4:B121,table[[#This Row],[Fournisseur ]])=1,MAX(L$4:L120)+1)</f>
        <v>0</v>
      </c>
      <c r="M121" s="182">
        <f>IF(COUNTIF(C$4:C121,table[[#This Row],[Détails]])=1,MAX(M$4:M120)+1)</f>
        <v>117</v>
      </c>
      <c r="N121" s="140" t="str">
        <f>IFERROR(INDEX(table[Désignation],MATCH(ROW()-4,table[Ordre],0)),"")</f>
        <v/>
      </c>
      <c r="O121" s="139" t="str">
        <f>IFERROR(INDEX(table[[Fournisseur ]],MATCH(ROW()-4,table[Ordre2],0)),"")</f>
        <v/>
      </c>
      <c r="P121" s="139" t="str">
        <f>IFERROR(INDEX(table[Détails],MATCH(ROW()-4,table[Ordre3],0)),"")</f>
        <v>Colle</v>
      </c>
    </row>
    <row r="122" spans="1:16">
      <c r="A122" s="30" t="s">
        <v>23</v>
      </c>
      <c r="B122" s="51" t="s">
        <v>176</v>
      </c>
      <c r="C122" s="56" t="s">
        <v>183</v>
      </c>
      <c r="D122" s="51"/>
      <c r="E122" s="52">
        <v>1</v>
      </c>
      <c r="F122" s="52">
        <v>1</v>
      </c>
      <c r="G122" s="52">
        <v>1</v>
      </c>
      <c r="H122" s="19">
        <v>135</v>
      </c>
      <c r="I122" s="53">
        <v>0</v>
      </c>
      <c r="J122" s="53">
        <f>Devis!$D$8</f>
        <v>0</v>
      </c>
      <c r="K122" s="135" t="b">
        <f>IF(COUNTIF(A$4:A122,table[[#This Row],[Désignation]])=1,MAX(K$4:K121)+1)</f>
        <v>0</v>
      </c>
      <c r="L122" s="182" t="b">
        <f>IF(COUNTIF(B$4:B122,table[[#This Row],[Fournisseur ]])=1,MAX(L$4:L121)+1)</f>
        <v>0</v>
      </c>
      <c r="M122" s="182">
        <f>IF(COUNTIF(C$4:C122,table[[#This Row],[Détails]])=1,MAX(M$4:M121)+1)</f>
        <v>118</v>
      </c>
      <c r="N122" s="140" t="str">
        <f>IFERROR(INDEX(table[Désignation],MATCH(ROW()-4,table[Ordre],0)),"")</f>
        <v/>
      </c>
      <c r="O122" s="139" t="str">
        <f>IFERROR(INDEX(table[[Fournisseur ]],MATCH(ROW()-4,table[Ordre2],0)),"")</f>
        <v/>
      </c>
      <c r="P122" s="139" t="str">
        <f>IFERROR(INDEX(table[Détails],MATCH(ROW()-4,table[Ordre3],0)),"")</f>
        <v>Spicy 967</v>
      </c>
    </row>
    <row r="123" spans="1:16">
      <c r="A123" s="54" t="s">
        <v>23</v>
      </c>
      <c r="B123" s="47" t="s">
        <v>176</v>
      </c>
      <c r="C123" s="55" t="s">
        <v>184</v>
      </c>
      <c r="D123" s="47" t="s">
        <v>185</v>
      </c>
      <c r="E123" s="48">
        <v>1</v>
      </c>
      <c r="F123" s="48">
        <v>1</v>
      </c>
      <c r="G123" s="48">
        <v>1</v>
      </c>
      <c r="H123" s="49">
        <v>285</v>
      </c>
      <c r="I123" s="50">
        <v>0</v>
      </c>
      <c r="J123" s="50">
        <f>Devis!$D$8</f>
        <v>0</v>
      </c>
      <c r="K123" s="135" t="b">
        <f>IF(COUNTIF(A$4:A123,table[[#This Row],[Désignation]])=1,MAX(K$4:K122)+1)</f>
        <v>0</v>
      </c>
      <c r="L123" s="182" t="b">
        <f>IF(COUNTIF(B$4:B123,table[[#This Row],[Fournisseur ]])=1,MAX(L$4:L122)+1)</f>
        <v>0</v>
      </c>
      <c r="M123" s="182">
        <f>IF(COUNTIF(C$4:C123,table[[#This Row],[Détails]])=1,MAX(M$4:M122)+1)</f>
        <v>119</v>
      </c>
      <c r="N123" s="140" t="str">
        <f>IFERROR(INDEX(table[Désignation],MATCH(ROW()-4,table[Ordre],0)),"")</f>
        <v/>
      </c>
      <c r="O123" s="139" t="str">
        <f>IFERROR(INDEX(table[[Fournisseur ]],MATCH(ROW()-4,table[Ordre2],0)),"")</f>
        <v/>
      </c>
      <c r="P123" s="139" t="str">
        <f>IFERROR(INDEX(table[Détails],MATCH(ROW()-4,table[Ordre3],0)),"")</f>
        <v>Glacier White</v>
      </c>
    </row>
    <row r="124" spans="1:16">
      <c r="A124" s="29" t="s">
        <v>23</v>
      </c>
      <c r="B124" s="51" t="s">
        <v>176</v>
      </c>
      <c r="C124" s="51" t="s">
        <v>186</v>
      </c>
      <c r="D124" s="51"/>
      <c r="E124" s="52">
        <v>1</v>
      </c>
      <c r="F124" s="52">
        <v>1</v>
      </c>
      <c r="G124" s="52">
        <v>1</v>
      </c>
      <c r="H124" s="19">
        <v>35</v>
      </c>
      <c r="I124" s="53">
        <v>0</v>
      </c>
      <c r="J124" s="53">
        <f>Devis!$D$8</f>
        <v>0</v>
      </c>
      <c r="K124" s="135" t="b">
        <f>IF(COUNTIF(A$4:A124,table[[#This Row],[Désignation]])=1,MAX(K$4:K123)+1)</f>
        <v>0</v>
      </c>
      <c r="L124" s="182" t="b">
        <f>IF(COUNTIF(B$4:B124,table[[#This Row],[Fournisseur ]])=1,MAX(L$4:L123)+1)</f>
        <v>0</v>
      </c>
      <c r="M124" s="182">
        <f>IF(COUNTIF(C$4:C124,table[[#This Row],[Détails]])=1,MAX(M$4:M123)+1)</f>
        <v>120</v>
      </c>
      <c r="N124" s="140" t="str">
        <f>IFERROR(INDEX(table[Désignation],MATCH(ROW()-4,table[Ordre],0)),"")</f>
        <v/>
      </c>
      <c r="O124" s="139" t="str">
        <f>IFERROR(INDEX(table[[Fournisseur ]],MATCH(ROW()-4,table[Ordre2],0)),"")</f>
        <v/>
      </c>
      <c r="P124" s="139" t="str">
        <f>IFERROR(INDEX(table[Détails],MATCH(ROW()-4,table[Ordre3],0)),"")</f>
        <v>Bomde</v>
      </c>
    </row>
    <row r="125" spans="1:16">
      <c r="A125" s="46" t="s">
        <v>26</v>
      </c>
      <c r="B125" s="47" t="s">
        <v>187</v>
      </c>
      <c r="C125" s="47" t="s">
        <v>188</v>
      </c>
      <c r="D125" s="47" t="s">
        <v>189</v>
      </c>
      <c r="E125" s="48">
        <v>1</v>
      </c>
      <c r="F125" s="48">
        <v>1</v>
      </c>
      <c r="G125" s="48">
        <v>1</v>
      </c>
      <c r="H125" s="49">
        <v>31.2</v>
      </c>
      <c r="I125" s="50">
        <v>0</v>
      </c>
      <c r="J125" s="50">
        <f>Devis!$D$8</f>
        <v>0</v>
      </c>
      <c r="K125" s="135" t="b">
        <f>IF(COUNTIF(A$4:A125,table[[#This Row],[Désignation]])=1,MAX(K$4:K124)+1)</f>
        <v>0</v>
      </c>
      <c r="L125" s="182">
        <f>IF(COUNTIF(B$4:B125,table[[#This Row],[Fournisseur ]])=1,MAX(L$4:L124)+1)</f>
        <v>14</v>
      </c>
      <c r="M125" s="182">
        <f>IF(COUNTIF(C$4:C125,table[[#This Row],[Détails]])=1,MAX(M$4:M124)+1)</f>
        <v>121</v>
      </c>
      <c r="N125" s="140" t="str">
        <f>IFERROR(INDEX(table[Désignation],MATCH(ROW()-4,table[Ordre],0)),"")</f>
        <v/>
      </c>
      <c r="O125" s="139" t="str">
        <f>IFERROR(INDEX(table[[Fournisseur ]],MATCH(ROW()-4,table[Ordre2],0)),"")</f>
        <v/>
      </c>
      <c r="P125" s="139" t="str">
        <f>IFERROR(INDEX(table[Détails],MATCH(ROW()-4,table[Ordre3],0)),"")</f>
        <v>sticker</v>
      </c>
    </row>
    <row r="126" spans="1:16">
      <c r="A126" s="29" t="s">
        <v>26</v>
      </c>
      <c r="B126" s="51" t="s">
        <v>187</v>
      </c>
      <c r="C126" s="51" t="s">
        <v>593</v>
      </c>
      <c r="D126" s="51" t="s">
        <v>190</v>
      </c>
      <c r="E126" s="52">
        <v>1</v>
      </c>
      <c r="F126" s="52">
        <v>1</v>
      </c>
      <c r="G126" s="52">
        <v>1</v>
      </c>
      <c r="H126" s="19">
        <v>8</v>
      </c>
      <c r="I126" s="53">
        <v>0</v>
      </c>
      <c r="J126" s="53">
        <f>Devis!$D$8</f>
        <v>0</v>
      </c>
      <c r="K126" s="135" t="b">
        <f>IF(COUNTIF(A$4:A126,table[[#This Row],[Désignation]])=1,MAX(K$4:K125)+1)</f>
        <v>0</v>
      </c>
      <c r="L126" s="182" t="b">
        <f>IF(COUNTIF(B$4:B126,table[[#This Row],[Fournisseur ]])=1,MAX(L$4:L125)+1)</f>
        <v>0</v>
      </c>
      <c r="M126" s="182">
        <f>IF(COUNTIF(C$4:C126,table[[#This Row],[Détails]])=1,MAX(M$4:M125)+1)</f>
        <v>122</v>
      </c>
      <c r="N126" s="140" t="str">
        <f>IFERROR(INDEX(table[Désignation],MATCH(ROW()-4,table[Ordre],0)),"")</f>
        <v/>
      </c>
      <c r="O126" s="139" t="str">
        <f>IFERROR(INDEX(table[[Fournisseur ]],MATCH(ROW()-4,table[Ordre2],0)),"")</f>
        <v/>
      </c>
      <c r="P126" s="139" t="str">
        <f>IFERROR(INDEX(table[Détails],MATCH(ROW()-4,table[Ordre3],0)),"")</f>
        <v>sticker p</v>
      </c>
    </row>
    <row r="127" spans="1:16">
      <c r="A127" s="46" t="s">
        <v>23</v>
      </c>
      <c r="B127" s="47" t="s">
        <v>191</v>
      </c>
      <c r="C127" s="47" t="s">
        <v>192</v>
      </c>
      <c r="D127" s="47"/>
      <c r="E127" s="48">
        <v>1</v>
      </c>
      <c r="F127" s="48">
        <v>1</v>
      </c>
      <c r="G127" s="48">
        <v>1</v>
      </c>
      <c r="H127" s="49">
        <v>55.32</v>
      </c>
      <c r="I127" s="50">
        <v>0</v>
      </c>
      <c r="J127" s="50">
        <f>Devis!$D$8</f>
        <v>0</v>
      </c>
      <c r="K127" s="135" t="b">
        <f>IF(COUNTIF(A$4:A127,table[[#This Row],[Désignation]])=1,MAX(K$4:K126)+1)</f>
        <v>0</v>
      </c>
      <c r="L127" s="182">
        <f>IF(COUNTIF(B$4:B127,table[[#This Row],[Fournisseur ]])=1,MAX(L$4:L126)+1)</f>
        <v>15</v>
      </c>
      <c r="M127" s="182">
        <f>IF(COUNTIF(C$4:C127,table[[#This Row],[Détails]])=1,MAX(M$4:M126)+1)</f>
        <v>123</v>
      </c>
      <c r="N127" s="140" t="str">
        <f>IFERROR(INDEX(table[Désignation],MATCH(ROW()-4,table[Ordre],0)),"")</f>
        <v/>
      </c>
      <c r="O127" s="139" t="str">
        <f>IFERROR(INDEX(table[[Fournisseur ]],MATCH(ROW()-4,table[Ordre2],0)),"")</f>
        <v/>
      </c>
      <c r="P127" s="139" t="str">
        <f>IFERROR(INDEX(table[Détails],MATCH(ROW()-4,table[Ordre3],0)),"")</f>
        <v>Noyer d'amérique</v>
      </c>
    </row>
    <row r="128" spans="1:16">
      <c r="A128" s="29" t="s">
        <v>23</v>
      </c>
      <c r="B128" s="51" t="s">
        <v>191</v>
      </c>
      <c r="C128" s="51" t="s">
        <v>193</v>
      </c>
      <c r="D128" s="51"/>
      <c r="E128" s="52">
        <v>1</v>
      </c>
      <c r="F128" s="52">
        <v>1</v>
      </c>
      <c r="G128" s="52">
        <v>1</v>
      </c>
      <c r="H128" s="19">
        <v>44.78</v>
      </c>
      <c r="I128" s="53">
        <v>0</v>
      </c>
      <c r="J128" s="53">
        <f>Devis!$D$8</f>
        <v>0</v>
      </c>
      <c r="K128" s="135" t="b">
        <f>IF(COUNTIF(A$4:A128,table[[#This Row],[Désignation]])=1,MAX(K$4:K127)+1)</f>
        <v>0</v>
      </c>
      <c r="L128" s="182" t="b">
        <f>IF(COUNTIF(B$4:B128,table[[#This Row],[Fournisseur ]])=1,MAX(L$4:L127)+1)</f>
        <v>0</v>
      </c>
      <c r="M128" s="182">
        <f>IF(COUNTIF(C$4:C128,table[[#This Row],[Détails]])=1,MAX(M$4:M127)+1)</f>
        <v>124</v>
      </c>
      <c r="N128" s="140" t="str">
        <f>IFERROR(INDEX(table[Désignation],MATCH(ROW()-4,table[Ordre],0)),"")</f>
        <v/>
      </c>
      <c r="O128" s="139" t="str">
        <f>IFERROR(INDEX(table[[Fournisseur ]],MATCH(ROW()-4,table[Ordre2],0)),"")</f>
        <v/>
      </c>
      <c r="P128" s="139" t="str">
        <f>IFERROR(INDEX(table[Détails],MATCH(ROW()-4,table[Ordre3],0)),"")</f>
        <v>Chêne</v>
      </c>
    </row>
    <row r="129" spans="1:16">
      <c r="A129" s="54" t="s">
        <v>23</v>
      </c>
      <c r="B129" s="47" t="s">
        <v>194</v>
      </c>
      <c r="C129" s="55" t="s">
        <v>195</v>
      </c>
      <c r="D129" s="47" t="s">
        <v>79</v>
      </c>
      <c r="E129" s="48">
        <v>2.8</v>
      </c>
      <c r="F129" s="48">
        <v>2.0699999999999998</v>
      </c>
      <c r="G129" s="48">
        <v>1</v>
      </c>
      <c r="H129" s="49">
        <v>8.1999999999999993</v>
      </c>
      <c r="I129" s="50">
        <v>0</v>
      </c>
      <c r="J129" s="50">
        <f>Devis!$D$8</f>
        <v>0</v>
      </c>
      <c r="K129" s="135" t="b">
        <f>IF(COUNTIF(A$4:A129,table[[#This Row],[Désignation]])=1,MAX(K$4:K128)+1)</f>
        <v>0</v>
      </c>
      <c r="L129" s="182">
        <f>IF(COUNTIF(B$4:B129,table[[#This Row],[Fournisseur ]])=1,MAX(L$4:L128)+1)</f>
        <v>16</v>
      </c>
      <c r="M129" s="182">
        <f>IF(COUNTIF(C$4:C129,table[[#This Row],[Détails]])=1,MAX(M$4:M128)+1)</f>
        <v>125</v>
      </c>
      <c r="N129" s="140" t="str">
        <f>IFERROR(INDEX(table[Désignation],MATCH(ROW()-4,table[Ordre],0)),"")</f>
        <v/>
      </c>
      <c r="O129" s="139" t="str">
        <f>IFERROR(INDEX(table[[Fournisseur ]],MATCH(ROW()-4,table[Ordre2],0)),"")</f>
        <v/>
      </c>
      <c r="P129" s="139" t="str">
        <f>IFERROR(INDEX(table[Détails],MATCH(ROW()-4,table[Ordre3],0)),"")</f>
        <v>U 708 ST9 19mm</v>
      </c>
    </row>
    <row r="130" spans="1:16">
      <c r="A130" s="30" t="s">
        <v>23</v>
      </c>
      <c r="B130" s="51" t="s">
        <v>194</v>
      </c>
      <c r="C130" s="56" t="s">
        <v>196</v>
      </c>
      <c r="D130" s="51" t="s">
        <v>80</v>
      </c>
      <c r="E130" s="52">
        <v>2.8</v>
      </c>
      <c r="F130" s="52">
        <v>1.31</v>
      </c>
      <c r="G130" s="52">
        <v>1</v>
      </c>
      <c r="H130" s="19">
        <v>19.2</v>
      </c>
      <c r="I130" s="53">
        <v>0</v>
      </c>
      <c r="J130" s="53">
        <f>Devis!$D$8</f>
        <v>0</v>
      </c>
      <c r="K130" s="135" t="b">
        <f>IF(COUNTIF(A$4:A130,table[[#This Row],[Désignation]])=1,MAX(K$4:K129)+1)</f>
        <v>0</v>
      </c>
      <c r="L130" s="182" t="b">
        <f>IF(COUNTIF(B$4:B130,table[[#This Row],[Fournisseur ]])=1,MAX(L$4:L129)+1)</f>
        <v>0</v>
      </c>
      <c r="M130" s="182">
        <f>IF(COUNTIF(C$4:C130,table[[#This Row],[Détails]])=1,MAX(M$4:M129)+1)</f>
        <v>126</v>
      </c>
      <c r="N130" s="140" t="str">
        <f>IFERROR(INDEX(table[Désignation],MATCH(ROW()-4,table[Ordre],0)),"")</f>
        <v/>
      </c>
      <c r="O130" s="139" t="str">
        <f>IFERROR(INDEX(table[[Fournisseur ]],MATCH(ROW()-4,table[Ordre2],0)),"")</f>
        <v/>
      </c>
      <c r="P130" s="139" t="str">
        <f>IFERROR(INDEX(table[Détails],MATCH(ROW()-4,table[Ordre3],0)),"")</f>
        <v>H 110 ST9</v>
      </c>
    </row>
    <row r="131" spans="1:16">
      <c r="A131" s="54" t="s">
        <v>23</v>
      </c>
      <c r="B131" s="47" t="s">
        <v>194</v>
      </c>
      <c r="C131" s="47" t="s">
        <v>197</v>
      </c>
      <c r="D131" s="47" t="s">
        <v>198</v>
      </c>
      <c r="E131" s="48">
        <v>2.8</v>
      </c>
      <c r="F131" s="48">
        <v>2.0699999999999998</v>
      </c>
      <c r="G131" s="48">
        <v>1</v>
      </c>
      <c r="H131" s="49"/>
      <c r="I131" s="50">
        <v>0</v>
      </c>
      <c r="J131" s="50">
        <f>Devis!$D$8</f>
        <v>0</v>
      </c>
      <c r="K131" s="135" t="b">
        <f>IF(COUNTIF(A$4:A131,table[[#This Row],[Désignation]])=1,MAX(K$4:K130)+1)</f>
        <v>0</v>
      </c>
      <c r="L131" s="182" t="b">
        <f>IF(COUNTIF(B$4:B131,table[[#This Row],[Fournisseur ]])=1,MAX(L$4:L130)+1)</f>
        <v>0</v>
      </c>
      <c r="M131" s="182">
        <f>IF(COUNTIF(C$4:C131,table[[#This Row],[Détails]])=1,MAX(M$4:M130)+1)</f>
        <v>127</v>
      </c>
      <c r="N131" s="140" t="str">
        <f>IFERROR(INDEX(table[Désignation],MATCH(ROW()-4,table[Ordre],0)),"")</f>
        <v/>
      </c>
      <c r="O131" s="139" t="str">
        <f>IFERROR(INDEX(table[[Fournisseur ]],MATCH(ROW()-4,table[Ordre2],0)),"")</f>
        <v/>
      </c>
      <c r="P131" s="139" t="str">
        <f>IFERROR(INDEX(table[Détails],MATCH(ROW()-4,table[Ordre3],0)),"")</f>
        <v>W980 st2</v>
      </c>
    </row>
    <row r="132" spans="1:16">
      <c r="A132" s="30" t="s">
        <v>23</v>
      </c>
      <c r="B132" s="51" t="s">
        <v>194</v>
      </c>
      <c r="C132" s="51" t="s">
        <v>199</v>
      </c>
      <c r="D132" s="51" t="s">
        <v>80</v>
      </c>
      <c r="E132" s="51">
        <v>2.8</v>
      </c>
      <c r="F132" s="51">
        <v>1.31</v>
      </c>
      <c r="G132" s="51">
        <v>1</v>
      </c>
      <c r="H132" s="19">
        <v>20.68</v>
      </c>
      <c r="I132" s="53">
        <v>0</v>
      </c>
      <c r="J132" s="53">
        <f>Devis!$D$8</f>
        <v>0</v>
      </c>
      <c r="K132" s="135" t="b">
        <f>IF(COUNTIF(A$4:A132,table[[#This Row],[Désignation]])=1,MAX(K$4:K131)+1)</f>
        <v>0</v>
      </c>
      <c r="L132" s="182" t="b">
        <f>IF(COUNTIF(B$4:B132,table[[#This Row],[Fournisseur ]])=1,MAX(L$4:L131)+1)</f>
        <v>0</v>
      </c>
      <c r="M132" s="182">
        <f>IF(COUNTIF(C$4:C132,table[[#This Row],[Détails]])=1,MAX(M$4:M131)+1)</f>
        <v>128</v>
      </c>
      <c r="N132" s="140" t="str">
        <f>IFERROR(INDEX(table[Désignation],MATCH(ROW()-4,table[Ordre],0)),"")</f>
        <v/>
      </c>
      <c r="O132" s="139" t="str">
        <f>IFERROR(INDEX(table[[Fournisseur ]],MATCH(ROW()-4,table[Ordre2],0)),"")</f>
        <v/>
      </c>
      <c r="P132" s="139" t="str">
        <f>IFERROR(INDEX(table[Détails],MATCH(ROW()-4,table[Ordre3],0)),"")</f>
        <v>Stratifié blanc pleine masse</v>
      </c>
    </row>
    <row r="133" spans="1:16">
      <c r="A133" s="54" t="s">
        <v>23</v>
      </c>
      <c r="B133" s="47" t="s">
        <v>194</v>
      </c>
      <c r="C133" s="47" t="s">
        <v>200</v>
      </c>
      <c r="D133" s="47" t="s">
        <v>201</v>
      </c>
      <c r="E133" s="48">
        <v>2.8</v>
      </c>
      <c r="F133" s="48">
        <v>2.0699999999999998</v>
      </c>
      <c r="G133" s="48">
        <v>1</v>
      </c>
      <c r="H133" s="49">
        <v>13.08</v>
      </c>
      <c r="I133" s="50">
        <v>0</v>
      </c>
      <c r="J133" s="50">
        <f>Devis!$D$8</f>
        <v>0</v>
      </c>
      <c r="K133" s="135" t="b">
        <f>IF(COUNTIF(A$4:A133,table[[#This Row],[Désignation]])=1,MAX(K$4:K132)+1)</f>
        <v>0</v>
      </c>
      <c r="L133" s="182" t="b">
        <f>IF(COUNTIF(B$4:B133,table[[#This Row],[Fournisseur ]])=1,MAX(L$4:L132)+1)</f>
        <v>0</v>
      </c>
      <c r="M133" s="182">
        <f>IF(COUNTIF(C$4:C133,table[[#This Row],[Détails]])=1,MAX(M$4:M132)+1)</f>
        <v>129</v>
      </c>
      <c r="N133" s="140" t="str">
        <f>IFERROR(INDEX(table[Désignation],MATCH(ROW()-4,table[Ordre],0)),"")</f>
        <v/>
      </c>
      <c r="O133" s="139" t="str">
        <f>IFERROR(INDEX(table[[Fournisseur ]],MATCH(ROW()-4,table[Ordre2],0)),"")</f>
        <v/>
      </c>
      <c r="P133" s="139" t="str">
        <f>IFERROR(INDEX(table[Détails],MATCH(ROW()-4,table[Ordre3],0)),"")</f>
        <v>Mélamine chêne Vicenza</v>
      </c>
    </row>
    <row r="134" spans="1:16">
      <c r="A134" s="30" t="s">
        <v>23</v>
      </c>
      <c r="B134" s="51" t="s">
        <v>194</v>
      </c>
      <c r="C134" s="51" t="s">
        <v>202</v>
      </c>
      <c r="D134" s="51" t="s">
        <v>201</v>
      </c>
      <c r="E134" s="52">
        <v>3.1</v>
      </c>
      <c r="F134" s="52">
        <v>1.31</v>
      </c>
      <c r="G134" s="52">
        <v>1</v>
      </c>
      <c r="H134" s="19">
        <v>19.2</v>
      </c>
      <c r="I134" s="53">
        <v>0</v>
      </c>
      <c r="J134" s="53">
        <f>Devis!$D$8</f>
        <v>0</v>
      </c>
      <c r="K134" s="135" t="b">
        <f>IF(COUNTIF(A$4:A134,table[[#This Row],[Désignation]])=1,MAX(K$4:K133)+1)</f>
        <v>0</v>
      </c>
      <c r="L134" s="182" t="b">
        <f>IF(COUNTIF(B$4:B134,table[[#This Row],[Fournisseur ]])=1,MAX(L$4:L133)+1)</f>
        <v>0</v>
      </c>
      <c r="M134" s="182">
        <f>IF(COUNTIF(C$4:C134,table[[#This Row],[Détails]])=1,MAX(M$4:M133)+1)</f>
        <v>130</v>
      </c>
      <c r="N134" s="140" t="str">
        <f>IFERROR(INDEX(table[Désignation],MATCH(ROW()-4,table[Ordre],0)),"")</f>
        <v/>
      </c>
      <c r="O134" s="139" t="str">
        <f>IFERROR(INDEX(table[[Fournisseur ]],MATCH(ROW()-4,table[Ordre2],0)),"")</f>
        <v/>
      </c>
      <c r="P134" s="139" t="str">
        <f>IFERROR(INDEX(table[Détails],MATCH(ROW()-4,table[Ordre3],0)),"")</f>
        <v>Stratifié chêne Vicenza</v>
      </c>
    </row>
    <row r="135" spans="1:16">
      <c r="A135" s="54" t="s">
        <v>23</v>
      </c>
      <c r="B135" s="47" t="s">
        <v>194</v>
      </c>
      <c r="C135" s="47" t="s">
        <v>596</v>
      </c>
      <c r="D135" s="47" t="s">
        <v>204</v>
      </c>
      <c r="E135" s="48">
        <v>2.8</v>
      </c>
      <c r="F135" s="48">
        <v>2.0699999999999998</v>
      </c>
      <c r="G135" s="48">
        <v>1</v>
      </c>
      <c r="H135" s="49">
        <v>5.52</v>
      </c>
      <c r="I135" s="50">
        <v>0</v>
      </c>
      <c r="J135" s="50">
        <f>Devis!$D$8</f>
        <v>0</v>
      </c>
      <c r="K135" s="135" t="b">
        <f>IF(COUNTIF(A$4:A135,table[[#This Row],[Désignation]])=1,MAX(K$4:K134)+1)</f>
        <v>0</v>
      </c>
      <c r="L135" s="182" t="b">
        <f>IF(COUNTIF(B$4:B135,table[[#This Row],[Fournisseur ]])=1,MAX(L$4:L134)+1)</f>
        <v>0</v>
      </c>
      <c r="M135" s="182">
        <f>IF(COUNTIF(C$4:C135,table[[#This Row],[Détails]])=1,MAX(M$4:M134)+1)</f>
        <v>131</v>
      </c>
      <c r="N135" s="140" t="str">
        <f>IFERROR(INDEX(table[Désignation],MATCH(ROW()-4,table[Ordre],0)),"")</f>
        <v/>
      </c>
      <c r="O135" s="139" t="str">
        <f>IFERROR(INDEX(table[[Fournisseur ]],MATCH(ROW()-4,table[Ordre2],0)),"")</f>
        <v/>
      </c>
      <c r="P135" s="139" t="str">
        <f>IFERROR(INDEX(table[Détails],MATCH(ROW()-4,table[Ordre3],0)),"")</f>
        <v>W980 8 mm</v>
      </c>
    </row>
    <row r="136" spans="1:16">
      <c r="A136" s="30" t="s">
        <v>23</v>
      </c>
      <c r="B136" s="51" t="s">
        <v>194</v>
      </c>
      <c r="C136" s="51" t="s">
        <v>595</v>
      </c>
      <c r="D136" s="51" t="s">
        <v>205</v>
      </c>
      <c r="E136" s="52">
        <v>2.8</v>
      </c>
      <c r="F136" s="52">
        <v>2.0699999999999998</v>
      </c>
      <c r="G136" s="52">
        <v>1</v>
      </c>
      <c r="H136" s="19">
        <v>5.35</v>
      </c>
      <c r="I136" s="53">
        <v>0</v>
      </c>
      <c r="J136" s="53">
        <f>Devis!$D$8</f>
        <v>0</v>
      </c>
      <c r="K136" s="135" t="b">
        <f>IF(COUNTIF(A$4:A136,table[[#This Row],[Désignation]])=1,MAX(K$4:K135)+1)</f>
        <v>0</v>
      </c>
      <c r="L136" s="182" t="b">
        <f>IF(COUNTIF(B$4:B136,table[[#This Row],[Fournisseur ]])=1,MAX(L$4:L135)+1)</f>
        <v>0</v>
      </c>
      <c r="M136" s="182">
        <f>IF(COUNTIF(C$4:C136,table[[#This Row],[Détails]])=1,MAX(M$4:M135)+1)</f>
        <v>132</v>
      </c>
      <c r="N136" s="140" t="str">
        <f>IFERROR(INDEX(table[Désignation],MATCH(ROW()-4,table[Ordre],0)),"")</f>
        <v/>
      </c>
      <c r="O136" s="139" t="str">
        <f>IFERROR(INDEX(table[[Fournisseur ]],MATCH(ROW()-4,table[Ordre2],0)),"")</f>
        <v/>
      </c>
      <c r="P136" s="139" t="str">
        <f>IFERROR(INDEX(table[Détails],MATCH(ROW()-4,table[Ordre3],0)),"")</f>
        <v xml:space="preserve">W980 19 mm </v>
      </c>
    </row>
    <row r="137" spans="1:16">
      <c r="A137" s="54" t="s">
        <v>23</v>
      </c>
      <c r="B137" s="47" t="s">
        <v>194</v>
      </c>
      <c r="C137" s="47" t="s">
        <v>594</v>
      </c>
      <c r="D137" s="47" t="s">
        <v>206</v>
      </c>
      <c r="E137" s="48">
        <v>2.8</v>
      </c>
      <c r="F137" s="48">
        <v>2.0699999999999998</v>
      </c>
      <c r="G137" s="48">
        <v>1</v>
      </c>
      <c r="H137" s="49">
        <v>5.7</v>
      </c>
      <c r="I137" s="50">
        <v>0</v>
      </c>
      <c r="J137" s="50">
        <f>Devis!$D$8</f>
        <v>0</v>
      </c>
      <c r="K137" s="135" t="b">
        <f>IF(COUNTIF(A$4:A137,table[[#This Row],[Désignation]])=1,MAX(K$4:K136)+1)</f>
        <v>0</v>
      </c>
      <c r="L137" s="182" t="b">
        <f>IF(COUNTIF(B$4:B137,table[[#This Row],[Fournisseur ]])=1,MAX(L$4:L136)+1)</f>
        <v>0</v>
      </c>
      <c r="M137" s="182">
        <f>IF(COUNTIF(C$4:C137,table[[#This Row],[Détails]])=1,MAX(M$4:M136)+1)</f>
        <v>133</v>
      </c>
      <c r="N137" s="140" t="str">
        <f>IFERROR(INDEX(table[Désignation],MATCH(ROW()-4,table[Ordre],0)),"")</f>
        <v/>
      </c>
      <c r="O137" s="139" t="str">
        <f>IFERROR(INDEX(table[[Fournisseur ]],MATCH(ROW()-4,table[Ordre2],0)),"")</f>
        <v/>
      </c>
      <c r="P137" s="139" t="str">
        <f>IFERROR(INDEX(table[Détails],MATCH(ROW()-4,table[Ordre3],0)),"")</f>
        <v>W980 16 mm</v>
      </c>
    </row>
    <row r="138" spans="1:16">
      <c r="A138" s="30" t="s">
        <v>23</v>
      </c>
      <c r="B138" s="51" t="s">
        <v>194</v>
      </c>
      <c r="C138" s="51" t="s">
        <v>207</v>
      </c>
      <c r="D138" s="51" t="s">
        <v>79</v>
      </c>
      <c r="E138" s="52">
        <v>2.8</v>
      </c>
      <c r="F138" s="52">
        <v>2.0699999999999998</v>
      </c>
      <c r="G138" s="52">
        <v>1</v>
      </c>
      <c r="H138" s="19">
        <v>11.87</v>
      </c>
      <c r="I138" s="53">
        <v>0</v>
      </c>
      <c r="J138" s="53">
        <f>Devis!$D$8</f>
        <v>0</v>
      </c>
      <c r="K138" s="135" t="b">
        <f>IF(COUNTIF(A$4:A138,table[[#This Row],[Désignation]])=1,MAX(K$4:K137)+1)</f>
        <v>0</v>
      </c>
      <c r="L138" s="182" t="b">
        <f>IF(COUNTIF(B$4:B138,table[[#This Row],[Fournisseur ]])=1,MAX(L$4:L137)+1)</f>
        <v>0</v>
      </c>
      <c r="M138" s="182">
        <f>IF(COUNTIF(C$4:C138,table[[#This Row],[Détails]])=1,MAX(M$4:M137)+1)</f>
        <v>134</v>
      </c>
      <c r="N138" s="140" t="str">
        <f>IFERROR(INDEX(table[Désignation],MATCH(ROW()-4,table[Ordre],0)),"")</f>
        <v/>
      </c>
      <c r="O138" s="139" t="str">
        <f>IFERROR(INDEX(table[[Fournisseur ]],MATCH(ROW()-4,table[Ordre2],0)),"")</f>
        <v/>
      </c>
      <c r="P138" s="139" t="str">
        <f>IFERROR(INDEX(table[Détails],MATCH(ROW()-4,table[Ordre3],0)),"")</f>
        <v>U201 ST9</v>
      </c>
    </row>
    <row r="139" spans="1:16">
      <c r="A139" s="46" t="s">
        <v>23</v>
      </c>
      <c r="B139" s="47" t="s">
        <v>194</v>
      </c>
      <c r="C139" s="47" t="s">
        <v>208</v>
      </c>
      <c r="D139" s="47" t="s">
        <v>79</v>
      </c>
      <c r="E139" s="48">
        <v>2.8</v>
      </c>
      <c r="F139" s="48">
        <v>2.0699999999999998</v>
      </c>
      <c r="G139" s="48">
        <v>1</v>
      </c>
      <c r="H139" s="49">
        <v>13.41</v>
      </c>
      <c r="I139" s="50">
        <v>0</v>
      </c>
      <c r="J139" s="50">
        <f>Devis!$D$8</f>
        <v>0</v>
      </c>
      <c r="K139" s="135" t="b">
        <f>IF(COUNTIF(A$4:A139,table[[#This Row],[Désignation]])=1,MAX(K$4:K138)+1)</f>
        <v>0</v>
      </c>
      <c r="L139" s="182" t="b">
        <f>IF(COUNTIF(B$4:B139,table[[#This Row],[Fournisseur ]])=1,MAX(L$4:L138)+1)</f>
        <v>0</v>
      </c>
      <c r="M139" s="182">
        <f>IF(COUNTIF(C$4:C139,table[[#This Row],[Détails]])=1,MAX(M$4:M138)+1)</f>
        <v>135</v>
      </c>
      <c r="N139" s="140" t="str">
        <f>IFERROR(INDEX(table[Désignation],MATCH(ROW()-4,table[Ordre],0)),"")</f>
        <v/>
      </c>
      <c r="O139" s="139" t="str">
        <f>IFERROR(INDEX(table[[Fournisseur ]],MATCH(ROW()-4,table[Ordre2],0)),"")</f>
        <v/>
      </c>
      <c r="P139" s="139" t="str">
        <f>IFERROR(INDEX(table[Détails],MATCH(ROW()-4,table[Ordre3],0)),"")</f>
        <v>H3331</v>
      </c>
    </row>
    <row r="140" spans="1:16">
      <c r="A140" s="29" t="s">
        <v>23</v>
      </c>
      <c r="B140" s="51" t="s">
        <v>194</v>
      </c>
      <c r="C140" s="51" t="s">
        <v>597</v>
      </c>
      <c r="D140" s="51" t="s">
        <v>80</v>
      </c>
      <c r="E140" s="52">
        <v>2.81</v>
      </c>
      <c r="F140" s="52">
        <v>1.31</v>
      </c>
      <c r="G140" s="52">
        <v>1</v>
      </c>
      <c r="H140" s="19">
        <v>19.690000000000001</v>
      </c>
      <c r="I140" s="53">
        <v>0</v>
      </c>
      <c r="J140" s="53">
        <f>Devis!$D$8</f>
        <v>0</v>
      </c>
      <c r="K140" s="135" t="b">
        <f>IF(COUNTIF(A$4:A140,table[[#This Row],[Désignation]])=1,MAX(K$4:K139)+1)</f>
        <v>0</v>
      </c>
      <c r="L140" s="182" t="b">
        <f>IF(COUNTIF(B$4:B140,table[[#This Row],[Fournisseur ]])=1,MAX(L$4:L139)+1)</f>
        <v>0</v>
      </c>
      <c r="M140" s="182">
        <f>IF(COUNTIF(C$4:C140,table[[#This Row],[Détails]])=1,MAX(M$4:M139)+1)</f>
        <v>136</v>
      </c>
      <c r="N140" s="140" t="str">
        <f>IFERROR(INDEX(table[Désignation],MATCH(ROW()-4,table[Ordre],0)),"")</f>
        <v/>
      </c>
      <c r="O140" s="139" t="str">
        <f>IFERROR(INDEX(table[[Fournisseur ]],MATCH(ROW()-4,table[Ordre2],0)),"")</f>
        <v/>
      </c>
      <c r="P140" s="139" t="str">
        <f>IFERROR(INDEX(table[Détails],MATCH(ROW()-4,table[Ordre3],0)),"")</f>
        <v>H3331 stratifié</v>
      </c>
    </row>
    <row r="141" spans="1:16">
      <c r="A141" s="46" t="s">
        <v>23</v>
      </c>
      <c r="B141" s="47" t="s">
        <v>194</v>
      </c>
      <c r="C141" s="47" t="s">
        <v>209</v>
      </c>
      <c r="D141" s="47" t="s">
        <v>79</v>
      </c>
      <c r="E141" s="48">
        <v>2.8</v>
      </c>
      <c r="F141" s="48">
        <v>2.0699999999999998</v>
      </c>
      <c r="G141" s="48">
        <v>1</v>
      </c>
      <c r="H141" s="49">
        <v>9.7899999999999991</v>
      </c>
      <c r="I141" s="50">
        <v>0</v>
      </c>
      <c r="J141" s="50">
        <f>Devis!$D$8</f>
        <v>0</v>
      </c>
      <c r="K141" s="135" t="b">
        <f>IF(COUNTIF(A$4:A141,table[[#This Row],[Désignation]])=1,MAX(K$4:K140)+1)</f>
        <v>0</v>
      </c>
      <c r="L141" s="182" t="b">
        <f>IF(COUNTIF(B$4:B141,table[[#This Row],[Fournisseur ]])=1,MAX(L$4:L140)+1)</f>
        <v>0</v>
      </c>
      <c r="M141" s="182">
        <f>IF(COUNTIF(C$4:C141,table[[#This Row],[Détails]])=1,MAX(M$4:M140)+1)</f>
        <v>137</v>
      </c>
      <c r="N141" s="140" t="str">
        <f>IFERROR(INDEX(table[Désignation],MATCH(ROW()-4,table[Ordre],0)),"")</f>
        <v/>
      </c>
      <c r="O141" s="139" t="str">
        <f>IFERROR(INDEX(table[[Fournisseur ]],MATCH(ROW()-4,table[Ordre2],0)),"")</f>
        <v/>
      </c>
      <c r="P141" s="139" t="str">
        <f>IFERROR(INDEX(table[Détails],MATCH(ROW()-4,table[Ordre3],0)),"")</f>
        <v>U999 ST2</v>
      </c>
    </row>
    <row r="142" spans="1:16">
      <c r="A142" s="29" t="s">
        <v>23</v>
      </c>
      <c r="B142" s="51" t="s">
        <v>194</v>
      </c>
      <c r="C142" s="51" t="s">
        <v>598</v>
      </c>
      <c r="D142" s="51" t="s">
        <v>80</v>
      </c>
      <c r="E142" s="52">
        <v>2.8</v>
      </c>
      <c r="F142" s="52">
        <v>1.31</v>
      </c>
      <c r="G142" s="52">
        <v>1</v>
      </c>
      <c r="H142" s="19">
        <v>17.05</v>
      </c>
      <c r="I142" s="53">
        <v>0</v>
      </c>
      <c r="J142" s="53">
        <f>Devis!$D$8</f>
        <v>0</v>
      </c>
      <c r="K142" s="135" t="b">
        <f>IF(COUNTIF(A$4:A142,table[[#This Row],[Désignation]])=1,MAX(K$4:K141)+1)</f>
        <v>0</v>
      </c>
      <c r="L142" s="182" t="b">
        <f>IF(COUNTIF(B$4:B142,table[[#This Row],[Fournisseur ]])=1,MAX(L$4:L141)+1)</f>
        <v>0</v>
      </c>
      <c r="M142" s="182">
        <f>IF(COUNTIF(C$4:C142,table[[#This Row],[Détails]])=1,MAX(M$4:M141)+1)</f>
        <v>138</v>
      </c>
      <c r="N142" s="140" t="str">
        <f>IFERROR(INDEX(table[Désignation],MATCH(ROW()-4,table[Ordre],0)),"")</f>
        <v/>
      </c>
      <c r="O142" s="139" t="str">
        <f>IFERROR(INDEX(table[[Fournisseur ]],MATCH(ROW()-4,table[Ordre2],0)),"")</f>
        <v/>
      </c>
      <c r="P142" s="139" t="str">
        <f>IFERROR(INDEX(table[Détails],MATCH(ROW()-4,table[Ordre3],0)),"")</f>
        <v>U999 ST2 stratifié</v>
      </c>
    </row>
    <row r="143" spans="1:16">
      <c r="A143" s="46" t="s">
        <v>23</v>
      </c>
      <c r="B143" s="47" t="s">
        <v>194</v>
      </c>
      <c r="C143" s="47" t="s">
        <v>210</v>
      </c>
      <c r="D143" s="47" t="s">
        <v>80</v>
      </c>
      <c r="E143" s="48">
        <v>2.79</v>
      </c>
      <c r="F143" s="48">
        <v>2.06</v>
      </c>
      <c r="G143" s="48">
        <v>1</v>
      </c>
      <c r="H143" s="49">
        <v>17.98</v>
      </c>
      <c r="I143" s="50">
        <v>0</v>
      </c>
      <c r="J143" s="50">
        <f>Devis!$D$8</f>
        <v>0</v>
      </c>
      <c r="K143" s="135" t="b">
        <f>IF(COUNTIF(A$4:A143,table[[#This Row],[Désignation]])=1,MAX(K$4:K142)+1)</f>
        <v>0</v>
      </c>
      <c r="L143" s="182" t="b">
        <f>IF(COUNTIF(B$4:B143,table[[#This Row],[Fournisseur ]])=1,MAX(L$4:L142)+1)</f>
        <v>0</v>
      </c>
      <c r="M143" s="182">
        <f>IF(COUNTIF(C$4:C143,table[[#This Row],[Détails]])=1,MAX(M$4:M142)+1)</f>
        <v>139</v>
      </c>
      <c r="N143" s="140" t="str">
        <f>IFERROR(INDEX(table[Désignation],MATCH(ROW()-4,table[Ordre],0)),"")</f>
        <v/>
      </c>
      <c r="O143" s="139" t="str">
        <f>IFERROR(INDEX(table[[Fournisseur ]],MATCH(ROW()-4,table[Ordre2],0)),"")</f>
        <v/>
      </c>
      <c r="P143" s="139" t="str">
        <f>IFERROR(INDEX(table[Détails],MATCH(ROW()-4,table[Ordre3],0)),"")</f>
        <v>H3404</v>
      </c>
    </row>
    <row r="144" spans="1:16">
      <c r="A144" s="29" t="s">
        <v>23</v>
      </c>
      <c r="B144" s="51" t="s">
        <v>194</v>
      </c>
      <c r="C144" s="51" t="s">
        <v>211</v>
      </c>
      <c r="D144" s="51" t="s">
        <v>79</v>
      </c>
      <c r="E144" s="52">
        <v>2.8</v>
      </c>
      <c r="F144" s="52">
        <v>2.0699999999999998</v>
      </c>
      <c r="G144" s="52">
        <v>1</v>
      </c>
      <c r="H144" s="19">
        <v>8.8000000000000007</v>
      </c>
      <c r="I144" s="53">
        <v>0</v>
      </c>
      <c r="J144" s="53">
        <f>Devis!$D$8</f>
        <v>0</v>
      </c>
      <c r="K144" s="135" t="b">
        <f>IF(COUNTIF(A$4:A144,table[[#This Row],[Désignation]])=1,MAX(K$4:K143)+1)</f>
        <v>0</v>
      </c>
      <c r="L144" s="182" t="b">
        <f>IF(COUNTIF(B$4:B144,table[[#This Row],[Fournisseur ]])=1,MAX(L$4:L143)+1)</f>
        <v>0</v>
      </c>
      <c r="M144" s="182">
        <f>IF(COUNTIF(C$4:C144,table[[#This Row],[Détails]])=1,MAX(M$4:M143)+1)</f>
        <v>140</v>
      </c>
      <c r="N144" s="140" t="str">
        <f>IFERROR(INDEX(table[Désignation],MATCH(ROW()-4,table[Ordre],0)),"")</f>
        <v/>
      </c>
      <c r="O144" s="139" t="str">
        <f>IFERROR(INDEX(table[[Fournisseur ]],MATCH(ROW()-4,table[Ordre2],0)),"")</f>
        <v/>
      </c>
      <c r="P144" s="139" t="str">
        <f>IFERROR(INDEX(table[Détails],MATCH(ROW()-4,table[Ordre3],0)),"")</f>
        <v>U775</v>
      </c>
    </row>
    <row r="145" spans="1:16">
      <c r="A145" s="46" t="s">
        <v>23</v>
      </c>
      <c r="B145" s="47" t="s">
        <v>194</v>
      </c>
      <c r="C145" s="47" t="s">
        <v>599</v>
      </c>
      <c r="D145" s="47" t="s">
        <v>212</v>
      </c>
      <c r="E145" s="48">
        <v>2.8</v>
      </c>
      <c r="F145" s="48">
        <v>1.31</v>
      </c>
      <c r="G145" s="48">
        <v>1</v>
      </c>
      <c r="H145" s="49">
        <v>16.63</v>
      </c>
      <c r="I145" s="50">
        <v>0</v>
      </c>
      <c r="J145" s="50">
        <f>Devis!$D$8</f>
        <v>0</v>
      </c>
      <c r="K145" s="135" t="b">
        <f>IF(COUNTIF(A$4:A145,table[[#This Row],[Désignation]])=1,MAX(K$4:K144)+1)</f>
        <v>0</v>
      </c>
      <c r="L145" s="182" t="b">
        <f>IF(COUNTIF(B$4:B145,table[[#This Row],[Fournisseur ]])=1,MAX(L$4:L144)+1)</f>
        <v>0</v>
      </c>
      <c r="M145" s="182">
        <f>IF(COUNTIF(C$4:C145,table[[#This Row],[Détails]])=1,MAX(M$4:M144)+1)</f>
        <v>141</v>
      </c>
      <c r="N145" s="140" t="str">
        <f>IFERROR(INDEX(table[Désignation],MATCH(ROW()-4,table[Ordre],0)),"")</f>
        <v/>
      </c>
      <c r="O145" s="139" t="str">
        <f>IFERROR(INDEX(table[[Fournisseur ]],MATCH(ROW()-4,table[Ordre2],0)),"")</f>
        <v/>
      </c>
      <c r="P145" s="139" t="str">
        <f>IFERROR(INDEX(table[Détails],MATCH(ROW()-4,table[Ordre3],0)),"")</f>
        <v>U775 stratifié</v>
      </c>
    </row>
    <row r="146" spans="1:16">
      <c r="A146" s="29" t="s">
        <v>23</v>
      </c>
      <c r="B146" s="51" t="s">
        <v>194</v>
      </c>
      <c r="C146" s="51" t="s">
        <v>213</v>
      </c>
      <c r="D146" s="51" t="s">
        <v>80</v>
      </c>
      <c r="E146" s="52">
        <v>2.8</v>
      </c>
      <c r="F146" s="52">
        <v>1.3</v>
      </c>
      <c r="G146" s="52">
        <v>1</v>
      </c>
      <c r="H146" s="19">
        <v>19.690000000000001</v>
      </c>
      <c r="I146" s="53">
        <v>0</v>
      </c>
      <c r="J146" s="53">
        <f>Devis!$D$8</f>
        <v>0</v>
      </c>
      <c r="K146" s="135" t="b">
        <f>IF(COUNTIF(A$4:A146,table[[#This Row],[Désignation]])=1,MAX(K$4:K145)+1)</f>
        <v>0</v>
      </c>
      <c r="L146" s="182" t="b">
        <f>IF(COUNTIF(B$4:B146,table[[#This Row],[Fournisseur ]])=1,MAX(L$4:L145)+1)</f>
        <v>0</v>
      </c>
      <c r="M146" s="182">
        <f>IF(COUNTIF(C$4:C146,table[[#This Row],[Détails]])=1,MAX(M$4:M145)+1)</f>
        <v>142</v>
      </c>
      <c r="N146" s="140" t="str">
        <f>IFERROR(INDEX(table[Désignation],MATCH(ROW()-4,table[Ordre],0)),"")</f>
        <v/>
      </c>
      <c r="O146" s="139" t="str">
        <f>IFERROR(INDEX(table[[Fournisseur ]],MATCH(ROW()-4,table[Ordre2],0)),"")</f>
        <v/>
      </c>
      <c r="P146" s="139" t="str">
        <f>IFERROR(INDEX(table[Détails],MATCH(ROW()-4,table[Ordre3],0)),"")</f>
        <v>F105</v>
      </c>
    </row>
    <row r="147" spans="1:16">
      <c r="A147" s="46" t="s">
        <v>23</v>
      </c>
      <c r="B147" s="47" t="s">
        <v>194</v>
      </c>
      <c r="C147" s="47" t="s">
        <v>203</v>
      </c>
      <c r="D147" s="47" t="s">
        <v>80</v>
      </c>
      <c r="E147" s="48">
        <v>2.8</v>
      </c>
      <c r="F147" s="48">
        <v>1.31</v>
      </c>
      <c r="G147" s="48">
        <v>1</v>
      </c>
      <c r="H147" s="49">
        <v>14.1</v>
      </c>
      <c r="I147" s="50">
        <v>0</v>
      </c>
      <c r="J147" s="50">
        <f>Devis!$D$8</f>
        <v>0</v>
      </c>
      <c r="K147" s="135" t="b">
        <f>IF(COUNTIF(A$4:A147,table[[#This Row],[Désignation]])=1,MAX(K$4:K146)+1)</f>
        <v>0</v>
      </c>
      <c r="L147" s="182" t="b">
        <f>IF(COUNTIF(B$4:B147,table[[#This Row],[Fournisseur ]])=1,MAX(L$4:L146)+1)</f>
        <v>0</v>
      </c>
      <c r="M147" s="182">
        <f>IF(COUNTIF(C$4:C147,table[[#This Row],[Détails]])=1,MAX(M$4:M146)+1)</f>
        <v>143</v>
      </c>
      <c r="N147" s="140" t="str">
        <f>IFERROR(INDEX(table[Désignation],MATCH(ROW()-4,table[Ordre],0)),"")</f>
        <v/>
      </c>
      <c r="O147" s="139" t="str">
        <f>IFERROR(INDEX(table[[Fournisseur ]],MATCH(ROW()-4,table[Ordre2],0)),"")</f>
        <v/>
      </c>
      <c r="P147" s="139" t="str">
        <f>IFERROR(INDEX(table[Détails],MATCH(ROW()-4,table[Ordre3],0)),"")</f>
        <v>W980</v>
      </c>
    </row>
    <row r="148" spans="1:16">
      <c r="A148" s="29" t="s">
        <v>23</v>
      </c>
      <c r="B148" s="51" t="s">
        <v>194</v>
      </c>
      <c r="C148" s="51" t="s">
        <v>214</v>
      </c>
      <c r="D148" s="51" t="s">
        <v>79</v>
      </c>
      <c r="E148" s="52">
        <v>2.8</v>
      </c>
      <c r="F148" s="52">
        <v>2.0699999999999998</v>
      </c>
      <c r="G148" s="52">
        <v>1</v>
      </c>
      <c r="H148" s="19">
        <v>8.3000000000000007</v>
      </c>
      <c r="I148" s="53">
        <v>0</v>
      </c>
      <c r="J148" s="53">
        <f>Devis!$D$8</f>
        <v>0</v>
      </c>
      <c r="K148" s="135" t="b">
        <f>IF(COUNTIF(A$4:A148,table[[#This Row],[Désignation]])=1,MAX(K$4:K147)+1)</f>
        <v>0</v>
      </c>
      <c r="L148" s="182" t="b">
        <f>IF(COUNTIF(B$4:B148,table[[#This Row],[Fournisseur ]])=1,MAX(L$4:L147)+1)</f>
        <v>0</v>
      </c>
      <c r="M148" s="182">
        <f>IF(COUNTIF(C$4:C148,table[[#This Row],[Détails]])=1,MAX(M$4:M147)+1)</f>
        <v>144</v>
      </c>
      <c r="N148" s="140" t="str">
        <f>IFERROR(INDEX(table[Désignation],MATCH(ROW()-4,table[Ordre],0)),"")</f>
        <v/>
      </c>
      <c r="O148" s="139" t="str">
        <f>IFERROR(INDEX(table[[Fournisseur ]],MATCH(ROW()-4,table[Ordre2],0)),"")</f>
        <v/>
      </c>
      <c r="P148" s="139" t="str">
        <f>IFERROR(INDEX(table[Détails],MATCH(ROW()-4,table[Ordre3],0)),"")</f>
        <v>U708</v>
      </c>
    </row>
    <row r="149" spans="1:16">
      <c r="A149" s="46" t="s">
        <v>23</v>
      </c>
      <c r="B149" s="47" t="s">
        <v>194</v>
      </c>
      <c r="C149" s="47" t="s">
        <v>600</v>
      </c>
      <c r="D149" s="47" t="s">
        <v>80</v>
      </c>
      <c r="E149" s="48">
        <v>2.8</v>
      </c>
      <c r="F149" s="48">
        <v>1.31</v>
      </c>
      <c r="G149" s="48">
        <v>1</v>
      </c>
      <c r="H149" s="49">
        <v>17.5</v>
      </c>
      <c r="I149" s="50">
        <v>0</v>
      </c>
      <c r="J149" s="50">
        <f>Devis!$D$8</f>
        <v>0</v>
      </c>
      <c r="K149" s="135" t="b">
        <f>IF(COUNTIF(A$4:A149,table[[#This Row],[Désignation]])=1,MAX(K$4:K148)+1)</f>
        <v>0</v>
      </c>
      <c r="L149" s="182" t="b">
        <f>IF(COUNTIF(B$4:B149,table[[#This Row],[Fournisseur ]])=1,MAX(L$4:L148)+1)</f>
        <v>0</v>
      </c>
      <c r="M149" s="182">
        <f>IF(COUNTIF(C$4:C149,table[[#This Row],[Détails]])=1,MAX(M$4:M148)+1)</f>
        <v>145</v>
      </c>
      <c r="N149" s="140" t="str">
        <f>IFERROR(INDEX(table[Désignation],MATCH(ROW()-4,table[Ordre],0)),"")</f>
        <v/>
      </c>
      <c r="O149" s="139" t="str">
        <f>IFERROR(INDEX(table[[Fournisseur ]],MATCH(ROW()-4,table[Ordre2],0)),"")</f>
        <v/>
      </c>
      <c r="P149" s="139" t="str">
        <f>IFERROR(INDEX(table[Détails],MATCH(ROW()-4,table[Ordre3],0)),"")</f>
        <v>U708 stratifié</v>
      </c>
    </row>
    <row r="150" spans="1:16">
      <c r="A150" s="29" t="s">
        <v>23</v>
      </c>
      <c r="B150" s="51" t="s">
        <v>194</v>
      </c>
      <c r="C150" s="51" t="s">
        <v>215</v>
      </c>
      <c r="D150" s="51" t="s">
        <v>79</v>
      </c>
      <c r="E150" s="52">
        <v>2.8</v>
      </c>
      <c r="F150" s="52">
        <v>2.0699999999999998</v>
      </c>
      <c r="G150" s="52">
        <v>1</v>
      </c>
      <c r="H150" s="19">
        <v>8.82</v>
      </c>
      <c r="I150" s="53">
        <v>0</v>
      </c>
      <c r="J150" s="53">
        <f>Devis!$D$8</f>
        <v>0</v>
      </c>
      <c r="K150" s="135" t="b">
        <f>IF(COUNTIF(A$4:A150,table[[#This Row],[Désignation]])=1,MAX(K$4:K149)+1)</f>
        <v>0</v>
      </c>
      <c r="L150" s="182" t="b">
        <f>IF(COUNTIF(B$4:B150,table[[#This Row],[Fournisseur ]])=1,MAX(L$4:L149)+1)</f>
        <v>0</v>
      </c>
      <c r="M150" s="182">
        <f>IF(COUNTIF(C$4:C150,table[[#This Row],[Détails]])=1,MAX(M$4:M149)+1)</f>
        <v>146</v>
      </c>
      <c r="N150" s="140" t="str">
        <f>IFERROR(INDEX(table[Désignation],MATCH(ROW()-4,table[Ordre],0)),"")</f>
        <v/>
      </c>
      <c r="O150" s="139" t="str">
        <f>IFERROR(INDEX(table[[Fournisseur ]],MATCH(ROW()-4,table[Ordre2],0)),"")</f>
        <v/>
      </c>
      <c r="P150" s="139" t="str">
        <f>IFERROR(INDEX(table[Détails],MATCH(ROW()-4,table[Ordre3],0)),"")</f>
        <v>U216 ST9</v>
      </c>
    </row>
    <row r="151" spans="1:16">
      <c r="A151" s="46" t="s">
        <v>23</v>
      </c>
      <c r="B151" s="47" t="s">
        <v>194</v>
      </c>
      <c r="C151" s="47" t="s">
        <v>601</v>
      </c>
      <c r="D151" s="47" t="s">
        <v>80</v>
      </c>
      <c r="E151" s="48">
        <v>2.8</v>
      </c>
      <c r="F151" s="48">
        <v>1.31</v>
      </c>
      <c r="G151" s="48">
        <v>1</v>
      </c>
      <c r="H151" s="49">
        <v>16.850000000000001</v>
      </c>
      <c r="I151" s="50">
        <v>0</v>
      </c>
      <c r="J151" s="50">
        <f>Devis!$D$8</f>
        <v>0</v>
      </c>
      <c r="K151" s="135" t="b">
        <f>IF(COUNTIF(A$4:A151,table[[#This Row],[Désignation]])=1,MAX(K$4:K150)+1)</f>
        <v>0</v>
      </c>
      <c r="L151" s="182" t="b">
        <f>IF(COUNTIF(B$4:B151,table[[#This Row],[Fournisseur ]])=1,MAX(L$4:L150)+1)</f>
        <v>0</v>
      </c>
      <c r="M151" s="182">
        <f>IF(COUNTIF(C$4:C151,table[[#This Row],[Détails]])=1,MAX(M$4:M150)+1)</f>
        <v>147</v>
      </c>
      <c r="N151" s="140" t="str">
        <f>IFERROR(INDEX(table[Désignation],MATCH(ROW()-4,table[Ordre],0)),"")</f>
        <v/>
      </c>
      <c r="O151" s="139" t="str">
        <f>IFERROR(INDEX(table[[Fournisseur ]],MATCH(ROW()-4,table[Ordre2],0)),"")</f>
        <v/>
      </c>
      <c r="P151" s="139" t="str">
        <f>IFERROR(INDEX(table[Détails],MATCH(ROW()-4,table[Ordre3],0)),"")</f>
        <v>U216 ST9 stratifié</v>
      </c>
    </row>
    <row r="152" spans="1:16">
      <c r="A152" s="29" t="s">
        <v>23</v>
      </c>
      <c r="B152" s="51" t="s">
        <v>194</v>
      </c>
      <c r="C152" s="51" t="s">
        <v>216</v>
      </c>
      <c r="D152" s="51" t="s">
        <v>217</v>
      </c>
      <c r="E152" s="52">
        <v>2.8</v>
      </c>
      <c r="F152" s="52">
        <v>2.0699999999999998</v>
      </c>
      <c r="G152" s="52">
        <v>1</v>
      </c>
      <c r="H152" s="19">
        <v>30.65</v>
      </c>
      <c r="I152" s="53">
        <v>0</v>
      </c>
      <c r="J152" s="53">
        <f>Devis!$D$8</f>
        <v>0</v>
      </c>
      <c r="K152" s="135" t="b">
        <f>IF(COUNTIF(A$4:A152,table[[#This Row],[Désignation]])=1,MAX(K$4:K151)+1)</f>
        <v>0</v>
      </c>
      <c r="L152" s="182" t="b">
        <f>IF(COUNTIF(B$4:B152,table[[#This Row],[Fournisseur ]])=1,MAX(L$4:L151)+1)</f>
        <v>0</v>
      </c>
      <c r="M152" s="182">
        <f>IF(COUNTIF(C$4:C152,table[[#This Row],[Détails]])=1,MAX(M$4:M151)+1)</f>
        <v>148</v>
      </c>
      <c r="N152" s="140" t="str">
        <f>IFERROR(INDEX(table[Désignation],MATCH(ROW()-4,table[Ordre],0)),"")</f>
        <v/>
      </c>
      <c r="O152" s="139" t="str">
        <f>IFERROR(INDEX(table[[Fournisseur ]],MATCH(ROW()-4,table[Ordre2],0)),"")</f>
        <v/>
      </c>
      <c r="P152" s="139" t="str">
        <f>IFERROR(INDEX(table[Détails],MATCH(ROW()-4,table[Ordre3],0)),"")</f>
        <v>U999 / PM</v>
      </c>
    </row>
    <row r="153" spans="1:16">
      <c r="A153" s="46" t="s">
        <v>23</v>
      </c>
      <c r="B153" s="47" t="s">
        <v>194</v>
      </c>
      <c r="C153" s="47" t="s">
        <v>602</v>
      </c>
      <c r="D153" s="47" t="s">
        <v>80</v>
      </c>
      <c r="E153" s="48">
        <v>2.8</v>
      </c>
      <c r="F153" s="48">
        <v>1.31</v>
      </c>
      <c r="G153" s="48">
        <v>1</v>
      </c>
      <c r="H153" s="49">
        <v>22.35</v>
      </c>
      <c r="I153" s="50">
        <v>0</v>
      </c>
      <c r="J153" s="50">
        <f>Devis!$D$8</f>
        <v>0</v>
      </c>
      <c r="K153" s="135" t="b">
        <f>IF(COUNTIF(A$4:A153,table[[#This Row],[Désignation]])=1,MAX(K$4:K152)+1)</f>
        <v>0</v>
      </c>
      <c r="L153" s="182" t="b">
        <f>IF(COUNTIF(B$4:B153,table[[#This Row],[Fournisseur ]])=1,MAX(L$4:L152)+1)</f>
        <v>0</v>
      </c>
      <c r="M153" s="182">
        <f>IF(COUNTIF(C$4:C153,table[[#This Row],[Détails]])=1,MAX(M$4:M152)+1)</f>
        <v>149</v>
      </c>
      <c r="N153" s="140" t="str">
        <f>IFERROR(INDEX(table[Désignation],MATCH(ROW()-4,table[Ordre],0)),"")</f>
        <v/>
      </c>
      <c r="O153" s="139" t="str">
        <f>IFERROR(INDEX(table[[Fournisseur ]],MATCH(ROW()-4,table[Ordre2],0)),"")</f>
        <v/>
      </c>
      <c r="P153" s="139" t="str">
        <f>IFERROR(INDEX(table[Détails],MATCH(ROW()-4,table[Ordre3],0)),"")</f>
        <v>U999 / PM stratifié</v>
      </c>
    </row>
    <row r="154" spans="1:16">
      <c r="A154" s="29" t="s">
        <v>23</v>
      </c>
      <c r="B154" s="51" t="s">
        <v>194</v>
      </c>
      <c r="C154" s="51" t="s">
        <v>218</v>
      </c>
      <c r="D154" s="51" t="s">
        <v>79</v>
      </c>
      <c r="E154" s="52">
        <v>2.8</v>
      </c>
      <c r="F154" s="52">
        <v>2.0699999999999998</v>
      </c>
      <c r="G154" s="52">
        <v>1</v>
      </c>
      <c r="H154" s="19">
        <v>13.75</v>
      </c>
      <c r="I154" s="53">
        <v>0</v>
      </c>
      <c r="J154" s="53">
        <f>Devis!$D$8</f>
        <v>0</v>
      </c>
      <c r="K154" s="135" t="b">
        <f>IF(COUNTIF(A$4:A154,table[[#This Row],[Désignation]])=1,MAX(K$4:K153)+1)</f>
        <v>0</v>
      </c>
      <c r="L154" s="182" t="b">
        <f>IF(COUNTIF(B$4:B154,table[[#This Row],[Fournisseur ]])=1,MAX(L$4:L153)+1)</f>
        <v>0</v>
      </c>
      <c r="M154" s="182">
        <f>IF(COUNTIF(C$4:C154,table[[#This Row],[Détails]])=1,MAX(M$4:M153)+1)</f>
        <v>150</v>
      </c>
      <c r="N154" s="140" t="str">
        <f>IFERROR(INDEX(table[Désignation],MATCH(ROW()-4,table[Ordre],0)),"")</f>
        <v/>
      </c>
      <c r="O154" s="139" t="str">
        <f>IFERROR(INDEX(table[[Fournisseur ]],MATCH(ROW()-4,table[Ordre2],0)),"")</f>
        <v/>
      </c>
      <c r="P154" s="139" t="str">
        <f>IFERROR(INDEX(table[Détails],MATCH(ROW()-4,table[Ordre3],0)),"")</f>
        <v>Poirier Trano H3114 ST9</v>
      </c>
    </row>
    <row r="155" spans="1:16">
      <c r="A155" s="46" t="s">
        <v>23</v>
      </c>
      <c r="B155" s="47" t="s">
        <v>194</v>
      </c>
      <c r="C155" s="47" t="s">
        <v>219</v>
      </c>
      <c r="D155" s="47" t="s">
        <v>80</v>
      </c>
      <c r="E155" s="48">
        <v>2.8</v>
      </c>
      <c r="F155" s="48">
        <v>1.31</v>
      </c>
      <c r="G155" s="48">
        <v>1</v>
      </c>
      <c r="H155" s="49">
        <v>20.2</v>
      </c>
      <c r="I155" s="50">
        <v>0</v>
      </c>
      <c r="J155" s="50">
        <f>Devis!$D$8</f>
        <v>0</v>
      </c>
      <c r="K155" s="135" t="b">
        <f>IF(COUNTIF(A$4:A155,table[[#This Row],[Désignation]])=1,MAX(K$4:K154)+1)</f>
        <v>0</v>
      </c>
      <c r="L155" s="182" t="b">
        <f>IF(COUNTIF(B$4:B155,table[[#This Row],[Fournisseur ]])=1,MAX(L$4:L154)+1)</f>
        <v>0</v>
      </c>
      <c r="M155" s="182">
        <f>IF(COUNTIF(C$4:C155,table[[#This Row],[Détails]])=1,MAX(M$4:M154)+1)</f>
        <v>151</v>
      </c>
      <c r="N155" s="140" t="str">
        <f>IFERROR(INDEX(table[Désignation],MATCH(ROW()-4,table[Ordre],0)),"")</f>
        <v/>
      </c>
      <c r="O155" s="139" t="str">
        <f>IFERROR(INDEX(table[[Fournisseur ]],MATCH(ROW()-4,table[Ordre2],0)),"")</f>
        <v/>
      </c>
      <c r="P155" s="139" t="str">
        <f>IFERROR(INDEX(table[Détails],MATCH(ROW()-4,table[Ordre3],0)),"")</f>
        <v>Hêtre Country H3991 ST10</v>
      </c>
    </row>
    <row r="156" spans="1:16">
      <c r="A156" s="29" t="s">
        <v>23</v>
      </c>
      <c r="B156" s="51" t="s">
        <v>194</v>
      </c>
      <c r="C156" s="51" t="s">
        <v>603</v>
      </c>
      <c r="D156" s="51" t="s">
        <v>80</v>
      </c>
      <c r="E156" s="52">
        <v>2.8</v>
      </c>
      <c r="F156" s="52">
        <v>1.31</v>
      </c>
      <c r="G156" s="52">
        <v>1</v>
      </c>
      <c r="H156" s="19">
        <v>20.2</v>
      </c>
      <c r="I156" s="53">
        <v>0</v>
      </c>
      <c r="J156" s="53">
        <f>Devis!$D$8</f>
        <v>0</v>
      </c>
      <c r="K156" s="135" t="b">
        <f>IF(COUNTIF(A$4:A156,table[[#This Row],[Désignation]])=1,MAX(K$4:K155)+1)</f>
        <v>0</v>
      </c>
      <c r="L156" s="182" t="b">
        <f>IF(COUNTIF(B$4:B156,table[[#This Row],[Fournisseur ]])=1,MAX(L$4:L155)+1)</f>
        <v>0</v>
      </c>
      <c r="M156" s="182">
        <f>IF(COUNTIF(C$4:C156,table[[#This Row],[Détails]])=1,MAX(M$4:M155)+1)</f>
        <v>152</v>
      </c>
      <c r="N156" s="140" t="str">
        <f>IFERROR(INDEX(table[Désignation],MATCH(ROW()-4,table[Ordre],0)),"")</f>
        <v/>
      </c>
      <c r="O156" s="139" t="str">
        <f>IFERROR(INDEX(table[[Fournisseur ]],MATCH(ROW()-4,table[Ordre2],0)),"")</f>
        <v/>
      </c>
      <c r="P156" s="139" t="str">
        <f>IFERROR(INDEX(table[Détails],MATCH(ROW()-4,table[Ordre3],0)),"")</f>
        <v>Poirier Trano H3114 ST9 stratifié</v>
      </c>
    </row>
    <row r="157" spans="1:16">
      <c r="A157" s="46" t="s">
        <v>23</v>
      </c>
      <c r="B157" s="47" t="s">
        <v>194</v>
      </c>
      <c r="C157" s="47" t="s">
        <v>220</v>
      </c>
      <c r="D157" s="47" t="s">
        <v>79</v>
      </c>
      <c r="E157" s="48">
        <v>2.8</v>
      </c>
      <c r="F157" s="48">
        <v>2.0699999999999998</v>
      </c>
      <c r="G157" s="48">
        <v>1</v>
      </c>
      <c r="H157" s="49">
        <v>13.75</v>
      </c>
      <c r="I157" s="50">
        <v>0</v>
      </c>
      <c r="J157" s="50">
        <f>Devis!$D$8</f>
        <v>0</v>
      </c>
      <c r="K157" s="135" t="b">
        <f>IF(COUNTIF(A$4:A157,table[[#This Row],[Désignation]])=1,MAX(K$4:K156)+1)</f>
        <v>0</v>
      </c>
      <c r="L157" s="182" t="b">
        <f>IF(COUNTIF(B$4:B157,table[[#This Row],[Fournisseur ]])=1,MAX(L$4:L156)+1)</f>
        <v>0</v>
      </c>
      <c r="M157" s="182">
        <f>IF(COUNTIF(C$4:C157,table[[#This Row],[Détails]])=1,MAX(M$4:M156)+1)</f>
        <v>153</v>
      </c>
      <c r="N157" s="140" t="str">
        <f>IFERROR(INDEX(table[Désignation],MATCH(ROW()-4,table[Ordre],0)),"")</f>
        <v/>
      </c>
      <c r="O157" s="139" t="str">
        <f>IFERROR(INDEX(table[[Fournisseur ]],MATCH(ROW()-4,table[Ordre2],0)),"")</f>
        <v/>
      </c>
      <c r="P157" s="139" t="str">
        <f>IFERROR(INDEX(table[Détails],MATCH(ROW()-4,table[Ordre3],0)),"")</f>
        <v>Erable H3840</v>
      </c>
    </row>
    <row r="158" spans="1:16">
      <c r="A158" s="29" t="s">
        <v>23</v>
      </c>
      <c r="B158" s="51" t="s">
        <v>194</v>
      </c>
      <c r="C158" s="51" t="s">
        <v>221</v>
      </c>
      <c r="D158" s="51" t="s">
        <v>79</v>
      </c>
      <c r="E158" s="52">
        <v>2.8</v>
      </c>
      <c r="F158" s="52">
        <v>2.0699999999999998</v>
      </c>
      <c r="G158" s="52">
        <v>1</v>
      </c>
      <c r="H158" s="19">
        <v>13.41</v>
      </c>
      <c r="I158" s="53">
        <v>0</v>
      </c>
      <c r="J158" s="53">
        <f>Devis!$D$8</f>
        <v>0</v>
      </c>
      <c r="K158" s="135" t="b">
        <f>IF(COUNTIF(A$4:A158,table[[#This Row],[Désignation]])=1,MAX(K$4:K157)+1)</f>
        <v>0</v>
      </c>
      <c r="L158" s="182" t="b">
        <f>IF(COUNTIF(B$4:B158,table[[#This Row],[Fournisseur ]])=1,MAX(L$4:L157)+1)</f>
        <v>0</v>
      </c>
      <c r="M158" s="182">
        <f>IF(COUNTIF(C$4:C158,table[[#This Row],[Détails]])=1,MAX(M$4:M157)+1)</f>
        <v>154</v>
      </c>
      <c r="N158" s="140" t="str">
        <f>IFERROR(INDEX(table[Désignation],MATCH(ROW()-4,table[Ordre],0)),"")</f>
        <v/>
      </c>
      <c r="O158" s="139" t="str">
        <f>IFERROR(INDEX(table[[Fournisseur ]],MATCH(ROW()-4,table[Ordre2],0)),"")</f>
        <v/>
      </c>
      <c r="P158" s="139" t="str">
        <f>IFERROR(INDEX(table[Détails],MATCH(ROW()-4,table[Ordre3],0)),"")</f>
        <v>Frêne de Lion</v>
      </c>
    </row>
    <row r="159" spans="1:16">
      <c r="A159" s="46" t="s">
        <v>23</v>
      </c>
      <c r="B159" s="47" t="s">
        <v>194</v>
      </c>
      <c r="C159" s="47" t="s">
        <v>222</v>
      </c>
      <c r="D159" s="47" t="s">
        <v>79</v>
      </c>
      <c r="E159" s="48">
        <v>2.8</v>
      </c>
      <c r="F159" s="48">
        <v>2.0699999999999998</v>
      </c>
      <c r="G159" s="48">
        <v>1</v>
      </c>
      <c r="H159" s="49">
        <v>13.41</v>
      </c>
      <c r="I159" s="50">
        <v>0</v>
      </c>
      <c r="J159" s="50">
        <f>Devis!$D$8</f>
        <v>0</v>
      </c>
      <c r="K159" s="135" t="b">
        <f>IF(COUNTIF(A$4:A159,table[[#This Row],[Désignation]])=1,MAX(K$4:K158)+1)</f>
        <v>0</v>
      </c>
      <c r="L159" s="182" t="b">
        <f>IF(COUNTIF(B$4:B159,table[[#This Row],[Fournisseur ]])=1,MAX(L$4:L158)+1)</f>
        <v>0</v>
      </c>
      <c r="M159" s="182">
        <f>IF(COUNTIF(C$4:C159,table[[#This Row],[Détails]])=1,MAX(M$4:M158)+1)</f>
        <v>155</v>
      </c>
      <c r="N159" s="140" t="str">
        <f>IFERROR(INDEX(table[Désignation],MATCH(ROW()-4,table[Ordre],0)),"")</f>
        <v/>
      </c>
      <c r="O159" s="139" t="str">
        <f>IFERROR(INDEX(table[[Fournisseur ]],MATCH(ROW()-4,table[Ordre2],0)),"")</f>
        <v/>
      </c>
      <c r="P159" s="139" t="str">
        <f>IFERROR(INDEX(table[Détails],MATCH(ROW()-4,table[Ordre3],0)),"")</f>
        <v>U608 ST9</v>
      </c>
    </row>
    <row r="160" spans="1:16">
      <c r="A160" s="30" t="s">
        <v>23</v>
      </c>
      <c r="B160" s="51" t="s">
        <v>194</v>
      </c>
      <c r="C160" s="51" t="s">
        <v>223</v>
      </c>
      <c r="D160" s="51" t="s">
        <v>80</v>
      </c>
      <c r="E160" s="52">
        <v>2.8</v>
      </c>
      <c r="F160" s="52">
        <v>1.31</v>
      </c>
      <c r="G160" s="52">
        <v>1</v>
      </c>
      <c r="H160" s="19">
        <v>19.64</v>
      </c>
      <c r="I160" s="53">
        <v>0</v>
      </c>
      <c r="J160" s="53">
        <f>Devis!$D$8</f>
        <v>0</v>
      </c>
      <c r="K160" s="135" t="b">
        <f>IF(COUNTIF(A$4:A160,table[[#This Row],[Désignation]])=1,MAX(K$4:K159)+1)</f>
        <v>0</v>
      </c>
      <c r="L160" s="182" t="b">
        <f>IF(COUNTIF(B$4:B160,table[[#This Row],[Fournisseur ]])=1,MAX(L$4:L159)+1)</f>
        <v>0</v>
      </c>
      <c r="M160" s="182">
        <f>IF(COUNTIF(C$4:C160,table[[#This Row],[Détails]])=1,MAX(M$4:M159)+1)</f>
        <v>156</v>
      </c>
      <c r="N160" s="140" t="str">
        <f>IFERROR(INDEX(table[Désignation],MATCH(ROW()-4,table[Ordre],0)),"")</f>
        <v/>
      </c>
      <c r="O160" s="139" t="str">
        <f>IFERROR(INDEX(table[[Fournisseur ]],MATCH(ROW()-4,table[Ordre2],0)),"")</f>
        <v/>
      </c>
      <c r="P160" s="139" t="str">
        <f>IFERROR(INDEX(table[Détails],MATCH(ROW()-4,table[Ordre3],0)),"")</f>
        <v>Vert Fjord U636 ST9</v>
      </c>
    </row>
    <row r="161" spans="1:16">
      <c r="A161" s="54" t="s">
        <v>23</v>
      </c>
      <c r="B161" s="47" t="s">
        <v>194</v>
      </c>
      <c r="C161" s="47" t="s">
        <v>224</v>
      </c>
      <c r="D161" s="47" t="s">
        <v>79</v>
      </c>
      <c r="E161" s="48">
        <v>2.8</v>
      </c>
      <c r="F161" s="48">
        <v>2.0699999999999998</v>
      </c>
      <c r="G161" s="48">
        <v>1</v>
      </c>
      <c r="H161" s="49">
        <v>8.3000000000000007</v>
      </c>
      <c r="I161" s="50">
        <v>0</v>
      </c>
      <c r="J161" s="50">
        <f>Devis!$D$8</f>
        <v>0</v>
      </c>
      <c r="K161" s="135" t="b">
        <f>IF(COUNTIF(A$4:A161,table[[#This Row],[Désignation]])=1,MAX(K$4:K160)+1)</f>
        <v>0</v>
      </c>
      <c r="L161" s="182" t="b">
        <f>IF(COUNTIF(B$4:B161,table[[#This Row],[Fournisseur ]])=1,MAX(L$4:L160)+1)</f>
        <v>0</v>
      </c>
      <c r="M161" s="182">
        <f>IF(COUNTIF(C$4:C161,table[[#This Row],[Détails]])=1,MAX(M$4:M160)+1)</f>
        <v>157</v>
      </c>
      <c r="N161" s="140" t="str">
        <f>IFERROR(INDEX(table[Désignation],MATCH(ROW()-4,table[Ordre],0)),"")</f>
        <v/>
      </c>
      <c r="O161" s="139" t="str">
        <f>IFERROR(INDEX(table[[Fournisseur ]],MATCH(ROW()-4,table[Ordre2],0)),"")</f>
        <v/>
      </c>
      <c r="P161" s="139" t="str">
        <f>IFERROR(INDEX(table[Détails],MATCH(ROW()-4,table[Ordre3],0)),"")</f>
        <v>U708 ST9</v>
      </c>
    </row>
    <row r="162" spans="1:16">
      <c r="A162" s="29" t="s">
        <v>23</v>
      </c>
      <c r="B162" s="51" t="s">
        <v>194</v>
      </c>
      <c r="C162" s="51" t="s">
        <v>225</v>
      </c>
      <c r="D162" s="51" t="s">
        <v>69</v>
      </c>
      <c r="E162" s="52">
        <v>2.8</v>
      </c>
      <c r="F162" s="52">
        <v>2.0699999999999998</v>
      </c>
      <c r="G162" s="52">
        <v>1</v>
      </c>
      <c r="H162" s="19">
        <v>8.1300000000000008</v>
      </c>
      <c r="I162" s="53">
        <v>0</v>
      </c>
      <c r="J162" s="53">
        <f>Devis!$D$8</f>
        <v>0</v>
      </c>
      <c r="K162" s="135" t="b">
        <f>IF(COUNTIF(A$4:A162,table[[#This Row],[Désignation]])=1,MAX(K$4:K161)+1)</f>
        <v>0</v>
      </c>
      <c r="L162" s="182" t="b">
        <f>IF(COUNTIF(B$4:B162,table[[#This Row],[Fournisseur ]])=1,MAX(L$4:L161)+1)</f>
        <v>0</v>
      </c>
      <c r="M162" s="182">
        <f>IF(COUNTIF(C$4:C162,table[[#This Row],[Détails]])=1,MAX(M$4:M161)+1)</f>
        <v>158</v>
      </c>
      <c r="N162" s="140" t="str">
        <f>IFERROR(INDEX(table[Désignation],MATCH(ROW()-4,table[Ordre],0)),"")</f>
        <v/>
      </c>
      <c r="O162" s="139" t="str">
        <f>IFERROR(INDEX(table[[Fournisseur ]],MATCH(ROW()-4,table[Ordre2],0)),"")</f>
        <v/>
      </c>
      <c r="P162" s="139" t="str">
        <f>IFERROR(INDEX(table[Détails],MATCH(ROW()-4,table[Ordre3],0)),"")</f>
        <v>U113</v>
      </c>
    </row>
    <row r="163" spans="1:16">
      <c r="A163" s="46" t="s">
        <v>23</v>
      </c>
      <c r="B163" s="47" t="s">
        <v>194</v>
      </c>
      <c r="C163" s="47" t="s">
        <v>226</v>
      </c>
      <c r="D163" s="47" t="s">
        <v>79</v>
      </c>
      <c r="E163" s="48">
        <v>2.8</v>
      </c>
      <c r="F163" s="48">
        <v>2.0699999999999998</v>
      </c>
      <c r="G163" s="48">
        <v>1</v>
      </c>
      <c r="H163" s="49">
        <v>7.25</v>
      </c>
      <c r="I163" s="50">
        <v>0</v>
      </c>
      <c r="J163" s="50">
        <f>Devis!$D$8</f>
        <v>0</v>
      </c>
      <c r="K163" s="135" t="b">
        <f>IF(COUNTIF(A$4:A163,table[[#This Row],[Désignation]])=1,MAX(K$4:K162)+1)</f>
        <v>0</v>
      </c>
      <c r="L163" s="182" t="b">
        <f>IF(COUNTIF(B$4:B163,table[[#This Row],[Fournisseur ]])=1,MAX(L$4:L162)+1)</f>
        <v>0</v>
      </c>
      <c r="M163" s="182">
        <f>IF(COUNTIF(C$4:C163,table[[#This Row],[Détails]])=1,MAX(M$4:M162)+1)</f>
        <v>159</v>
      </c>
      <c r="N163" s="140" t="str">
        <f>IFERROR(INDEX(table[Désignation],MATCH(ROW()-4,table[Ordre],0)),"")</f>
        <v/>
      </c>
      <c r="O163" s="139" t="str">
        <f>IFERROR(INDEX(table[[Fournisseur ]],MATCH(ROW()-4,table[Ordre2],0)),"")</f>
        <v/>
      </c>
      <c r="P163" s="139" t="str">
        <f>IFERROR(INDEX(table[Détails],MATCH(ROW()-4,table[Ordre3],0)),"")</f>
        <v>Gris ombre U963</v>
      </c>
    </row>
    <row r="164" spans="1:16">
      <c r="A164" s="29" t="s">
        <v>23</v>
      </c>
      <c r="B164" s="51" t="s">
        <v>194</v>
      </c>
      <c r="C164" s="51" t="s">
        <v>604</v>
      </c>
      <c r="D164" s="51" t="s">
        <v>212</v>
      </c>
      <c r="E164" s="52">
        <v>3.1</v>
      </c>
      <c r="F164" s="52">
        <v>1.31</v>
      </c>
      <c r="G164" s="52">
        <v>1</v>
      </c>
      <c r="H164" s="19">
        <v>17.05</v>
      </c>
      <c r="I164" s="53">
        <v>0</v>
      </c>
      <c r="J164" s="53">
        <f>Devis!$D$8</f>
        <v>0</v>
      </c>
      <c r="K164" s="135" t="b">
        <f>IF(COUNTIF(A$4:A164,table[[#This Row],[Désignation]])=1,MAX(K$4:K163)+1)</f>
        <v>0</v>
      </c>
      <c r="L164" s="182" t="b">
        <f>IF(COUNTIF(B$4:B164,table[[#This Row],[Fournisseur ]])=1,MAX(L$4:L163)+1)</f>
        <v>0</v>
      </c>
      <c r="M164" s="182">
        <f>IF(COUNTIF(C$4:C164,table[[#This Row],[Détails]])=1,MAX(M$4:M163)+1)</f>
        <v>160</v>
      </c>
      <c r="N164" s="140" t="str">
        <f>IFERROR(INDEX(table[Désignation],MATCH(ROW()-4,table[Ordre],0)),"")</f>
        <v/>
      </c>
      <c r="O164" s="139" t="str">
        <f>IFERROR(INDEX(table[[Fournisseur ]],MATCH(ROW()-4,table[Ordre2],0)),"")</f>
        <v/>
      </c>
      <c r="P164" s="139" t="str">
        <f>IFERROR(INDEX(table[Détails],MATCH(ROW()-4,table[Ordre3],0)),"")</f>
        <v>Gris ombre U963 stratifié</v>
      </c>
    </row>
    <row r="165" spans="1:16">
      <c r="A165" s="46" t="s">
        <v>23</v>
      </c>
      <c r="B165" s="47" t="s">
        <v>194</v>
      </c>
      <c r="C165" s="47" t="s">
        <v>227</v>
      </c>
      <c r="D165" s="47" t="s">
        <v>212</v>
      </c>
      <c r="E165" s="48">
        <v>2.8</v>
      </c>
      <c r="F165" s="48">
        <v>1.31</v>
      </c>
      <c r="G165" s="48">
        <v>1</v>
      </c>
      <c r="H165" s="49">
        <v>19.7</v>
      </c>
      <c r="I165" s="50">
        <v>0</v>
      </c>
      <c r="J165" s="50">
        <f>Devis!$D$8</f>
        <v>0</v>
      </c>
      <c r="K165" s="135" t="b">
        <f>IF(COUNTIF(A$4:A165,table[[#This Row],[Désignation]])=1,MAX(K$4:K164)+1)</f>
        <v>0</v>
      </c>
      <c r="L165" s="182" t="b">
        <f>IF(COUNTIF(B$4:B165,table[[#This Row],[Fournisseur ]])=1,MAX(L$4:L164)+1)</f>
        <v>0</v>
      </c>
      <c r="M165" s="182">
        <f>IF(COUNTIF(C$4:C165,table[[#This Row],[Détails]])=1,MAX(M$4:M164)+1)</f>
        <v>161</v>
      </c>
      <c r="N165" s="140" t="str">
        <f>IFERROR(INDEX(table[Désignation],MATCH(ROW()-4,table[Ordre],0)),"")</f>
        <v/>
      </c>
      <c r="O165" s="139" t="str">
        <f>IFERROR(INDEX(table[[Fournisseur ]],MATCH(ROW()-4,table[Ordre2],0)),"")</f>
        <v/>
      </c>
      <c r="P165" s="139" t="str">
        <f>IFERROR(INDEX(table[Détails],MATCH(ROW()-4,table[Ordre3],0)),"")</f>
        <v>Gris fumé U773</v>
      </c>
    </row>
    <row r="166" spans="1:16">
      <c r="A166" s="29" t="s">
        <v>26</v>
      </c>
      <c r="B166" s="51" t="s">
        <v>228</v>
      </c>
      <c r="C166" s="51" t="s">
        <v>229</v>
      </c>
      <c r="D166" s="51" t="s">
        <v>230</v>
      </c>
      <c r="E166" s="52">
        <v>1</v>
      </c>
      <c r="F166" s="52">
        <v>1</v>
      </c>
      <c r="G166" s="52">
        <v>1</v>
      </c>
      <c r="H166" s="19">
        <v>2.92</v>
      </c>
      <c r="I166" s="53">
        <v>0</v>
      </c>
      <c r="J166" s="53">
        <f>Devis!$D$8</f>
        <v>0</v>
      </c>
      <c r="K166" s="135" t="b">
        <f>IF(COUNTIF(A$4:A166,table[[#This Row],[Désignation]])=1,MAX(K$4:K165)+1)</f>
        <v>0</v>
      </c>
      <c r="L166" s="182">
        <f>IF(COUNTIF(B$4:B166,table[[#This Row],[Fournisseur ]])=1,MAX(L$4:L165)+1)</f>
        <v>17</v>
      </c>
      <c r="M166" s="182">
        <f>IF(COUNTIF(C$4:C166,table[[#This Row],[Détails]])=1,MAX(M$4:M165)+1)</f>
        <v>162</v>
      </c>
      <c r="N166" s="140" t="str">
        <f>IFERROR(INDEX(table[Désignation],MATCH(ROW()-4,table[Ordre],0)),"")</f>
        <v/>
      </c>
      <c r="O166" s="139" t="str">
        <f>IFERROR(INDEX(table[[Fournisseur ]],MATCH(ROW()-4,table[Ordre2],0)),"")</f>
        <v/>
      </c>
      <c r="P166" s="139" t="str">
        <f>IFERROR(INDEX(table[Détails],MATCH(ROW()-4,table[Ordre3],0)),"")</f>
        <v>ancrage plafond</v>
      </c>
    </row>
    <row r="167" spans="1:16">
      <c r="A167" s="46" t="s">
        <v>26</v>
      </c>
      <c r="B167" s="47" t="s">
        <v>228</v>
      </c>
      <c r="C167" s="47" t="s">
        <v>231</v>
      </c>
      <c r="D167" s="47" t="s">
        <v>232</v>
      </c>
      <c r="E167" s="48">
        <v>1</v>
      </c>
      <c r="F167" s="48">
        <v>1</v>
      </c>
      <c r="G167" s="48">
        <v>1</v>
      </c>
      <c r="H167" s="49">
        <v>1.8</v>
      </c>
      <c r="I167" s="50">
        <v>0</v>
      </c>
      <c r="J167" s="50">
        <f>Devis!$D$8</f>
        <v>0</v>
      </c>
      <c r="K167" s="135" t="b">
        <f>IF(COUNTIF(A$4:A167,table[[#This Row],[Désignation]])=1,MAX(K$4:K166)+1)</f>
        <v>0</v>
      </c>
      <c r="L167" s="182" t="b">
        <f>IF(COUNTIF(B$4:B167,table[[#This Row],[Fournisseur ]])=1,MAX(L$4:L166)+1)</f>
        <v>0</v>
      </c>
      <c r="M167" s="182">
        <f>IF(COUNTIF(C$4:C167,table[[#This Row],[Détails]])=1,MAX(M$4:M166)+1)</f>
        <v>163</v>
      </c>
      <c r="N167" s="140" t="str">
        <f>IFERROR(INDEX(table[Désignation],MATCH(ROW()-4,table[Ordre],0)),"")</f>
        <v/>
      </c>
      <c r="O167" s="139" t="str">
        <f>IFERROR(INDEX(table[[Fournisseur ]],MATCH(ROW()-4,table[Ordre2],0)),"")</f>
        <v/>
      </c>
      <c r="P167" s="139" t="str">
        <f>IFERROR(INDEX(table[Détails],MATCH(ROW()-4,table[Ordre3],0)),"")</f>
        <v>Bloc filin réglable</v>
      </c>
    </row>
    <row r="168" spans="1:16">
      <c r="A168" s="29" t="s">
        <v>26</v>
      </c>
      <c r="B168" s="51" t="s">
        <v>228</v>
      </c>
      <c r="C168" s="51" t="s">
        <v>233</v>
      </c>
      <c r="D168" s="51" t="s">
        <v>234</v>
      </c>
      <c r="E168" s="52">
        <v>1</v>
      </c>
      <c r="F168" s="52">
        <v>1</v>
      </c>
      <c r="G168" s="52">
        <v>1</v>
      </c>
      <c r="H168" s="19">
        <v>1.8</v>
      </c>
      <c r="I168" s="53">
        <v>0</v>
      </c>
      <c r="J168" s="53">
        <f>Devis!$D$8</f>
        <v>0</v>
      </c>
      <c r="K168" s="135" t="b">
        <f>IF(COUNTIF(A$4:A168,table[[#This Row],[Désignation]])=1,MAX(K$4:K167)+1)</f>
        <v>0</v>
      </c>
      <c r="L168" s="182" t="b">
        <f>IF(COUNTIF(B$4:B168,table[[#This Row],[Fournisseur ]])=1,MAX(L$4:L167)+1)</f>
        <v>0</v>
      </c>
      <c r="M168" s="182">
        <f>IF(COUNTIF(C$4:C168,table[[#This Row],[Détails]])=1,MAX(M$4:M167)+1)</f>
        <v>164</v>
      </c>
      <c r="N168" s="140" t="str">
        <f>IFERROR(INDEX(table[Désignation],MATCH(ROW()-4,table[Ordre],0)),"")</f>
        <v/>
      </c>
      <c r="O168" s="139" t="str">
        <f>IFERROR(INDEX(table[[Fournisseur ]],MATCH(ROW()-4,table[Ordre2],0)),"")</f>
        <v/>
      </c>
      <c r="P168" s="139" t="str">
        <f>IFERROR(INDEX(table[Détails],MATCH(ROW()-4,table[Ordre3],0)),"")</f>
        <v>Bloc filin fixe</v>
      </c>
    </row>
    <row r="169" spans="1:16">
      <c r="A169" s="46" t="s">
        <v>26</v>
      </c>
      <c r="B169" s="47" t="s">
        <v>228</v>
      </c>
      <c r="C169" s="47" t="s">
        <v>235</v>
      </c>
      <c r="D169" s="47" t="s">
        <v>236</v>
      </c>
      <c r="E169" s="48">
        <v>1</v>
      </c>
      <c r="F169" s="48">
        <v>1</v>
      </c>
      <c r="G169" s="48">
        <v>1</v>
      </c>
      <c r="H169" s="49">
        <v>3.95</v>
      </c>
      <c r="I169" s="50">
        <v>0</v>
      </c>
      <c r="J169" s="50">
        <f>Devis!$D$8</f>
        <v>0</v>
      </c>
      <c r="K169" s="135" t="b">
        <f>IF(COUNTIF(A$4:A169,table[[#This Row],[Désignation]])=1,MAX(K$4:K168)+1)</f>
        <v>0</v>
      </c>
      <c r="L169" s="182" t="b">
        <f>IF(COUNTIF(B$4:B169,table[[#This Row],[Fournisseur ]])=1,MAX(L$4:L168)+1)</f>
        <v>0</v>
      </c>
      <c r="M169" s="182">
        <f>IF(COUNTIF(C$4:C169,table[[#This Row],[Détails]])=1,MAX(M$4:M168)+1)</f>
        <v>165</v>
      </c>
      <c r="N169" s="140" t="str">
        <f>IFERROR(INDEX(table[Désignation],MATCH(ROW()-4,table[Ordre],0)),"")</f>
        <v/>
      </c>
      <c r="O169" s="139" t="str">
        <f>IFERROR(INDEX(table[[Fournisseur ]],MATCH(ROW()-4,table[Ordre2],0)),"")</f>
        <v/>
      </c>
      <c r="P169" s="139" t="str">
        <f>IFERROR(INDEX(table[Détails],MATCH(ROW()-4,table[Ordre3],0)),"")</f>
        <v>Filin</v>
      </c>
    </row>
    <row r="170" spans="1:16">
      <c r="A170" s="30" t="s">
        <v>26</v>
      </c>
      <c r="B170" s="51" t="s">
        <v>237</v>
      </c>
      <c r="C170" s="56" t="s">
        <v>238</v>
      </c>
      <c r="D170" s="51">
        <v>353195</v>
      </c>
      <c r="E170" s="52">
        <v>1</v>
      </c>
      <c r="F170" s="52">
        <v>1</v>
      </c>
      <c r="G170" s="52">
        <v>1</v>
      </c>
      <c r="H170" s="19">
        <v>2.4900000000000002</v>
      </c>
      <c r="I170" s="53">
        <v>0</v>
      </c>
      <c r="J170" s="53">
        <f>Devis!$D$8</f>
        <v>0</v>
      </c>
      <c r="K170" s="135" t="b">
        <f>IF(COUNTIF(A$4:A170,table[[#This Row],[Désignation]])=1,MAX(K$4:K169)+1)</f>
        <v>0</v>
      </c>
      <c r="L170" s="182">
        <f>IF(COUNTIF(B$4:B170,table[[#This Row],[Fournisseur ]])=1,MAX(L$4:L169)+1)</f>
        <v>18</v>
      </c>
      <c r="M170" s="182">
        <f>IF(COUNTIF(C$4:C170,table[[#This Row],[Détails]])=1,MAX(M$4:M169)+1)</f>
        <v>166</v>
      </c>
      <c r="N170" s="140" t="str">
        <f>IFERROR(INDEX(table[Désignation],MATCH(ROW()-4,table[Ordre],0)),"")</f>
        <v/>
      </c>
      <c r="O170" s="139" t="str">
        <f>IFERROR(INDEX(table[[Fournisseur ]],MATCH(ROW()-4,table[Ordre2],0)),"")</f>
        <v/>
      </c>
      <c r="P170" s="139" t="str">
        <f>IFERROR(INDEX(table[Détails],MATCH(ROW()-4,table[Ordre3],0)),"")</f>
        <v>Domino 10 barre ML</v>
      </c>
    </row>
    <row r="171" spans="1:16">
      <c r="A171" s="46" t="s">
        <v>26</v>
      </c>
      <c r="B171" s="47" t="s">
        <v>237</v>
      </c>
      <c r="C171" s="47" t="s">
        <v>239</v>
      </c>
      <c r="D171" s="47">
        <v>354991</v>
      </c>
      <c r="E171" s="48">
        <v>1</v>
      </c>
      <c r="F171" s="48">
        <v>1</v>
      </c>
      <c r="G171" s="48">
        <v>1</v>
      </c>
      <c r="H171" s="49">
        <v>0.15</v>
      </c>
      <c r="I171" s="50">
        <v>0</v>
      </c>
      <c r="J171" s="50">
        <f>Devis!$D$8</f>
        <v>0</v>
      </c>
      <c r="K171" s="135" t="b">
        <f>IF(COUNTIF(A$4:A171,table[[#This Row],[Désignation]])=1,MAX(K$4:K170)+1)</f>
        <v>0</v>
      </c>
      <c r="L171" s="182" t="b">
        <f>IF(COUNTIF(B$4:B171,table[[#This Row],[Fournisseur ]])=1,MAX(L$4:L170)+1)</f>
        <v>0</v>
      </c>
      <c r="M171" s="182">
        <f>IF(COUNTIF(C$4:C171,table[[#This Row],[Détails]])=1,MAX(M$4:M170)+1)</f>
        <v>167</v>
      </c>
      <c r="N171" s="140" t="str">
        <f>IFERROR(INDEX(table[Désignation],MATCH(ROW()-4,table[Ordre],0)),"")</f>
        <v/>
      </c>
      <c r="O171" s="139" t="str">
        <f>IFERROR(INDEX(table[[Fournisseur ]],MATCH(ROW()-4,table[Ordre2],0)),"")</f>
        <v/>
      </c>
      <c r="P171" s="139" t="str">
        <f>IFERROR(INDEX(table[Détails],MATCH(ROW()-4,table[Ordre3],0)),"")</f>
        <v>Domino 8 x 50</v>
      </c>
    </row>
    <row r="172" spans="1:16">
      <c r="A172" s="30" t="s">
        <v>26</v>
      </c>
      <c r="B172" s="51" t="s">
        <v>240</v>
      </c>
      <c r="C172" s="56" t="s">
        <v>241</v>
      </c>
      <c r="D172" s="51">
        <v>251370</v>
      </c>
      <c r="E172" s="52">
        <v>1</v>
      </c>
      <c r="F172" s="52">
        <v>1</v>
      </c>
      <c r="G172" s="52">
        <v>1</v>
      </c>
      <c r="H172" s="19">
        <v>0.2</v>
      </c>
      <c r="I172" s="53">
        <v>0</v>
      </c>
      <c r="J172" s="53">
        <f>Devis!$D$8</f>
        <v>0</v>
      </c>
      <c r="K172" s="135" t="b">
        <f>IF(COUNTIF(A$4:A172,table[[#This Row],[Désignation]])=1,MAX(K$4:K171)+1)</f>
        <v>0</v>
      </c>
      <c r="L172" s="182">
        <f>IF(COUNTIF(B$4:B172,table[[#This Row],[Fournisseur ]])=1,MAX(L$4:L171)+1)</f>
        <v>19</v>
      </c>
      <c r="M172" s="182">
        <f>IF(COUNTIF(C$4:C172,table[[#This Row],[Détails]])=1,MAX(M$4:M171)+1)</f>
        <v>168</v>
      </c>
      <c r="N172" s="140" t="str">
        <f>IFERROR(INDEX(table[Désignation],MATCH(ROW()-4,table[Ordre],0)),"")</f>
        <v/>
      </c>
      <c r="O172" s="139" t="str">
        <f>IFERROR(INDEX(table[[Fournisseur ]],MATCH(ROW()-4,table[Ordre2],0)),"")</f>
        <v/>
      </c>
      <c r="P172" s="139" t="str">
        <f>IFERROR(INDEX(table[Détails],MATCH(ROW()-4,table[Ordre3],0)),"")</f>
        <v>Verrin M6</v>
      </c>
    </row>
    <row r="173" spans="1:16">
      <c r="A173" s="46" t="s">
        <v>26</v>
      </c>
      <c r="B173" s="47" t="s">
        <v>240</v>
      </c>
      <c r="C173" s="47" t="s">
        <v>242</v>
      </c>
      <c r="D173" s="47">
        <v>251443</v>
      </c>
      <c r="E173" s="48">
        <v>1</v>
      </c>
      <c r="F173" s="48">
        <v>1</v>
      </c>
      <c r="G173" s="48">
        <v>1</v>
      </c>
      <c r="H173" s="49">
        <v>0.73</v>
      </c>
      <c r="I173" s="50">
        <v>0</v>
      </c>
      <c r="J173" s="50">
        <f>Devis!$D$8</f>
        <v>0</v>
      </c>
      <c r="K173" s="135" t="b">
        <f>IF(COUNTIF(A$4:A173,table[[#This Row],[Désignation]])=1,MAX(K$4:K172)+1)</f>
        <v>0</v>
      </c>
      <c r="L173" s="182" t="b">
        <f>IF(COUNTIF(B$4:B173,table[[#This Row],[Fournisseur ]])=1,MAX(L$4:L172)+1)</f>
        <v>0</v>
      </c>
      <c r="M173" s="182">
        <f>IF(COUNTIF(C$4:C173,table[[#This Row],[Détails]])=1,MAX(M$4:M172)+1)</f>
        <v>169</v>
      </c>
      <c r="N173" s="140" t="str">
        <f>IFERROR(INDEX(table[Désignation],MATCH(ROW()-4,table[Ordre],0)),"")</f>
        <v/>
      </c>
      <c r="O173" s="139" t="str">
        <f>IFERROR(INDEX(table[[Fournisseur ]],MATCH(ROW()-4,table[Ordre2],0)),"")</f>
        <v/>
      </c>
      <c r="P173" s="139" t="str">
        <f>IFERROR(INDEX(table[Détails],MATCH(ROW()-4,table[Ordre3],0)),"")</f>
        <v>Pieds de 100</v>
      </c>
    </row>
    <row r="174" spans="1:16">
      <c r="A174" s="29" t="s">
        <v>26</v>
      </c>
      <c r="B174" s="51" t="s">
        <v>118</v>
      </c>
      <c r="C174" s="51" t="s">
        <v>243</v>
      </c>
      <c r="D174" s="51" t="s">
        <v>244</v>
      </c>
      <c r="E174" s="52">
        <v>1</v>
      </c>
      <c r="F174" s="52">
        <v>1</v>
      </c>
      <c r="G174" s="52">
        <v>1</v>
      </c>
      <c r="H174" s="19">
        <v>0.65</v>
      </c>
      <c r="I174" s="53">
        <v>0</v>
      </c>
      <c r="J174" s="53">
        <f>Devis!$D$8</f>
        <v>0</v>
      </c>
      <c r="K174" s="135" t="b">
        <f>IF(COUNTIF(A$4:A174,table[[#This Row],[Désignation]])=1,MAX(K$4:K173)+1)</f>
        <v>0</v>
      </c>
      <c r="L174" s="182">
        <f>IF(COUNTIF(B$4:B174,table[[#This Row],[Fournisseur ]])=1,MAX(L$4:L173)+1)</f>
        <v>20</v>
      </c>
      <c r="M174" s="182">
        <f>IF(COUNTIF(C$4:C174,table[[#This Row],[Détails]])=1,MAX(M$4:M173)+1)</f>
        <v>170</v>
      </c>
      <c r="N174" s="140" t="str">
        <f>IFERROR(INDEX(table[Désignation],MATCH(ROW()-4,table[Ordre],0)),"")</f>
        <v/>
      </c>
      <c r="O174" s="139" t="str">
        <f>IFERROR(INDEX(table[[Fournisseur ]],MATCH(ROW()-4,table[Ordre2],0)),"")</f>
        <v/>
      </c>
      <c r="P174" s="139" t="str">
        <f>IFERROR(INDEX(table[Détails],MATCH(ROW()-4,table[Ordre3],0)),"")</f>
        <v>Vérin sur platine</v>
      </c>
    </row>
    <row r="175" spans="1:16">
      <c r="A175" s="46" t="s">
        <v>26</v>
      </c>
      <c r="B175" s="47" t="s">
        <v>240</v>
      </c>
      <c r="C175" s="47" t="s">
        <v>245</v>
      </c>
      <c r="D175" s="47">
        <v>255976</v>
      </c>
      <c r="E175" s="48">
        <v>1</v>
      </c>
      <c r="F175" s="48">
        <v>1</v>
      </c>
      <c r="G175" s="48">
        <v>1</v>
      </c>
      <c r="H175" s="49">
        <v>0.54</v>
      </c>
      <c r="I175" s="50">
        <v>0</v>
      </c>
      <c r="J175" s="50">
        <f>Devis!$D$8</f>
        <v>0</v>
      </c>
      <c r="K175" s="135" t="b">
        <f>IF(COUNTIF(A$4:A175,table[[#This Row],[Désignation]])=1,MAX(K$4:K174)+1)</f>
        <v>0</v>
      </c>
      <c r="L175" s="182" t="b">
        <f>IF(COUNTIF(B$4:B175,table[[#This Row],[Fournisseur ]])=1,MAX(L$4:L174)+1)</f>
        <v>0</v>
      </c>
      <c r="M175" s="182">
        <f>IF(COUNTIF(C$4:C175,table[[#This Row],[Détails]])=1,MAX(M$4:M174)+1)</f>
        <v>171</v>
      </c>
      <c r="N175" s="140" t="str">
        <f>IFERROR(INDEX(table[Désignation],MATCH(ROW()-4,table[Ordre],0)),"")</f>
        <v/>
      </c>
      <c r="O175" s="139" t="str">
        <f>IFERROR(INDEX(table[[Fournisseur ]],MATCH(ROW()-4,table[Ordre2],0)),"")</f>
        <v/>
      </c>
      <c r="P175" s="139" t="str">
        <f>IFERROR(INDEX(table[Détails],MATCH(ROW()-4,table[Ordre3],0)),"")</f>
        <v>Attache plinthe</v>
      </c>
    </row>
    <row r="176" spans="1:16">
      <c r="A176" s="29" t="s">
        <v>26</v>
      </c>
      <c r="B176" s="51" t="s">
        <v>240</v>
      </c>
      <c r="C176" s="51" t="s">
        <v>246</v>
      </c>
      <c r="D176" s="51" t="s">
        <v>247</v>
      </c>
      <c r="E176" s="52">
        <v>1</v>
      </c>
      <c r="F176" s="52">
        <v>1</v>
      </c>
      <c r="G176" s="52">
        <v>1</v>
      </c>
      <c r="H176" s="19">
        <v>8.2100000000000009</v>
      </c>
      <c r="I176" s="53">
        <v>0</v>
      </c>
      <c r="J176" s="53">
        <f>Devis!$D$8</f>
        <v>0</v>
      </c>
      <c r="K176" s="135" t="b">
        <f>IF(COUNTIF(A$4:A176,table[[#This Row],[Désignation]])=1,MAX(K$4:K175)+1)</f>
        <v>0</v>
      </c>
      <c r="L176" s="182" t="b">
        <f>IF(COUNTIF(B$4:B176,table[[#This Row],[Fournisseur ]])=1,MAX(L$4:L175)+1)</f>
        <v>0</v>
      </c>
      <c r="M176" s="182">
        <f>IF(COUNTIF(C$4:C176,table[[#This Row],[Détails]])=1,MAX(M$4:M175)+1)</f>
        <v>172</v>
      </c>
      <c r="N176" s="140" t="str">
        <f>IFERROR(INDEX(table[Désignation],MATCH(ROW()-4,table[Ordre],0)),"")</f>
        <v/>
      </c>
      <c r="O176" s="139" t="str">
        <f>IFERROR(INDEX(table[[Fournisseur ]],MATCH(ROW()-4,table[Ordre2],0)),"")</f>
        <v/>
      </c>
      <c r="P176" s="139" t="str">
        <f>IFERROR(INDEX(table[Détails],MATCH(ROW()-4,table[Ordre3],0)),"")</f>
        <v>cornière alu 20x20x2000</v>
      </c>
    </row>
    <row r="177" spans="1:16">
      <c r="A177" s="46" t="s">
        <v>26</v>
      </c>
      <c r="B177" s="47" t="s">
        <v>240</v>
      </c>
      <c r="C177" s="47" t="s">
        <v>248</v>
      </c>
      <c r="D177" s="47">
        <v>254957</v>
      </c>
      <c r="E177" s="48">
        <v>1</v>
      </c>
      <c r="F177" s="48">
        <v>1</v>
      </c>
      <c r="G177" s="48">
        <v>1</v>
      </c>
      <c r="H177" s="49">
        <v>18.61</v>
      </c>
      <c r="I177" s="50">
        <v>0</v>
      </c>
      <c r="J177" s="50">
        <f>Devis!$D$8</f>
        <v>0</v>
      </c>
      <c r="K177" s="135" t="b">
        <f>IF(COUNTIF(A$4:A177,table[[#This Row],[Désignation]])=1,MAX(K$4:K176)+1)</f>
        <v>0</v>
      </c>
      <c r="L177" s="182" t="b">
        <f>IF(COUNTIF(B$4:B177,table[[#This Row],[Fournisseur ]])=1,MAX(L$4:L176)+1)</f>
        <v>0</v>
      </c>
      <c r="M177" s="182">
        <f>IF(COUNTIF(C$4:C177,table[[#This Row],[Détails]])=1,MAX(M$4:M176)+1)</f>
        <v>173</v>
      </c>
      <c r="N177" s="140" t="str">
        <f>IFERROR(INDEX(table[Désignation],MATCH(ROW()-4,table[Ordre],0)),"")</f>
        <v/>
      </c>
      <c r="O177" s="139" t="str">
        <f>IFERROR(INDEX(table[[Fournisseur ]],MATCH(ROW()-4,table[Ordre2],0)),"")</f>
        <v/>
      </c>
      <c r="P177" s="139" t="str">
        <f>IFERROR(INDEX(table[Détails],MATCH(ROW()-4,table[Ordre3],0)),"")</f>
        <v>Roulette charge 60 KG</v>
      </c>
    </row>
    <row r="178" spans="1:16">
      <c r="A178" s="29" t="s">
        <v>26</v>
      </c>
      <c r="B178" s="51" t="s">
        <v>240</v>
      </c>
      <c r="C178" s="51" t="s">
        <v>249</v>
      </c>
      <c r="D178" s="51">
        <v>216916</v>
      </c>
      <c r="E178" s="52">
        <v>1</v>
      </c>
      <c r="F178" s="52">
        <v>1</v>
      </c>
      <c r="G178" s="52">
        <v>1</v>
      </c>
      <c r="H178" s="19">
        <v>5.53</v>
      </c>
      <c r="I178" s="53">
        <v>0</v>
      </c>
      <c r="J178" s="53">
        <f>Devis!$D$8</f>
        <v>0</v>
      </c>
      <c r="K178" s="135" t="b">
        <f>IF(COUNTIF(A$4:A178,table[[#This Row],[Désignation]])=1,MAX(K$4:K177)+1)</f>
        <v>0</v>
      </c>
      <c r="L178" s="182" t="b">
        <f>IF(COUNTIF(B$4:B178,table[[#This Row],[Fournisseur ]])=1,MAX(L$4:L177)+1)</f>
        <v>0</v>
      </c>
      <c r="M178" s="182">
        <f>IF(COUNTIF(C$4:C178,table[[#This Row],[Détails]])=1,MAX(M$4:M177)+1)</f>
        <v>174</v>
      </c>
      <c r="N178" s="140" t="str">
        <f>IFERROR(INDEX(table[Désignation],MATCH(ROW()-4,table[Ordre],0)),"")</f>
        <v/>
      </c>
      <c r="O178" s="139" t="str">
        <f>IFERROR(INDEX(table[[Fournisseur ]],MATCH(ROW()-4,table[Ordre2],0)),"")</f>
        <v/>
      </c>
      <c r="P178" s="139" t="str">
        <f>IFERROR(INDEX(table[Détails],MATCH(ROW()-4,table[Ordre3],0)),"")</f>
        <v>Serrure de meuble</v>
      </c>
    </row>
    <row r="179" spans="1:16">
      <c r="A179" s="46" t="s">
        <v>26</v>
      </c>
      <c r="B179" s="47" t="s">
        <v>240</v>
      </c>
      <c r="C179" s="47" t="s">
        <v>250</v>
      </c>
      <c r="D179" s="47">
        <v>216846</v>
      </c>
      <c r="E179" s="48">
        <v>1</v>
      </c>
      <c r="F179" s="48">
        <v>1</v>
      </c>
      <c r="G179" s="48">
        <v>1</v>
      </c>
      <c r="H179" s="49">
        <v>4.28</v>
      </c>
      <c r="I179" s="50">
        <v>0</v>
      </c>
      <c r="J179" s="50">
        <f>Devis!$D$8</f>
        <v>0</v>
      </c>
      <c r="K179" s="135" t="b">
        <f>IF(COUNTIF(A$4:A179,table[[#This Row],[Désignation]])=1,MAX(K$4:K178)+1)</f>
        <v>0</v>
      </c>
      <c r="L179" s="182" t="b">
        <f>IF(COUNTIF(B$4:B179,table[[#This Row],[Fournisseur ]])=1,MAX(L$4:L178)+1)</f>
        <v>0</v>
      </c>
      <c r="M179" s="182">
        <f>IF(COUNTIF(C$4:C179,table[[#This Row],[Détails]])=1,MAX(M$4:M178)+1)</f>
        <v>175</v>
      </c>
      <c r="N179" s="140" t="str">
        <f>IFERROR(INDEX(table[Désignation],MATCH(ROW()-4,table[Ordre],0)),"")</f>
        <v/>
      </c>
      <c r="O179" s="139" t="str">
        <f>IFERROR(INDEX(table[[Fournisseur ]],MATCH(ROW()-4,table[Ordre2],0)),"")</f>
        <v/>
      </c>
      <c r="P179" s="139" t="str">
        <f>IFERROR(INDEX(table[Détails],MATCH(ROW()-4,table[Ordre3],0)),"")</f>
        <v>Barillet de serrue</v>
      </c>
    </row>
    <row r="180" spans="1:16">
      <c r="A180" s="29" t="s">
        <v>26</v>
      </c>
      <c r="B180" s="51" t="s">
        <v>240</v>
      </c>
      <c r="C180" s="51" t="s">
        <v>251</v>
      </c>
      <c r="D180" s="51">
        <v>222068</v>
      </c>
      <c r="E180" s="52">
        <v>1</v>
      </c>
      <c r="F180" s="52">
        <v>1</v>
      </c>
      <c r="G180" s="52">
        <v>1</v>
      </c>
      <c r="H180" s="19">
        <v>0.09</v>
      </c>
      <c r="I180" s="53">
        <v>0</v>
      </c>
      <c r="J180" s="53">
        <f>Devis!$D$8</f>
        <v>0</v>
      </c>
      <c r="K180" s="135" t="b">
        <f>IF(COUNTIF(A$4:A180,table[[#This Row],[Désignation]])=1,MAX(K$4:K179)+1)</f>
        <v>0</v>
      </c>
      <c r="L180" s="182" t="b">
        <f>IF(COUNTIF(B$4:B180,table[[#This Row],[Fournisseur ]])=1,MAX(L$4:L179)+1)</f>
        <v>0</v>
      </c>
      <c r="M180" s="182">
        <f>IF(COUNTIF(C$4:C180,table[[#This Row],[Détails]])=1,MAX(M$4:M179)+1)</f>
        <v>176</v>
      </c>
      <c r="N180" s="140" t="str">
        <f>IFERROR(INDEX(table[Désignation],MATCH(ROW()-4,table[Ordre],0)),"")</f>
        <v/>
      </c>
      <c r="O180" s="139" t="str">
        <f>IFERROR(INDEX(table[[Fournisseur ]],MATCH(ROW()-4,table[Ordre2],0)),"")</f>
        <v/>
      </c>
      <c r="P180" s="139" t="str">
        <f>IFERROR(INDEX(table[Détails],MATCH(ROW()-4,table[Ordre3],0)),"")</f>
        <v>Gache serrure</v>
      </c>
    </row>
    <row r="181" spans="1:16">
      <c r="A181" s="46" t="s">
        <v>26</v>
      </c>
      <c r="B181" s="47" t="s">
        <v>240</v>
      </c>
      <c r="C181" s="47" t="s">
        <v>252</v>
      </c>
      <c r="D181" s="47">
        <v>250190</v>
      </c>
      <c r="E181" s="48">
        <v>1</v>
      </c>
      <c r="F181" s="48">
        <v>1</v>
      </c>
      <c r="G181" s="48">
        <v>1</v>
      </c>
      <c r="H181" s="49">
        <v>6.22</v>
      </c>
      <c r="I181" s="50">
        <v>0</v>
      </c>
      <c r="J181" s="50">
        <f>Devis!$D$8</f>
        <v>0</v>
      </c>
      <c r="K181" s="135" t="b">
        <f>IF(COUNTIF(A$4:A181,table[[#This Row],[Désignation]])=1,MAX(K$4:K180)+1)</f>
        <v>0</v>
      </c>
      <c r="L181" s="182" t="b">
        <f>IF(COUNTIF(B$4:B181,table[[#This Row],[Fournisseur ]])=1,MAX(L$4:L180)+1)</f>
        <v>0</v>
      </c>
      <c r="M181" s="182">
        <f>IF(COUNTIF(C$4:C181,table[[#This Row],[Détails]])=1,MAX(M$4:M180)+1)</f>
        <v>177</v>
      </c>
      <c r="N181" s="140" t="str">
        <f>IFERROR(INDEX(table[Désignation],MATCH(ROW()-4,table[Ordre],0)),"")</f>
        <v/>
      </c>
      <c r="O181" s="139" t="str">
        <f>IFERROR(INDEX(table[[Fournisseur ]],MATCH(ROW()-4,table[Ordre2],0)),"")</f>
        <v/>
      </c>
      <c r="P181" s="139" t="str">
        <f>IFERROR(INDEX(table[Détails],MATCH(ROW()-4,table[Ordre3],0)),"")</f>
        <v>Verrin M8 x 10</v>
      </c>
    </row>
    <row r="182" spans="1:16">
      <c r="A182" s="29" t="s">
        <v>26</v>
      </c>
      <c r="B182" s="51" t="s">
        <v>240</v>
      </c>
      <c r="C182" s="51" t="s">
        <v>253</v>
      </c>
      <c r="D182" s="51">
        <v>232652</v>
      </c>
      <c r="E182" s="52">
        <v>1</v>
      </c>
      <c r="F182" s="52">
        <v>1</v>
      </c>
      <c r="G182" s="52">
        <v>1</v>
      </c>
      <c r="H182" s="19">
        <v>0.12</v>
      </c>
      <c r="I182" s="53">
        <v>0</v>
      </c>
      <c r="J182" s="53">
        <f>Devis!$D$8</f>
        <v>0</v>
      </c>
      <c r="K182" s="135" t="b">
        <f>IF(COUNTIF(A$4:A182,table[[#This Row],[Désignation]])=1,MAX(K$4:K181)+1)</f>
        <v>0</v>
      </c>
      <c r="L182" s="182" t="b">
        <f>IF(COUNTIF(B$4:B182,table[[#This Row],[Fournisseur ]])=1,MAX(L$4:L181)+1)</f>
        <v>0</v>
      </c>
      <c r="M182" s="182">
        <f>IF(COUNTIF(C$4:C182,table[[#This Row],[Détails]])=1,MAX(M$4:M181)+1)</f>
        <v>178</v>
      </c>
      <c r="N182" s="140" t="str">
        <f>IFERROR(INDEX(table[Désignation],MATCH(ROW()-4,table[Ordre],0)),"")</f>
        <v/>
      </c>
      <c r="O182" s="139" t="str">
        <f>IFERROR(INDEX(table[[Fournisseur ]],MATCH(ROW()-4,table[Ordre2],0)),"")</f>
        <v/>
      </c>
      <c r="P182" s="139" t="str">
        <f>IFERROR(INDEX(table[Détails],MATCH(ROW()-4,table[Ordre3],0)),"")</f>
        <v>Insert M10</v>
      </c>
    </row>
    <row r="183" spans="1:16">
      <c r="A183" s="46" t="s">
        <v>26</v>
      </c>
      <c r="B183" s="47" t="s">
        <v>240</v>
      </c>
      <c r="C183" s="47" t="s">
        <v>254</v>
      </c>
      <c r="D183" s="47">
        <v>234311</v>
      </c>
      <c r="E183" s="48">
        <v>1</v>
      </c>
      <c r="F183" s="48">
        <v>1</v>
      </c>
      <c r="G183" s="48">
        <v>1</v>
      </c>
      <c r="H183" s="49">
        <v>8.23</v>
      </c>
      <c r="I183" s="50">
        <v>0</v>
      </c>
      <c r="J183" s="50">
        <f>Devis!$D$8</f>
        <v>0</v>
      </c>
      <c r="K183" s="135" t="b">
        <f>IF(COUNTIF(A$4:A183,table[[#This Row],[Désignation]])=1,MAX(K$4:K182)+1)</f>
        <v>0</v>
      </c>
      <c r="L183" s="182" t="b">
        <f>IF(COUNTIF(B$4:B183,table[[#This Row],[Fournisseur ]])=1,MAX(L$4:L182)+1)</f>
        <v>0</v>
      </c>
      <c r="M183" s="182">
        <f>IF(COUNTIF(C$4:C183,table[[#This Row],[Détails]])=1,MAX(M$4:M182)+1)</f>
        <v>179</v>
      </c>
      <c r="N183" s="140" t="str">
        <f>IFERROR(INDEX(table[Désignation],MATCH(ROW()-4,table[Ordre],0)),"")</f>
        <v/>
      </c>
      <c r="O183" s="139" t="str">
        <f>IFERROR(INDEX(table[[Fournisseur ]],MATCH(ROW()-4,table[Ordre2],0)),"")</f>
        <v/>
      </c>
      <c r="P183" s="139" t="str">
        <f>IFERROR(INDEX(table[Détails],MATCH(ROW()-4,table[Ordre3],0)),"")</f>
        <v>Passe cable métalique</v>
      </c>
    </row>
    <row r="184" spans="1:16">
      <c r="A184" s="29" t="s">
        <v>26</v>
      </c>
      <c r="B184" s="51" t="s">
        <v>240</v>
      </c>
      <c r="C184" s="51" t="s">
        <v>255</v>
      </c>
      <c r="D184" s="51">
        <v>231035</v>
      </c>
      <c r="E184" s="52">
        <v>1</v>
      </c>
      <c r="F184" s="52">
        <v>1</v>
      </c>
      <c r="G184" s="52">
        <v>1</v>
      </c>
      <c r="H184" s="19">
        <v>1.51</v>
      </c>
      <c r="I184" s="53">
        <v>0</v>
      </c>
      <c r="J184" s="53">
        <f>Devis!$D$8</f>
        <v>0</v>
      </c>
      <c r="K184" s="135" t="b">
        <f>IF(COUNTIF(A$4:A184,table[[#This Row],[Désignation]])=1,MAX(K$4:K183)+1)</f>
        <v>0</v>
      </c>
      <c r="L184" s="182" t="b">
        <f>IF(COUNTIF(B$4:B184,table[[#This Row],[Fournisseur ]])=1,MAX(L$4:L183)+1)</f>
        <v>0</v>
      </c>
      <c r="M184" s="182">
        <f>IF(COUNTIF(C$4:C184,table[[#This Row],[Détails]])=1,MAX(M$4:M183)+1)</f>
        <v>180</v>
      </c>
      <c r="N184" s="140" t="str">
        <f>IFERROR(INDEX(table[Désignation],MATCH(ROW()-4,table[Ordre],0)),"")</f>
        <v/>
      </c>
      <c r="O184" s="139" t="str">
        <f>IFERROR(INDEX(table[[Fournisseur ]],MATCH(ROW()-4,table[Ordre2],0)),"")</f>
        <v/>
      </c>
      <c r="P184" s="139" t="str">
        <f>IFERROR(INDEX(table[Détails],MATCH(ROW()-4,table[Ordre3],0)),"")</f>
        <v>Tourillon lisse 10</v>
      </c>
    </row>
    <row r="185" spans="1:16">
      <c r="A185" s="46" t="s">
        <v>26</v>
      </c>
      <c r="B185" s="47" t="s">
        <v>240</v>
      </c>
      <c r="C185" s="47" t="s">
        <v>256</v>
      </c>
      <c r="D185" s="47">
        <v>255227</v>
      </c>
      <c r="E185" s="48">
        <v>1</v>
      </c>
      <c r="F185" s="48">
        <v>1</v>
      </c>
      <c r="G185" s="48">
        <v>1</v>
      </c>
      <c r="H185" s="49">
        <v>6.62</v>
      </c>
      <c r="I185" s="50">
        <v>0</v>
      </c>
      <c r="J185" s="50">
        <f>Devis!$D$8</f>
        <v>0</v>
      </c>
      <c r="K185" s="135" t="b">
        <f>IF(COUNTIF(A$4:A185,table[[#This Row],[Désignation]])=1,MAX(K$4:K184)+1)</f>
        <v>0</v>
      </c>
      <c r="L185" s="182" t="b">
        <f>IF(COUNTIF(B$4:B185,table[[#This Row],[Fournisseur ]])=1,MAX(L$4:L184)+1)</f>
        <v>0</v>
      </c>
      <c r="M185" s="182">
        <f>IF(COUNTIF(C$4:C185,table[[#This Row],[Détails]])=1,MAX(M$4:M184)+1)</f>
        <v>181</v>
      </c>
      <c r="N185" s="140" t="str">
        <f>IFERROR(INDEX(table[Désignation],MATCH(ROW()-4,table[Ordre],0)),"")</f>
        <v/>
      </c>
      <c r="O185" s="139" t="str">
        <f>IFERROR(INDEX(table[[Fournisseur ]],MATCH(ROW()-4,table[Ordre2],0)),"")</f>
        <v/>
      </c>
      <c r="P185" s="139" t="str">
        <f>IFERROR(INDEX(table[Détails],MATCH(ROW()-4,table[Ordre3],0)),"")</f>
        <v>Barre de penderie 3m</v>
      </c>
    </row>
    <row r="186" spans="1:16">
      <c r="A186" s="29" t="s">
        <v>26</v>
      </c>
      <c r="B186" s="51" t="s">
        <v>240</v>
      </c>
      <c r="C186" s="51" t="s">
        <v>257</v>
      </c>
      <c r="D186" s="51">
        <v>250229</v>
      </c>
      <c r="E186" s="52">
        <v>1</v>
      </c>
      <c r="F186" s="52">
        <v>1</v>
      </c>
      <c r="G186" s="52">
        <v>1</v>
      </c>
      <c r="H186" s="19">
        <v>1.22</v>
      </c>
      <c r="I186" s="53">
        <v>0</v>
      </c>
      <c r="J186" s="53">
        <f>Devis!$D$8</f>
        <v>0</v>
      </c>
      <c r="K186" s="135" t="b">
        <f>IF(COUNTIF(A$4:A186,table[[#This Row],[Désignation]])=1,MAX(K$4:K185)+1)</f>
        <v>0</v>
      </c>
      <c r="L186" s="182" t="b">
        <f>IF(COUNTIF(B$4:B186,table[[#This Row],[Fournisseur ]])=1,MAX(L$4:L185)+1)</f>
        <v>0</v>
      </c>
      <c r="M186" s="182">
        <f>IF(COUNTIF(C$4:C186,table[[#This Row],[Détails]])=1,MAX(M$4:M185)+1)</f>
        <v>182</v>
      </c>
      <c r="N186" s="140" t="str">
        <f>IFERROR(INDEX(table[Désignation],MATCH(ROW()-4,table[Ordre],0)),"")</f>
        <v/>
      </c>
      <c r="O186" s="139" t="str">
        <f>IFERROR(INDEX(table[[Fournisseur ]],MATCH(ROW()-4,table[Ordre2],0)),"")</f>
        <v/>
      </c>
      <c r="P186" s="139" t="str">
        <f>IFERROR(INDEX(table[Détails],MATCH(ROW()-4,table[Ordre3],0)),"")</f>
        <v>Support penderie</v>
      </c>
    </row>
    <row r="187" spans="1:16">
      <c r="A187" s="46" t="s">
        <v>26</v>
      </c>
      <c r="B187" s="47" t="s">
        <v>240</v>
      </c>
      <c r="C187" s="47" t="s">
        <v>258</v>
      </c>
      <c r="D187" s="47">
        <v>139986</v>
      </c>
      <c r="E187" s="48">
        <v>1</v>
      </c>
      <c r="F187" s="48">
        <v>1</v>
      </c>
      <c r="G187" s="48">
        <v>1</v>
      </c>
      <c r="H187" s="49">
        <v>44.04</v>
      </c>
      <c r="I187" s="50">
        <v>0</v>
      </c>
      <c r="J187" s="50">
        <f>Devis!$D$8</f>
        <v>0</v>
      </c>
      <c r="K187" s="135" t="b">
        <f>IF(COUNTIF(A$4:A187,table[[#This Row],[Désignation]])=1,MAX(K$4:K186)+1)</f>
        <v>0</v>
      </c>
      <c r="L187" s="182" t="b">
        <f>IF(COUNTIF(B$4:B187,table[[#This Row],[Fournisseur ]])=1,MAX(L$4:L186)+1)</f>
        <v>0</v>
      </c>
      <c r="M187" s="182">
        <f>IF(COUNTIF(C$4:C187,table[[#This Row],[Détails]])=1,MAX(M$4:M186)+1)</f>
        <v>183</v>
      </c>
      <c r="N187" s="140" t="str">
        <f>IFERROR(INDEX(table[Désignation],MATCH(ROW()-4,table[Ordre],0)),"")</f>
        <v/>
      </c>
      <c r="O187" s="139" t="str">
        <f>IFERROR(INDEX(table[[Fournisseur ]],MATCH(ROW()-4,table[Ordre2],0)),"")</f>
        <v/>
      </c>
      <c r="P187" s="139" t="str">
        <f>IFERROR(INDEX(table[Détails],MATCH(ROW()-4,table[Ordre3],0)),"")</f>
        <v xml:space="preserve">Paumelle inox noir x12 </v>
      </c>
    </row>
    <row r="188" spans="1:16">
      <c r="A188" s="29" t="s">
        <v>26</v>
      </c>
      <c r="B188" s="51" t="s">
        <v>240</v>
      </c>
      <c r="C188" s="51" t="s">
        <v>259</v>
      </c>
      <c r="D188" s="51" t="s">
        <v>260</v>
      </c>
      <c r="E188" s="52">
        <v>1</v>
      </c>
      <c r="F188" s="52">
        <v>1</v>
      </c>
      <c r="G188" s="52">
        <v>1</v>
      </c>
      <c r="H188" s="19">
        <v>72.58</v>
      </c>
      <c r="I188" s="53">
        <v>0</v>
      </c>
      <c r="J188" s="53">
        <f>Devis!$D$8</f>
        <v>0</v>
      </c>
      <c r="K188" s="135" t="b">
        <f>IF(COUNTIF(A$4:A188,table[[#This Row],[Désignation]])=1,MAX(K$4:K187)+1)</f>
        <v>0</v>
      </c>
      <c r="L188" s="182" t="b">
        <f>IF(COUNTIF(B$4:B188,table[[#This Row],[Fournisseur ]])=1,MAX(L$4:L187)+1)</f>
        <v>0</v>
      </c>
      <c r="M188" s="182">
        <f>IF(COUNTIF(C$4:C188,table[[#This Row],[Détails]])=1,MAX(M$4:M187)+1)</f>
        <v>184</v>
      </c>
      <c r="N188" s="140" t="str">
        <f>IFERROR(INDEX(table[Désignation],MATCH(ROW()-4,table[Ordre],0)),"")</f>
        <v/>
      </c>
      <c r="O188" s="139" t="str">
        <f>IFERROR(INDEX(table[[Fournisseur ]],MATCH(ROW()-4,table[Ordre2],0)),"")</f>
        <v/>
      </c>
      <c r="P188" s="139" t="str">
        <f>IFERROR(INDEX(table[Détails],MATCH(ROW()-4,table[Ordre3],0)),"")</f>
        <v>Panier linge</v>
      </c>
    </row>
    <row r="189" spans="1:16">
      <c r="A189" s="46" t="s">
        <v>26</v>
      </c>
      <c r="B189" s="47" t="s">
        <v>240</v>
      </c>
      <c r="C189" s="47" t="s">
        <v>261</v>
      </c>
      <c r="D189" s="47">
        <v>254726</v>
      </c>
      <c r="E189" s="48">
        <v>1</v>
      </c>
      <c r="F189" s="48">
        <v>1</v>
      </c>
      <c r="G189" s="48">
        <v>1</v>
      </c>
      <c r="H189" s="49">
        <v>8.17</v>
      </c>
      <c r="I189" s="50">
        <v>0</v>
      </c>
      <c r="J189" s="50">
        <f>Devis!$D$8</f>
        <v>0</v>
      </c>
      <c r="K189" s="135" t="b">
        <f>IF(COUNTIF(A$4:A189,table[[#This Row],[Désignation]])=1,MAX(K$4:K188)+1)</f>
        <v>0</v>
      </c>
      <c r="L189" s="182" t="b">
        <f>IF(COUNTIF(B$4:B189,table[[#This Row],[Fournisseur ]])=1,MAX(L$4:L188)+1)</f>
        <v>0</v>
      </c>
      <c r="M189" s="182">
        <f>IF(COUNTIF(C$4:C189,table[[#This Row],[Détails]])=1,MAX(M$4:M188)+1)</f>
        <v>185</v>
      </c>
      <c r="N189" s="140" t="str">
        <f>IFERROR(INDEX(table[Désignation],MATCH(ROW()-4,table[Ordre],0)),"")</f>
        <v/>
      </c>
      <c r="O189" s="139" t="str">
        <f>IFERROR(INDEX(table[[Fournisseur ]],MATCH(ROW()-4,table[Ordre2],0)),"")</f>
        <v/>
      </c>
      <c r="P189" s="139" t="str">
        <f>IFERROR(INDEX(table[Détails],MATCH(ROW()-4,table[Ordre3],0)),"")</f>
        <v>Compas</v>
      </c>
    </row>
    <row r="190" spans="1:16">
      <c r="A190" s="29" t="s">
        <v>26</v>
      </c>
      <c r="B190" s="51" t="s">
        <v>240</v>
      </c>
      <c r="C190" s="51" t="s">
        <v>262</v>
      </c>
      <c r="D190" s="51">
        <v>257708</v>
      </c>
      <c r="E190" s="52">
        <v>1</v>
      </c>
      <c r="F190" s="52">
        <v>1</v>
      </c>
      <c r="G190" s="52">
        <v>1</v>
      </c>
      <c r="H190" s="19">
        <v>83.34</v>
      </c>
      <c r="I190" s="53">
        <v>0</v>
      </c>
      <c r="J190" s="53">
        <f>Devis!$D$8</f>
        <v>0</v>
      </c>
      <c r="K190" s="135" t="b">
        <f>IF(COUNTIF(A$4:A190,table[[#This Row],[Désignation]])=1,MAX(K$4:K189)+1)</f>
        <v>0</v>
      </c>
      <c r="L190" s="182" t="b">
        <f>IF(COUNTIF(B$4:B190,table[[#This Row],[Fournisseur ]])=1,MAX(L$4:L189)+1)</f>
        <v>0</v>
      </c>
      <c r="M190" s="182">
        <f>IF(COUNTIF(C$4:C190,table[[#This Row],[Détails]])=1,MAX(M$4:M189)+1)</f>
        <v>186</v>
      </c>
      <c r="N190" s="140" t="str">
        <f>IFERROR(INDEX(table[Désignation],MATCH(ROW()-4,table[Ordre],0)),"")</f>
        <v/>
      </c>
      <c r="O190" s="139" t="str">
        <f>IFERROR(INDEX(table[[Fournisseur ]],MATCH(ROW()-4,table[Ordre2],0)),"")</f>
        <v/>
      </c>
      <c r="P190" s="139" t="str">
        <f>IFERROR(INDEX(table[Détails],MATCH(ROW()-4,table[Ordre3],0)),"")</f>
        <v>penderie escamotable</v>
      </c>
    </row>
    <row r="191" spans="1:16">
      <c r="A191" s="46" t="s">
        <v>26</v>
      </c>
      <c r="B191" s="47" t="s">
        <v>240</v>
      </c>
      <c r="C191" s="47" t="s">
        <v>263</v>
      </c>
      <c r="D191" s="47">
        <v>214767</v>
      </c>
      <c r="E191" s="48">
        <v>1</v>
      </c>
      <c r="F191" s="48">
        <v>1</v>
      </c>
      <c r="G191" s="48">
        <v>1</v>
      </c>
      <c r="H191" s="49">
        <v>32.200000000000003</v>
      </c>
      <c r="I191" s="50">
        <v>0</v>
      </c>
      <c r="J191" s="50">
        <f>Devis!$D$8</f>
        <v>0</v>
      </c>
      <c r="K191" s="135" t="b">
        <f>IF(COUNTIF(A$4:A191,table[[#This Row],[Désignation]])=1,MAX(K$4:K190)+1)</f>
        <v>0</v>
      </c>
      <c r="L191" s="182" t="b">
        <f>IF(COUNTIF(B$4:B191,table[[#This Row],[Fournisseur ]])=1,MAX(L$4:L190)+1)</f>
        <v>0</v>
      </c>
      <c r="M191" s="182">
        <f>IF(COUNTIF(C$4:C191,table[[#This Row],[Détails]])=1,MAX(M$4:M190)+1)</f>
        <v>187</v>
      </c>
      <c r="N191" s="140" t="str">
        <f>IFERROR(INDEX(table[Désignation],MATCH(ROW()-4,table[Ordre],0)),"")</f>
        <v/>
      </c>
      <c r="O191" s="139" t="str">
        <f>IFERROR(INDEX(table[[Fournisseur ]],MATCH(ROW()-4,table[Ordre2],0)),"")</f>
        <v/>
      </c>
      <c r="P191" s="139" t="str">
        <f>IFERROR(INDEX(table[Détails],MATCH(ROW()-4,table[Ordre3],0)),"")</f>
        <v>Raidisseur de porte</v>
      </c>
    </row>
    <row r="192" spans="1:16">
      <c r="A192" s="29" t="s">
        <v>26</v>
      </c>
      <c r="B192" s="51" t="s">
        <v>240</v>
      </c>
      <c r="C192" s="51" t="s">
        <v>264</v>
      </c>
      <c r="D192" s="51">
        <v>259087</v>
      </c>
      <c r="E192" s="52">
        <v>1</v>
      </c>
      <c r="F192" s="52">
        <v>1</v>
      </c>
      <c r="G192" s="52">
        <v>1</v>
      </c>
      <c r="H192" s="19">
        <v>48.75</v>
      </c>
      <c r="I192" s="53">
        <v>0</v>
      </c>
      <c r="J192" s="53">
        <f>Devis!$D$8</f>
        <v>0</v>
      </c>
      <c r="K192" s="135" t="b">
        <f>IF(COUNTIF(A$4:A192,table[[#This Row],[Désignation]])=1,MAX(K$4:K191)+1)</f>
        <v>0</v>
      </c>
      <c r="L192" s="182" t="b">
        <f>IF(COUNTIF(B$4:B192,table[[#This Row],[Fournisseur ]])=1,MAX(L$4:L191)+1)</f>
        <v>0</v>
      </c>
      <c r="M192" s="182">
        <f>IF(COUNTIF(C$4:C192,table[[#This Row],[Détails]])=1,MAX(M$4:M191)+1)</f>
        <v>188</v>
      </c>
      <c r="N192" s="140" t="str">
        <f>IFERROR(INDEX(table[Désignation],MATCH(ROW()-4,table[Ordre],0)),"")</f>
        <v/>
      </c>
      <c r="O192" s="139" t="str">
        <f>IFERROR(INDEX(table[[Fournisseur ]],MATCH(ROW()-4,table[Ordre2],0)),"")</f>
        <v/>
      </c>
      <c r="P192" s="139" t="str">
        <f>IFERROR(INDEX(table[Détails],MATCH(ROW()-4,table[Ordre3],0)),"")</f>
        <v>EKU clipo 36 hm</v>
      </c>
    </row>
    <row r="193" spans="1:16">
      <c r="A193" s="46" t="s">
        <v>26</v>
      </c>
      <c r="B193" s="47" t="s">
        <v>240</v>
      </c>
      <c r="C193" s="47" t="s">
        <v>265</v>
      </c>
      <c r="D193" s="47">
        <v>259108</v>
      </c>
      <c r="E193" s="48">
        <v>1</v>
      </c>
      <c r="F193" s="48">
        <v>1</v>
      </c>
      <c r="G193" s="48">
        <v>1</v>
      </c>
      <c r="H193" s="49">
        <v>82.72</v>
      </c>
      <c r="I193" s="50">
        <v>0</v>
      </c>
      <c r="J193" s="50">
        <f>Devis!$D$8</f>
        <v>0</v>
      </c>
      <c r="K193" s="135" t="b">
        <f>IF(COUNTIF(A$4:A193,table[[#This Row],[Désignation]])=1,MAX(K$4:K192)+1)</f>
        <v>0</v>
      </c>
      <c r="L193" s="182" t="b">
        <f>IF(COUNTIF(B$4:B193,table[[#This Row],[Fournisseur ]])=1,MAX(L$4:L192)+1)</f>
        <v>0</v>
      </c>
      <c r="M193" s="182">
        <f>IF(COUNTIF(C$4:C193,table[[#This Row],[Détails]])=1,MAX(M$4:M192)+1)</f>
        <v>189</v>
      </c>
      <c r="N193" s="140" t="str">
        <f>IFERROR(INDEX(table[Désignation],MATCH(ROW()-4,table[Ordre],0)),"")</f>
        <v/>
      </c>
      <c r="O193" s="139" t="str">
        <f>IFERROR(INDEX(table[[Fournisseur ]],MATCH(ROW()-4,table[Ordre2],0)),"")</f>
        <v/>
      </c>
      <c r="P193" s="139" t="str">
        <f>IFERROR(INDEX(table[Détails],MATCH(ROW()-4,table[Ordre3],0)),"")</f>
        <v>EKU clipo 26/36 rail haut L2500</v>
      </c>
    </row>
    <row r="194" spans="1:16">
      <c r="A194" s="29" t="s">
        <v>26</v>
      </c>
      <c r="B194" s="51" t="s">
        <v>240</v>
      </c>
      <c r="C194" s="51" t="s">
        <v>266</v>
      </c>
      <c r="D194" s="51">
        <v>257684</v>
      </c>
      <c r="E194" s="52">
        <v>1</v>
      </c>
      <c r="F194" s="52">
        <v>1</v>
      </c>
      <c r="G194" s="52">
        <v>1</v>
      </c>
      <c r="H194" s="19">
        <v>12.87</v>
      </c>
      <c r="I194" s="53">
        <v>0</v>
      </c>
      <c r="J194" s="53">
        <f>Devis!$D$8</f>
        <v>0</v>
      </c>
      <c r="K194" s="135" t="b">
        <f>IF(COUNTIF(A$4:A194,table[[#This Row],[Désignation]])=1,MAX(K$4:K193)+1)</f>
        <v>0</v>
      </c>
      <c r="L194" s="182" t="b">
        <f>IF(COUNTIF(B$4:B194,table[[#This Row],[Fournisseur ]])=1,MAX(L$4:L193)+1)</f>
        <v>0</v>
      </c>
      <c r="M194" s="182">
        <f>IF(COUNTIF(C$4:C194,table[[#This Row],[Détails]])=1,MAX(M$4:M193)+1)</f>
        <v>190</v>
      </c>
      <c r="N194" s="140" t="str">
        <f>IFERROR(INDEX(table[Désignation],MATCH(ROW()-4,table[Ordre],0)),"")</f>
        <v/>
      </c>
      <c r="O194" s="139" t="str">
        <f>IFERROR(INDEX(table[[Fournisseur ]],MATCH(ROW()-4,table[Ordre2],0)),"")</f>
        <v/>
      </c>
      <c r="P194" s="139" t="str">
        <f>IFERROR(INDEX(table[Détails],MATCH(ROW()-4,table[Ordre3],0)),"")</f>
        <v>EKU clipo rail bas L 2500</v>
      </c>
    </row>
    <row r="195" spans="1:16">
      <c r="A195" s="46" t="s">
        <v>26</v>
      </c>
      <c r="B195" s="47" t="s">
        <v>240</v>
      </c>
      <c r="C195" s="47" t="s">
        <v>267</v>
      </c>
      <c r="D195" s="47">
        <v>231021</v>
      </c>
      <c r="E195" s="48">
        <v>1</v>
      </c>
      <c r="F195" s="48">
        <v>1</v>
      </c>
      <c r="G195" s="48">
        <v>1</v>
      </c>
      <c r="H195" s="49">
        <v>2.82</v>
      </c>
      <c r="I195" s="50">
        <v>0</v>
      </c>
      <c r="J195" s="50">
        <f>Devis!$D$8</f>
        <v>0</v>
      </c>
      <c r="K195" s="135" t="b">
        <f>IF(COUNTIF(A$4:A195,table[[#This Row],[Désignation]])=1,MAX(K$4:K194)+1)</f>
        <v>0</v>
      </c>
      <c r="L195" s="182" t="b">
        <f>IF(COUNTIF(B$4:B195,table[[#This Row],[Fournisseur ]])=1,MAX(L$4:L194)+1)</f>
        <v>0</v>
      </c>
      <c r="M195" s="182">
        <f>IF(COUNTIF(C$4:C195,table[[#This Row],[Détails]])=1,MAX(M$4:M194)+1)</f>
        <v>191</v>
      </c>
      <c r="N195" s="140" t="str">
        <f>IFERROR(INDEX(table[Désignation],MATCH(ROW()-4,table[Ordre],0)),"")</f>
        <v/>
      </c>
      <c r="O195" s="139" t="str">
        <f>IFERROR(INDEX(table[[Fournisseur ]],MATCH(ROW()-4,table[Ordre2],0)),"")</f>
        <v/>
      </c>
      <c r="P195" s="139" t="str">
        <f>IFERROR(INDEX(table[Détails],MATCH(ROW()-4,table[Ordre3],0)),"")</f>
        <v>Tourillon 8 x 30 par 100</v>
      </c>
    </row>
    <row r="196" spans="1:16">
      <c r="A196" s="29" t="s">
        <v>26</v>
      </c>
      <c r="B196" s="51" t="s">
        <v>240</v>
      </c>
      <c r="C196" s="51" t="s">
        <v>605</v>
      </c>
      <c r="D196" s="51">
        <v>236432</v>
      </c>
      <c r="E196" s="52">
        <v>1</v>
      </c>
      <c r="F196" s="52">
        <v>1</v>
      </c>
      <c r="G196" s="52">
        <v>1</v>
      </c>
      <c r="H196" s="19">
        <v>53.02</v>
      </c>
      <c r="I196" s="53">
        <v>0</v>
      </c>
      <c r="J196" s="53">
        <f>Devis!$D$8</f>
        <v>0</v>
      </c>
      <c r="K196" s="135" t="b">
        <f>IF(COUNTIF(A$4:A196,table[[#This Row],[Désignation]])=1,MAX(K$4:K195)+1)</f>
        <v>0</v>
      </c>
      <c r="L196" s="182" t="b">
        <f>IF(COUNTIF(B$4:B196,table[[#This Row],[Fournisseur ]])=1,MAX(L$4:L195)+1)</f>
        <v>0</v>
      </c>
      <c r="M196" s="182">
        <f>IF(COUNTIF(C$4:C196,table[[#This Row],[Détails]])=1,MAX(M$4:M195)+1)</f>
        <v>192</v>
      </c>
      <c r="N196" s="140" t="str">
        <f>IFERROR(INDEX(table[Désignation],MATCH(ROW()-4,table[Ordre],0)),"")</f>
        <v/>
      </c>
      <c r="O196" s="139" t="str">
        <f>IFERROR(INDEX(table[[Fournisseur ]],MATCH(ROW()-4,table[Ordre2],0)),"")</f>
        <v/>
      </c>
      <c r="P196" s="139" t="str">
        <f>IFERROR(INDEX(table[Détails],MATCH(ROW()-4,table[Ordre3],0)),"")</f>
        <v>Panier linge petie</v>
      </c>
    </row>
    <row r="197" spans="1:16">
      <c r="A197" s="46" t="s">
        <v>26</v>
      </c>
      <c r="B197" s="47" t="s">
        <v>240</v>
      </c>
      <c r="C197" s="47" t="s">
        <v>268</v>
      </c>
      <c r="D197" s="47">
        <v>280262</v>
      </c>
      <c r="E197" s="48">
        <v>1</v>
      </c>
      <c r="F197" s="48">
        <v>1</v>
      </c>
      <c r="G197" s="48">
        <v>1</v>
      </c>
      <c r="H197" s="49">
        <v>607.1</v>
      </c>
      <c r="I197" s="50">
        <v>0</v>
      </c>
      <c r="J197" s="50">
        <f>Devis!$D$8</f>
        <v>0</v>
      </c>
      <c r="K197" s="135" t="b">
        <f>IF(COUNTIF(A$4:A197,table[[#This Row],[Désignation]])=1,MAX(K$4:K196)+1)</f>
        <v>0</v>
      </c>
      <c r="L197" s="182" t="b">
        <f>IF(COUNTIF(B$4:B197,table[[#This Row],[Fournisseur ]])=1,MAX(L$4:L196)+1)</f>
        <v>0</v>
      </c>
      <c r="M197" s="182">
        <f>IF(COUNTIF(C$4:C197,table[[#This Row],[Détails]])=1,MAX(M$4:M196)+1)</f>
        <v>193</v>
      </c>
      <c r="N197" s="140" t="str">
        <f>IFERROR(INDEX(table[Désignation],MATCH(ROW()-4,table[Ordre],0)),"")</f>
        <v/>
      </c>
      <c r="O197" s="139" t="str">
        <f>IFERROR(INDEX(table[[Fournisseur ]],MATCH(ROW()-4,table[Ordre2],0)),"")</f>
        <v/>
      </c>
      <c r="P197" s="139" t="str">
        <f>IFERROR(INDEX(table[Détails],MATCH(ROW()-4,table[Ordre3],0)),"")</f>
        <v>Colonne épice</v>
      </c>
    </row>
    <row r="198" spans="1:16">
      <c r="A198" s="29" t="s">
        <v>26</v>
      </c>
      <c r="B198" s="51" t="s">
        <v>240</v>
      </c>
      <c r="C198" s="51" t="s">
        <v>269</v>
      </c>
      <c r="D198" s="51">
        <v>126336</v>
      </c>
      <c r="E198" s="52">
        <v>1</v>
      </c>
      <c r="F198" s="52">
        <v>1</v>
      </c>
      <c r="G198" s="52">
        <v>1</v>
      </c>
      <c r="H198" s="19">
        <v>7</v>
      </c>
      <c r="I198" s="53">
        <v>0</v>
      </c>
      <c r="J198" s="53">
        <f>Devis!$D$8</f>
        <v>0</v>
      </c>
      <c r="K198" s="135" t="b">
        <f>IF(COUNTIF(A$4:A198,table[[#This Row],[Désignation]])=1,MAX(K$4:K197)+1)</f>
        <v>0</v>
      </c>
      <c r="L198" s="182" t="b">
        <f>IF(COUNTIF(B$4:B198,table[[#This Row],[Fournisseur ]])=1,MAX(L$4:L197)+1)</f>
        <v>0</v>
      </c>
      <c r="M198" s="182">
        <f>IF(COUNTIF(C$4:C198,table[[#This Row],[Détails]])=1,MAX(M$4:M197)+1)</f>
        <v>194</v>
      </c>
      <c r="N198" s="140" t="str">
        <f>IFERROR(INDEX(table[Désignation],MATCH(ROW()-4,table[Ordre],0)),"")</f>
        <v/>
      </c>
      <c r="O198" s="139" t="str">
        <f>IFERROR(INDEX(table[[Fournisseur ]],MATCH(ROW()-4,table[Ordre2],0)),"")</f>
        <v/>
      </c>
      <c r="P198" s="139" t="str">
        <f>IFERROR(INDEX(table[Détails],MATCH(ROW()-4,table[Ordre3],0)),"")</f>
        <v>Paumelle noir</v>
      </c>
    </row>
    <row r="199" spans="1:16">
      <c r="A199" s="46" t="s">
        <v>26</v>
      </c>
      <c r="B199" s="47" t="s">
        <v>240</v>
      </c>
      <c r="C199" s="47" t="s">
        <v>270</v>
      </c>
      <c r="D199" s="47">
        <v>121968</v>
      </c>
      <c r="E199" s="48">
        <v>1</v>
      </c>
      <c r="F199" s="48">
        <v>1</v>
      </c>
      <c r="G199" s="48">
        <v>1</v>
      </c>
      <c r="H199" s="49">
        <v>2.23</v>
      </c>
      <c r="I199" s="50">
        <v>0</v>
      </c>
      <c r="J199" s="50">
        <f>Devis!$D$8</f>
        <v>0</v>
      </c>
      <c r="K199" s="135" t="b">
        <f>IF(COUNTIF(A$4:A199,table[[#This Row],[Désignation]])=1,MAX(K$4:K198)+1)</f>
        <v>0</v>
      </c>
      <c r="L199" s="182" t="b">
        <f>IF(COUNTIF(B$4:B199,table[[#This Row],[Fournisseur ]])=1,MAX(L$4:L198)+1)</f>
        <v>0</v>
      </c>
      <c r="M199" s="182">
        <f>IF(COUNTIF(C$4:C199,table[[#This Row],[Détails]])=1,MAX(M$4:M198)+1)</f>
        <v>195</v>
      </c>
      <c r="N199" s="140" t="str">
        <f>IFERROR(INDEX(table[Désignation],MATCH(ROW()-4,table[Ordre],0)),"")</f>
        <v/>
      </c>
      <c r="O199" s="139" t="str">
        <f>IFERROR(INDEX(table[[Fournisseur ]],MATCH(ROW()-4,table[Ordre2],0)),"")</f>
        <v/>
      </c>
      <c r="P199" s="139" t="str">
        <f>IFERROR(INDEX(table[Détails],MATCH(ROW()-4,table[Ordre3],0)),"")</f>
        <v>Butée de porte</v>
      </c>
    </row>
    <row r="200" spans="1:16">
      <c r="A200" s="29" t="s">
        <v>26</v>
      </c>
      <c r="B200" s="51" t="s">
        <v>240</v>
      </c>
      <c r="C200" s="51" t="s">
        <v>271</v>
      </c>
      <c r="D200" s="51">
        <v>420609</v>
      </c>
      <c r="E200" s="52">
        <v>1</v>
      </c>
      <c r="F200" s="52">
        <v>1</v>
      </c>
      <c r="G200" s="52">
        <v>1</v>
      </c>
      <c r="H200" s="19">
        <v>2.31</v>
      </c>
      <c r="I200" s="53">
        <v>0</v>
      </c>
      <c r="J200" s="53">
        <f>Devis!$D$8</f>
        <v>0</v>
      </c>
      <c r="K200" s="135" t="b">
        <f>IF(COUNTIF(A$4:A200,table[[#This Row],[Désignation]])=1,MAX(K$4:K199)+1)</f>
        <v>0</v>
      </c>
      <c r="L200" s="182" t="b">
        <f>IF(COUNTIF(B$4:B200,table[[#This Row],[Fournisseur ]])=1,MAX(L$4:L199)+1)</f>
        <v>0</v>
      </c>
      <c r="M200" s="182">
        <f>IF(COUNTIF(C$4:C200,table[[#This Row],[Détails]])=1,MAX(M$4:M199)+1)</f>
        <v>196</v>
      </c>
      <c r="N200" s="140" t="str">
        <f>IFERROR(INDEX(table[Désignation],MATCH(ROW()-4,table[Ordre],0)),"")</f>
        <v/>
      </c>
      <c r="O200" s="139" t="str">
        <f>IFERROR(INDEX(table[[Fournisseur ]],MATCH(ROW()-4,table[Ordre2],0)),"")</f>
        <v/>
      </c>
      <c r="P200" s="139" t="str">
        <f>IFERROR(INDEX(table[Détails],MATCH(ROW()-4,table[Ordre3],0)),"")</f>
        <v>Mastic vitier</v>
      </c>
    </row>
    <row r="201" spans="1:16">
      <c r="A201" s="46" t="s">
        <v>26</v>
      </c>
      <c r="B201" s="47" t="s">
        <v>240</v>
      </c>
      <c r="C201" s="47" t="s">
        <v>272</v>
      </c>
      <c r="D201" s="47">
        <v>80045</v>
      </c>
      <c r="E201" s="48">
        <v>1</v>
      </c>
      <c r="F201" s="48">
        <v>1</v>
      </c>
      <c r="G201" s="48">
        <v>1</v>
      </c>
      <c r="H201" s="49">
        <v>3.07</v>
      </c>
      <c r="I201" s="50">
        <v>0</v>
      </c>
      <c r="J201" s="50">
        <f>Devis!$D$8</f>
        <v>0</v>
      </c>
      <c r="K201" s="135" t="b">
        <f>IF(COUNTIF(A$4:A201,table[[#This Row],[Désignation]])=1,MAX(K$4:K200)+1)</f>
        <v>0</v>
      </c>
      <c r="L201" s="182" t="b">
        <f>IF(COUNTIF(B$4:B201,table[[#This Row],[Fournisseur ]])=1,MAX(L$4:L200)+1)</f>
        <v>0</v>
      </c>
      <c r="M201" s="182">
        <f>IF(COUNTIF(C$4:C201,table[[#This Row],[Détails]])=1,MAX(M$4:M200)+1)</f>
        <v>197</v>
      </c>
      <c r="N201" s="140" t="str">
        <f>IFERROR(INDEX(table[Désignation],MATCH(ROW()-4,table[Ordre],0)),"")</f>
        <v/>
      </c>
      <c r="O201" s="139" t="str">
        <f>IFERROR(INDEX(table[[Fournisseur ]],MATCH(ROW()-4,table[Ordre2],0)),"")</f>
        <v/>
      </c>
      <c r="P201" s="139" t="str">
        <f>IFERROR(INDEX(table[Détails],MATCH(ROW()-4,table[Ordre3],0)),"")</f>
        <v>Bateuse</v>
      </c>
    </row>
    <row r="202" spans="1:16">
      <c r="A202" s="30" t="s">
        <v>26</v>
      </c>
      <c r="B202" s="51" t="s">
        <v>240</v>
      </c>
      <c r="C202" s="51" t="s">
        <v>273</v>
      </c>
      <c r="D202" s="51"/>
      <c r="E202" s="52">
        <v>1</v>
      </c>
      <c r="F202" s="52">
        <v>1</v>
      </c>
      <c r="G202" s="52">
        <v>1</v>
      </c>
      <c r="H202" s="19">
        <v>27.58</v>
      </c>
      <c r="I202" s="53">
        <v>0</v>
      </c>
      <c r="J202" s="53">
        <f>Devis!$D$8</f>
        <v>0</v>
      </c>
      <c r="K202" s="135" t="b">
        <f>IF(COUNTIF(A$4:A202,table[[#This Row],[Désignation]])=1,MAX(K$4:K201)+1)</f>
        <v>0</v>
      </c>
      <c r="L202" s="182" t="b">
        <f>IF(COUNTIF(B$4:B202,table[[#This Row],[Fournisseur ]])=1,MAX(L$4:L201)+1)</f>
        <v>0</v>
      </c>
      <c r="M202" s="182">
        <f>IF(COUNTIF(C$4:C202,table[[#This Row],[Détails]])=1,MAX(M$4:M201)+1)</f>
        <v>198</v>
      </c>
      <c r="N202" s="140" t="str">
        <f>IFERROR(INDEX(table[Désignation],MATCH(ROW()-4,table[Ordre],0)),"")</f>
        <v/>
      </c>
      <c r="O202" s="139" t="str">
        <f>IFERROR(INDEX(table[[Fournisseur ]],MATCH(ROW()-4,table[Ordre2],0)),"")</f>
        <v/>
      </c>
      <c r="P202" s="139" t="str">
        <f>IFERROR(INDEX(table[Détails],MATCH(ROW()-4,table[Ordre3],0)),"")</f>
        <v>Rol 22</v>
      </c>
    </row>
    <row r="203" spans="1:16">
      <c r="A203" s="46" t="s">
        <v>26</v>
      </c>
      <c r="B203" s="47" t="s">
        <v>240</v>
      </c>
      <c r="C203" s="47" t="s">
        <v>274</v>
      </c>
      <c r="D203" s="47">
        <v>251387</v>
      </c>
      <c r="E203" s="48">
        <v>1</v>
      </c>
      <c r="F203" s="48">
        <v>1</v>
      </c>
      <c r="G203" s="48">
        <v>1</v>
      </c>
      <c r="H203" s="49">
        <v>47.56</v>
      </c>
      <c r="I203" s="50">
        <v>0</v>
      </c>
      <c r="J203" s="50">
        <f>Devis!$D$8</f>
        <v>0</v>
      </c>
      <c r="K203" s="135" t="b">
        <f>IF(COUNTIF(A$4:A203,table[[#This Row],[Désignation]])=1,MAX(K$4:K202)+1)</f>
        <v>0</v>
      </c>
      <c r="L203" s="182" t="b">
        <f>IF(COUNTIF(B$4:B203,table[[#This Row],[Fournisseur ]])=1,MAX(L$4:L202)+1)</f>
        <v>0</v>
      </c>
      <c r="M203" s="182">
        <f>IF(COUNTIF(C$4:C203,table[[#This Row],[Détails]])=1,MAX(M$4:M202)+1)</f>
        <v>199</v>
      </c>
      <c r="N203" s="140" t="str">
        <f>IFERROR(INDEX(table[Désignation],MATCH(ROW()-4,table[Ordre],0)),"")</f>
        <v/>
      </c>
      <c r="O203" s="139" t="str">
        <f>IFERROR(INDEX(table[[Fournisseur ]],MATCH(ROW()-4,table[Ordre2],0)),"")</f>
        <v/>
      </c>
      <c r="P203" s="139" t="str">
        <f>IFERROR(INDEX(table[Détails],MATCH(ROW()-4,table[Ordre3],0)),"")</f>
        <v>charnière inox</v>
      </c>
    </row>
    <row r="204" spans="1:16">
      <c r="A204" s="29" t="s">
        <v>26</v>
      </c>
      <c r="B204" s="51" t="s">
        <v>240</v>
      </c>
      <c r="C204" s="51" t="s">
        <v>275</v>
      </c>
      <c r="D204" s="51">
        <v>223279</v>
      </c>
      <c r="E204" s="52">
        <v>1</v>
      </c>
      <c r="F204" s="52">
        <v>1</v>
      </c>
      <c r="G204" s="52">
        <v>1</v>
      </c>
      <c r="H204" s="19">
        <v>1.7</v>
      </c>
      <c r="I204" s="53">
        <v>0</v>
      </c>
      <c r="J204" s="53">
        <f>Devis!$D$8</f>
        <v>0</v>
      </c>
      <c r="K204" s="135" t="b">
        <f>IF(COUNTIF(A$4:A204,table[[#This Row],[Désignation]])=1,MAX(K$4:K203)+1)</f>
        <v>0</v>
      </c>
      <c r="L204" s="182" t="b">
        <f>IF(COUNTIF(B$4:B204,table[[#This Row],[Fournisseur ]])=1,MAX(L$4:L203)+1)</f>
        <v>0</v>
      </c>
      <c r="M204" s="182">
        <f>IF(COUNTIF(C$4:C204,table[[#This Row],[Détails]])=1,MAX(M$4:M203)+1)</f>
        <v>200</v>
      </c>
      <c r="N204" s="140" t="str">
        <f>IFERROR(INDEX(table[Désignation],MATCH(ROW()-4,table[Ordre],0)),"")</f>
        <v/>
      </c>
      <c r="O204" s="139" t="str">
        <f>IFERROR(INDEX(table[[Fournisseur ]],MATCH(ROW()-4,table[Ordre2],0)),"")</f>
        <v/>
      </c>
      <c r="P204" s="139" t="str">
        <f>IFERROR(INDEX(table[Détails],MATCH(ROW()-4,table[Ordre3],0)),"")</f>
        <v>Loqueteau</v>
      </c>
    </row>
    <row r="205" spans="1:16">
      <c r="A205" s="46" t="s">
        <v>26</v>
      </c>
      <c r="B205" s="47" t="s">
        <v>240</v>
      </c>
      <c r="C205" s="47" t="s">
        <v>276</v>
      </c>
      <c r="D205" s="47">
        <v>211456</v>
      </c>
      <c r="E205" s="48">
        <v>1</v>
      </c>
      <c r="F205" s="48">
        <v>1</v>
      </c>
      <c r="G205" s="48">
        <v>1</v>
      </c>
      <c r="H205" s="49">
        <v>3.46</v>
      </c>
      <c r="I205" s="50">
        <v>0</v>
      </c>
      <c r="J205" s="50">
        <f>Devis!$D$8</f>
        <v>0</v>
      </c>
      <c r="K205" s="135" t="b">
        <f>IF(COUNTIF(A$4:A205,table[[#This Row],[Désignation]])=1,MAX(K$4:K204)+1)</f>
        <v>0</v>
      </c>
      <c r="L205" s="182" t="b">
        <f>IF(COUNTIF(B$4:B205,table[[#This Row],[Fournisseur ]])=1,MAX(L$4:L204)+1)</f>
        <v>0</v>
      </c>
      <c r="M205" s="182">
        <f>IF(COUNTIF(C$4:C205,table[[#This Row],[Détails]])=1,MAX(M$4:M204)+1)</f>
        <v>201</v>
      </c>
      <c r="N205" s="140" t="str">
        <f>IFERROR(INDEX(table[Désignation],MATCH(ROW()-4,table[Ordre],0)),"")</f>
        <v/>
      </c>
      <c r="O205" s="139" t="str">
        <f>IFERROR(INDEX(table[[Fournisseur ]],MATCH(ROW()-4,table[Ordre2],0)),"")</f>
        <v/>
      </c>
      <c r="P205" s="139" t="str">
        <f>IFERROR(INDEX(table[Détails],MATCH(ROW()-4,table[Ordre3],0)),"")</f>
        <v>charnière piano</v>
      </c>
    </row>
    <row r="206" spans="1:16">
      <c r="A206" s="30" t="s">
        <v>23</v>
      </c>
      <c r="B206" s="51" t="s">
        <v>277</v>
      </c>
      <c r="C206" s="51" t="s">
        <v>278</v>
      </c>
      <c r="D206" s="77" t="s">
        <v>279</v>
      </c>
      <c r="E206" s="52">
        <v>1</v>
      </c>
      <c r="F206" s="52">
        <v>1</v>
      </c>
      <c r="G206" s="52">
        <v>1</v>
      </c>
      <c r="H206" s="19">
        <v>44.2</v>
      </c>
      <c r="I206" s="53">
        <v>0</v>
      </c>
      <c r="J206" s="53">
        <f>Devis!$D$8</f>
        <v>0</v>
      </c>
      <c r="K206" s="135" t="b">
        <f>IF(COUNTIF(A$4:A206,table[[#This Row],[Désignation]])=1,MAX(K$4:K205)+1)</f>
        <v>0</v>
      </c>
      <c r="L206" s="182">
        <f>IF(COUNTIF(B$4:B206,table[[#This Row],[Fournisseur ]])=1,MAX(L$4:L205)+1)</f>
        <v>21</v>
      </c>
      <c r="M206" s="182">
        <f>IF(COUNTIF(C$4:C206,table[[#This Row],[Détails]])=1,MAX(M$4:M205)+1)</f>
        <v>202</v>
      </c>
      <c r="N206" s="140" t="str">
        <f>IFERROR(INDEX(table[Désignation],MATCH(ROW()-4,table[Ordre],0)),"")</f>
        <v/>
      </c>
      <c r="O206" s="139" t="str">
        <f>IFERROR(INDEX(table[[Fournisseur ]],MATCH(ROW()-4,table[Ordre2],0)),"")</f>
        <v/>
      </c>
      <c r="P206" s="139" t="str">
        <f>IFERROR(INDEX(table[Détails],MATCH(ROW()-4,table[Ordre3],0)),"")</f>
        <v>Verre 33/2</v>
      </c>
    </row>
    <row r="207" spans="1:16">
      <c r="A207" s="54" t="s">
        <v>23</v>
      </c>
      <c r="B207" s="47" t="s">
        <v>277</v>
      </c>
      <c r="C207" s="47" t="s">
        <v>280</v>
      </c>
      <c r="D207" s="47" t="s">
        <v>281</v>
      </c>
      <c r="E207" s="48">
        <v>1</v>
      </c>
      <c r="F207" s="48">
        <v>1</v>
      </c>
      <c r="G207" s="48">
        <v>1</v>
      </c>
      <c r="H207" s="49">
        <v>37.26</v>
      </c>
      <c r="I207" s="50">
        <v>0</v>
      </c>
      <c r="J207" s="50">
        <f>Devis!$D$8</f>
        <v>0</v>
      </c>
      <c r="K207" s="135" t="b">
        <f>IF(COUNTIF(A$4:A207,table[[#This Row],[Désignation]])=1,MAX(K$4:K206)+1)</f>
        <v>0</v>
      </c>
      <c r="L207" s="182" t="b">
        <f>IF(COUNTIF(B$4:B207,table[[#This Row],[Fournisseur ]])=1,MAX(L$4:L206)+1)</f>
        <v>0</v>
      </c>
      <c r="M207" s="182">
        <f>IF(COUNTIF(C$4:C207,table[[#This Row],[Détails]])=1,MAX(M$4:M206)+1)</f>
        <v>203</v>
      </c>
      <c r="N207" s="140" t="str">
        <f>IFERROR(INDEX(table[Désignation],MATCH(ROW()-4,table[Ordre],0)),"")</f>
        <v/>
      </c>
      <c r="O207" s="139" t="str">
        <f>IFERROR(INDEX(table[[Fournisseur ]],MATCH(ROW()-4,table[Ordre2],0)),"")</f>
        <v/>
      </c>
      <c r="P207" s="139" t="str">
        <f>IFERROR(INDEX(table[Détails],MATCH(ROW()-4,table[Ordre3],0)),"")</f>
        <v>Vitrage 8 mm JPP</v>
      </c>
    </row>
    <row r="208" spans="1:16">
      <c r="A208" s="29" t="s">
        <v>23</v>
      </c>
      <c r="B208" s="51" t="s">
        <v>277</v>
      </c>
      <c r="C208" s="51" t="s">
        <v>282</v>
      </c>
      <c r="D208" s="51" t="s">
        <v>283</v>
      </c>
      <c r="E208" s="52">
        <v>1</v>
      </c>
      <c r="F208" s="52">
        <v>1</v>
      </c>
      <c r="G208" s="52">
        <v>1</v>
      </c>
      <c r="H208" s="19">
        <v>59.45</v>
      </c>
      <c r="I208" s="53">
        <v>0</v>
      </c>
      <c r="J208" s="53">
        <f>Devis!$D$8</f>
        <v>0</v>
      </c>
      <c r="K208" s="135" t="b">
        <f>IF(COUNTIF(A$4:A208,table[[#This Row],[Désignation]])=1,MAX(K$4:K207)+1)</f>
        <v>0</v>
      </c>
      <c r="L208" s="182" t="b">
        <f>IF(COUNTIF(B$4:B208,table[[#This Row],[Fournisseur ]])=1,MAX(L$4:L207)+1)</f>
        <v>0</v>
      </c>
      <c r="M208" s="182">
        <f>IF(COUNTIF(C$4:C208,table[[#This Row],[Détails]])=1,MAX(M$4:M207)+1)</f>
        <v>204</v>
      </c>
      <c r="N208" s="140" t="str">
        <f>IFERROR(INDEX(table[Désignation],MATCH(ROW()-4,table[Ordre],0)),"")</f>
        <v/>
      </c>
      <c r="O208" s="139" t="str">
        <f>IFERROR(INDEX(table[[Fournisseur ]],MATCH(ROW()-4,table[Ordre2],0)),"")</f>
        <v/>
      </c>
      <c r="P208" s="139" t="str">
        <f>IFERROR(INDEX(table[Détails],MATCH(ROW()-4,table[Ordre3],0)),"")</f>
        <v>Verre armé</v>
      </c>
    </row>
    <row r="209" spans="1:16">
      <c r="A209" s="46" t="s">
        <v>23</v>
      </c>
      <c r="B209" s="47" t="s">
        <v>277</v>
      </c>
      <c r="C209" s="47" t="s">
        <v>284</v>
      </c>
      <c r="D209" s="47"/>
      <c r="E209" s="48">
        <v>1</v>
      </c>
      <c r="F209" s="48">
        <v>1</v>
      </c>
      <c r="G209" s="48">
        <v>1</v>
      </c>
      <c r="H209" s="49">
        <v>18.53</v>
      </c>
      <c r="I209" s="50">
        <v>0</v>
      </c>
      <c r="J209" s="50">
        <f>Devis!$D$8</f>
        <v>0</v>
      </c>
      <c r="K209" s="135" t="b">
        <f>IF(COUNTIF(A$4:A209,table[[#This Row],[Désignation]])=1,MAX(K$4:K208)+1)</f>
        <v>0</v>
      </c>
      <c r="L209" s="182" t="b">
        <f>IF(COUNTIF(B$4:B209,table[[#This Row],[Fournisseur ]])=1,MAX(L$4:L208)+1)</f>
        <v>0</v>
      </c>
      <c r="M209" s="182">
        <f>IF(COUNTIF(C$4:C209,table[[#This Row],[Détails]])=1,MAX(M$4:M208)+1)</f>
        <v>205</v>
      </c>
      <c r="N209" s="140" t="str">
        <f>IFERROR(INDEX(table[Désignation],MATCH(ROW()-4,table[Ordre],0)),"")</f>
        <v/>
      </c>
      <c r="O209" s="139" t="str">
        <f>IFERROR(INDEX(table[[Fournisseur ]],MATCH(ROW()-4,table[Ordre2],0)),"")</f>
        <v/>
      </c>
      <c r="P209" s="139" t="str">
        <f>IFERROR(INDEX(table[Détails],MATCH(ROW()-4,table[Ordre3],0)),"")</f>
        <v>Verre 5 mm coupe brute</v>
      </c>
    </row>
    <row r="210" spans="1:16">
      <c r="A210" s="29" t="s">
        <v>26</v>
      </c>
      <c r="B210" s="51" t="s">
        <v>285</v>
      </c>
      <c r="C210" s="51" t="s">
        <v>286</v>
      </c>
      <c r="D210" s="51">
        <v>50491</v>
      </c>
      <c r="E210" s="52">
        <v>1</v>
      </c>
      <c r="F210" s="52">
        <v>1</v>
      </c>
      <c r="G210" s="52">
        <v>1</v>
      </c>
      <c r="H210" s="19">
        <v>55.65</v>
      </c>
      <c r="I210" s="53">
        <v>0</v>
      </c>
      <c r="J210" s="53">
        <f>Devis!$D$8</f>
        <v>0</v>
      </c>
      <c r="K210" s="135" t="b">
        <f>IF(COUNTIF(A$4:A210,table[[#This Row],[Désignation]])=1,MAX(K$4:K209)+1)</f>
        <v>0</v>
      </c>
      <c r="L210" s="182">
        <f>IF(COUNTIF(B$4:B210,table[[#This Row],[Fournisseur ]])=1,MAX(L$4:L209)+1)</f>
        <v>22</v>
      </c>
      <c r="M210" s="182">
        <f>IF(COUNTIF(C$4:C210,table[[#This Row],[Détails]])=1,MAX(M$4:M209)+1)</f>
        <v>206</v>
      </c>
      <c r="N210" s="140" t="str">
        <f>IFERROR(INDEX(table[Désignation],MATCH(ROW()-4,table[Ordre],0)),"")</f>
        <v/>
      </c>
      <c r="O210" s="139" t="str">
        <f>IFERROR(INDEX(table[[Fournisseur ]],MATCH(ROW()-4,table[Ordre2],0)),"")</f>
        <v/>
      </c>
      <c r="P210" s="139" t="str">
        <f>IFERROR(INDEX(table[Détails],MATCH(ROW()-4,table[Ordre3],0)),"")</f>
        <v>Charnière double action</v>
      </c>
    </row>
    <row r="211" spans="1:16">
      <c r="A211" s="46" t="s">
        <v>26</v>
      </c>
      <c r="B211" s="47" t="s">
        <v>285</v>
      </c>
      <c r="C211" s="47" t="s">
        <v>606</v>
      </c>
      <c r="D211" s="47"/>
      <c r="E211" s="48">
        <v>1</v>
      </c>
      <c r="F211" s="48">
        <v>1</v>
      </c>
      <c r="G211" s="48">
        <v>1</v>
      </c>
      <c r="H211" s="49">
        <v>75.349999999999994</v>
      </c>
      <c r="I211" s="50">
        <v>0</v>
      </c>
      <c r="J211" s="50">
        <f>Devis!$D$8</f>
        <v>0</v>
      </c>
      <c r="K211" s="135" t="b">
        <f>IF(COUNTIF(A$4:A211,table[[#This Row],[Désignation]])=1,MAX(K$4:K210)+1)</f>
        <v>0</v>
      </c>
      <c r="L211" s="182" t="b">
        <f>IF(COUNTIF(B$4:B211,table[[#This Row],[Fournisseur ]])=1,MAX(L$4:L210)+1)</f>
        <v>0</v>
      </c>
      <c r="M211" s="182">
        <f>IF(COUNTIF(C$4:C211,table[[#This Row],[Détails]])=1,MAX(M$4:M210)+1)</f>
        <v>207</v>
      </c>
      <c r="N211" s="140" t="str">
        <f>IFERROR(INDEX(table[Désignation],MATCH(ROW()-4,table[Ordre],0)),"")</f>
        <v/>
      </c>
      <c r="O211" s="139" t="str">
        <f>IFERROR(INDEX(table[[Fournisseur ]],MATCH(ROW()-4,table[Ordre2],0)),"")</f>
        <v/>
      </c>
      <c r="P211" s="139" t="str">
        <f>IFERROR(INDEX(table[Détails],MATCH(ROW()-4,table[Ordre3],0)),"")</f>
        <v>Grande charnière double action</v>
      </c>
    </row>
    <row r="212" spans="1:16">
      <c r="A212" s="30" t="s">
        <v>23</v>
      </c>
      <c r="B212" s="51" t="s">
        <v>287</v>
      </c>
      <c r="C212" s="51" t="s">
        <v>288</v>
      </c>
      <c r="D212" s="51" t="s">
        <v>289</v>
      </c>
      <c r="E212" s="52">
        <v>2.8</v>
      </c>
      <c r="F212" s="52">
        <v>2.0699999999999998</v>
      </c>
      <c r="G212" s="52">
        <v>1</v>
      </c>
      <c r="H212" s="19">
        <v>18.75</v>
      </c>
      <c r="I212" s="53">
        <v>0</v>
      </c>
      <c r="J212" s="53">
        <f>Devis!$D$8</f>
        <v>0</v>
      </c>
      <c r="K212" s="135" t="b">
        <f>IF(COUNTIF(A$4:A212,table[[#This Row],[Désignation]])=1,MAX(K$4:K211)+1)</f>
        <v>0</v>
      </c>
      <c r="L212" s="182">
        <f>IF(COUNTIF(B$4:B212,table[[#This Row],[Fournisseur ]])=1,MAX(L$4:L211)+1)</f>
        <v>23</v>
      </c>
      <c r="M212" s="182">
        <f>IF(COUNTIF(C$4:C212,table[[#This Row],[Détails]])=1,MAX(M$4:M211)+1)</f>
        <v>208</v>
      </c>
      <c r="N212" s="140" t="str">
        <f>IFERROR(INDEX(table[Désignation],MATCH(ROW()-4,table[Ordre],0)),"")</f>
        <v/>
      </c>
      <c r="O212" s="139" t="str">
        <f>IFERROR(INDEX(table[[Fournisseur ]],MATCH(ROW()-4,table[Ordre2],0)),"")</f>
        <v/>
      </c>
      <c r="P212" s="139" t="str">
        <f>IFERROR(INDEX(table[Détails],MATCH(ROW()-4,table[Ordre3],0)),"")</f>
        <v>Mélamine S218</v>
      </c>
    </row>
    <row r="213" spans="1:16">
      <c r="A213" s="54" t="s">
        <v>23</v>
      </c>
      <c r="B213" s="47" t="s">
        <v>287</v>
      </c>
      <c r="C213" s="47" t="s">
        <v>290</v>
      </c>
      <c r="D213" s="47" t="s">
        <v>291</v>
      </c>
      <c r="E213" s="48">
        <v>3.05</v>
      </c>
      <c r="F213" s="48">
        <v>1.3</v>
      </c>
      <c r="G213" s="48">
        <v>1</v>
      </c>
      <c r="H213" s="49">
        <v>14.5</v>
      </c>
      <c r="I213" s="50">
        <v>0</v>
      </c>
      <c r="J213" s="50">
        <f>Devis!$D$8</f>
        <v>0</v>
      </c>
      <c r="K213" s="135" t="b">
        <f>IF(COUNTIF(A$4:A213,table[[#This Row],[Désignation]])=1,MAX(K$4:K212)+1)</f>
        <v>0</v>
      </c>
      <c r="L213" s="182" t="b">
        <f>IF(COUNTIF(B$4:B213,table[[#This Row],[Fournisseur ]])=1,MAX(L$4:L212)+1)</f>
        <v>0</v>
      </c>
      <c r="M213" s="182">
        <f>IF(COUNTIF(C$4:C213,table[[#This Row],[Détails]])=1,MAX(M$4:M212)+1)</f>
        <v>209</v>
      </c>
      <c r="N213" s="140" t="str">
        <f>IFERROR(INDEX(table[Désignation],MATCH(ROW()-4,table[Ordre],0)),"")</f>
        <v/>
      </c>
      <c r="O213" s="139" t="str">
        <f>IFERROR(INDEX(table[[Fournisseur ]],MATCH(ROW()-4,table[Ordre2],0)),"")</f>
        <v/>
      </c>
      <c r="P213" s="139" t="str">
        <f>IFERROR(INDEX(table[Détails],MATCH(ROW()-4,table[Ordre3],0)),"")</f>
        <v>Stratifié LR28</v>
      </c>
    </row>
    <row r="214" spans="1:16">
      <c r="A214" s="46" t="s">
        <v>23</v>
      </c>
      <c r="B214" s="47" t="s">
        <v>287</v>
      </c>
      <c r="C214" s="47" t="s">
        <v>292</v>
      </c>
      <c r="D214" s="47" t="s">
        <v>293</v>
      </c>
      <c r="E214" s="48">
        <v>2.44</v>
      </c>
      <c r="F214" s="48">
        <v>1.22</v>
      </c>
      <c r="G214" s="48">
        <v>1</v>
      </c>
      <c r="H214" s="49">
        <v>42.88</v>
      </c>
      <c r="I214" s="50">
        <v>0</v>
      </c>
      <c r="J214" s="50">
        <f>Devis!$D$8</f>
        <v>0</v>
      </c>
      <c r="K214" s="135" t="b">
        <f>IF(COUNTIF(A$4:A214,table[[#This Row],[Désignation]])=1,MAX(K$4:K213)+1)</f>
        <v>0</v>
      </c>
      <c r="L214" s="182" t="b">
        <f>IF(COUNTIF(B$4:B214,table[[#This Row],[Fournisseur ]])=1,MAX(L$4:L213)+1)</f>
        <v>0</v>
      </c>
      <c r="M214" s="182">
        <f>IF(COUNTIF(C$4:C214,table[[#This Row],[Détails]])=1,MAX(M$4:M213)+1)</f>
        <v>210</v>
      </c>
      <c r="N214" s="140" t="str">
        <f>IFERROR(INDEX(table[Désignation],MATCH(ROW()-4,table[Ordre],0)),"")</f>
        <v/>
      </c>
      <c r="O214" s="139" t="str">
        <f>IFERROR(INDEX(table[[Fournisseur ]],MATCH(ROW()-4,table[Ordre2],0)),"")</f>
        <v/>
      </c>
      <c r="P214" s="139" t="str">
        <f>IFERROR(INDEX(table[Détails],MATCH(ROW()-4,table[Ordre3],0)),"")</f>
        <v>Stratifié cuivre</v>
      </c>
    </row>
    <row r="215" spans="1:16">
      <c r="A215" s="30" t="s">
        <v>23</v>
      </c>
      <c r="B215" s="51" t="s">
        <v>287</v>
      </c>
      <c r="C215" s="31" t="s">
        <v>294</v>
      </c>
      <c r="D215" s="51"/>
      <c r="E215" s="52">
        <v>2.5</v>
      </c>
      <c r="F215" s="52">
        <v>1.25</v>
      </c>
      <c r="G215" s="52">
        <v>1</v>
      </c>
      <c r="H215" s="19">
        <v>37.299999999999997</v>
      </c>
      <c r="I215" s="53">
        <v>0</v>
      </c>
      <c r="J215" s="53">
        <f>Devis!$D$8</f>
        <v>0</v>
      </c>
      <c r="K215" s="135" t="b">
        <f>IF(COUNTIF(A$4:A215,table[[#This Row],[Désignation]])=1,MAX(K$4:K214)+1)</f>
        <v>0</v>
      </c>
      <c r="L215" s="182" t="b">
        <f>IF(COUNTIF(B$4:B215,table[[#This Row],[Fournisseur ]])=1,MAX(L$4:L214)+1)</f>
        <v>0</v>
      </c>
      <c r="M215" s="182">
        <f>IF(COUNTIF(C$4:C215,table[[#This Row],[Détails]])=1,MAX(M$4:M214)+1)</f>
        <v>211</v>
      </c>
      <c r="N215" s="140" t="str">
        <f>IFERROR(INDEX(table[Désignation],MATCH(ROW()-4,table[Ordre],0)),"")</f>
        <v/>
      </c>
      <c r="O215" s="139" t="str">
        <f>IFERROR(INDEX(table[[Fournisseur ]],MATCH(ROW()-4,table[Ordre2],0)),"")</f>
        <v/>
      </c>
      <c r="P215" s="139" t="str">
        <f>IFERROR(INDEX(table[Détails],MATCH(ROW()-4,table[Ordre3],0)),"")</f>
        <v>Hêtre blanc ramageux</v>
      </c>
    </row>
    <row r="216" spans="1:16">
      <c r="A216" s="46" t="s">
        <v>23</v>
      </c>
      <c r="B216" s="47" t="s">
        <v>287</v>
      </c>
      <c r="C216" s="47" t="s">
        <v>295</v>
      </c>
      <c r="D216" s="47"/>
      <c r="E216" s="48">
        <v>2.5</v>
      </c>
      <c r="F216" s="48">
        <v>1.25</v>
      </c>
      <c r="G216" s="48">
        <v>1</v>
      </c>
      <c r="H216" s="49">
        <v>42.95</v>
      </c>
      <c r="I216" s="50">
        <v>0</v>
      </c>
      <c r="J216" s="50">
        <f>Devis!$D$8</f>
        <v>0</v>
      </c>
      <c r="K216" s="135" t="b">
        <f>IF(COUNTIF(A$4:A216,table[[#This Row],[Désignation]])=1,MAX(K$4:K215)+1)</f>
        <v>0</v>
      </c>
      <c r="L216" s="182" t="b">
        <f>IF(COUNTIF(B$4:B216,table[[#This Row],[Fournisseur ]])=1,MAX(L$4:L215)+1)</f>
        <v>0</v>
      </c>
      <c r="M216" s="182">
        <f>IF(COUNTIF(C$4:C216,table[[#This Row],[Détails]])=1,MAX(M$4:M215)+1)</f>
        <v>212</v>
      </c>
      <c r="N216" s="140" t="str">
        <f>IFERROR(INDEX(table[Désignation],MATCH(ROW()-4,table[Ordre],0)),"")</f>
        <v/>
      </c>
      <c r="O216" s="139" t="str">
        <f>IFERROR(INDEX(table[[Fournisseur ]],MATCH(ROW()-4,table[Ordre2],0)),"")</f>
        <v/>
      </c>
      <c r="P216" s="139" t="str">
        <f>IFERROR(INDEX(table[Détails],MATCH(ROW()-4,table[Ordre3],0)),"")</f>
        <v>Merisier d'amérique</v>
      </c>
    </row>
    <row r="217" spans="1:16">
      <c r="A217" s="29" t="s">
        <v>26</v>
      </c>
      <c r="B217" s="51" t="s">
        <v>296</v>
      </c>
      <c r="C217" s="51" t="s">
        <v>297</v>
      </c>
      <c r="D217" s="51" t="s">
        <v>298</v>
      </c>
      <c r="E217" s="52">
        <v>1</v>
      </c>
      <c r="F217" s="52">
        <v>1</v>
      </c>
      <c r="G217" s="52">
        <v>1</v>
      </c>
      <c r="H217" s="19">
        <v>104</v>
      </c>
      <c r="I217" s="53">
        <v>0</v>
      </c>
      <c r="J217" s="53">
        <f>Devis!$D$8</f>
        <v>0</v>
      </c>
      <c r="K217" s="135" t="b">
        <f>IF(COUNTIF(A$4:A217,table[[#This Row],[Désignation]])=1,MAX(K$4:K216)+1)</f>
        <v>0</v>
      </c>
      <c r="L217" s="182">
        <f>IF(COUNTIF(B$4:B217,table[[#This Row],[Fournisseur ]])=1,MAX(L$4:L216)+1)</f>
        <v>24</v>
      </c>
      <c r="M217" s="182">
        <f>IF(COUNTIF(C$4:C217,table[[#This Row],[Détails]])=1,MAX(M$4:M216)+1)</f>
        <v>213</v>
      </c>
      <c r="N217" s="140" t="str">
        <f>IFERROR(INDEX(table[Désignation],MATCH(ROW()-4,table[Ordre],0)),"")</f>
        <v/>
      </c>
      <c r="O217" s="139" t="str">
        <f>IFERROR(INDEX(table[[Fournisseur ]],MATCH(ROW()-4,table[Ordre2],0)),"")</f>
        <v/>
      </c>
      <c r="P217" s="139" t="str">
        <f>IFERROR(INDEX(table[Détails],MATCH(ROW()-4,table[Ordre3],0)),"")</f>
        <v>Evier 1 bac inox</v>
      </c>
    </row>
    <row r="218" spans="1:16">
      <c r="A218" s="46" t="s">
        <v>26</v>
      </c>
      <c r="B218" s="47" t="s">
        <v>296</v>
      </c>
      <c r="C218" s="47" t="s">
        <v>299</v>
      </c>
      <c r="D218" s="47" t="s">
        <v>300</v>
      </c>
      <c r="E218" s="48">
        <v>1</v>
      </c>
      <c r="F218" s="48">
        <v>1</v>
      </c>
      <c r="G218" s="48">
        <v>1</v>
      </c>
      <c r="H218" s="49">
        <v>149</v>
      </c>
      <c r="I218" s="50">
        <v>0</v>
      </c>
      <c r="J218" s="50">
        <f>Devis!$D$8</f>
        <v>0</v>
      </c>
      <c r="K218" s="135" t="b">
        <f>IF(COUNTIF(A$4:A218,table[[#This Row],[Désignation]])=1,MAX(K$4:K217)+1)</f>
        <v>0</v>
      </c>
      <c r="L218" s="182" t="b">
        <f>IF(COUNTIF(B$4:B218,table[[#This Row],[Fournisseur ]])=1,MAX(L$4:L217)+1)</f>
        <v>0</v>
      </c>
      <c r="M218" s="182">
        <f>IF(COUNTIF(C$4:C218,table[[#This Row],[Détails]])=1,MAX(M$4:M217)+1)</f>
        <v>214</v>
      </c>
      <c r="N218" s="140" t="str">
        <f>IFERROR(INDEX(table[Désignation],MATCH(ROW()-4,table[Ordre],0)),"")</f>
        <v/>
      </c>
      <c r="O218" s="139" t="str">
        <f>IFERROR(INDEX(table[[Fournisseur ]],MATCH(ROW()-4,table[Ordre2],0)),"")</f>
        <v/>
      </c>
      <c r="P218" s="139" t="str">
        <f>IFERROR(INDEX(table[Détails],MATCH(ROW()-4,table[Ordre3],0)),"")</f>
        <v>Desserte avec rangement fermé</v>
      </c>
    </row>
    <row r="219" spans="1:16">
      <c r="A219" s="29" t="s">
        <v>23</v>
      </c>
      <c r="B219" s="51" t="s">
        <v>301</v>
      </c>
      <c r="C219" s="51" t="s">
        <v>607</v>
      </c>
      <c r="D219" s="51" t="s">
        <v>80</v>
      </c>
      <c r="E219" s="52">
        <v>1</v>
      </c>
      <c r="F219" s="52">
        <v>1</v>
      </c>
      <c r="G219" s="52">
        <v>1</v>
      </c>
      <c r="H219" s="19">
        <v>12.11</v>
      </c>
      <c r="I219" s="53">
        <v>0</v>
      </c>
      <c r="J219" s="53">
        <f>Devis!$D$8</f>
        <v>0</v>
      </c>
      <c r="K219" s="135" t="b">
        <f>IF(COUNTIF(A$4:A219,table[[#This Row],[Désignation]])=1,MAX(K$4:K218)+1)</f>
        <v>0</v>
      </c>
      <c r="L219" s="182">
        <f>IF(COUNTIF(B$4:B219,table[[#This Row],[Fournisseur ]])=1,MAX(L$4:L218)+1)</f>
        <v>25</v>
      </c>
      <c r="M219" s="182">
        <f>IF(COUNTIF(C$4:C219,table[[#This Row],[Détails]])=1,MAX(M$4:M218)+1)</f>
        <v>215</v>
      </c>
      <c r="N219" s="140" t="str">
        <f>IFERROR(INDEX(table[Désignation],MATCH(ROW()-4,table[Ordre],0)),"")</f>
        <v/>
      </c>
      <c r="O219" s="139" t="str">
        <f>IFERROR(INDEX(table[[Fournisseur ]],MATCH(ROW()-4,table[Ordre2],0)),"")</f>
        <v/>
      </c>
      <c r="P219" s="139" t="str">
        <f>IFERROR(INDEX(table[Détails],MATCH(ROW()-4,table[Ordre3],0)),"")</f>
        <v>U119 VL stratifié</v>
      </c>
    </row>
    <row r="220" spans="1:16">
      <c r="A220" s="46" t="s">
        <v>23</v>
      </c>
      <c r="B220" s="47" t="s">
        <v>301</v>
      </c>
      <c r="C220" s="47" t="s">
        <v>302</v>
      </c>
      <c r="D220" s="47" t="s">
        <v>79</v>
      </c>
      <c r="E220" s="48">
        <v>1</v>
      </c>
      <c r="F220" s="48">
        <v>1</v>
      </c>
      <c r="G220" s="48">
        <v>1</v>
      </c>
      <c r="H220" s="49">
        <v>10</v>
      </c>
      <c r="I220" s="50">
        <v>0</v>
      </c>
      <c r="J220" s="50">
        <f>Devis!$D$8</f>
        <v>0</v>
      </c>
      <c r="K220" s="135" t="b">
        <f>IF(COUNTIF(A$4:A220,table[[#This Row],[Désignation]])=1,MAX(K$4:K219)+1)</f>
        <v>0</v>
      </c>
      <c r="L220" s="182" t="b">
        <f>IF(COUNTIF(B$4:B220,table[[#This Row],[Fournisseur ]])=1,MAX(L$4:L219)+1)</f>
        <v>0</v>
      </c>
      <c r="M220" s="182">
        <f>IF(COUNTIF(C$4:C220,table[[#This Row],[Détails]])=1,MAX(M$4:M219)+1)</f>
        <v>216</v>
      </c>
      <c r="N220" s="140" t="str">
        <f>IFERROR(INDEX(table[Désignation],MATCH(ROW()-4,table[Ordre],0)),"")</f>
        <v/>
      </c>
      <c r="O220" s="139" t="str">
        <f>IFERROR(INDEX(table[[Fournisseur ]],MATCH(ROW()-4,table[Ordre2],0)),"")</f>
        <v/>
      </c>
      <c r="P220" s="139" t="str">
        <f>IFERROR(INDEX(table[Détails],MATCH(ROW()-4,table[Ordre3],0)),"")</f>
        <v xml:space="preserve">U119 VL </v>
      </c>
    </row>
    <row r="221" spans="1:16">
      <c r="A221" s="30" t="s">
        <v>23</v>
      </c>
      <c r="B221" s="51" t="s">
        <v>301</v>
      </c>
      <c r="C221" s="51" t="s">
        <v>303</v>
      </c>
      <c r="D221" s="51" t="s">
        <v>304</v>
      </c>
      <c r="E221" s="52">
        <v>2.8</v>
      </c>
      <c r="F221" s="52">
        <v>1.31</v>
      </c>
      <c r="G221" s="52">
        <v>1</v>
      </c>
      <c r="H221" s="19">
        <v>14.04</v>
      </c>
      <c r="I221" s="53">
        <v>0</v>
      </c>
      <c r="J221" s="53">
        <f>Devis!$D$8</f>
        <v>0</v>
      </c>
      <c r="K221" s="135" t="b">
        <f>IF(COUNTIF(A$4:A221,table[[#This Row],[Désignation]])=1,MAX(K$4:K220)+1)</f>
        <v>0</v>
      </c>
      <c r="L221" s="182" t="b">
        <f>IF(COUNTIF(B$4:B221,table[[#This Row],[Fournisseur ]])=1,MAX(L$4:L220)+1)</f>
        <v>0</v>
      </c>
      <c r="M221" s="182">
        <f>IF(COUNTIF(C$4:C221,table[[#This Row],[Détails]])=1,MAX(M$4:M220)+1)</f>
        <v>217</v>
      </c>
      <c r="N221" s="140" t="str">
        <f>IFERROR(INDEX(table[Désignation],MATCH(ROW()-4,table[Ordre],0)),"")</f>
        <v/>
      </c>
      <c r="O221" s="139" t="str">
        <f>IFERROR(INDEX(table[[Fournisseur ]],MATCH(ROW()-4,table[Ordre2],0)),"")</f>
        <v/>
      </c>
      <c r="P221" s="139" t="str">
        <f>IFERROR(INDEX(table[Détails],MATCH(ROW()-4,table[Ordre3],0)),"")</f>
        <v>Couleur</v>
      </c>
    </row>
    <row r="222" spans="1:16">
      <c r="A222" s="46" t="s">
        <v>26</v>
      </c>
      <c r="B222" s="47" t="s">
        <v>305</v>
      </c>
      <c r="C222" s="55" t="s">
        <v>306</v>
      </c>
      <c r="D222" s="47">
        <v>240386</v>
      </c>
      <c r="E222" s="48">
        <v>1</v>
      </c>
      <c r="F222" s="48">
        <v>1</v>
      </c>
      <c r="G222" s="48">
        <v>1</v>
      </c>
      <c r="H222" s="49">
        <v>0.94</v>
      </c>
      <c r="I222" s="50">
        <v>0</v>
      </c>
      <c r="J222" s="50">
        <f>Devis!$D$8</f>
        <v>0</v>
      </c>
      <c r="K222" s="135" t="b">
        <f>IF(COUNTIF(A$4:A222,table[[#This Row],[Désignation]])=1,MAX(K$4:K221)+1)</f>
        <v>0</v>
      </c>
      <c r="L222" s="182">
        <f>IF(COUNTIF(B$4:B222,table[[#This Row],[Fournisseur ]])=1,MAX(L$4:L221)+1)</f>
        <v>26</v>
      </c>
      <c r="M222" s="182">
        <f>IF(COUNTIF(C$4:C222,table[[#This Row],[Détails]])=1,MAX(M$4:M221)+1)</f>
        <v>218</v>
      </c>
      <c r="N222" s="140" t="str">
        <f>IFERROR(INDEX(table[Désignation],MATCH(ROW()-4,table[Ordre],0)),"")</f>
        <v/>
      </c>
      <c r="O222" s="139" t="str">
        <f>IFERROR(INDEX(table[[Fournisseur ]],MATCH(ROW()-4,table[Ordre2],0)),"")</f>
        <v/>
      </c>
      <c r="P222" s="139" t="str">
        <f>IFERROR(INDEX(table[Détails],MATCH(ROW()-4,table[Ordre3],0)),"")</f>
        <v>Clamex P14</v>
      </c>
    </row>
    <row r="223" spans="1:16">
      <c r="A223" s="29" t="s">
        <v>26</v>
      </c>
      <c r="B223" s="51" t="s">
        <v>305</v>
      </c>
      <c r="C223" s="51" t="s">
        <v>307</v>
      </c>
      <c r="D223" s="51">
        <v>240407</v>
      </c>
      <c r="E223" s="52">
        <v>1</v>
      </c>
      <c r="F223" s="52">
        <v>1</v>
      </c>
      <c r="G223" s="52">
        <v>1</v>
      </c>
      <c r="H223" s="19">
        <v>0.57999999999999996</v>
      </c>
      <c r="I223" s="53">
        <v>0</v>
      </c>
      <c r="J223" s="53">
        <f>Devis!$D$8</f>
        <v>0</v>
      </c>
      <c r="K223" s="135" t="b">
        <f>IF(COUNTIF(A$4:A223,table[[#This Row],[Désignation]])=1,MAX(K$4:K222)+1)</f>
        <v>0</v>
      </c>
      <c r="L223" s="182" t="b">
        <f>IF(COUNTIF(B$4:B223,table[[#This Row],[Fournisseur ]])=1,MAX(L$4:L222)+1)</f>
        <v>0</v>
      </c>
      <c r="M223" s="182">
        <f>IF(COUNTIF(C$4:C223,table[[#This Row],[Détails]])=1,MAX(M$4:M222)+1)</f>
        <v>219</v>
      </c>
      <c r="N223" s="140" t="str">
        <f>IFERROR(INDEX(table[Désignation],MATCH(ROW()-4,table[Ordre],0)),"")</f>
        <v/>
      </c>
      <c r="O223" s="139" t="str">
        <f>IFERROR(INDEX(table[[Fournisseur ]],MATCH(ROW()-4,table[Ordre2],0)),"")</f>
        <v/>
      </c>
      <c r="P223" s="139" t="str">
        <f>IFERROR(INDEX(table[Détails],MATCH(ROW()-4,table[Ordre3],0)),"")</f>
        <v>Tenso</v>
      </c>
    </row>
    <row r="224" spans="1:16">
      <c r="A224" s="46" t="s">
        <v>26</v>
      </c>
      <c r="B224" s="47" t="s">
        <v>305</v>
      </c>
      <c r="C224" s="47" t="s">
        <v>308</v>
      </c>
      <c r="D224" s="47">
        <v>240176</v>
      </c>
      <c r="E224" s="48">
        <v>1</v>
      </c>
      <c r="F224" s="48">
        <v>1</v>
      </c>
      <c r="G224" s="48">
        <v>1</v>
      </c>
      <c r="H224" s="49">
        <v>1.1599999999999999</v>
      </c>
      <c r="I224" s="50">
        <v>0</v>
      </c>
      <c r="J224" s="50">
        <f>Devis!$D$8</f>
        <v>0</v>
      </c>
      <c r="K224" s="135" t="b">
        <f>IF(COUNTIF(A$4:A224,table[[#This Row],[Désignation]])=1,MAX(K$4:K223)+1)</f>
        <v>0</v>
      </c>
      <c r="L224" s="182" t="b">
        <f>IF(COUNTIF(B$4:B224,table[[#This Row],[Fournisseur ]])=1,MAX(L$4:L223)+1)</f>
        <v>0</v>
      </c>
      <c r="M224" s="182">
        <f>IF(COUNTIF(C$4:C224,table[[#This Row],[Détails]])=1,MAX(M$4:M223)+1)</f>
        <v>220</v>
      </c>
      <c r="N224" s="140" t="str">
        <f>IFERROR(INDEX(table[Désignation],MATCH(ROW()-4,table[Ordre],0)),"")</f>
        <v/>
      </c>
      <c r="O224" s="139" t="str">
        <f>IFERROR(INDEX(table[[Fournisseur ]],MATCH(ROW()-4,table[Ordre2],0)),"")</f>
        <v/>
      </c>
      <c r="P224" s="139" t="str">
        <f>IFERROR(INDEX(table[Détails],MATCH(ROW()-4,table[Ordre3],0)),"")</f>
        <v>Divario</v>
      </c>
    </row>
    <row r="225" spans="1:16">
      <c r="A225" s="29" t="s">
        <v>26</v>
      </c>
      <c r="B225" s="51" t="s">
        <v>309</v>
      </c>
      <c r="C225" s="51" t="s">
        <v>310</v>
      </c>
      <c r="D225" s="51"/>
      <c r="E225" s="52">
        <v>1</v>
      </c>
      <c r="F225" s="52">
        <v>1</v>
      </c>
      <c r="G225" s="52">
        <v>1</v>
      </c>
      <c r="H225" s="19">
        <v>14.99</v>
      </c>
      <c r="I225" s="53">
        <v>0</v>
      </c>
      <c r="J225" s="53">
        <f>Devis!$D$8</f>
        <v>0</v>
      </c>
      <c r="K225" s="135" t="b">
        <f>IF(COUNTIF(A$4:A225,table[[#This Row],[Désignation]])=1,MAX(K$4:K224)+1)</f>
        <v>0</v>
      </c>
      <c r="L225" s="182">
        <f>IF(COUNTIF(B$4:B225,table[[#This Row],[Fournisseur ]])=1,MAX(L$4:L224)+1)</f>
        <v>27</v>
      </c>
      <c r="M225" s="182">
        <f>IF(COUNTIF(C$4:C225,table[[#This Row],[Détails]])=1,MAX(M$4:M224)+1)</f>
        <v>221</v>
      </c>
      <c r="N225" s="140" t="str">
        <f>IFERROR(INDEX(table[Désignation],MATCH(ROW()-4,table[Ordre],0)),"")</f>
        <v/>
      </c>
      <c r="O225" s="139" t="str">
        <f>IFERROR(INDEX(table[[Fournisseur ]],MATCH(ROW()-4,table[Ordre2],0)),"")</f>
        <v/>
      </c>
      <c r="P225" s="139" t="str">
        <f>IFERROR(INDEX(table[Détails],MATCH(ROW()-4,table[Ordre3],0)),"")</f>
        <v>Barre de seuil</v>
      </c>
    </row>
    <row r="226" spans="1:16">
      <c r="A226" s="46" t="s">
        <v>26</v>
      </c>
      <c r="B226" s="47" t="s">
        <v>309</v>
      </c>
      <c r="C226" s="47" t="s">
        <v>311</v>
      </c>
      <c r="D226" s="47"/>
      <c r="E226" s="48">
        <v>1</v>
      </c>
      <c r="F226" s="48">
        <v>1</v>
      </c>
      <c r="G226" s="48">
        <v>1</v>
      </c>
      <c r="H226" s="49">
        <v>20.99</v>
      </c>
      <c r="I226" s="50">
        <v>0</v>
      </c>
      <c r="J226" s="50">
        <f>Devis!$D$8</f>
        <v>0</v>
      </c>
      <c r="K226" s="135" t="b">
        <f>IF(COUNTIF(A$4:A226,table[[#This Row],[Désignation]])=1,MAX(K$4:K225)+1)</f>
        <v>0</v>
      </c>
      <c r="L226" s="182" t="b">
        <f>IF(COUNTIF(B$4:B226,table[[#This Row],[Fournisseur ]])=1,MAX(L$4:L225)+1)</f>
        <v>0</v>
      </c>
      <c r="M226" s="182">
        <f>IF(COUNTIF(C$4:C226,table[[#This Row],[Détails]])=1,MAX(M$4:M225)+1)</f>
        <v>222</v>
      </c>
      <c r="N226" s="140" t="str">
        <f>IFERROR(INDEX(table[Désignation],MATCH(ROW()-4,table[Ordre],0)),"")</f>
        <v/>
      </c>
      <c r="O226" s="139" t="str">
        <f>IFERROR(INDEX(table[[Fournisseur ]],MATCH(ROW()-4,table[Ordre2],0)),"")</f>
        <v/>
      </c>
      <c r="P226" s="139" t="str">
        <f>IFERROR(INDEX(table[Détails],MATCH(ROW()-4,table[Ordre3],0)),"")</f>
        <v>Nez de marche</v>
      </c>
    </row>
    <row r="227" spans="1:16">
      <c r="A227" s="30" t="s">
        <v>26</v>
      </c>
      <c r="B227" s="51" t="s">
        <v>118</v>
      </c>
      <c r="C227" s="51" t="s">
        <v>119</v>
      </c>
      <c r="D227" s="51" t="s">
        <v>120</v>
      </c>
      <c r="E227" s="52">
        <v>1</v>
      </c>
      <c r="F227" s="52">
        <v>1</v>
      </c>
      <c r="G227" s="52">
        <v>1</v>
      </c>
      <c r="H227" s="19">
        <v>12.5</v>
      </c>
      <c r="I227" s="53">
        <v>0</v>
      </c>
      <c r="J227" s="53">
        <f>Devis!$D$8</f>
        <v>0</v>
      </c>
      <c r="K227" s="135" t="b">
        <f>IF(COUNTIF(A$4:A227,table[[#This Row],[Désignation]])=1,MAX(K$4:K226)+1)</f>
        <v>0</v>
      </c>
      <c r="L227" s="182" t="b">
        <f>IF(COUNTIF(B$4:B227,table[[#This Row],[Fournisseur ]])=1,MAX(L$4:L226)+1)</f>
        <v>0</v>
      </c>
      <c r="M227" s="182">
        <f>IF(COUNTIF(C$4:C227,table[[#This Row],[Détails]])=1,MAX(M$4:M226)+1)</f>
        <v>223</v>
      </c>
      <c r="N227" s="140" t="str">
        <f>IFERROR(INDEX(table[Désignation],MATCH(ROW()-4,table[Ordre],0)),"")</f>
        <v/>
      </c>
      <c r="O227" s="139" t="str">
        <f>IFERROR(INDEX(table[[Fournisseur ]],MATCH(ROW()-4,table[Ordre2],0)),"")</f>
        <v/>
      </c>
      <c r="P227" s="139" t="str">
        <f>IFERROR(INDEX(table[Détails],MATCH(ROW()-4,table[Ordre3],0)),"")</f>
        <v>Poignée coquille</v>
      </c>
    </row>
    <row r="228" spans="1:16">
      <c r="A228" s="46" t="s">
        <v>26</v>
      </c>
      <c r="B228" s="47" t="s">
        <v>118</v>
      </c>
      <c r="C228" s="47" t="s">
        <v>608</v>
      </c>
      <c r="D228" s="47" t="s">
        <v>312</v>
      </c>
      <c r="E228" s="48">
        <v>1</v>
      </c>
      <c r="F228" s="48">
        <v>1</v>
      </c>
      <c r="G228" s="48">
        <v>1</v>
      </c>
      <c r="H228" s="49">
        <v>9.41</v>
      </c>
      <c r="I228" s="50">
        <v>0</v>
      </c>
      <c r="J228" s="50">
        <f>Devis!$D$8</f>
        <v>0</v>
      </c>
      <c r="K228" s="135" t="b">
        <f>IF(COUNTIF(A$4:A228,table[[#This Row],[Désignation]])=1,MAX(K$4:K227)+1)</f>
        <v>0</v>
      </c>
      <c r="L228" s="182" t="b">
        <f>IF(COUNTIF(B$4:B228,table[[#This Row],[Fournisseur ]])=1,MAX(L$4:L227)+1)</f>
        <v>0</v>
      </c>
      <c r="M228" s="182">
        <f>IF(COUNTIF(C$4:C228,table[[#This Row],[Détails]])=1,MAX(M$4:M227)+1)</f>
        <v>224</v>
      </c>
      <c r="N228" s="140" t="str">
        <f>IFERROR(INDEX(table[Désignation],MATCH(ROW()-4,table[Ordre],0)),"")</f>
        <v/>
      </c>
      <c r="O228" s="139" t="str">
        <f>IFERROR(INDEX(table[[Fournisseur ]],MATCH(ROW()-4,table[Ordre2],0)),"")</f>
        <v/>
      </c>
      <c r="P228" s="139" t="str">
        <f>IFERROR(INDEX(table[Détails],MATCH(ROW()-4,table[Ordre3],0)),"")</f>
        <v>Poignée coquille petite</v>
      </c>
    </row>
    <row r="229" spans="1:16">
      <c r="A229" s="29" t="s">
        <v>26</v>
      </c>
      <c r="B229" s="51" t="s">
        <v>118</v>
      </c>
      <c r="C229" s="51" t="s">
        <v>313</v>
      </c>
      <c r="D229" s="51" t="s">
        <v>314</v>
      </c>
      <c r="E229" s="52">
        <v>1</v>
      </c>
      <c r="F229" s="52">
        <v>1</v>
      </c>
      <c r="G229" s="52">
        <v>1</v>
      </c>
      <c r="H229" s="19">
        <v>19.28</v>
      </c>
      <c r="I229" s="53">
        <v>0</v>
      </c>
      <c r="J229" s="53">
        <f>Devis!$D$8</f>
        <v>0</v>
      </c>
      <c r="K229" s="135" t="b">
        <f>IF(COUNTIF(A$4:A229,table[[#This Row],[Désignation]])=1,MAX(K$4:K228)+1)</f>
        <v>0</v>
      </c>
      <c r="L229" s="182" t="b">
        <f>IF(COUNTIF(B$4:B229,table[[#This Row],[Fournisseur ]])=1,MAX(L$4:L228)+1)</f>
        <v>0</v>
      </c>
      <c r="M229" s="182">
        <f>IF(COUNTIF(C$4:C229,table[[#This Row],[Détails]])=1,MAX(M$4:M228)+1)</f>
        <v>225</v>
      </c>
      <c r="N229" s="140" t="str">
        <f>IFERROR(INDEX(table[Désignation],MATCH(ROW()-4,table[Ordre],0)),"")</f>
        <v/>
      </c>
      <c r="O229" s="139" t="str">
        <f>IFERROR(INDEX(table[[Fournisseur ]],MATCH(ROW()-4,table[Ordre2],0)),"")</f>
        <v/>
      </c>
      <c r="P229" s="139" t="str">
        <f>IFERROR(INDEX(table[Détails],MATCH(ROW()-4,table[Ordre3],0)),"")</f>
        <v>AVENTOS HKS</v>
      </c>
    </row>
    <row r="230" spans="1:16">
      <c r="A230" s="46" t="s">
        <v>26</v>
      </c>
      <c r="B230" s="47" t="s">
        <v>118</v>
      </c>
      <c r="C230" s="47" t="s">
        <v>315</v>
      </c>
      <c r="D230" s="47" t="s">
        <v>316</v>
      </c>
      <c r="E230" s="48">
        <v>1</v>
      </c>
      <c r="F230" s="48">
        <v>1</v>
      </c>
      <c r="G230" s="48">
        <v>1</v>
      </c>
      <c r="H230" s="49">
        <v>0.83</v>
      </c>
      <c r="I230" s="50">
        <v>0</v>
      </c>
      <c r="J230" s="50">
        <f>Devis!$D$8</f>
        <v>0</v>
      </c>
      <c r="K230" s="135" t="b">
        <f>IF(COUNTIF(A$4:A230,table[[#This Row],[Désignation]])=1,MAX(K$4:K229)+1)</f>
        <v>0</v>
      </c>
      <c r="L230" s="182" t="b">
        <f>IF(COUNTIF(B$4:B230,table[[#This Row],[Fournisseur ]])=1,MAX(L$4:L229)+1)</f>
        <v>0</v>
      </c>
      <c r="M230" s="182">
        <f>IF(COUNTIF(C$4:C230,table[[#This Row],[Détails]])=1,MAX(M$4:M229)+1)</f>
        <v>226</v>
      </c>
      <c r="N230" s="140" t="str">
        <f>IFERROR(INDEX(table[Désignation],MATCH(ROW()-4,table[Ordre],0)),"")</f>
        <v/>
      </c>
      <c r="O230" s="139" t="str">
        <f>IFERROR(INDEX(table[[Fournisseur ]],MATCH(ROW()-4,table[Ordre2],0)),"")</f>
        <v/>
      </c>
      <c r="P230" s="139" t="str">
        <f>IFERROR(INDEX(table[Détails],MATCH(ROW()-4,table[Ordre3],0)),"")</f>
        <v>Chapelle</v>
      </c>
    </row>
    <row r="231" spans="1:16">
      <c r="A231" s="29" t="s">
        <v>26</v>
      </c>
      <c r="B231" s="51" t="s">
        <v>118</v>
      </c>
      <c r="C231" s="51" t="s">
        <v>317</v>
      </c>
      <c r="D231" s="51" t="s">
        <v>318</v>
      </c>
      <c r="E231" s="52">
        <v>1</v>
      </c>
      <c r="F231" s="52">
        <v>1</v>
      </c>
      <c r="G231" s="52">
        <v>1</v>
      </c>
      <c r="H231" s="19">
        <v>7.24</v>
      </c>
      <c r="I231" s="53">
        <v>0</v>
      </c>
      <c r="J231" s="53">
        <f>Devis!$D$8</f>
        <v>0</v>
      </c>
      <c r="K231" s="135" t="b">
        <f>IF(COUNTIF(A$4:A231,table[[#This Row],[Désignation]])=1,MAX(K$4:K230)+1)</f>
        <v>0</v>
      </c>
      <c r="L231" s="182" t="b">
        <f>IF(COUNTIF(B$4:B231,table[[#This Row],[Fournisseur ]])=1,MAX(L$4:L230)+1)</f>
        <v>0</v>
      </c>
      <c r="M231" s="182">
        <f>IF(COUNTIF(C$4:C231,table[[#This Row],[Détails]])=1,MAX(M$4:M230)+1)</f>
        <v>227</v>
      </c>
      <c r="N231" s="140" t="str">
        <f>IFERROR(INDEX(table[Désignation],MATCH(ROW()-4,table[Ordre],0)),"")</f>
        <v/>
      </c>
      <c r="O231" s="139" t="str">
        <f>IFERROR(INDEX(table[[Fournisseur ]],MATCH(ROW()-4,table[Ordre2],0)),"")</f>
        <v/>
      </c>
      <c r="P231" s="139" t="str">
        <f>IFERROR(INDEX(table[Détails],MATCH(ROW()-4,table[Ordre3],0)),"")</f>
        <v>Poignée marine</v>
      </c>
    </row>
    <row r="232" spans="1:16">
      <c r="A232" s="46" t="s">
        <v>26</v>
      </c>
      <c r="B232" s="47" t="s">
        <v>118</v>
      </c>
      <c r="C232" s="47" t="s">
        <v>319</v>
      </c>
      <c r="D232" s="47" t="s">
        <v>320</v>
      </c>
      <c r="E232" s="48">
        <v>1</v>
      </c>
      <c r="F232" s="48">
        <v>1</v>
      </c>
      <c r="G232" s="48">
        <v>1</v>
      </c>
      <c r="H232" s="49">
        <v>14.47</v>
      </c>
      <c r="I232" s="50">
        <v>0</v>
      </c>
      <c r="J232" s="50">
        <f>Devis!$D$8</f>
        <v>0</v>
      </c>
      <c r="K232" s="135" t="b">
        <f>IF(COUNTIF(A$4:A232,table[[#This Row],[Désignation]])=1,MAX(K$4:K231)+1)</f>
        <v>0</v>
      </c>
      <c r="L232" s="182" t="b">
        <f>IF(COUNTIF(B$4:B232,table[[#This Row],[Fournisseur ]])=1,MAX(L$4:L231)+1)</f>
        <v>0</v>
      </c>
      <c r="M232" s="182">
        <f>IF(COUNTIF(C$4:C232,table[[#This Row],[Détails]])=1,MAX(M$4:M231)+1)</f>
        <v>228</v>
      </c>
      <c r="N232" s="140" t="str">
        <f>IFERROR(INDEX(table[Désignation],MATCH(ROW()-4,table[Ordre],0)),"")</f>
        <v/>
      </c>
      <c r="O232" s="139" t="str">
        <f>IFERROR(INDEX(table[[Fournisseur ]],MATCH(ROW()-4,table[Ordre2],0)),"")</f>
        <v/>
      </c>
      <c r="P232" s="139" t="str">
        <f>IFERROR(INDEX(table[Détails],MATCH(ROW()-4,table[Ordre3],0)),"")</f>
        <v>Spot Led 12V</v>
      </c>
    </row>
    <row r="233" spans="1:16">
      <c r="A233" s="29" t="s">
        <v>26</v>
      </c>
      <c r="B233" s="51" t="s">
        <v>118</v>
      </c>
      <c r="C233" s="51" t="s">
        <v>321</v>
      </c>
      <c r="D233" s="51" t="s">
        <v>322</v>
      </c>
      <c r="E233" s="52">
        <v>1</v>
      </c>
      <c r="F233" s="52">
        <v>1</v>
      </c>
      <c r="G233" s="52">
        <v>1</v>
      </c>
      <c r="H233" s="19">
        <v>19.399999999999999</v>
      </c>
      <c r="I233" s="53">
        <v>0</v>
      </c>
      <c r="J233" s="53">
        <f>Devis!$D$8</f>
        <v>0</v>
      </c>
      <c r="K233" s="135" t="b">
        <f>IF(COUNTIF(A$4:A233,table[[#This Row],[Désignation]])=1,MAX(K$4:K232)+1)</f>
        <v>0</v>
      </c>
      <c r="L233" s="182" t="b">
        <f>IF(COUNTIF(B$4:B233,table[[#This Row],[Fournisseur ]])=1,MAX(L$4:L232)+1)</f>
        <v>0</v>
      </c>
      <c r="M233" s="182">
        <f>IF(COUNTIF(C$4:C233,table[[#This Row],[Détails]])=1,MAX(M$4:M232)+1)</f>
        <v>229</v>
      </c>
      <c r="N233" s="140" t="str">
        <f>IFERROR(INDEX(table[Désignation],MATCH(ROW()-4,table[Ordre],0)),"")</f>
        <v/>
      </c>
      <c r="O233" s="139" t="str">
        <f>IFERROR(INDEX(table[[Fournisseur ]],MATCH(ROW()-4,table[Ordre2],0)),"")</f>
        <v/>
      </c>
      <c r="P233" s="139" t="str">
        <f>IFERROR(INDEX(table[Détails],MATCH(ROW()-4,table[Ordre3],0)),"")</f>
        <v>Transfo 12V / 15W</v>
      </c>
    </row>
    <row r="234" spans="1:16">
      <c r="A234" s="46" t="s">
        <v>26</v>
      </c>
      <c r="B234" s="47" t="s">
        <v>118</v>
      </c>
      <c r="C234" s="47" t="s">
        <v>323</v>
      </c>
      <c r="D234" s="47" t="s">
        <v>324</v>
      </c>
      <c r="E234" s="48">
        <v>1</v>
      </c>
      <c r="F234" s="48">
        <v>1</v>
      </c>
      <c r="G234" s="48">
        <v>1</v>
      </c>
      <c r="H234" s="49">
        <v>11.03</v>
      </c>
      <c r="I234" s="50">
        <v>0</v>
      </c>
      <c r="J234" s="50">
        <f>Devis!$D$8</f>
        <v>0</v>
      </c>
      <c r="K234" s="135" t="b">
        <f>IF(COUNTIF(A$4:A234,table[[#This Row],[Désignation]])=1,MAX(K$4:K233)+1)</f>
        <v>0</v>
      </c>
      <c r="L234" s="182" t="b">
        <f>IF(COUNTIF(B$4:B234,table[[#This Row],[Fournisseur ]])=1,MAX(L$4:L233)+1)</f>
        <v>0</v>
      </c>
      <c r="M234" s="182">
        <f>IF(COUNTIF(C$4:C234,table[[#This Row],[Détails]])=1,MAX(M$4:M233)+1)</f>
        <v>230</v>
      </c>
      <c r="N234" s="140" t="str">
        <f>IFERROR(INDEX(table[Désignation],MATCH(ROW()-4,table[Ordre],0)),"")</f>
        <v/>
      </c>
      <c r="O234" s="139" t="str">
        <f>IFERROR(INDEX(table[[Fournisseur ]],MATCH(ROW()-4,table[Ordre2],0)),"")</f>
        <v/>
      </c>
      <c r="P234" s="139" t="str">
        <f>IFERROR(INDEX(table[Détails],MATCH(ROW()-4,table[Ordre3],0)),"")</f>
        <v>Interrupteur Contacteur</v>
      </c>
    </row>
    <row r="235" spans="1:16">
      <c r="A235" s="29" t="s">
        <v>26</v>
      </c>
      <c r="B235" s="51" t="s">
        <v>118</v>
      </c>
      <c r="C235" s="51" t="s">
        <v>325</v>
      </c>
      <c r="D235" s="51" t="s">
        <v>326</v>
      </c>
      <c r="E235" s="52">
        <v>1</v>
      </c>
      <c r="F235" s="52">
        <v>1</v>
      </c>
      <c r="G235" s="52">
        <v>1</v>
      </c>
      <c r="H235" s="19">
        <v>163.77000000000001</v>
      </c>
      <c r="I235" s="53">
        <v>0</v>
      </c>
      <c r="J235" s="53">
        <f>Devis!$D$8</f>
        <v>0</v>
      </c>
      <c r="K235" s="135" t="b">
        <f>IF(COUNTIF(A$4:A235,table[[#This Row],[Désignation]])=1,MAX(K$4:K234)+1)</f>
        <v>0</v>
      </c>
      <c r="L235" s="182" t="b">
        <f>IF(COUNTIF(B$4:B235,table[[#This Row],[Fournisseur ]])=1,MAX(L$4:L234)+1)</f>
        <v>0</v>
      </c>
      <c r="M235" s="182">
        <f>IF(COUNTIF(C$4:C235,table[[#This Row],[Détails]])=1,MAX(M$4:M234)+1)</f>
        <v>231</v>
      </c>
      <c r="N235" s="140" t="str">
        <f>IFERROR(INDEX(table[Désignation],MATCH(ROW()-4,table[Ordre],0)),"")</f>
        <v/>
      </c>
      <c r="O235" s="139" t="str">
        <f>IFERROR(INDEX(table[[Fournisseur ]],MATCH(ROW()-4,table[Ordre2],0)),"")</f>
        <v/>
      </c>
      <c r="P235" s="139" t="str">
        <f>IFERROR(INDEX(table[Détails],MATCH(ROW()-4,table[Ordre3],0)),"")</f>
        <v>Bandeaux LED</v>
      </c>
    </row>
    <row r="236" spans="1:16">
      <c r="A236" s="46" t="s">
        <v>26</v>
      </c>
      <c r="B236" s="47" t="s">
        <v>118</v>
      </c>
      <c r="C236" s="47" t="s">
        <v>327</v>
      </c>
      <c r="D236" s="47" t="s">
        <v>328</v>
      </c>
      <c r="E236" s="48">
        <v>1</v>
      </c>
      <c r="F236" s="48">
        <v>1</v>
      </c>
      <c r="G236" s="48">
        <v>1</v>
      </c>
      <c r="H236" s="49">
        <v>49.72</v>
      </c>
      <c r="I236" s="50">
        <v>0</v>
      </c>
      <c r="J236" s="50">
        <f>Devis!$D$8</f>
        <v>0</v>
      </c>
      <c r="K236" s="135" t="b">
        <f>IF(COUNTIF(A$4:A236,table[[#This Row],[Désignation]])=1,MAX(K$4:K235)+1)</f>
        <v>0</v>
      </c>
      <c r="L236" s="182" t="b">
        <f>IF(COUNTIF(B$4:B236,table[[#This Row],[Fournisseur ]])=1,MAX(L$4:L235)+1)</f>
        <v>0</v>
      </c>
      <c r="M236" s="182">
        <f>IF(COUNTIF(C$4:C236,table[[#This Row],[Détails]])=1,MAX(M$4:M235)+1)</f>
        <v>232</v>
      </c>
      <c r="N236" s="140" t="str">
        <f>IFERROR(INDEX(table[Désignation],MATCH(ROW()-4,table[Ordre],0)),"")</f>
        <v/>
      </c>
      <c r="O236" s="139" t="str">
        <f>IFERROR(INDEX(table[[Fournisseur ]],MATCH(ROW()-4,table[Ordre2],0)),"")</f>
        <v/>
      </c>
      <c r="P236" s="139" t="str">
        <f>IFERROR(INDEX(table[Détails],MATCH(ROW()-4,table[Ordre3],0)),"")</f>
        <v>Transfo LED</v>
      </c>
    </row>
    <row r="237" spans="1:16">
      <c r="A237" s="29" t="s">
        <v>26</v>
      </c>
      <c r="B237" s="51" t="s">
        <v>118</v>
      </c>
      <c r="C237" s="51" t="s">
        <v>329</v>
      </c>
      <c r="D237" s="51" t="s">
        <v>330</v>
      </c>
      <c r="E237" s="52">
        <v>1</v>
      </c>
      <c r="F237" s="52">
        <v>1</v>
      </c>
      <c r="G237" s="52">
        <v>1</v>
      </c>
      <c r="H237" s="19">
        <v>8.91</v>
      </c>
      <c r="I237" s="53">
        <v>0</v>
      </c>
      <c r="J237" s="53">
        <f>Devis!$D$8</f>
        <v>0</v>
      </c>
      <c r="K237" s="135" t="b">
        <f>IF(COUNTIF(A$4:A237,table[[#This Row],[Désignation]])=1,MAX(K$4:K236)+1)</f>
        <v>0</v>
      </c>
      <c r="L237" s="182" t="b">
        <f>IF(COUNTIF(B$4:B237,table[[#This Row],[Fournisseur ]])=1,MAX(L$4:L236)+1)</f>
        <v>0</v>
      </c>
      <c r="M237" s="182">
        <f>IF(COUNTIF(C$4:C237,table[[#This Row],[Détails]])=1,MAX(M$4:M236)+1)</f>
        <v>233</v>
      </c>
      <c r="N237" s="140" t="str">
        <f>IFERROR(INDEX(table[Désignation],MATCH(ROW()-4,table[Ordre],0)),"")</f>
        <v/>
      </c>
      <c r="O237" s="139" t="str">
        <f>IFERROR(INDEX(table[[Fournisseur ]],MATCH(ROW()-4,table[Ordre2],0)),"")</f>
        <v/>
      </c>
      <c r="P237" s="139" t="str">
        <f>IFERROR(INDEX(table[Détails],MATCH(ROW()-4,table[Ordre3],0)),"")</f>
        <v>Profil alu LED 2M</v>
      </c>
    </row>
    <row r="238" spans="1:16">
      <c r="A238" s="46" t="s">
        <v>26</v>
      </c>
      <c r="B238" s="47" t="s">
        <v>118</v>
      </c>
      <c r="C238" s="47" t="s">
        <v>331</v>
      </c>
      <c r="D238" s="47" t="s">
        <v>332</v>
      </c>
      <c r="E238" s="48">
        <v>1</v>
      </c>
      <c r="F238" s="48">
        <v>1</v>
      </c>
      <c r="G238" s="48">
        <v>1</v>
      </c>
      <c r="H238" s="49">
        <v>12.43</v>
      </c>
      <c r="I238" s="50">
        <v>0</v>
      </c>
      <c r="J238" s="50">
        <f>Devis!$D$8</f>
        <v>0</v>
      </c>
      <c r="K238" s="135" t="b">
        <f>IF(COUNTIF(A$4:A238,table[[#This Row],[Désignation]])=1,MAX(K$4:K237)+1)</f>
        <v>0</v>
      </c>
      <c r="L238" s="182" t="b">
        <f>IF(COUNTIF(B$4:B238,table[[#This Row],[Fournisseur ]])=1,MAX(L$4:L237)+1)</f>
        <v>0</v>
      </c>
      <c r="M238" s="182">
        <f>IF(COUNTIF(C$4:C238,table[[#This Row],[Détails]])=1,MAX(M$4:M237)+1)</f>
        <v>234</v>
      </c>
      <c r="N238" s="140" t="str">
        <f>IFERROR(INDEX(table[Désignation],MATCH(ROW()-4,table[Ordre],0)),"")</f>
        <v/>
      </c>
      <c r="O238" s="139" t="str">
        <f>IFERROR(INDEX(table[[Fournisseur ]],MATCH(ROW()-4,table[Ordre2],0)),"")</f>
        <v/>
      </c>
      <c r="P238" s="139" t="str">
        <f>IFERROR(INDEX(table[Détails],MATCH(ROW()-4,table[Ordre3],0)),"")</f>
        <v>Profil diffusant</v>
      </c>
    </row>
    <row r="239" spans="1:16">
      <c r="A239" s="29" t="s">
        <v>26</v>
      </c>
      <c r="B239" s="51" t="s">
        <v>118</v>
      </c>
      <c r="C239" s="51" t="s">
        <v>333</v>
      </c>
      <c r="D239" s="51" t="s">
        <v>334</v>
      </c>
      <c r="E239" s="52">
        <v>1</v>
      </c>
      <c r="F239" s="52">
        <v>1</v>
      </c>
      <c r="G239" s="52">
        <v>1</v>
      </c>
      <c r="H239" s="19">
        <v>174.3</v>
      </c>
      <c r="I239" s="53">
        <v>0</v>
      </c>
      <c r="J239" s="53">
        <f>Devis!$D$8</f>
        <v>0</v>
      </c>
      <c r="K239" s="135" t="b">
        <f>IF(COUNTIF(A$4:A239,table[[#This Row],[Désignation]])=1,MAX(K$4:K238)+1)</f>
        <v>0</v>
      </c>
      <c r="L239" s="182" t="b">
        <f>IF(COUNTIF(B$4:B239,table[[#This Row],[Fournisseur ]])=1,MAX(L$4:L238)+1)</f>
        <v>0</v>
      </c>
      <c r="M239" s="182">
        <f>IF(COUNTIF(C$4:C239,table[[#This Row],[Détails]])=1,MAX(M$4:M238)+1)</f>
        <v>235</v>
      </c>
      <c r="N239" s="140" t="str">
        <f>IFERROR(INDEX(table[Désignation],MATCH(ROW()-4,table[Ordre],0)),"")</f>
        <v/>
      </c>
      <c r="O239" s="139" t="str">
        <f>IFERROR(INDEX(table[[Fournisseur ]],MATCH(ROW()-4,table[Ordre2],0)),"")</f>
        <v/>
      </c>
      <c r="P239" s="139" t="str">
        <f>IFERROR(INDEX(table[Détails],MATCH(ROW()-4,table[Ordre3],0)),"")</f>
        <v>Coullisant</v>
      </c>
    </row>
    <row r="240" spans="1:16">
      <c r="A240" s="46" t="s">
        <v>26</v>
      </c>
      <c r="B240" s="47" t="s">
        <v>118</v>
      </c>
      <c r="C240" s="47" t="s">
        <v>335</v>
      </c>
      <c r="D240" s="47" t="s">
        <v>336</v>
      </c>
      <c r="E240" s="48">
        <v>1</v>
      </c>
      <c r="F240" s="48">
        <v>1</v>
      </c>
      <c r="G240" s="48">
        <v>1</v>
      </c>
      <c r="H240" s="49">
        <v>79.5</v>
      </c>
      <c r="I240" s="50">
        <v>0</v>
      </c>
      <c r="J240" s="50">
        <f>Devis!$D$8</f>
        <v>0</v>
      </c>
      <c r="K240" s="135" t="b">
        <f>IF(COUNTIF(A$4:A240,table[[#This Row],[Désignation]])=1,MAX(K$4:K239)+1)</f>
        <v>0</v>
      </c>
      <c r="L240" s="182" t="b">
        <f>IF(COUNTIF(B$4:B240,table[[#This Row],[Fournisseur ]])=1,MAX(L$4:L239)+1)</f>
        <v>0</v>
      </c>
      <c r="M240" s="182">
        <f>IF(COUNTIF(C$4:C240,table[[#This Row],[Détails]])=1,MAX(M$4:M239)+1)</f>
        <v>236</v>
      </c>
      <c r="N240" s="140" t="str">
        <f>IFERROR(INDEX(table[Désignation],MATCH(ROW()-4,table[Ordre],0)),"")</f>
        <v/>
      </c>
      <c r="O240" s="139" t="str">
        <f>IFERROR(INDEX(table[[Fournisseur ]],MATCH(ROW()-4,table[Ordre2],0)),"")</f>
        <v/>
      </c>
      <c r="P240" s="139" t="str">
        <f>IFERROR(INDEX(table[Détails],MATCH(ROW()-4,table[Ordre3],0)),"")</f>
        <v>poignée pour coulissant</v>
      </c>
    </row>
    <row r="241" spans="1:16">
      <c r="A241" s="29" t="s">
        <v>26</v>
      </c>
      <c r="B241" s="51" t="s">
        <v>118</v>
      </c>
      <c r="C241" s="51" t="s">
        <v>337</v>
      </c>
      <c r="D241" s="51" t="s">
        <v>338</v>
      </c>
      <c r="E241" s="52">
        <v>1</v>
      </c>
      <c r="F241" s="52">
        <v>1</v>
      </c>
      <c r="G241" s="52">
        <v>1</v>
      </c>
      <c r="H241" s="19">
        <v>3.31</v>
      </c>
      <c r="I241" s="53">
        <v>0</v>
      </c>
      <c r="J241" s="53">
        <f>Devis!$D$8</f>
        <v>0</v>
      </c>
      <c r="K241" s="135" t="b">
        <f>IF(COUNTIF(A$4:A241,table[[#This Row],[Désignation]])=1,MAX(K$4:K240)+1)</f>
        <v>0</v>
      </c>
      <c r="L241" s="182" t="b">
        <f>IF(COUNTIF(B$4:B241,table[[#This Row],[Fournisseur ]])=1,MAX(L$4:L240)+1)</f>
        <v>0</v>
      </c>
      <c r="M241" s="182">
        <f>IF(COUNTIF(C$4:C241,table[[#This Row],[Détails]])=1,MAX(M$4:M240)+1)</f>
        <v>237</v>
      </c>
      <c r="N241" s="140" t="str">
        <f>IFERROR(INDEX(table[Désignation],MATCH(ROW()-4,table[Ordre],0)),"")</f>
        <v/>
      </c>
      <c r="O241" s="139" t="str">
        <f>IFERROR(INDEX(table[[Fournisseur ]],MATCH(ROW()-4,table[Ordre2],0)),"")</f>
        <v/>
      </c>
      <c r="P241" s="139" t="str">
        <f>IFERROR(INDEX(table[Détails],MATCH(ROW()-4,table[Ordre3],0)),"")</f>
        <v>Bouton mini tour</v>
      </c>
    </row>
    <row r="242" spans="1:16">
      <c r="A242" s="46" t="s">
        <v>26</v>
      </c>
      <c r="B242" s="47" t="s">
        <v>118</v>
      </c>
      <c r="C242" s="47" t="s">
        <v>339</v>
      </c>
      <c r="D242" s="47" t="s">
        <v>340</v>
      </c>
      <c r="E242" s="48">
        <v>1</v>
      </c>
      <c r="F242" s="48">
        <v>1</v>
      </c>
      <c r="G242" s="48">
        <v>1</v>
      </c>
      <c r="H242" s="49">
        <v>14.51</v>
      </c>
      <c r="I242" s="50">
        <v>0</v>
      </c>
      <c r="J242" s="50">
        <f>Devis!$D$8</f>
        <v>0</v>
      </c>
      <c r="K242" s="135" t="b">
        <f>IF(COUNTIF(A$4:A242,table[[#This Row],[Désignation]])=1,MAX(K$4:K241)+1)</f>
        <v>0</v>
      </c>
      <c r="L242" s="182" t="b">
        <f>IF(COUNTIF(B$4:B242,table[[#This Row],[Fournisseur ]])=1,MAX(L$4:L241)+1)</f>
        <v>0</v>
      </c>
      <c r="M242" s="182">
        <f>IF(COUNTIF(C$4:C242,table[[#This Row],[Détails]])=1,MAX(M$4:M241)+1)</f>
        <v>238</v>
      </c>
      <c r="N242" s="140" t="str">
        <f>IFERROR(INDEX(table[Désignation],MATCH(ROW()-4,table[Ordre],0)),"")</f>
        <v/>
      </c>
      <c r="O242" s="139" t="str">
        <f>IFERROR(INDEX(table[[Fournisseur ]],MATCH(ROW()-4,table[Ordre2],0)),"")</f>
        <v/>
      </c>
      <c r="P242" s="139" t="str">
        <f>IFERROR(INDEX(table[Détails],MATCH(ROW()-4,table[Ordre3],0)),"")</f>
        <v>Prise USB</v>
      </c>
    </row>
    <row r="243" spans="1:16">
      <c r="A243" s="29" t="s">
        <v>26</v>
      </c>
      <c r="B243" s="51" t="s">
        <v>118</v>
      </c>
      <c r="C243" s="51" t="s">
        <v>341</v>
      </c>
      <c r="D243" s="51" t="s">
        <v>342</v>
      </c>
      <c r="E243" s="52">
        <v>1</v>
      </c>
      <c r="F243" s="52">
        <v>1</v>
      </c>
      <c r="G243" s="52">
        <v>1</v>
      </c>
      <c r="H243" s="19">
        <v>2.64</v>
      </c>
      <c r="I243" s="53">
        <v>0</v>
      </c>
      <c r="J243" s="53">
        <f>Devis!$D$8</f>
        <v>0</v>
      </c>
      <c r="K243" s="135" t="b">
        <f>IF(COUNTIF(A$4:A243,table[[#This Row],[Désignation]])=1,MAX(K$4:K242)+1)</f>
        <v>0</v>
      </c>
      <c r="L243" s="182" t="b">
        <f>IF(COUNTIF(B$4:B243,table[[#This Row],[Fournisseur ]])=1,MAX(L$4:L242)+1)</f>
        <v>0</v>
      </c>
      <c r="M243" s="182">
        <f>IF(COUNTIF(C$4:C243,table[[#This Row],[Détails]])=1,MAX(M$4:M242)+1)</f>
        <v>239</v>
      </c>
      <c r="N243" s="140" t="str">
        <f>IFERROR(INDEX(table[Désignation],MATCH(ROW()-4,table[Ordre],0)),"")</f>
        <v/>
      </c>
      <c r="O243" s="139" t="str">
        <f>IFERROR(INDEX(table[[Fournisseur ]],MATCH(ROW()-4,table[Ordre2],0)),"")</f>
        <v/>
      </c>
      <c r="P243" s="139" t="str">
        <f>IFERROR(INDEX(table[Détails],MATCH(ROW()-4,table[Ordre3],0)),"")</f>
        <v>support invisible 110</v>
      </c>
    </row>
    <row r="244" spans="1:16">
      <c r="A244" s="46" t="s">
        <v>26</v>
      </c>
      <c r="B244" s="47" t="s">
        <v>118</v>
      </c>
      <c r="C244" s="47" t="s">
        <v>343</v>
      </c>
      <c r="D244" s="47" t="s">
        <v>344</v>
      </c>
      <c r="E244" s="48">
        <v>1</v>
      </c>
      <c r="F244" s="48">
        <v>1</v>
      </c>
      <c r="G244" s="48">
        <v>1</v>
      </c>
      <c r="H244" s="49">
        <v>1.87</v>
      </c>
      <c r="I244" s="50">
        <v>0</v>
      </c>
      <c r="J244" s="50">
        <f>Devis!$D$8</f>
        <v>0</v>
      </c>
      <c r="K244" s="135" t="b">
        <f>IF(COUNTIF(A$4:A244,table[[#This Row],[Désignation]])=1,MAX(K$4:K243)+1)</f>
        <v>0</v>
      </c>
      <c r="L244" s="182" t="b">
        <f>IF(COUNTIF(B$4:B244,table[[#This Row],[Fournisseur ]])=1,MAX(L$4:L243)+1)</f>
        <v>0</v>
      </c>
      <c r="M244" s="182">
        <f>IF(COUNTIF(C$4:C244,table[[#This Row],[Détails]])=1,MAX(M$4:M243)+1)</f>
        <v>240</v>
      </c>
      <c r="N244" s="140" t="str">
        <f>IFERROR(INDEX(table[Désignation],MATCH(ROW()-4,table[Ordre],0)),"")</f>
        <v/>
      </c>
      <c r="O244" s="139" t="str">
        <f>IFERROR(INDEX(table[[Fournisseur ]],MATCH(ROW()-4,table[Ordre2],0)),"")</f>
        <v/>
      </c>
      <c r="P244" s="139" t="str">
        <f>IFERROR(INDEX(table[Détails],MATCH(ROW()-4,table[Ordre3],0)),"")</f>
        <v>Attache invisible</v>
      </c>
    </row>
    <row r="245" spans="1:16">
      <c r="A245" s="29" t="s">
        <v>26</v>
      </c>
      <c r="B245" s="51" t="s">
        <v>118</v>
      </c>
      <c r="C245" s="51" t="s">
        <v>345</v>
      </c>
      <c r="D245" s="51" t="s">
        <v>346</v>
      </c>
      <c r="E245" s="52">
        <v>1</v>
      </c>
      <c r="F245" s="52">
        <v>1</v>
      </c>
      <c r="G245" s="52">
        <v>1</v>
      </c>
      <c r="H245" s="19">
        <v>4.05</v>
      </c>
      <c r="I245" s="53">
        <v>0</v>
      </c>
      <c r="J245" s="53">
        <f>Devis!$D$8</f>
        <v>0</v>
      </c>
      <c r="K245" s="135" t="b">
        <f>IF(COUNTIF(A$4:A245,table[[#This Row],[Désignation]])=1,MAX(K$4:K244)+1)</f>
        <v>0</v>
      </c>
      <c r="L245" s="182" t="b">
        <f>IF(COUNTIF(B$4:B245,table[[#This Row],[Fournisseur ]])=1,MAX(L$4:L244)+1)</f>
        <v>0</v>
      </c>
      <c r="M245" s="182">
        <f>IF(COUNTIF(C$4:C245,table[[#This Row],[Détails]])=1,MAX(M$4:M244)+1)</f>
        <v>241</v>
      </c>
      <c r="N245" s="140" t="str">
        <f>IFERROR(INDEX(table[Désignation],MATCH(ROW()-4,table[Ordre],0)),"")</f>
        <v/>
      </c>
      <c r="O245" s="139" t="str">
        <f>IFERROR(INDEX(table[[Fournisseur ]],MATCH(ROW()-4,table[Ordre2],0)),"")</f>
        <v/>
      </c>
      <c r="P245" s="139" t="str">
        <f>IFERROR(INDEX(table[Détails],MATCH(ROW()-4,table[Ordre3],0)),"")</f>
        <v>Rail attache</v>
      </c>
    </row>
    <row r="246" spans="1:16">
      <c r="A246" s="46" t="s">
        <v>26</v>
      </c>
      <c r="B246" s="47" t="s">
        <v>118</v>
      </c>
      <c r="C246" s="47" t="s">
        <v>347</v>
      </c>
      <c r="D246" s="47"/>
      <c r="E246" s="48">
        <v>1</v>
      </c>
      <c r="F246" s="48">
        <v>1</v>
      </c>
      <c r="G246" s="48">
        <v>1</v>
      </c>
      <c r="H246" s="49">
        <v>265.36</v>
      </c>
      <c r="I246" s="50">
        <v>0</v>
      </c>
      <c r="J246" s="50">
        <f>Devis!$D$8</f>
        <v>0</v>
      </c>
      <c r="K246" s="135" t="b">
        <f>IF(COUNTIF(A$4:A246,table[[#This Row],[Désignation]])=1,MAX(K$4:K245)+1)</f>
        <v>0</v>
      </c>
      <c r="L246" s="182" t="b">
        <f>IF(COUNTIF(B$4:B246,table[[#This Row],[Fournisseur ]])=1,MAX(L$4:L245)+1)</f>
        <v>0</v>
      </c>
      <c r="M246" s="182">
        <f>IF(COUNTIF(C$4:C246,table[[#This Row],[Détails]])=1,MAX(M$4:M245)+1)</f>
        <v>242</v>
      </c>
      <c r="N246" s="140" t="str">
        <f>IFERROR(INDEX(table[Désignation],MATCH(ROW()-4,table[Ordre],0)),"")</f>
        <v/>
      </c>
      <c r="O246" s="139" t="str">
        <f>IFERROR(INDEX(table[[Fournisseur ]],MATCH(ROW()-4,table[Ordre2],0)),"")</f>
        <v/>
      </c>
      <c r="P246" s="139" t="str">
        <f>IFERROR(INDEX(table[Détails],MATCH(ROW()-4,table[Ordre3],0)),"")</f>
        <v>Eku clipso</v>
      </c>
    </row>
    <row r="247" spans="1:16">
      <c r="A247" s="29" t="s">
        <v>26</v>
      </c>
      <c r="B247" s="51" t="s">
        <v>118</v>
      </c>
      <c r="C247" s="51" t="s">
        <v>609</v>
      </c>
      <c r="D247" s="51" t="s">
        <v>348</v>
      </c>
      <c r="E247" s="52">
        <v>1</v>
      </c>
      <c r="F247" s="52">
        <v>1</v>
      </c>
      <c r="G247" s="52">
        <v>1</v>
      </c>
      <c r="H247" s="19">
        <v>10.15</v>
      </c>
      <c r="I247" s="53">
        <v>0</v>
      </c>
      <c r="J247" s="53">
        <f>Devis!$D$8</f>
        <v>0</v>
      </c>
      <c r="K247" s="135" t="b">
        <f>IF(COUNTIF(A$4:A247,table[[#This Row],[Désignation]])=1,MAX(K$4:K246)+1)</f>
        <v>0</v>
      </c>
      <c r="L247" s="182" t="b">
        <f>IF(COUNTIF(B$4:B247,table[[#This Row],[Fournisseur ]])=1,MAX(L$4:L246)+1)</f>
        <v>0</v>
      </c>
      <c r="M247" s="182">
        <f>IF(COUNTIF(C$4:C247,table[[#This Row],[Détails]])=1,MAX(M$4:M246)+1)</f>
        <v>243</v>
      </c>
      <c r="N247" s="140" t="str">
        <f>IFERROR(INDEX(table[Désignation],MATCH(ROW()-4,table[Ordre],0)),"")</f>
        <v/>
      </c>
      <c r="O247" s="139" t="str">
        <f>IFERROR(INDEX(table[[Fournisseur ]],MATCH(ROW()-4,table[Ordre2],0)),"")</f>
        <v/>
      </c>
      <c r="P247" s="139" t="str">
        <f>IFERROR(INDEX(table[Détails],MATCH(ROW()-4,table[Ordre3],0)),"")</f>
        <v>Butée de porte simple</v>
      </c>
    </row>
    <row r="248" spans="1:16">
      <c r="A248" s="46" t="s">
        <v>26</v>
      </c>
      <c r="B248" s="47" t="s">
        <v>118</v>
      </c>
      <c r="C248" s="47" t="s">
        <v>349</v>
      </c>
      <c r="D248" s="47" t="s">
        <v>350</v>
      </c>
      <c r="E248" s="48">
        <v>1</v>
      </c>
      <c r="F248" s="48">
        <v>1</v>
      </c>
      <c r="G248" s="48">
        <v>1</v>
      </c>
      <c r="H248" s="49">
        <v>22.1</v>
      </c>
      <c r="I248" s="50">
        <v>0</v>
      </c>
      <c r="J248" s="50">
        <f>Devis!$D$8</f>
        <v>0</v>
      </c>
      <c r="K248" s="135" t="b">
        <f>IF(COUNTIF(A$4:A248,table[[#This Row],[Désignation]])=1,MAX(K$4:K247)+1)</f>
        <v>0</v>
      </c>
      <c r="L248" s="182" t="b">
        <f>IF(COUNTIF(B$4:B248,table[[#This Row],[Fournisseur ]])=1,MAX(L$4:L247)+1)</f>
        <v>0</v>
      </c>
      <c r="M248" s="182">
        <f>IF(COUNTIF(C$4:C248,table[[#This Row],[Détails]])=1,MAX(M$4:M247)+1)</f>
        <v>244</v>
      </c>
      <c r="N248" s="140" t="str">
        <f>IFERROR(INDEX(table[Désignation],MATCH(ROW()-4,table[Ordre],0)),"")</f>
        <v/>
      </c>
      <c r="O248" s="139" t="str">
        <f>IFERROR(INDEX(table[[Fournisseur ]],MATCH(ROW()-4,table[Ordre2],0)),"")</f>
        <v/>
      </c>
      <c r="P248" s="139" t="str">
        <f>IFERROR(INDEX(table[Détails],MATCH(ROW()-4,table[Ordre3],0)),"")</f>
        <v>Brosse à visser</v>
      </c>
    </row>
    <row r="249" spans="1:16">
      <c r="A249" s="29" t="s">
        <v>26</v>
      </c>
      <c r="B249" s="51" t="s">
        <v>118</v>
      </c>
      <c r="C249" s="51" t="s">
        <v>351</v>
      </c>
      <c r="D249" s="51" t="s">
        <v>352</v>
      </c>
      <c r="E249" s="52">
        <v>1</v>
      </c>
      <c r="F249" s="52">
        <v>1</v>
      </c>
      <c r="G249" s="52">
        <v>1</v>
      </c>
      <c r="H249" s="19">
        <v>89.65</v>
      </c>
      <c r="I249" s="53">
        <v>0</v>
      </c>
      <c r="J249" s="53">
        <f>Devis!$D$8</f>
        <v>0</v>
      </c>
      <c r="K249" s="135" t="b">
        <f>IF(COUNTIF(A$4:A249,table[[#This Row],[Désignation]])=1,MAX(K$4:K248)+1)</f>
        <v>0</v>
      </c>
      <c r="L249" s="182" t="b">
        <f>IF(COUNTIF(B$4:B249,table[[#This Row],[Fournisseur ]])=1,MAX(L$4:L248)+1)</f>
        <v>0</v>
      </c>
      <c r="M249" s="182">
        <f>IF(COUNTIF(C$4:C249,table[[#This Row],[Détails]])=1,MAX(M$4:M248)+1)</f>
        <v>245</v>
      </c>
      <c r="N249" s="140" t="str">
        <f>IFERROR(INDEX(table[Désignation],MATCH(ROW()-4,table[Ordre],0)),"")</f>
        <v/>
      </c>
      <c r="O249" s="139" t="str">
        <f>IFERROR(INDEX(table[[Fournisseur ]],MATCH(ROW()-4,table[Ordre2],0)),"")</f>
        <v/>
      </c>
      <c r="P249" s="139" t="str">
        <f>IFERROR(INDEX(table[Détails],MATCH(ROW()-4,table[Ordre3],0)),"")</f>
        <v>Poubelle plan de travail</v>
      </c>
    </row>
    <row r="250" spans="1:16">
      <c r="A250" s="46" t="s">
        <v>26</v>
      </c>
      <c r="B250" s="47" t="s">
        <v>118</v>
      </c>
      <c r="C250" s="47" t="s">
        <v>353</v>
      </c>
      <c r="D250" s="47" t="s">
        <v>354</v>
      </c>
      <c r="E250" s="48">
        <v>1</v>
      </c>
      <c r="F250" s="48">
        <v>1</v>
      </c>
      <c r="G250" s="48">
        <v>1</v>
      </c>
      <c r="H250" s="49">
        <v>7.44</v>
      </c>
      <c r="I250" s="50">
        <v>0</v>
      </c>
      <c r="J250" s="50">
        <f>Devis!$D$8</f>
        <v>0</v>
      </c>
      <c r="K250" s="135" t="b">
        <f>IF(COUNTIF(A$4:A250,table[[#This Row],[Désignation]])=1,MAX(K$4:K249)+1)</f>
        <v>0</v>
      </c>
      <c r="L250" s="182" t="b">
        <f>IF(COUNTIF(B$4:B250,table[[#This Row],[Fournisseur ]])=1,MAX(L$4:L249)+1)</f>
        <v>0</v>
      </c>
      <c r="M250" s="182">
        <f>IF(COUNTIF(C$4:C250,table[[#This Row],[Détails]])=1,MAX(M$4:M249)+1)</f>
        <v>246</v>
      </c>
      <c r="N250" s="140" t="str">
        <f>IFERROR(INDEX(table[Désignation],MATCH(ROW()-4,table[Ordre],0)),"")</f>
        <v/>
      </c>
      <c r="O250" s="139" t="str">
        <f>IFERROR(INDEX(table[[Fournisseur ]],MATCH(ROW()-4,table[Ordre2],0)),"")</f>
        <v/>
      </c>
      <c r="P250" s="139" t="str">
        <f>IFERROR(INDEX(table[Détails],MATCH(ROW()-4,table[Ordre3],0)),"")</f>
        <v>Poignée nina</v>
      </c>
    </row>
    <row r="251" spans="1:16">
      <c r="A251" s="30" t="s">
        <v>26</v>
      </c>
      <c r="B251" s="51" t="s">
        <v>118</v>
      </c>
      <c r="C251" s="51" t="s">
        <v>355</v>
      </c>
      <c r="D251" s="51" t="s">
        <v>356</v>
      </c>
      <c r="E251" s="52">
        <v>1</v>
      </c>
      <c r="F251" s="52">
        <v>1</v>
      </c>
      <c r="G251" s="52">
        <v>1</v>
      </c>
      <c r="H251" s="19">
        <v>16.829999999999998</v>
      </c>
      <c r="I251" s="53">
        <v>0</v>
      </c>
      <c r="J251" s="53">
        <f>Devis!$D$8</f>
        <v>0</v>
      </c>
      <c r="K251" s="135" t="b">
        <f>IF(COUNTIF(A$4:A251,table[[#This Row],[Désignation]])=1,MAX(K$4:K250)+1)</f>
        <v>0</v>
      </c>
      <c r="L251" s="182" t="b">
        <f>IF(COUNTIF(B$4:B251,table[[#This Row],[Fournisseur ]])=1,MAX(L$4:L250)+1)</f>
        <v>0</v>
      </c>
      <c r="M251" s="182">
        <f>IF(COUNTIF(C$4:C251,table[[#This Row],[Détails]])=1,MAX(M$4:M250)+1)</f>
        <v>247</v>
      </c>
      <c r="N251" s="140" t="str">
        <f>IFERROR(INDEX(table[Désignation],MATCH(ROW()-4,table[Ordre],0)),"")</f>
        <v/>
      </c>
      <c r="O251" s="139" t="str">
        <f>IFERROR(INDEX(table[[Fournisseur ]],MATCH(ROW()-4,table[Ordre2],0)),"")</f>
        <v/>
      </c>
      <c r="P251" s="139" t="str">
        <f>IFERROR(INDEX(table[Détails],MATCH(ROW()-4,table[Ordre3],0)),"")</f>
        <v>Console d'étagère</v>
      </c>
    </row>
    <row r="252" spans="1:16">
      <c r="A252" s="46" t="s">
        <v>26</v>
      </c>
      <c r="B252" s="47" t="s">
        <v>118</v>
      </c>
      <c r="C252" s="47" t="s">
        <v>357</v>
      </c>
      <c r="D252" s="47" t="s">
        <v>358</v>
      </c>
      <c r="E252" s="48">
        <v>1</v>
      </c>
      <c r="F252" s="48">
        <v>1</v>
      </c>
      <c r="G252" s="48">
        <v>1</v>
      </c>
      <c r="H252" s="49">
        <v>38.909999999999997</v>
      </c>
      <c r="I252" s="50">
        <v>0</v>
      </c>
      <c r="J252" s="50">
        <f>Devis!$D$8</f>
        <v>0</v>
      </c>
      <c r="K252" s="135" t="b">
        <f>IF(COUNTIF(A$4:A252,table[[#This Row],[Désignation]])=1,MAX(K$4:K251)+1)</f>
        <v>0</v>
      </c>
      <c r="L252" s="182" t="b">
        <f>IF(COUNTIF(B$4:B252,table[[#This Row],[Fournisseur ]])=1,MAX(L$4:L251)+1)</f>
        <v>0</v>
      </c>
      <c r="M252" s="182">
        <f>IF(COUNTIF(C$4:C252,table[[#This Row],[Détails]])=1,MAX(M$4:M251)+1)</f>
        <v>248</v>
      </c>
      <c r="N252" s="140" t="str">
        <f>IFERROR(INDEX(table[Désignation],MATCH(ROW()-4,table[Ordre],0)),"")</f>
        <v/>
      </c>
      <c r="O252" s="139" t="str">
        <f>IFERROR(INDEX(table[[Fournisseur ]],MATCH(ROW()-4,table[Ordre2],0)),"")</f>
        <v/>
      </c>
      <c r="P252" s="139" t="str">
        <f>IFERROR(INDEX(table[Détails],MATCH(ROW()-4,table[Ordre3],0)),"")</f>
        <v>Béquille Fold</v>
      </c>
    </row>
    <row r="253" spans="1:16">
      <c r="A253" s="29" t="s">
        <v>26</v>
      </c>
      <c r="B253" s="51" t="s">
        <v>118</v>
      </c>
      <c r="C253" s="51" t="s">
        <v>359</v>
      </c>
      <c r="D253" s="51" t="s">
        <v>360</v>
      </c>
      <c r="E253" s="52">
        <v>1</v>
      </c>
      <c r="F253" s="52">
        <v>1</v>
      </c>
      <c r="G253" s="52">
        <v>1</v>
      </c>
      <c r="H253" s="19">
        <v>13.43</v>
      </c>
      <c r="I253" s="53">
        <v>0</v>
      </c>
      <c r="J253" s="53">
        <f>Devis!$D$8</f>
        <v>0</v>
      </c>
      <c r="K253" s="135" t="b">
        <f>IF(COUNTIF(A$4:A253,table[[#This Row],[Désignation]])=1,MAX(K$4:K252)+1)</f>
        <v>0</v>
      </c>
      <c r="L253" s="182" t="b">
        <f>IF(COUNTIF(B$4:B253,table[[#This Row],[Fournisseur ]])=1,MAX(L$4:L252)+1)</f>
        <v>0</v>
      </c>
      <c r="M253" s="182">
        <f>IF(COUNTIF(C$4:C253,table[[#This Row],[Détails]])=1,MAX(M$4:M252)+1)</f>
        <v>249</v>
      </c>
      <c r="N253" s="140" t="str">
        <f>IFERROR(INDEX(table[Désignation],MATCH(ROW()-4,table[Ordre],0)),"")</f>
        <v/>
      </c>
      <c r="O253" s="139" t="str">
        <f>IFERROR(INDEX(table[[Fournisseur ]],MATCH(ROW()-4,table[Ordre2],0)),"")</f>
        <v/>
      </c>
      <c r="P253" s="139" t="str">
        <f>IFERROR(INDEX(table[Détails],MATCH(ROW()-4,table[Ordre3],0)),"")</f>
        <v>Rosace clé</v>
      </c>
    </row>
    <row r="254" spans="1:16">
      <c r="A254" s="46" t="s">
        <v>26</v>
      </c>
      <c r="B254" s="47" t="s">
        <v>118</v>
      </c>
      <c r="C254" s="47" t="s">
        <v>361</v>
      </c>
      <c r="D254" s="47" t="s">
        <v>362</v>
      </c>
      <c r="E254" s="48">
        <v>1</v>
      </c>
      <c r="F254" s="48">
        <v>1</v>
      </c>
      <c r="G254" s="48">
        <v>1</v>
      </c>
      <c r="H254" s="49">
        <v>28.66</v>
      </c>
      <c r="I254" s="50">
        <v>0</v>
      </c>
      <c r="J254" s="50">
        <f>Devis!$D$8</f>
        <v>0</v>
      </c>
      <c r="K254" s="135" t="b">
        <f>IF(COUNTIF(A$4:A254,table[[#This Row],[Désignation]])=1,MAX(K$4:K253)+1)</f>
        <v>0</v>
      </c>
      <c r="L254" s="182" t="b">
        <f>IF(COUNTIF(B$4:B254,table[[#This Row],[Fournisseur ]])=1,MAX(L$4:L253)+1)</f>
        <v>0</v>
      </c>
      <c r="M254" s="182">
        <f>IF(COUNTIF(C$4:C254,table[[#This Row],[Détails]])=1,MAX(M$4:M253)+1)</f>
        <v>250</v>
      </c>
      <c r="N254" s="140" t="str">
        <f>IFERROR(INDEX(table[Désignation],MATCH(ROW()-4,table[Ordre],0)),"")</f>
        <v/>
      </c>
      <c r="O254" s="139" t="str">
        <f>IFERROR(INDEX(table[[Fournisseur ]],MATCH(ROW()-4,table[Ordre2],0)),"")</f>
        <v/>
      </c>
      <c r="P254" s="139" t="str">
        <f>IFERROR(INDEX(table[Détails],MATCH(ROW()-4,table[Ordre3],0)),"")</f>
        <v>Rosace condannation</v>
      </c>
    </row>
    <row r="255" spans="1:16">
      <c r="A255" s="29" t="s">
        <v>26</v>
      </c>
      <c r="B255" s="51" t="s">
        <v>118</v>
      </c>
      <c r="C255" s="51" t="s">
        <v>363</v>
      </c>
      <c r="D255" s="51"/>
      <c r="E255" s="52">
        <v>1</v>
      </c>
      <c r="F255" s="52">
        <v>1</v>
      </c>
      <c r="G255" s="52">
        <v>1</v>
      </c>
      <c r="H255" s="19">
        <v>7.29</v>
      </c>
      <c r="I255" s="53">
        <v>0</v>
      </c>
      <c r="J255" s="53">
        <f>Devis!$D$8</f>
        <v>0</v>
      </c>
      <c r="K255" s="135" t="b">
        <f>IF(COUNTIF(A$4:A255,table[[#This Row],[Désignation]])=1,MAX(K$4:K254)+1)</f>
        <v>0</v>
      </c>
      <c r="L255" s="182" t="b">
        <f>IF(COUNTIF(B$4:B255,table[[#This Row],[Fournisseur ]])=1,MAX(L$4:L254)+1)</f>
        <v>0</v>
      </c>
      <c r="M255" s="182">
        <f>IF(COUNTIF(C$4:C255,table[[#This Row],[Détails]])=1,MAX(M$4:M254)+1)</f>
        <v>251</v>
      </c>
      <c r="N255" s="140" t="str">
        <f>IFERROR(INDEX(table[Désignation],MATCH(ROW()-4,table[Ordre],0)),"")</f>
        <v/>
      </c>
      <c r="O255" s="139" t="str">
        <f>IFERROR(INDEX(table[[Fournisseur ]],MATCH(ROW()-4,table[Ordre2],0)),"")</f>
        <v/>
      </c>
      <c r="P255" s="139" t="str">
        <f>IFERROR(INDEX(table[Détails],MATCH(ROW()-4,table[Ordre3],0)),"")</f>
        <v>Serrure Vachette</v>
      </c>
    </row>
    <row r="256" spans="1:16">
      <c r="A256" s="46" t="s">
        <v>26</v>
      </c>
      <c r="B256" s="47" t="s">
        <v>118</v>
      </c>
      <c r="C256" s="47" t="s">
        <v>610</v>
      </c>
      <c r="D256" s="47" t="s">
        <v>364</v>
      </c>
      <c r="E256" s="48">
        <v>1</v>
      </c>
      <c r="F256" s="48">
        <v>1</v>
      </c>
      <c r="G256" s="48">
        <v>1</v>
      </c>
      <c r="H256" s="49">
        <v>0.68</v>
      </c>
      <c r="I256" s="50">
        <v>0</v>
      </c>
      <c r="J256" s="50">
        <f>Devis!$D$8</f>
        <v>0</v>
      </c>
      <c r="K256" s="135" t="b">
        <f>IF(COUNTIF(A$4:A256,table[[#This Row],[Désignation]])=1,MAX(K$4:K255)+1)</f>
        <v>0</v>
      </c>
      <c r="L256" s="182" t="b">
        <f>IF(COUNTIF(B$4:B256,table[[#This Row],[Fournisseur ]])=1,MAX(L$4:L255)+1)</f>
        <v>0</v>
      </c>
      <c r="M256" s="182">
        <f>IF(COUNTIF(C$4:C256,table[[#This Row],[Détails]])=1,MAX(M$4:M255)+1)</f>
        <v>252</v>
      </c>
      <c r="N256" s="140" t="str">
        <f>IFERROR(INDEX(table[Désignation],MATCH(ROW()-4,table[Ordre],0)),"")</f>
        <v/>
      </c>
      <c r="O256" s="139" t="str">
        <f>IFERROR(INDEX(table[[Fournisseur ]],MATCH(ROW()-4,table[Ordre2],0)),"")</f>
        <v/>
      </c>
      <c r="P256" s="139" t="str">
        <f>IFERROR(INDEX(table[Détails],MATCH(ROW()-4,table[Ordre3],0)),"")</f>
        <v>gache serrure dormant</v>
      </c>
    </row>
    <row r="257" spans="1:16">
      <c r="A257" s="30" t="s">
        <v>26</v>
      </c>
      <c r="B257" s="51" t="s">
        <v>118</v>
      </c>
      <c r="C257" s="56" t="s">
        <v>365</v>
      </c>
      <c r="D257" s="51" t="s">
        <v>366</v>
      </c>
      <c r="E257" s="52">
        <v>1</v>
      </c>
      <c r="F257" s="52">
        <v>1</v>
      </c>
      <c r="G257" s="52">
        <v>1</v>
      </c>
      <c r="H257" s="19">
        <v>7.94</v>
      </c>
      <c r="I257" s="53">
        <v>0</v>
      </c>
      <c r="J257" s="53">
        <f>Devis!$D$8</f>
        <v>0</v>
      </c>
      <c r="K257" s="135" t="b">
        <f>IF(COUNTIF(A$4:A257,table[[#This Row],[Désignation]])=1,MAX(K$4:K256)+1)</f>
        <v>0</v>
      </c>
      <c r="L257" s="182" t="b">
        <f>IF(COUNTIF(B$4:B257,table[[#This Row],[Fournisseur ]])=1,MAX(L$4:L256)+1)</f>
        <v>0</v>
      </c>
      <c r="M257" s="182">
        <f>IF(COUNTIF(C$4:C257,table[[#This Row],[Détails]])=1,MAX(M$4:M256)+1)</f>
        <v>253</v>
      </c>
      <c r="N257" s="140" t="str">
        <f>IFERROR(INDEX(table[Désignation],MATCH(ROW()-4,table[Ordre],0)),"")</f>
        <v/>
      </c>
      <c r="O257" s="139" t="str">
        <f>IFERROR(INDEX(table[[Fournisseur ]],MATCH(ROW()-4,table[Ordre2],0)),"")</f>
        <v/>
      </c>
      <c r="P257" s="139" t="str">
        <f>IFERROR(INDEX(table[Détails],MATCH(ROW()-4,table[Ordre3],0)),"")</f>
        <v>Poignée Fall</v>
      </c>
    </row>
    <row r="258" spans="1:16">
      <c r="A258" s="46" t="s">
        <v>26</v>
      </c>
      <c r="B258" s="47" t="s">
        <v>118</v>
      </c>
      <c r="C258" s="47" t="s">
        <v>367</v>
      </c>
      <c r="D258" s="47" t="s">
        <v>368</v>
      </c>
      <c r="E258" s="48">
        <v>1</v>
      </c>
      <c r="F258" s="48">
        <v>1</v>
      </c>
      <c r="G258" s="48">
        <v>1</v>
      </c>
      <c r="H258" s="49">
        <v>10.85</v>
      </c>
      <c r="I258" s="50">
        <v>0</v>
      </c>
      <c r="J258" s="50">
        <f>Devis!$D$8</f>
        <v>0</v>
      </c>
      <c r="K258" s="135" t="b">
        <f>IF(COUNTIF(A$4:A258,table[[#This Row],[Désignation]])=1,MAX(K$4:K257)+1)</f>
        <v>0</v>
      </c>
      <c r="L258" s="182" t="b">
        <f>IF(COUNTIF(B$4:B258,table[[#This Row],[Fournisseur ]])=1,MAX(L$4:L257)+1)</f>
        <v>0</v>
      </c>
      <c r="M258" s="182">
        <f>IF(COUNTIF(C$4:C258,table[[#This Row],[Détails]])=1,MAX(M$4:M257)+1)</f>
        <v>254</v>
      </c>
      <c r="N258" s="140" t="str">
        <f>IFERROR(INDEX(table[Désignation],MATCH(ROW()-4,table[Ordre],0)),"")</f>
        <v/>
      </c>
      <c r="O258" s="139" t="str">
        <f>IFERROR(INDEX(table[[Fournisseur ]],MATCH(ROW()-4,table[Ordre2],0)),"")</f>
        <v/>
      </c>
      <c r="P258" s="139" t="str">
        <f>IFERROR(INDEX(table[Détails],MATCH(ROW()-4,table[Ordre3],0)),"")</f>
        <v>Bouton forge</v>
      </c>
    </row>
    <row r="259" spans="1:16">
      <c r="A259" s="29" t="s">
        <v>26</v>
      </c>
      <c r="B259" s="51" t="s">
        <v>118</v>
      </c>
      <c r="C259" s="51" t="s">
        <v>369</v>
      </c>
      <c r="D259" s="51" t="s">
        <v>370</v>
      </c>
      <c r="E259" s="52">
        <v>1</v>
      </c>
      <c r="F259" s="52">
        <v>1</v>
      </c>
      <c r="G259" s="52">
        <v>1</v>
      </c>
      <c r="H259" s="19">
        <v>62.81</v>
      </c>
      <c r="I259" s="53">
        <v>0</v>
      </c>
      <c r="J259" s="53">
        <f>Devis!$D$8</f>
        <v>0</v>
      </c>
      <c r="K259" s="135" t="b">
        <f>IF(COUNTIF(A$4:A259,table[[#This Row],[Désignation]])=1,MAX(K$4:K258)+1)</f>
        <v>0</v>
      </c>
      <c r="L259" s="182" t="b">
        <f>IF(COUNTIF(B$4:B259,table[[#This Row],[Fournisseur ]])=1,MAX(L$4:L258)+1)</f>
        <v>0</v>
      </c>
      <c r="M259" s="182">
        <f>IF(COUNTIF(C$4:C259,table[[#This Row],[Détails]])=1,MAX(M$4:M258)+1)</f>
        <v>255</v>
      </c>
      <c r="N259" s="140" t="str">
        <f>IFERROR(INDEX(table[Désignation],MATCH(ROW()-4,table[Ordre],0)),"")</f>
        <v/>
      </c>
      <c r="O259" s="139" t="str">
        <f>IFERROR(INDEX(table[[Fournisseur ]],MATCH(ROW()-4,table[Ordre2],0)),"")</f>
        <v/>
      </c>
      <c r="P259" s="139" t="str">
        <f>IFERROR(INDEX(table[Détails],MATCH(ROW()-4,table[Ordre3],0)),"")</f>
        <v>Barre penderie inox</v>
      </c>
    </row>
    <row r="260" spans="1:16">
      <c r="A260" s="46" t="s">
        <v>26</v>
      </c>
      <c r="B260" s="47" t="s">
        <v>118</v>
      </c>
      <c r="C260" s="47" t="s">
        <v>371</v>
      </c>
      <c r="D260" s="78" t="s">
        <v>372</v>
      </c>
      <c r="E260" s="48">
        <v>1</v>
      </c>
      <c r="F260" s="48">
        <v>1</v>
      </c>
      <c r="G260" s="48">
        <v>1</v>
      </c>
      <c r="H260" s="49">
        <v>5.25</v>
      </c>
      <c r="I260" s="50">
        <v>0</v>
      </c>
      <c r="J260" s="50">
        <f>Devis!$D$8</f>
        <v>0</v>
      </c>
      <c r="K260" s="135" t="b">
        <f>IF(COUNTIF(A$4:A260,table[[#This Row],[Désignation]])=1,MAX(K$4:K259)+1)</f>
        <v>0</v>
      </c>
      <c r="L260" s="182" t="b">
        <f>IF(COUNTIF(B$4:B260,table[[#This Row],[Fournisseur ]])=1,MAX(L$4:L259)+1)</f>
        <v>0</v>
      </c>
      <c r="M260" s="182">
        <f>IF(COUNTIF(C$4:C260,table[[#This Row],[Détails]])=1,MAX(M$4:M259)+1)</f>
        <v>256</v>
      </c>
      <c r="N260" s="140" t="str">
        <f>IFERROR(INDEX(table[Désignation],MATCH(ROW()-4,table[Ordre],0)),"")</f>
        <v/>
      </c>
      <c r="O260" s="139" t="str">
        <f>IFERROR(INDEX(table[[Fournisseur ]],MATCH(ROW()-4,table[Ordre2],0)),"")</f>
        <v/>
      </c>
      <c r="P260" s="139" t="str">
        <f>IFERROR(INDEX(table[Détails],MATCH(ROW()-4,table[Ordre3],0)),"")</f>
        <v>Naissance droite</v>
      </c>
    </row>
    <row r="261" spans="1:16">
      <c r="A261" s="29" t="s">
        <v>26</v>
      </c>
      <c r="B261" s="51" t="s">
        <v>118</v>
      </c>
      <c r="C261" s="51" t="s">
        <v>373</v>
      </c>
      <c r="D261" s="51" t="s">
        <v>374</v>
      </c>
      <c r="E261" s="52">
        <v>1</v>
      </c>
      <c r="F261" s="52">
        <v>1</v>
      </c>
      <c r="G261" s="52">
        <v>1</v>
      </c>
      <c r="H261" s="19">
        <v>3.36</v>
      </c>
      <c r="I261" s="53">
        <v>0</v>
      </c>
      <c r="J261" s="53">
        <f>Devis!$D$8</f>
        <v>0</v>
      </c>
      <c r="K261" s="135" t="b">
        <f>IF(COUNTIF(A$4:A261,table[[#This Row],[Désignation]])=1,MAX(K$4:K260)+1)</f>
        <v>0</v>
      </c>
      <c r="L261" s="182" t="b">
        <f>IF(COUNTIF(B$4:B261,table[[#This Row],[Fournisseur ]])=1,MAX(L$4:L260)+1)</f>
        <v>0</v>
      </c>
      <c r="M261" s="182">
        <f>IF(COUNTIF(C$4:C261,table[[#This Row],[Détails]])=1,MAX(M$4:M260)+1)</f>
        <v>257</v>
      </c>
      <c r="N261" s="140" t="str">
        <f>IFERROR(INDEX(table[Désignation],MATCH(ROW()-4,table[Ordre],0)),"")</f>
        <v/>
      </c>
      <c r="O261" s="139" t="str">
        <f>IFERROR(INDEX(table[[Fournisseur ]],MATCH(ROW()-4,table[Ordre2],0)),"")</f>
        <v/>
      </c>
      <c r="P261" s="139" t="str">
        <f>IFERROR(INDEX(table[Détails],MATCH(ROW()-4,table[Ordre3],0)),"")</f>
        <v>Naissante dessous</v>
      </c>
    </row>
    <row r="262" spans="1:16">
      <c r="A262" s="54" t="s">
        <v>23</v>
      </c>
      <c r="B262" s="47" t="s">
        <v>375</v>
      </c>
      <c r="C262" s="55" t="s">
        <v>376</v>
      </c>
      <c r="D262" s="47"/>
      <c r="E262" s="48">
        <v>3.66</v>
      </c>
      <c r="F262" s="48">
        <v>1.85</v>
      </c>
      <c r="G262" s="48">
        <v>1</v>
      </c>
      <c r="H262" s="49">
        <v>7.69</v>
      </c>
      <c r="I262" s="50">
        <v>0</v>
      </c>
      <c r="J262" s="50">
        <f>Devis!$D$8</f>
        <v>0</v>
      </c>
      <c r="K262" s="135" t="b">
        <f>IF(COUNTIF(A$4:A262,table[[#This Row],[Désignation]])=1,MAX(K$4:K261)+1)</f>
        <v>0</v>
      </c>
      <c r="L262" s="182">
        <f>IF(COUNTIF(B$4:B262,table[[#This Row],[Fournisseur ]])=1,MAX(L$4:L261)+1)</f>
        <v>28</v>
      </c>
      <c r="M262" s="182">
        <f>IF(COUNTIF(C$4:C262,table[[#This Row],[Détails]])=1,MAX(M$4:M261)+1)</f>
        <v>258</v>
      </c>
      <c r="N262" s="140" t="str">
        <f>IFERROR(INDEX(table[Désignation],MATCH(ROW()-4,table[Ordre],0)),"")</f>
        <v/>
      </c>
      <c r="O262" s="139" t="str">
        <f>IFERROR(INDEX(table[[Fournisseur ]],MATCH(ROW()-4,table[Ordre2],0)),"")</f>
        <v/>
      </c>
      <c r="P262" s="139" t="str">
        <f>IFERROR(INDEX(table[Détails],MATCH(ROW()-4,table[Ordre3],0)),"")</f>
        <v xml:space="preserve">MDF 19 mm </v>
      </c>
    </row>
    <row r="263" spans="1:16">
      <c r="A263" s="30" t="s">
        <v>23</v>
      </c>
      <c r="B263" s="51" t="s">
        <v>375</v>
      </c>
      <c r="C263" s="56" t="s">
        <v>377</v>
      </c>
      <c r="D263" s="51"/>
      <c r="E263" s="52">
        <v>3.66</v>
      </c>
      <c r="F263" s="52">
        <v>1.85</v>
      </c>
      <c r="G263" s="52">
        <v>1</v>
      </c>
      <c r="H263" s="19">
        <v>11.41</v>
      </c>
      <c r="I263" s="53">
        <v>0</v>
      </c>
      <c r="J263" s="53">
        <f>Devis!$D$8</f>
        <v>0</v>
      </c>
      <c r="K263" s="135" t="b">
        <f>IF(COUNTIF(A$4:A263,table[[#This Row],[Désignation]])=1,MAX(K$4:K262)+1)</f>
        <v>0</v>
      </c>
      <c r="L263" s="182" t="b">
        <f>IF(COUNTIF(B$4:B263,table[[#This Row],[Fournisseur ]])=1,MAX(L$4:L262)+1)</f>
        <v>0</v>
      </c>
      <c r="M263" s="182">
        <f>IF(COUNTIF(C$4:C263,table[[#This Row],[Détails]])=1,MAX(M$4:M262)+1)</f>
        <v>259</v>
      </c>
      <c r="N263" s="140" t="str">
        <f>IFERROR(INDEX(table[Désignation],MATCH(ROW()-4,table[Ordre],0)),"")</f>
        <v/>
      </c>
      <c r="O263" s="139" t="str">
        <f>IFERROR(INDEX(table[[Fournisseur ]],MATCH(ROW()-4,table[Ordre2],0)),"")</f>
        <v/>
      </c>
      <c r="P263" s="139" t="str">
        <f>IFERROR(INDEX(table[Détails],MATCH(ROW()-4,table[Ordre3],0)),"")</f>
        <v xml:space="preserve">MDF 30 mm </v>
      </c>
    </row>
    <row r="264" spans="1:16">
      <c r="A264" s="54" t="s">
        <v>23</v>
      </c>
      <c r="B264" s="47" t="s">
        <v>375</v>
      </c>
      <c r="C264" s="55" t="s">
        <v>378</v>
      </c>
      <c r="D264" s="47"/>
      <c r="E264" s="48">
        <v>3.66</v>
      </c>
      <c r="F264" s="48">
        <v>1.85</v>
      </c>
      <c r="G264" s="48">
        <v>1</v>
      </c>
      <c r="H264" s="49">
        <v>10.050000000000001</v>
      </c>
      <c r="I264" s="50">
        <v>0</v>
      </c>
      <c r="J264" s="50">
        <f>Devis!$D$8</f>
        <v>0</v>
      </c>
      <c r="K264" s="135" t="b">
        <f>IF(COUNTIF(A$4:A264,table[[#This Row],[Désignation]])=1,MAX(K$4:K263)+1)</f>
        <v>0</v>
      </c>
      <c r="L264" s="182" t="b">
        <f>IF(COUNTIF(B$4:B264,table[[#This Row],[Fournisseur ]])=1,MAX(L$4:L263)+1)</f>
        <v>0</v>
      </c>
      <c r="M264" s="182">
        <f>IF(COUNTIF(C$4:C264,table[[#This Row],[Détails]])=1,MAX(M$4:M263)+1)</f>
        <v>260</v>
      </c>
      <c r="N264" s="140" t="str">
        <f>IFERROR(INDEX(table[Désignation],MATCH(ROW()-4,table[Ordre],0)),"")</f>
        <v/>
      </c>
      <c r="O264" s="139" t="str">
        <f>IFERROR(INDEX(table[[Fournisseur ]],MATCH(ROW()-4,table[Ordre2],0)),"")</f>
        <v/>
      </c>
      <c r="P264" s="139" t="str">
        <f>IFERROR(INDEX(table[Détails],MATCH(ROW()-4,table[Ordre3],0)),"")</f>
        <v xml:space="preserve">MDF 25 mm </v>
      </c>
    </row>
    <row r="265" spans="1:16">
      <c r="A265" s="30" t="s">
        <v>23</v>
      </c>
      <c r="B265" s="51" t="s">
        <v>375</v>
      </c>
      <c r="C265" s="56" t="s">
        <v>379</v>
      </c>
      <c r="D265" s="51"/>
      <c r="E265" s="52">
        <v>3.66</v>
      </c>
      <c r="F265" s="52">
        <v>1.85</v>
      </c>
      <c r="G265" s="52">
        <v>1</v>
      </c>
      <c r="H265" s="19">
        <v>5.83</v>
      </c>
      <c r="I265" s="53">
        <v>0</v>
      </c>
      <c r="J265" s="53">
        <f>Devis!$D$8</f>
        <v>0</v>
      </c>
      <c r="K265" s="135" t="b">
        <f>IF(COUNTIF(A$4:A265,table[[#This Row],[Désignation]])=1,MAX(K$4:K264)+1)</f>
        <v>0</v>
      </c>
      <c r="L265" s="182" t="b">
        <f>IF(COUNTIF(B$4:B265,table[[#This Row],[Fournisseur ]])=1,MAX(L$4:L264)+1)</f>
        <v>0</v>
      </c>
      <c r="M265" s="182">
        <f>IF(COUNTIF(C$4:C265,table[[#This Row],[Détails]])=1,MAX(M$4:M264)+1)</f>
        <v>261</v>
      </c>
      <c r="N265" s="140" t="str">
        <f>IFERROR(INDEX(table[Désignation],MATCH(ROW()-4,table[Ordre],0)),"")</f>
        <v/>
      </c>
      <c r="O265" s="139" t="str">
        <f>IFERROR(INDEX(table[[Fournisseur ]],MATCH(ROW()-4,table[Ordre2],0)),"")</f>
        <v/>
      </c>
      <c r="P265" s="139" t="str">
        <f>IFERROR(INDEX(table[Détails],MATCH(ROW()-4,table[Ordre3],0)),"")</f>
        <v xml:space="preserve">MDF 10 mm </v>
      </c>
    </row>
    <row r="266" spans="1:16">
      <c r="A266" s="54" t="s">
        <v>23</v>
      </c>
      <c r="B266" s="47" t="s">
        <v>375</v>
      </c>
      <c r="C266" s="55" t="s">
        <v>380</v>
      </c>
      <c r="D266" s="47"/>
      <c r="E266" s="48">
        <v>2.44</v>
      </c>
      <c r="F266" s="48">
        <v>1.2</v>
      </c>
      <c r="G266" s="48">
        <v>1</v>
      </c>
      <c r="H266" s="49">
        <v>1.92</v>
      </c>
      <c r="I266" s="50">
        <v>0</v>
      </c>
      <c r="J266" s="50">
        <f>Devis!$D$8</f>
        <v>0</v>
      </c>
      <c r="K266" s="135" t="b">
        <f>IF(COUNTIF(A$4:A266,table[[#This Row],[Désignation]])=1,MAX(K$4:K265)+1)</f>
        <v>0</v>
      </c>
      <c r="L266" s="182" t="b">
        <f>IF(COUNTIF(B$4:B266,table[[#This Row],[Fournisseur ]])=1,MAX(L$4:L265)+1)</f>
        <v>0</v>
      </c>
      <c r="M266" s="182">
        <f>IF(COUNTIF(C$4:C266,table[[#This Row],[Détails]])=1,MAX(M$4:M265)+1)</f>
        <v>262</v>
      </c>
      <c r="N266" s="140" t="str">
        <f>IFERROR(INDEX(table[Désignation],MATCH(ROW()-4,table[Ordre],0)),"")</f>
        <v/>
      </c>
      <c r="O266" s="139" t="str">
        <f>IFERROR(INDEX(table[[Fournisseur ]],MATCH(ROW()-4,table[Ordre2],0)),"")</f>
        <v/>
      </c>
      <c r="P266" s="139" t="str">
        <f>IFERROR(INDEX(table[Détails],MATCH(ROW()-4,table[Ordre3],0)),"")</f>
        <v xml:space="preserve">MDF 3 mm </v>
      </c>
    </row>
    <row r="267" spans="1:16">
      <c r="A267" s="29" t="s">
        <v>23</v>
      </c>
      <c r="B267" s="51" t="s">
        <v>375</v>
      </c>
      <c r="C267" s="51" t="s">
        <v>611</v>
      </c>
      <c r="D267" s="51" t="s">
        <v>55</v>
      </c>
      <c r="E267" s="52">
        <v>3.66</v>
      </c>
      <c r="F267" s="52">
        <v>1.85</v>
      </c>
      <c r="G267" s="52">
        <v>1</v>
      </c>
      <c r="H267" s="19">
        <v>8.86</v>
      </c>
      <c r="I267" s="53">
        <v>0</v>
      </c>
      <c r="J267" s="53">
        <f>Devis!$D$8</f>
        <v>0</v>
      </c>
      <c r="K267" s="135" t="b">
        <f>IF(COUNTIF(A$4:A267,table[[#This Row],[Désignation]])=1,MAX(K$4:K266)+1)</f>
        <v>0</v>
      </c>
      <c r="L267" s="182" t="b">
        <f>IF(COUNTIF(B$4:B267,table[[#This Row],[Fournisseur ]])=1,MAX(L$4:L266)+1)</f>
        <v>0</v>
      </c>
      <c r="M267" s="182">
        <f>IF(COUNTIF(C$4:C267,table[[#This Row],[Détails]])=1,MAX(M$4:M266)+1)</f>
        <v>263</v>
      </c>
      <c r="N267" s="140" t="str">
        <f>IFERROR(INDEX(table[Désignation],MATCH(ROW()-4,table[Ordre],0)),"")</f>
        <v/>
      </c>
      <c r="O267" s="139" t="str">
        <f>IFERROR(INDEX(table[[Fournisseur ]],MATCH(ROW()-4,table[Ordre2],0)),"")</f>
        <v/>
      </c>
      <c r="P267" s="139" t="str">
        <f>IFERROR(INDEX(table[Détails],MATCH(ROW()-4,table[Ordre3],0)),"")</f>
        <v>MDF 19 mm hydro</v>
      </c>
    </row>
    <row r="268" spans="1:16">
      <c r="A268" s="54" t="s">
        <v>23</v>
      </c>
      <c r="B268" s="47" t="s">
        <v>375</v>
      </c>
      <c r="C268" s="55" t="s">
        <v>381</v>
      </c>
      <c r="D268" s="47"/>
      <c r="E268" s="48">
        <v>3.66</v>
      </c>
      <c r="F268" s="48">
        <v>1.85</v>
      </c>
      <c r="G268" s="48">
        <v>1</v>
      </c>
      <c r="H268" s="49">
        <v>4.8</v>
      </c>
      <c r="I268" s="50">
        <v>0</v>
      </c>
      <c r="J268" s="50">
        <f>Devis!$D$8</f>
        <v>0</v>
      </c>
      <c r="K268" s="135" t="b">
        <f>IF(COUNTIF(A$4:A268,table[[#This Row],[Désignation]])=1,MAX(K$4:K267)+1)</f>
        <v>0</v>
      </c>
      <c r="L268" s="182" t="b">
        <f>IF(COUNTIF(B$4:B268,table[[#This Row],[Fournisseur ]])=1,MAX(L$4:L267)+1)</f>
        <v>0</v>
      </c>
      <c r="M268" s="182">
        <f>IF(COUNTIF(C$4:C268,table[[#This Row],[Détails]])=1,MAX(M$4:M267)+1)</f>
        <v>264</v>
      </c>
      <c r="N268" s="140" t="str">
        <f>IFERROR(INDEX(table[Désignation],MATCH(ROW()-4,table[Ordre],0)),"")</f>
        <v/>
      </c>
      <c r="O268" s="139" t="str">
        <f>IFERROR(INDEX(table[[Fournisseur ]],MATCH(ROW()-4,table[Ordre2],0)),"")</f>
        <v/>
      </c>
      <c r="P268" s="139" t="str">
        <f>IFERROR(INDEX(table[Détails],MATCH(ROW()-4,table[Ordre3],0)),"")</f>
        <v>MDF 12 mm</v>
      </c>
    </row>
    <row r="269" spans="1:16">
      <c r="A269" s="30" t="s">
        <v>23</v>
      </c>
      <c r="B269" s="51" t="s">
        <v>382</v>
      </c>
      <c r="C269" s="51" t="s">
        <v>383</v>
      </c>
      <c r="D269" s="51">
        <v>4041</v>
      </c>
      <c r="E269" s="52">
        <v>2.52</v>
      </c>
      <c r="F269" s="52">
        <v>1.27</v>
      </c>
      <c r="G269" s="52">
        <v>1</v>
      </c>
      <c r="H269" s="19">
        <v>20.95</v>
      </c>
      <c r="I269" s="53">
        <v>0</v>
      </c>
      <c r="J269" s="53">
        <f>Devis!$D$8</f>
        <v>0</v>
      </c>
      <c r="K269" s="135" t="b">
        <f>IF(COUNTIF(A$4:A269,table[[#This Row],[Désignation]])=1,MAX(K$4:K268)+1)</f>
        <v>0</v>
      </c>
      <c r="L269" s="182">
        <f>IF(COUNTIF(B$4:B269,table[[#This Row],[Fournisseur ]])=1,MAX(L$4:L268)+1)</f>
        <v>29</v>
      </c>
      <c r="M269" s="182">
        <f>IF(COUNTIF(C$4:C269,table[[#This Row],[Détails]])=1,MAX(M$4:M268)+1)</f>
        <v>265</v>
      </c>
      <c r="N269" s="140" t="str">
        <f>IFERROR(INDEX(table[Désignation],MATCH(ROW()-4,table[Ordre],0)),"")</f>
        <v/>
      </c>
      <c r="O269" s="139" t="str">
        <f>IFERROR(INDEX(table[[Fournisseur ]],MATCH(ROW()-4,table[Ordre2],0)),"")</f>
        <v/>
      </c>
      <c r="P269" s="139" t="str">
        <f>IFERROR(INDEX(table[Détails],MATCH(ROW()-4,table[Ordre3],0)),"")</f>
        <v>Stratifié allu brossé</v>
      </c>
    </row>
    <row r="270" spans="1:16">
      <c r="A270" s="54" t="s">
        <v>23</v>
      </c>
      <c r="B270" s="47" t="s">
        <v>382</v>
      </c>
      <c r="C270" s="47" t="s">
        <v>384</v>
      </c>
      <c r="D270" s="47" t="s">
        <v>385</v>
      </c>
      <c r="E270" s="48">
        <v>2.5</v>
      </c>
      <c r="F270" s="48">
        <v>1.25</v>
      </c>
      <c r="G270" s="48">
        <v>1</v>
      </c>
      <c r="H270" s="49"/>
      <c r="I270" s="50">
        <v>0</v>
      </c>
      <c r="J270" s="50">
        <f>Devis!$D$8</f>
        <v>0</v>
      </c>
      <c r="K270" s="135" t="b">
        <f>IF(COUNTIF(A$4:A270,table[[#This Row],[Désignation]])=1,MAX(K$4:K269)+1)</f>
        <v>0</v>
      </c>
      <c r="L270" s="182" t="b">
        <f>IF(COUNTIF(B$4:B270,table[[#This Row],[Fournisseur ]])=1,MAX(L$4:L269)+1)</f>
        <v>0</v>
      </c>
      <c r="M270" s="182">
        <f>IF(COUNTIF(C$4:C270,table[[#This Row],[Détails]])=1,MAX(M$4:M269)+1)</f>
        <v>266</v>
      </c>
      <c r="N270" s="140" t="str">
        <f>IFERROR(INDEX(table[Désignation],MATCH(ROW()-4,table[Ordre],0)),"")</f>
        <v/>
      </c>
      <c r="O270" s="139" t="str">
        <f>IFERROR(INDEX(table[[Fournisseur ]],MATCH(ROW()-4,table[Ordre2],0)),"")</f>
        <v/>
      </c>
      <c r="P270" s="139" t="str">
        <f>IFERROR(INDEX(table[Détails],MATCH(ROW()-4,table[Ordre3],0)),"")</f>
        <v>Stratifié chêne</v>
      </c>
    </row>
    <row r="271" spans="1:16">
      <c r="A271" s="29" t="s">
        <v>26</v>
      </c>
      <c r="B271" s="51" t="s">
        <v>386</v>
      </c>
      <c r="C271" s="51" t="s">
        <v>387</v>
      </c>
      <c r="D271" s="51" t="s">
        <v>388</v>
      </c>
      <c r="E271" s="52">
        <v>1</v>
      </c>
      <c r="F271" s="52">
        <v>1</v>
      </c>
      <c r="G271" s="52">
        <v>1</v>
      </c>
      <c r="H271" s="19"/>
      <c r="I271" s="53">
        <v>0</v>
      </c>
      <c r="J271" s="53">
        <f>Devis!$D$8</f>
        <v>0</v>
      </c>
      <c r="K271" s="135" t="b">
        <f>IF(COUNTIF(A$4:A271,table[[#This Row],[Désignation]])=1,MAX(K$4:K270)+1)</f>
        <v>0</v>
      </c>
      <c r="L271" s="182">
        <f>IF(COUNTIF(B$4:B271,table[[#This Row],[Fournisseur ]])=1,MAX(L$4:L270)+1)</f>
        <v>30</v>
      </c>
      <c r="M271" s="182">
        <f>IF(COUNTIF(C$4:C271,table[[#This Row],[Détails]])=1,MAX(M$4:M270)+1)</f>
        <v>267</v>
      </c>
      <c r="N271" s="140" t="str">
        <f>IFERROR(INDEX(table[Désignation],MATCH(ROW()-4,table[Ordre],0)),"")</f>
        <v/>
      </c>
      <c r="O271" s="139" t="str">
        <f>IFERROR(INDEX(table[[Fournisseur ]],MATCH(ROW()-4,table[Ordre2],0)),"")</f>
        <v/>
      </c>
      <c r="P271" s="139" t="str">
        <f>IFERROR(INDEX(table[Détails],MATCH(ROW()-4,table[Ordre3],0)),"")</f>
        <v>Poignée de tirage</v>
      </c>
    </row>
    <row r="272" spans="1:16">
      <c r="A272" s="30" t="s">
        <v>23</v>
      </c>
      <c r="B272" s="51" t="s">
        <v>389</v>
      </c>
      <c r="C272" s="51" t="s">
        <v>390</v>
      </c>
      <c r="D272" s="51" t="s">
        <v>391</v>
      </c>
      <c r="E272" s="52">
        <v>1</v>
      </c>
      <c r="F272" s="52">
        <v>1</v>
      </c>
      <c r="G272" s="52">
        <v>1</v>
      </c>
      <c r="H272" s="19">
        <v>0.47</v>
      </c>
      <c r="I272" s="53">
        <v>0</v>
      </c>
      <c r="J272" s="53">
        <f>Devis!$D$8</f>
        <v>0</v>
      </c>
      <c r="K272" s="135" t="b">
        <f>IF(COUNTIF(A$4:A272,table[[#This Row],[Désignation]])=1,MAX(K$4:K271)+1)</f>
        <v>0</v>
      </c>
      <c r="L272" s="182">
        <f>IF(COUNTIF(B$4:B272,table[[#This Row],[Fournisseur ]])=1,MAX(L$4:L271)+1)</f>
        <v>31</v>
      </c>
      <c r="M272" s="182">
        <f>IF(COUNTIF(C$4:C272,table[[#This Row],[Détails]])=1,MAX(M$4:M271)+1)</f>
        <v>268</v>
      </c>
      <c r="N272" s="140" t="str">
        <f>IFERROR(INDEX(table[Désignation],MATCH(ROW()-4,table[Ordre],0)),"")</f>
        <v/>
      </c>
      <c r="O272" s="139" t="str">
        <f>IFERROR(INDEX(table[[Fournisseur ]],MATCH(ROW()-4,table[Ordre2],0)),"")</f>
        <v/>
      </c>
      <c r="P272" s="139" t="str">
        <f>IFERROR(INDEX(table[Détails],MATCH(ROW()-4,table[Ordre3],0)),"")</f>
        <v>chant U708 ST9</v>
      </c>
    </row>
    <row r="273" spans="1:16">
      <c r="A273" s="54" t="s">
        <v>23</v>
      </c>
      <c r="B273" s="47" t="s">
        <v>389</v>
      </c>
      <c r="C273" s="47" t="s">
        <v>392</v>
      </c>
      <c r="D273" s="47" t="s">
        <v>391</v>
      </c>
      <c r="E273" s="48">
        <v>1</v>
      </c>
      <c r="F273" s="48">
        <v>1</v>
      </c>
      <c r="G273" s="48">
        <v>1</v>
      </c>
      <c r="H273" s="49">
        <v>0.59</v>
      </c>
      <c r="I273" s="50">
        <v>0</v>
      </c>
      <c r="J273" s="50">
        <f>Devis!$D$8</f>
        <v>0</v>
      </c>
      <c r="K273" s="135" t="b">
        <f>IF(COUNTIF(A$4:A273,table[[#This Row],[Désignation]])=1,MAX(K$4:K272)+1)</f>
        <v>0</v>
      </c>
      <c r="L273" s="182" t="b">
        <f>IF(COUNTIF(B$4:B273,table[[#This Row],[Fournisseur ]])=1,MAX(L$4:L272)+1)</f>
        <v>0</v>
      </c>
      <c r="M273" s="182">
        <f>IF(COUNTIF(C$4:C273,table[[#This Row],[Détails]])=1,MAX(M$4:M272)+1)</f>
        <v>269</v>
      </c>
      <c r="N273" s="140" t="str">
        <f>IFERROR(INDEX(table[Désignation],MATCH(ROW()-4,table[Ordre],0)),"")</f>
        <v/>
      </c>
      <c r="O273" s="139" t="str">
        <f>IFERROR(INDEX(table[[Fournisseur ]],MATCH(ROW()-4,table[Ordre2],0)),"")</f>
        <v/>
      </c>
      <c r="P273" s="139" t="str">
        <f>IFERROR(INDEX(table[Détails],MATCH(ROW()-4,table[Ordre3],0)),"")</f>
        <v>chant H028 SEV</v>
      </c>
    </row>
    <row r="274" spans="1:16">
      <c r="A274" s="30" t="s">
        <v>23</v>
      </c>
      <c r="B274" s="51" t="s">
        <v>389</v>
      </c>
      <c r="C274" s="51" t="s">
        <v>612</v>
      </c>
      <c r="D274" s="51" t="s">
        <v>393</v>
      </c>
      <c r="E274" s="52">
        <v>1</v>
      </c>
      <c r="F274" s="52">
        <v>1</v>
      </c>
      <c r="G274" s="52">
        <v>1</v>
      </c>
      <c r="H274" s="19">
        <v>1.4</v>
      </c>
      <c r="I274" s="53">
        <v>0</v>
      </c>
      <c r="J274" s="53">
        <f>Devis!$D$8</f>
        <v>0</v>
      </c>
      <c r="K274" s="135" t="b">
        <f>IF(COUNTIF(A$4:A274,table[[#This Row],[Désignation]])=1,MAX(K$4:K273)+1)</f>
        <v>0</v>
      </c>
      <c r="L274" s="182" t="b">
        <f>IF(COUNTIF(B$4:B274,table[[#This Row],[Fournisseur ]])=1,MAX(L$4:L273)+1)</f>
        <v>0</v>
      </c>
      <c r="M274" s="182">
        <f>IF(COUNTIF(C$4:C274,table[[#This Row],[Détails]])=1,MAX(M$4:M273)+1)</f>
        <v>270</v>
      </c>
      <c r="N274" s="140" t="str">
        <f>IFERROR(INDEX(table[Désignation],MATCH(ROW()-4,table[Ordre],0)),"")</f>
        <v/>
      </c>
      <c r="O274" s="139" t="str">
        <f>IFERROR(INDEX(table[[Fournisseur ]],MATCH(ROW()-4,table[Ordre2],0)),"")</f>
        <v/>
      </c>
      <c r="P274" s="139" t="str">
        <f>IFERROR(INDEX(table[Détails],MATCH(ROW()-4,table[Ordre3],0)),"")</f>
        <v>chant H028 SEV 43 mm</v>
      </c>
    </row>
    <row r="275" spans="1:16">
      <c r="A275" s="54" t="s">
        <v>23</v>
      </c>
      <c r="B275" s="47" t="s">
        <v>389</v>
      </c>
      <c r="C275" s="47" t="s">
        <v>394</v>
      </c>
      <c r="D275" s="47" t="s">
        <v>395</v>
      </c>
      <c r="E275" s="48">
        <v>1</v>
      </c>
      <c r="F275" s="48">
        <v>1</v>
      </c>
      <c r="G275" s="48">
        <v>1</v>
      </c>
      <c r="H275" s="49">
        <v>0.71</v>
      </c>
      <c r="I275" s="50">
        <v>0</v>
      </c>
      <c r="J275" s="50">
        <f>Devis!$D$8</f>
        <v>0</v>
      </c>
      <c r="K275" s="135" t="b">
        <f>IF(COUNTIF(A$4:A275,table[[#This Row],[Désignation]])=1,MAX(K$4:K274)+1)</f>
        <v>0</v>
      </c>
      <c r="L275" s="182" t="b">
        <f>IF(COUNTIF(B$4:B275,table[[#This Row],[Fournisseur ]])=1,MAX(L$4:L274)+1)</f>
        <v>0</v>
      </c>
      <c r="M275" s="182">
        <f>IF(COUNTIF(C$4:C275,table[[#This Row],[Détails]])=1,MAX(M$4:M274)+1)</f>
        <v>271</v>
      </c>
      <c r="N275" s="140" t="str">
        <f>IFERROR(INDEX(table[Désignation],MATCH(ROW()-4,table[Ordre],0)),"")</f>
        <v/>
      </c>
      <c r="O275" s="139" t="str">
        <f>IFERROR(INDEX(table[[Fournisseur ]],MATCH(ROW()-4,table[Ordre2],0)),"")</f>
        <v/>
      </c>
      <c r="P275" s="139" t="str">
        <f>IFERROR(INDEX(table[Détails],MATCH(ROW()-4,table[Ordre3],0)),"")</f>
        <v xml:space="preserve">Chant W980 </v>
      </c>
    </row>
    <row r="276" spans="1:16">
      <c r="A276" s="30" t="s">
        <v>23</v>
      </c>
      <c r="B276" s="51" t="s">
        <v>389</v>
      </c>
      <c r="C276" s="51" t="s">
        <v>396</v>
      </c>
      <c r="D276" s="51" t="s">
        <v>397</v>
      </c>
      <c r="E276" s="52">
        <v>1</v>
      </c>
      <c r="F276" s="52">
        <v>1</v>
      </c>
      <c r="G276" s="52">
        <v>1</v>
      </c>
      <c r="H276" s="19">
        <v>0.59</v>
      </c>
      <c r="I276" s="53">
        <v>0</v>
      </c>
      <c r="J276" s="53">
        <f>Devis!$D$8</f>
        <v>0</v>
      </c>
      <c r="K276" s="135" t="b">
        <f>IF(COUNTIF(A$4:A276,table[[#This Row],[Désignation]])=1,MAX(K$4:K275)+1)</f>
        <v>0</v>
      </c>
      <c r="L276" s="182" t="b">
        <f>IF(COUNTIF(B$4:B276,table[[#This Row],[Fournisseur ]])=1,MAX(L$4:L275)+1)</f>
        <v>0</v>
      </c>
      <c r="M276" s="182">
        <f>IF(COUNTIF(C$4:C276,table[[#This Row],[Détails]])=1,MAX(M$4:M275)+1)</f>
        <v>272</v>
      </c>
      <c r="N276" s="140" t="str">
        <f>IFERROR(INDEX(table[Désignation],MATCH(ROW()-4,table[Ordre],0)),"")</f>
        <v/>
      </c>
      <c r="O276" s="139" t="str">
        <f>IFERROR(INDEX(table[[Fournisseur ]],MATCH(ROW()-4,table[Ordre2],0)),"")</f>
        <v/>
      </c>
      <c r="P276" s="139" t="str">
        <f>IFERROR(INDEX(table[Détails],MATCH(ROW()-4,table[Ordre3],0)),"")</f>
        <v>Chant H3157</v>
      </c>
    </row>
    <row r="277" spans="1:16">
      <c r="A277" s="54" t="s">
        <v>23</v>
      </c>
      <c r="B277" s="47" t="s">
        <v>389</v>
      </c>
      <c r="C277" s="47" t="s">
        <v>398</v>
      </c>
      <c r="D277" s="47" t="s">
        <v>399</v>
      </c>
      <c r="E277" s="48">
        <v>1</v>
      </c>
      <c r="F277" s="48">
        <v>1</v>
      </c>
      <c r="G277" s="48">
        <v>1</v>
      </c>
      <c r="H277" s="49">
        <v>0.47</v>
      </c>
      <c r="I277" s="50">
        <v>0</v>
      </c>
      <c r="J277" s="50">
        <f>Devis!$D$8</f>
        <v>0</v>
      </c>
      <c r="K277" s="135" t="b">
        <f>IF(COUNTIF(A$4:A277,table[[#This Row],[Désignation]])=1,MAX(K$4:K276)+1)</f>
        <v>0</v>
      </c>
      <c r="L277" s="182" t="b">
        <f>IF(COUNTIF(B$4:B277,table[[#This Row],[Fournisseur ]])=1,MAX(L$4:L276)+1)</f>
        <v>0</v>
      </c>
      <c r="M277" s="182">
        <f>IF(COUNTIF(C$4:C277,table[[#This Row],[Détails]])=1,MAX(M$4:M276)+1)</f>
        <v>273</v>
      </c>
      <c r="N277" s="140" t="str">
        <f>IFERROR(INDEX(table[Désignation],MATCH(ROW()-4,table[Ordre],0)),"")</f>
        <v/>
      </c>
      <c r="O277" s="139" t="str">
        <f>IFERROR(INDEX(table[[Fournisseur ]],MATCH(ROW()-4,table[Ordre2],0)),"")</f>
        <v/>
      </c>
      <c r="P277" s="139" t="str">
        <f>IFERROR(INDEX(table[Détails],MATCH(ROW()-4,table[Ordre3],0)),"")</f>
        <v>Chant U201 ST9 1mm</v>
      </c>
    </row>
    <row r="278" spans="1:16">
      <c r="A278" s="29" t="s">
        <v>23</v>
      </c>
      <c r="B278" s="51" t="s">
        <v>389</v>
      </c>
      <c r="C278" s="51" t="s">
        <v>400</v>
      </c>
      <c r="D278" s="51" t="s">
        <v>401</v>
      </c>
      <c r="E278" s="52">
        <v>1</v>
      </c>
      <c r="F278" s="52">
        <v>1</v>
      </c>
      <c r="G278" s="52">
        <v>1</v>
      </c>
      <c r="H278" s="19">
        <v>0.6</v>
      </c>
      <c r="I278" s="53">
        <v>0</v>
      </c>
      <c r="J278" s="53">
        <f>Devis!$D$8</f>
        <v>0</v>
      </c>
      <c r="K278" s="135" t="b">
        <f>IF(COUNTIF(A$4:A278,table[[#This Row],[Désignation]])=1,MAX(K$4:K277)+1)</f>
        <v>0</v>
      </c>
      <c r="L278" s="182" t="b">
        <f>IF(COUNTIF(B$4:B278,table[[#This Row],[Fournisseur ]])=1,MAX(L$4:L277)+1)</f>
        <v>0</v>
      </c>
      <c r="M278" s="182">
        <f>IF(COUNTIF(C$4:C278,table[[#This Row],[Détails]])=1,MAX(M$4:M277)+1)</f>
        <v>274</v>
      </c>
      <c r="N278" s="140" t="str">
        <f>IFERROR(INDEX(table[Désignation],MATCH(ROW()-4,table[Ordre],0)),"")</f>
        <v/>
      </c>
      <c r="O278" s="139" t="str">
        <f>IFERROR(INDEX(table[[Fournisseur ]],MATCH(ROW()-4,table[Ordre2],0)),"")</f>
        <v/>
      </c>
      <c r="P278" s="139" t="str">
        <f>IFERROR(INDEX(table[Détails],MATCH(ROW()-4,table[Ordre3],0)),"")</f>
        <v>Chant H3331</v>
      </c>
    </row>
    <row r="279" spans="1:16">
      <c r="A279" s="46" t="s">
        <v>23</v>
      </c>
      <c r="B279" s="47" t="s">
        <v>389</v>
      </c>
      <c r="C279" s="47" t="s">
        <v>575</v>
      </c>
      <c r="D279" s="47"/>
      <c r="E279" s="48">
        <v>1</v>
      </c>
      <c r="F279" s="48">
        <v>1</v>
      </c>
      <c r="G279" s="48">
        <v>1</v>
      </c>
      <c r="H279" s="49">
        <v>0.59</v>
      </c>
      <c r="I279" s="50">
        <v>0</v>
      </c>
      <c r="J279" s="50">
        <f>Devis!$D$8</f>
        <v>0</v>
      </c>
      <c r="K279" s="135" t="b">
        <f>IF(COUNTIF(A$4:A279,table[[#This Row],[Désignation]])=1,MAX(K$4:K278)+1)</f>
        <v>0</v>
      </c>
      <c r="L279" s="182" t="b">
        <f>IF(COUNTIF(B$4:B279,table[[#This Row],[Fournisseur ]])=1,MAX(L$4:L278)+1)</f>
        <v>0</v>
      </c>
      <c r="M279" s="182">
        <f>IF(COUNTIF(C$4:C279,table[[#This Row],[Détails]])=1,MAX(M$4:M278)+1)</f>
        <v>275</v>
      </c>
      <c r="N279" s="140" t="str">
        <f>IFERROR(INDEX(table[Désignation],MATCH(ROW()-4,table[Ordre],0)),"")</f>
        <v/>
      </c>
      <c r="O279" s="139" t="str">
        <f>IFERROR(INDEX(table[[Fournisseur ]],MATCH(ROW()-4,table[Ordre2],0)),"")</f>
        <v/>
      </c>
      <c r="P279" s="139" t="str">
        <f>IFERROR(INDEX(table[Détails],MATCH(ROW()-4,table[Ordre3],0)),"")</f>
        <v>Chant H3991 1 mm</v>
      </c>
    </row>
    <row r="280" spans="1:16">
      <c r="A280" s="29" t="s">
        <v>23</v>
      </c>
      <c r="B280" s="51" t="s">
        <v>389</v>
      </c>
      <c r="C280" s="51" t="s">
        <v>576</v>
      </c>
      <c r="D280" s="51" t="s">
        <v>402</v>
      </c>
      <c r="E280" s="52">
        <v>1</v>
      </c>
      <c r="F280" s="52">
        <v>1</v>
      </c>
      <c r="G280" s="52">
        <v>1</v>
      </c>
      <c r="H280" s="19">
        <v>0.47</v>
      </c>
      <c r="I280" s="53">
        <v>0</v>
      </c>
      <c r="J280" s="53">
        <f>Devis!$D$8</f>
        <v>0</v>
      </c>
      <c r="K280" s="135" t="b">
        <f>IF(COUNTIF(A$4:A280,table[[#This Row],[Désignation]])=1,MAX(K$4:K279)+1)</f>
        <v>0</v>
      </c>
      <c r="L280" s="182" t="b">
        <f>IF(COUNTIF(B$4:B280,table[[#This Row],[Fournisseur ]])=1,MAX(L$4:L279)+1)</f>
        <v>0</v>
      </c>
      <c r="M280" s="182">
        <f>IF(COUNTIF(C$4:C280,table[[#This Row],[Détails]])=1,MAX(M$4:M279)+1)</f>
        <v>276</v>
      </c>
      <c r="N280" s="140" t="str">
        <f>IFERROR(INDEX(table[Désignation],MATCH(ROW()-4,table[Ordre],0)),"")</f>
        <v/>
      </c>
      <c r="O280" s="139" t="str">
        <f>IFERROR(INDEX(table[[Fournisseur ]],MATCH(ROW()-4,table[Ordre2],0)),"")</f>
        <v/>
      </c>
      <c r="P280" s="139" t="str">
        <f>IFERROR(INDEX(table[Détails],MATCH(ROW()-4,table[Ordre3],0)),"")</f>
        <v>Chant U775</v>
      </c>
    </row>
    <row r="281" spans="1:16">
      <c r="A281" s="46" t="s">
        <v>23</v>
      </c>
      <c r="B281" s="47" t="s">
        <v>389</v>
      </c>
      <c r="C281" s="47" t="s">
        <v>577</v>
      </c>
      <c r="D281" s="47" t="s">
        <v>403</v>
      </c>
      <c r="E281" s="48">
        <v>1</v>
      </c>
      <c r="F281" s="48">
        <v>1</v>
      </c>
      <c r="G281" s="48">
        <v>1</v>
      </c>
      <c r="H281" s="49">
        <v>0.59</v>
      </c>
      <c r="I281" s="50">
        <v>0</v>
      </c>
      <c r="J281" s="50">
        <f>Devis!$D$8</f>
        <v>0</v>
      </c>
      <c r="K281" s="135" t="b">
        <f>IF(COUNTIF(A$4:A281,table[[#This Row],[Désignation]])=1,MAX(K$4:K280)+1)</f>
        <v>0</v>
      </c>
      <c r="L281" s="182" t="b">
        <f>IF(COUNTIF(B$4:B281,table[[#This Row],[Fournisseur ]])=1,MAX(L$4:L280)+1)</f>
        <v>0</v>
      </c>
      <c r="M281" s="182">
        <f>IF(COUNTIF(C$4:C281,table[[#This Row],[Détails]])=1,MAX(M$4:M280)+1)</f>
        <v>277</v>
      </c>
      <c r="N281" s="140" t="str">
        <f>IFERROR(INDEX(table[Désignation],MATCH(ROW()-4,table[Ordre],0)),"")</f>
        <v/>
      </c>
      <c r="O281" s="139" t="str">
        <f>IFERROR(INDEX(table[[Fournisseur ]],MATCH(ROW()-4,table[Ordre2],0)),"")</f>
        <v/>
      </c>
      <c r="P281" s="139" t="str">
        <f>IFERROR(INDEX(table[Détails],MATCH(ROW()-4,table[Ordre3],0)),"")</f>
        <v xml:space="preserve"> Chant U119 VL </v>
      </c>
    </row>
    <row r="282" spans="1:16">
      <c r="A282" s="29" t="s">
        <v>23</v>
      </c>
      <c r="B282" s="51" t="s">
        <v>389</v>
      </c>
      <c r="C282" s="51" t="s">
        <v>578</v>
      </c>
      <c r="D282" s="51" t="s">
        <v>404</v>
      </c>
      <c r="E282" s="52">
        <v>1</v>
      </c>
      <c r="F282" s="52">
        <v>1</v>
      </c>
      <c r="G282" s="52">
        <v>1</v>
      </c>
      <c r="H282" s="19">
        <v>0.59</v>
      </c>
      <c r="I282" s="53">
        <v>0</v>
      </c>
      <c r="J282" s="53">
        <f>Devis!$D$8</f>
        <v>0</v>
      </c>
      <c r="K282" s="135" t="b">
        <f>IF(COUNTIF(A$4:A282,table[[#This Row],[Désignation]])=1,MAX(K$4:K281)+1)</f>
        <v>0</v>
      </c>
      <c r="L282" s="182" t="b">
        <f>IF(COUNTIF(B$4:B282,table[[#This Row],[Fournisseur ]])=1,MAX(L$4:L281)+1)</f>
        <v>0</v>
      </c>
      <c r="M282" s="182">
        <f>IF(COUNTIF(C$4:C282,table[[#This Row],[Détails]])=1,MAX(M$4:M281)+1)</f>
        <v>278</v>
      </c>
      <c r="N282" s="140" t="str">
        <f>IFERROR(INDEX(table[Désignation],MATCH(ROW()-4,table[Ordre],0)),"")</f>
        <v/>
      </c>
      <c r="O282" s="139" t="str">
        <f>IFERROR(INDEX(table[[Fournisseur ]],MATCH(ROW()-4,table[Ordre2],0)),"")</f>
        <v/>
      </c>
      <c r="P282" s="139" t="str">
        <f>IFERROR(INDEX(table[Détails],MATCH(ROW()-4,table[Ordre3],0)),"")</f>
        <v>Chant Hêtre Country H3991 ST10</v>
      </c>
    </row>
    <row r="283" spans="1:16">
      <c r="A283" s="46" t="s">
        <v>23</v>
      </c>
      <c r="B283" s="47" t="s">
        <v>389</v>
      </c>
      <c r="C283" s="47" t="s">
        <v>579</v>
      </c>
      <c r="D283" s="47" t="s">
        <v>404</v>
      </c>
      <c r="E283" s="48">
        <v>1</v>
      </c>
      <c r="F283" s="48">
        <v>1</v>
      </c>
      <c r="G283" s="48">
        <v>1</v>
      </c>
      <c r="H283" s="49">
        <v>0.59</v>
      </c>
      <c r="I283" s="50">
        <v>0</v>
      </c>
      <c r="J283" s="50">
        <f>Devis!$D$8</f>
        <v>0</v>
      </c>
      <c r="K283" s="135" t="b">
        <f>IF(COUNTIF(A$4:A283,table[[#This Row],[Désignation]])=1,MAX(K$4:K282)+1)</f>
        <v>0</v>
      </c>
      <c r="L283" s="182" t="b">
        <f>IF(COUNTIF(B$4:B283,table[[#This Row],[Fournisseur ]])=1,MAX(L$4:L282)+1)</f>
        <v>0</v>
      </c>
      <c r="M283" s="182">
        <f>IF(COUNTIF(C$4:C283,table[[#This Row],[Détails]])=1,MAX(M$4:M282)+1)</f>
        <v>279</v>
      </c>
      <c r="N283" s="140" t="str">
        <f>IFERROR(INDEX(table[Désignation],MATCH(ROW()-4,table[Ordre],0)),"")</f>
        <v/>
      </c>
      <c r="O283" s="139" t="str">
        <f>IFERROR(INDEX(table[[Fournisseur ]],MATCH(ROW()-4,table[Ordre2],0)),"")</f>
        <v/>
      </c>
      <c r="P283" s="139" t="str">
        <f>IFERROR(INDEX(table[Détails],MATCH(ROW()-4,table[Ordre3],0)),"")</f>
        <v>Chant Poirier Trano H3114 ST9</v>
      </c>
    </row>
    <row r="284" spans="1:16">
      <c r="A284" s="30" t="s">
        <v>23</v>
      </c>
      <c r="B284" s="51" t="s">
        <v>389</v>
      </c>
      <c r="C284" s="51" t="s">
        <v>580</v>
      </c>
      <c r="D284" s="51" t="s">
        <v>405</v>
      </c>
      <c r="E284" s="52">
        <v>1</v>
      </c>
      <c r="F284" s="52">
        <v>1</v>
      </c>
      <c r="G284" s="52">
        <v>1</v>
      </c>
      <c r="H284" s="19">
        <v>0.47</v>
      </c>
      <c r="I284" s="53">
        <v>0</v>
      </c>
      <c r="J284" s="53">
        <f>Devis!$D$8</f>
        <v>0</v>
      </c>
      <c r="K284" s="135" t="b">
        <f>IF(COUNTIF(A$4:A284,table[[#This Row],[Désignation]])=1,MAX(K$4:K283)+1)</f>
        <v>0</v>
      </c>
      <c r="L284" s="182" t="b">
        <f>IF(COUNTIF(B$4:B284,table[[#This Row],[Fournisseur ]])=1,MAX(L$4:L283)+1)</f>
        <v>0</v>
      </c>
      <c r="M284" s="182">
        <f>IF(COUNTIF(C$4:C284,table[[#This Row],[Détails]])=1,MAX(M$4:M283)+1)</f>
        <v>280</v>
      </c>
      <c r="N284" s="140" t="str">
        <f>IFERROR(INDEX(table[Désignation],MATCH(ROW()-4,table[Ordre],0)),"")</f>
        <v/>
      </c>
      <c r="O284" s="139" t="str">
        <f>IFERROR(INDEX(table[[Fournisseur ]],MATCH(ROW()-4,table[Ordre2],0)),"")</f>
        <v/>
      </c>
      <c r="P284" s="139" t="str">
        <f>IFERROR(INDEX(table[Détails],MATCH(ROW()-4,table[Ordre3],0)),"")</f>
        <v>Chant Vert fjord</v>
      </c>
    </row>
    <row r="285" spans="1:16">
      <c r="A285" s="46" t="s">
        <v>23</v>
      </c>
      <c r="B285" s="47" t="s">
        <v>389</v>
      </c>
      <c r="C285" s="47" t="s">
        <v>581</v>
      </c>
      <c r="D285" s="79">
        <v>43488</v>
      </c>
      <c r="E285" s="48">
        <v>1</v>
      </c>
      <c r="F285" s="48">
        <v>1</v>
      </c>
      <c r="G285" s="48">
        <v>1</v>
      </c>
      <c r="H285" s="49">
        <v>0.47</v>
      </c>
      <c r="I285" s="50">
        <v>0</v>
      </c>
      <c r="J285" s="50">
        <f>Devis!$D$8</f>
        <v>0</v>
      </c>
      <c r="K285" s="135" t="b">
        <f>IF(COUNTIF(A$4:A285,table[[#This Row],[Désignation]])=1,MAX(K$4:K284)+1)</f>
        <v>0</v>
      </c>
      <c r="L285" s="182" t="b">
        <f>IF(COUNTIF(B$4:B285,table[[#This Row],[Fournisseur ]])=1,MAX(L$4:L284)+1)</f>
        <v>0</v>
      </c>
      <c r="M285" s="182">
        <f>IF(COUNTIF(C$4:C285,table[[#This Row],[Détails]])=1,MAX(M$4:M284)+1)</f>
        <v>281</v>
      </c>
      <c r="N285" s="140" t="str">
        <f>IFERROR(INDEX(table[Désignation],MATCH(ROW()-4,table[Ordre],0)),"")</f>
        <v/>
      </c>
      <c r="O285" s="139" t="str">
        <f>IFERROR(INDEX(table[[Fournisseur ]],MATCH(ROW()-4,table[Ordre2],0)),"")</f>
        <v/>
      </c>
      <c r="P285" s="139" t="str">
        <f>IFERROR(INDEX(table[Détails],MATCH(ROW()-4,table[Ordre3],0)),"")</f>
        <v>Chant U113</v>
      </c>
    </row>
    <row r="286" spans="1:16">
      <c r="A286" s="29" t="s">
        <v>23</v>
      </c>
      <c r="B286" s="51" t="s">
        <v>389</v>
      </c>
      <c r="C286" s="51" t="s">
        <v>582</v>
      </c>
      <c r="D286" s="80" t="s">
        <v>404</v>
      </c>
      <c r="E286" s="52">
        <v>1</v>
      </c>
      <c r="F286" s="52">
        <v>1</v>
      </c>
      <c r="G286" s="52">
        <v>1</v>
      </c>
      <c r="H286" s="19">
        <v>0.47</v>
      </c>
      <c r="I286" s="53">
        <v>0</v>
      </c>
      <c r="J286" s="53">
        <f>Devis!$D$8</f>
        <v>0</v>
      </c>
      <c r="K286" s="135" t="b">
        <f>IF(COUNTIF(A$4:A286,table[[#This Row],[Désignation]])=1,MAX(K$4:K285)+1)</f>
        <v>0</v>
      </c>
      <c r="L286" s="182" t="b">
        <f>IF(COUNTIF(B$4:B286,table[[#This Row],[Fournisseur ]])=1,MAX(L$4:L285)+1)</f>
        <v>0</v>
      </c>
      <c r="M286" s="182">
        <f>IF(COUNTIF(C$4:C286,table[[#This Row],[Détails]])=1,MAX(M$4:M285)+1)</f>
        <v>282</v>
      </c>
      <c r="N286" s="140" t="str">
        <f>IFERROR(INDEX(table[Désignation],MATCH(ROW()-4,table[Ordre],0)),"")</f>
        <v/>
      </c>
      <c r="O286" s="139" t="str">
        <f>IFERROR(INDEX(table[[Fournisseur ]],MATCH(ROW()-4,table[Ordre2],0)),"")</f>
        <v/>
      </c>
      <c r="P286" s="139" t="str">
        <f>IFERROR(INDEX(table[Détails],MATCH(ROW()-4,table[Ordre3],0)),"")</f>
        <v>Chant W980</v>
      </c>
    </row>
    <row r="287" spans="1:16">
      <c r="A287" s="46" t="s">
        <v>23</v>
      </c>
      <c r="B287" s="47" t="s">
        <v>389</v>
      </c>
      <c r="C287" s="47" t="s">
        <v>583</v>
      </c>
      <c r="D287" s="79" t="s">
        <v>404</v>
      </c>
      <c r="E287" s="48">
        <v>1</v>
      </c>
      <c r="F287" s="48">
        <v>1</v>
      </c>
      <c r="G287" s="48">
        <v>1</v>
      </c>
      <c r="H287" s="49">
        <v>0.47</v>
      </c>
      <c r="I287" s="50">
        <v>0</v>
      </c>
      <c r="J287" s="50">
        <f>Devis!$D$8</f>
        <v>0</v>
      </c>
      <c r="K287" s="135" t="b">
        <f>IF(COUNTIF(A$4:A287,table[[#This Row],[Désignation]])=1,MAX(K$4:K286)+1)</f>
        <v>0</v>
      </c>
      <c r="L287" s="182" t="b">
        <f>IF(COUNTIF(B$4:B287,table[[#This Row],[Fournisseur ]])=1,MAX(L$4:L286)+1)</f>
        <v>0</v>
      </c>
      <c r="M287" s="182">
        <f>IF(COUNTIF(C$4:C287,table[[#This Row],[Détails]])=1,MAX(M$4:M286)+1)</f>
        <v>283</v>
      </c>
      <c r="N287" s="140" t="str">
        <f>IFERROR(INDEX(table[Désignation],MATCH(ROW()-4,table[Ordre],0)),"")</f>
        <v/>
      </c>
      <c r="O287" s="139" t="str">
        <f>IFERROR(INDEX(table[[Fournisseur ]],MATCH(ROW()-4,table[Ordre2],0)),"")</f>
        <v/>
      </c>
      <c r="P287" s="139" t="str">
        <f>IFERROR(INDEX(table[Détails],MATCH(ROW()-4,table[Ordre3],0)),"")</f>
        <v>Chant U963</v>
      </c>
    </row>
    <row r="288" spans="1:16">
      <c r="A288" s="29" t="s">
        <v>23</v>
      </c>
      <c r="B288" s="51" t="s">
        <v>389</v>
      </c>
      <c r="C288" s="51" t="s">
        <v>584</v>
      </c>
      <c r="D288" s="80" t="s">
        <v>407</v>
      </c>
      <c r="E288" s="52">
        <v>1</v>
      </c>
      <c r="F288" s="52">
        <v>1</v>
      </c>
      <c r="G288" s="52">
        <v>1</v>
      </c>
      <c r="H288" s="19">
        <v>0.94</v>
      </c>
      <c r="I288" s="53">
        <v>0</v>
      </c>
      <c r="J288" s="53">
        <f>Devis!$D$8</f>
        <v>0</v>
      </c>
      <c r="K288" s="135" t="b">
        <f>IF(COUNTIF(A$4:A288,table[[#This Row],[Désignation]])=1,MAX(K$4:K287)+1)</f>
        <v>0</v>
      </c>
      <c r="L288" s="182" t="b">
        <f>IF(COUNTIF(B$4:B288,table[[#This Row],[Fournisseur ]])=1,MAX(L$4:L287)+1)</f>
        <v>0</v>
      </c>
      <c r="M288" s="182">
        <f>IF(COUNTIF(C$4:C288,table[[#This Row],[Détails]])=1,MAX(M$4:M287)+1)</f>
        <v>284</v>
      </c>
      <c r="N288" s="140" t="str">
        <f>IFERROR(INDEX(table[Désignation],MATCH(ROW()-4,table[Ordre],0)),"")</f>
        <v/>
      </c>
      <c r="O288" s="139" t="str">
        <f>IFERROR(INDEX(table[[Fournisseur ]],MATCH(ROW()-4,table[Ordre2],0)),"")</f>
        <v/>
      </c>
      <c r="P288" s="139" t="str">
        <f>IFERROR(INDEX(table[Détails],MATCH(ROW()-4,table[Ordre3],0)),"")</f>
        <v>Chant W980 43</v>
      </c>
    </row>
    <row r="289" spans="1:16">
      <c r="A289" s="54" t="s">
        <v>23</v>
      </c>
      <c r="B289" s="47" t="s">
        <v>408</v>
      </c>
      <c r="C289" s="47" t="s">
        <v>409</v>
      </c>
      <c r="D289" s="47"/>
      <c r="E289" s="48">
        <v>2.5</v>
      </c>
      <c r="F289" s="48">
        <v>1.22</v>
      </c>
      <c r="G289" s="48">
        <v>1</v>
      </c>
      <c r="H289" s="49">
        <v>80</v>
      </c>
      <c r="I289" s="50">
        <v>0</v>
      </c>
      <c r="J289" s="50">
        <f>Devis!$D$8</f>
        <v>0</v>
      </c>
      <c r="K289" s="135" t="b">
        <f>IF(COUNTIF(A$4:A289,table[[#This Row],[Désignation]])=1,MAX(K$4:K288)+1)</f>
        <v>0</v>
      </c>
      <c r="L289" s="182">
        <f>IF(COUNTIF(B$4:B289,table[[#This Row],[Fournisseur ]])=1,MAX(L$4:L288)+1)</f>
        <v>32</v>
      </c>
      <c r="M289" s="182">
        <f>IF(COUNTIF(C$4:C289,table[[#This Row],[Détails]])=1,MAX(M$4:M288)+1)</f>
        <v>285</v>
      </c>
      <c r="N289" s="140" t="str">
        <f>IFERROR(INDEX(table[Désignation],MATCH(ROW()-4,table[Ordre],0)),"")</f>
        <v/>
      </c>
      <c r="O289" s="139" t="str">
        <f>IFERROR(INDEX(table[[Fournisseur ]],MATCH(ROW()-4,table[Ordre2],0)),"")</f>
        <v/>
      </c>
      <c r="P289" s="139" t="str">
        <f>IFERROR(INDEX(table[Détails],MATCH(ROW()-4,table[Ordre3],0)),"")</f>
        <v>Panneau hetre latté</v>
      </c>
    </row>
    <row r="290" spans="1:16">
      <c r="A290" s="30" t="s">
        <v>23</v>
      </c>
      <c r="B290" s="51" t="s">
        <v>408</v>
      </c>
      <c r="C290" s="51" t="s">
        <v>410</v>
      </c>
      <c r="D290" s="51" t="s">
        <v>411</v>
      </c>
      <c r="E290" s="52">
        <v>2.1800000000000002</v>
      </c>
      <c r="F290" s="52">
        <v>1.22</v>
      </c>
      <c r="G290" s="52">
        <v>1</v>
      </c>
      <c r="H290" s="19">
        <v>172.95</v>
      </c>
      <c r="I290" s="53">
        <v>0</v>
      </c>
      <c r="J290" s="53">
        <f>Devis!$D$8</f>
        <v>0</v>
      </c>
      <c r="K290" s="135" t="b">
        <f>IF(COUNTIF(A$4:A290,table[[#This Row],[Désignation]])=1,MAX(K$4:K289)+1)</f>
        <v>0</v>
      </c>
      <c r="L290" s="182" t="b">
        <f>IF(COUNTIF(B$4:B290,table[[#This Row],[Fournisseur ]])=1,MAX(L$4:L289)+1)</f>
        <v>0</v>
      </c>
      <c r="M290" s="182">
        <f>IF(COUNTIF(C$4:C290,table[[#This Row],[Détails]])=1,MAX(M$4:M289)+1)</f>
        <v>286</v>
      </c>
      <c r="N290" s="140" t="str">
        <f>IFERROR(INDEX(table[Désignation],MATCH(ROW()-4,table[Ordre],0)),"")</f>
        <v/>
      </c>
      <c r="O290" s="139" t="str">
        <f>IFERROR(INDEX(table[[Fournisseur ]],MATCH(ROW()-4,table[Ordre2],0)),"")</f>
        <v/>
      </c>
      <c r="P290" s="139" t="str">
        <f>IFERROR(INDEX(table[Détails],MATCH(ROW()-4,table[Ordre3],0)),"")</f>
        <v>Panneaux chêne lame entière</v>
      </c>
    </row>
    <row r="291" spans="1:16">
      <c r="A291" s="46" t="s">
        <v>23</v>
      </c>
      <c r="B291" s="47" t="s">
        <v>408</v>
      </c>
      <c r="C291" s="47" t="s">
        <v>412</v>
      </c>
      <c r="D291" s="47" t="s">
        <v>411</v>
      </c>
      <c r="E291" s="48">
        <v>1</v>
      </c>
      <c r="F291" s="48">
        <v>1</v>
      </c>
      <c r="G291" s="48">
        <v>1</v>
      </c>
      <c r="H291" s="49">
        <v>207</v>
      </c>
      <c r="I291" s="50">
        <v>0</v>
      </c>
      <c r="J291" s="50">
        <f>Devis!$D$8</f>
        <v>0</v>
      </c>
      <c r="K291" s="135" t="b">
        <f>IF(COUNTIF(A$4:A291,table[[#This Row],[Désignation]])=1,MAX(K$4:K290)+1)</f>
        <v>0</v>
      </c>
      <c r="L291" s="182" t="b">
        <f>IF(COUNTIF(B$4:B291,table[[#This Row],[Fournisseur ]])=1,MAX(L$4:L290)+1)</f>
        <v>0</v>
      </c>
      <c r="M291" s="182">
        <f>IF(COUNTIF(C$4:C291,table[[#This Row],[Détails]])=1,MAX(M$4:M290)+1)</f>
        <v>287</v>
      </c>
      <c r="N291" s="140" t="str">
        <f>IFERROR(INDEX(table[Désignation],MATCH(ROW()-4,table[Ordre],0)),"")</f>
        <v/>
      </c>
      <c r="O291" s="139" t="str">
        <f>IFERROR(INDEX(table[[Fournisseur ]],MATCH(ROW()-4,table[Ordre2],0)),"")</f>
        <v/>
      </c>
      <c r="P291" s="139" t="str">
        <f>IFERROR(INDEX(table[Détails],MATCH(ROW()-4,table[Ordre3],0)),"")</f>
        <v>Panneaux hêtre 2,5*1,22</v>
      </c>
    </row>
    <row r="292" spans="1:16">
      <c r="A292" s="30" t="s">
        <v>23</v>
      </c>
      <c r="B292" s="51" t="s">
        <v>413</v>
      </c>
      <c r="C292" s="51" t="s">
        <v>414</v>
      </c>
      <c r="D292" s="51" t="s">
        <v>415</v>
      </c>
      <c r="E292" s="52">
        <v>2.5</v>
      </c>
      <c r="F292" s="52">
        <v>1.22</v>
      </c>
      <c r="G292" s="52">
        <v>1</v>
      </c>
      <c r="H292" s="19">
        <v>43.22</v>
      </c>
      <c r="I292" s="53">
        <v>0</v>
      </c>
      <c r="J292" s="53">
        <f>Devis!$D$8</f>
        <v>0</v>
      </c>
      <c r="K292" s="135" t="b">
        <f>IF(COUNTIF(A$4:A292,table[[#This Row],[Désignation]])=1,MAX(K$4:K291)+1)</f>
        <v>0</v>
      </c>
      <c r="L292" s="182">
        <f>IF(COUNTIF(B$4:B292,table[[#This Row],[Fournisseur ]])=1,MAX(L$4:L291)+1)</f>
        <v>33</v>
      </c>
      <c r="M292" s="182">
        <f>IF(COUNTIF(C$4:C292,table[[#This Row],[Détails]])=1,MAX(M$4:M291)+1)</f>
        <v>288</v>
      </c>
      <c r="N292" s="140" t="str">
        <f>IFERROR(INDEX(table[Désignation],MATCH(ROW()-4,table[Ordre],0)),"")</f>
        <v/>
      </c>
      <c r="O292" s="139" t="str">
        <f>IFERROR(INDEX(table[[Fournisseur ]],MATCH(ROW()-4,table[Ordre2],0)),"")</f>
        <v/>
      </c>
      <c r="P292" s="139" t="str">
        <f>IFERROR(INDEX(table[Détails],MATCH(ROW()-4,table[Ordre3],0)),"")</f>
        <v>CP 40 mm Okoumé</v>
      </c>
    </row>
    <row r="293" spans="1:16">
      <c r="A293" s="54" t="s">
        <v>23</v>
      </c>
      <c r="B293" s="47" t="s">
        <v>413</v>
      </c>
      <c r="C293" s="47" t="s">
        <v>585</v>
      </c>
      <c r="D293" s="47" t="s">
        <v>416</v>
      </c>
      <c r="E293" s="48">
        <v>2.5</v>
      </c>
      <c r="F293" s="48">
        <v>1.22</v>
      </c>
      <c r="G293" s="48">
        <v>1</v>
      </c>
      <c r="H293" s="49">
        <v>36.6</v>
      </c>
      <c r="I293" s="50">
        <v>0</v>
      </c>
      <c r="J293" s="50">
        <f>Devis!$D$8</f>
        <v>0</v>
      </c>
      <c r="K293" s="135" t="b">
        <f>IF(COUNTIF(A$4:A293,table[[#This Row],[Désignation]])=1,MAX(K$4:K292)+1)</f>
        <v>0</v>
      </c>
      <c r="L293" s="182" t="b">
        <f>IF(COUNTIF(B$4:B293,table[[#This Row],[Fournisseur ]])=1,MAX(L$4:L292)+1)</f>
        <v>0</v>
      </c>
      <c r="M293" s="182">
        <f>IF(COUNTIF(C$4:C293,table[[#This Row],[Détails]])=1,MAX(M$4:M292)+1)</f>
        <v>289</v>
      </c>
      <c r="N293" s="140" t="str">
        <f>IFERROR(INDEX(table[Désignation],MATCH(ROW()-4,table[Ordre],0)),"")</f>
        <v/>
      </c>
      <c r="O293" s="139" t="str">
        <f>IFERROR(INDEX(table[[Fournisseur ]],MATCH(ROW()-4,table[Ordre2],0)),"")</f>
        <v/>
      </c>
      <c r="P293" s="139" t="str">
        <f>IFERROR(INDEX(table[Détails],MATCH(ROW()-4,table[Ordre3],0)),"")</f>
        <v>CP 40 mm Okoumé O</v>
      </c>
    </row>
    <row r="294" spans="1:16">
      <c r="A294" s="30" t="s">
        <v>23</v>
      </c>
      <c r="B294" s="51" t="s">
        <v>417</v>
      </c>
      <c r="C294" s="51" t="s">
        <v>418</v>
      </c>
      <c r="D294" s="51" t="s">
        <v>79</v>
      </c>
      <c r="E294" s="52">
        <v>2.8</v>
      </c>
      <c r="F294" s="52">
        <v>2.0699999999999998</v>
      </c>
      <c r="G294" s="52">
        <v>1</v>
      </c>
      <c r="H294" s="19">
        <v>17.55</v>
      </c>
      <c r="I294" s="53">
        <v>0</v>
      </c>
      <c r="J294" s="53">
        <f>Devis!$D$8</f>
        <v>0</v>
      </c>
      <c r="K294" s="135" t="b">
        <f>IF(COUNTIF(A$4:A294,table[[#This Row],[Désignation]])=1,MAX(K$4:K293)+1)</f>
        <v>0</v>
      </c>
      <c r="L294" s="182">
        <f>IF(COUNTIF(B$4:B294,table[[#This Row],[Fournisseur ]])=1,MAX(L$4:L293)+1)</f>
        <v>34</v>
      </c>
      <c r="M294" s="182">
        <f>IF(COUNTIF(C$4:C294,table[[#This Row],[Détails]])=1,MAX(M$4:M293)+1)</f>
        <v>290</v>
      </c>
      <c r="N294" s="140" t="str">
        <f>IFERROR(INDEX(table[Désignation],MATCH(ROW()-4,table[Ordre],0)),"")</f>
        <v/>
      </c>
      <c r="O294" s="139" t="str">
        <f>IFERROR(INDEX(table[[Fournisseur ]],MATCH(ROW()-4,table[Ordre2],0)),"")</f>
        <v/>
      </c>
      <c r="P294" s="139" t="str">
        <f>IFERROR(INDEX(table[Détails],MATCH(ROW()-4,table[Ordre3],0)),"")</f>
        <v>H028 SEV</v>
      </c>
    </row>
    <row r="295" spans="1:16">
      <c r="A295" s="54" t="s">
        <v>23</v>
      </c>
      <c r="B295" s="47" t="s">
        <v>417</v>
      </c>
      <c r="C295" s="47" t="s">
        <v>586</v>
      </c>
      <c r="D295" s="47" t="s">
        <v>80</v>
      </c>
      <c r="E295" s="48">
        <v>3.07</v>
      </c>
      <c r="F295" s="48">
        <v>1.32</v>
      </c>
      <c r="G295" s="48">
        <v>1</v>
      </c>
      <c r="H295" s="49">
        <v>22.45</v>
      </c>
      <c r="I295" s="50">
        <v>0</v>
      </c>
      <c r="J295" s="50">
        <f>Devis!$D$8</f>
        <v>0</v>
      </c>
      <c r="K295" s="135" t="b">
        <f>IF(COUNTIF(A$4:A295,table[[#This Row],[Désignation]])=1,MAX(K$4:K294)+1)</f>
        <v>0</v>
      </c>
      <c r="L295" s="182" t="b">
        <f>IF(COUNTIF(B$4:B295,table[[#This Row],[Fournisseur ]])=1,MAX(L$4:L294)+1)</f>
        <v>0</v>
      </c>
      <c r="M295" s="182">
        <f>IF(COUNTIF(C$4:C295,table[[#This Row],[Détails]])=1,MAX(M$4:M294)+1)</f>
        <v>291</v>
      </c>
      <c r="N295" s="140" t="str">
        <f>IFERROR(INDEX(table[Désignation],MATCH(ROW()-4,table[Ordre],0)),"")</f>
        <v/>
      </c>
      <c r="O295" s="139" t="str">
        <f>IFERROR(INDEX(table[[Fournisseur ]],MATCH(ROW()-4,table[Ordre2],0)),"")</f>
        <v/>
      </c>
      <c r="P295" s="139" t="str">
        <f>IFERROR(INDEX(table[Détails],MATCH(ROW()-4,table[Ordre3],0)),"")</f>
        <v>H028 SEV S</v>
      </c>
    </row>
    <row r="296" spans="1:16">
      <c r="A296" s="30" t="s">
        <v>23</v>
      </c>
      <c r="B296" s="51" t="s">
        <v>417</v>
      </c>
      <c r="C296" s="51" t="s">
        <v>419</v>
      </c>
      <c r="D296" s="51" t="s">
        <v>420</v>
      </c>
      <c r="E296" s="52">
        <v>3.07</v>
      </c>
      <c r="F296" s="52">
        <v>1.24</v>
      </c>
      <c r="G296" s="52">
        <v>1</v>
      </c>
      <c r="H296" s="19">
        <v>21.82</v>
      </c>
      <c r="I296" s="53">
        <v>0</v>
      </c>
      <c r="J296" s="53">
        <f>Devis!$D$8</f>
        <v>0</v>
      </c>
      <c r="K296" s="135" t="b">
        <f>IF(COUNTIF(A$4:A296,table[[#This Row],[Désignation]])=1,MAX(K$4:K295)+1)</f>
        <v>0</v>
      </c>
      <c r="L296" s="182" t="b">
        <f>IF(COUNTIF(B$4:B296,table[[#This Row],[Fournisseur ]])=1,MAX(L$4:L295)+1)</f>
        <v>0</v>
      </c>
      <c r="M296" s="182">
        <f>IF(COUNTIF(C$4:C296,table[[#This Row],[Détails]])=1,MAX(M$4:M295)+1)</f>
        <v>292</v>
      </c>
      <c r="N296" s="140" t="str">
        <f>IFERROR(INDEX(table[Désignation],MATCH(ROW()-4,table[Ordre],0)),"")</f>
        <v/>
      </c>
      <c r="O296" s="139" t="str">
        <f>IFERROR(INDEX(table[[Fournisseur ]],MATCH(ROW()-4,table[Ordre2],0)),"")</f>
        <v/>
      </c>
      <c r="P296" s="139" t="str">
        <f>IFERROR(INDEX(table[Détails],MATCH(ROW()-4,table[Ordre3],0)),"")</f>
        <v>Stratifié jaune mimosa</v>
      </c>
    </row>
    <row r="297" spans="1:16">
      <c r="A297" s="46" t="s">
        <v>23</v>
      </c>
      <c r="B297" s="47" t="s">
        <v>421</v>
      </c>
      <c r="C297" s="47" t="s">
        <v>422</v>
      </c>
      <c r="D297" s="47">
        <v>47361</v>
      </c>
      <c r="E297" s="48">
        <v>1</v>
      </c>
      <c r="F297" s="48">
        <v>1</v>
      </c>
      <c r="G297" s="48">
        <v>1</v>
      </c>
      <c r="H297" s="49">
        <v>4.99</v>
      </c>
      <c r="I297" s="50">
        <v>0</v>
      </c>
      <c r="J297" s="50">
        <f>Devis!$D$8</f>
        <v>0</v>
      </c>
      <c r="K297" s="135" t="b">
        <f>IF(COUNTIF(A$4:A297,table[[#This Row],[Désignation]])=1,MAX(K$4:K296)+1)</f>
        <v>0</v>
      </c>
      <c r="L297" s="182">
        <f>IF(COUNTIF(B$4:B297,table[[#This Row],[Fournisseur ]])=1,MAX(L$4:L296)+1)</f>
        <v>35</v>
      </c>
      <c r="M297" s="182">
        <f>IF(COUNTIF(C$4:C297,table[[#This Row],[Détails]])=1,MAX(M$4:M296)+1)</f>
        <v>293</v>
      </c>
      <c r="N297" s="140" t="str">
        <f>IFERROR(INDEX(table[Désignation],MATCH(ROW()-4,table[Ordre],0)),"")</f>
        <v/>
      </c>
      <c r="O297" s="139" t="str">
        <f>IFERROR(INDEX(table[[Fournisseur ]],MATCH(ROW()-4,table[Ordre2],0)),"")</f>
        <v/>
      </c>
      <c r="P297" s="139" t="str">
        <f>IFERROR(INDEX(table[Détails],MATCH(ROW()-4,table[Ordre3],0)),"")</f>
        <v>Joint T Urban</v>
      </c>
    </row>
    <row r="298" spans="1:16">
      <c r="A298" s="29" t="s">
        <v>23</v>
      </c>
      <c r="B298" s="51" t="s">
        <v>421</v>
      </c>
      <c r="C298" s="51" t="s">
        <v>423</v>
      </c>
      <c r="D298" s="51">
        <v>47618</v>
      </c>
      <c r="E298" s="52">
        <v>1</v>
      </c>
      <c r="F298" s="52">
        <v>1</v>
      </c>
      <c r="G298" s="52">
        <v>1</v>
      </c>
      <c r="H298" s="19">
        <v>3.99</v>
      </c>
      <c r="I298" s="53">
        <v>0</v>
      </c>
      <c r="J298" s="53">
        <f>Devis!$D$8</f>
        <v>0</v>
      </c>
      <c r="K298" s="135" t="b">
        <f>IF(COUNTIF(A$4:A298,table[[#This Row],[Désignation]])=1,MAX(K$4:K297)+1)</f>
        <v>0</v>
      </c>
      <c r="L298" s="182" t="b">
        <f>IF(COUNTIF(B$4:B298,table[[#This Row],[Fournisseur ]])=1,MAX(L$4:L297)+1)</f>
        <v>0</v>
      </c>
      <c r="M298" s="182">
        <f>IF(COUNTIF(C$4:C298,table[[#This Row],[Détails]])=1,MAX(M$4:M297)+1)</f>
        <v>294</v>
      </c>
      <c r="N298" s="140" t="str">
        <f>IFERROR(INDEX(table[Désignation],MATCH(ROW()-4,table[Ordre],0)),"")</f>
        <v/>
      </c>
      <c r="O298" s="139" t="str">
        <f>IFERROR(INDEX(table[[Fournisseur ]],MATCH(ROW()-4,table[Ordre2],0)),"")</f>
        <v/>
      </c>
      <c r="P298" s="139" t="str">
        <f>IFERROR(INDEX(table[Détails],MATCH(ROW()-4,table[Ordre3],0)),"")</f>
        <v>Coude Urban</v>
      </c>
    </row>
    <row r="299" spans="1:16">
      <c r="A299" s="46" t="s">
        <v>23</v>
      </c>
      <c r="B299" s="47" t="s">
        <v>421</v>
      </c>
      <c r="C299" s="47" t="s">
        <v>424</v>
      </c>
      <c r="D299" s="47">
        <v>47366</v>
      </c>
      <c r="E299" s="48">
        <v>1</v>
      </c>
      <c r="F299" s="48">
        <v>1</v>
      </c>
      <c r="G299" s="48">
        <v>1</v>
      </c>
      <c r="H299" s="49">
        <v>16.989999999999998</v>
      </c>
      <c r="I299" s="50">
        <v>0</v>
      </c>
      <c r="J299" s="50">
        <f>Devis!$D$8</f>
        <v>0</v>
      </c>
      <c r="K299" s="135" t="b">
        <f>IF(COUNTIF(A$4:A299,table[[#This Row],[Désignation]])=1,MAX(K$4:K298)+1)</f>
        <v>0</v>
      </c>
      <c r="L299" s="182" t="b">
        <f>IF(COUNTIF(B$4:B299,table[[#This Row],[Fournisseur ]])=1,MAX(L$4:L298)+1)</f>
        <v>0</v>
      </c>
      <c r="M299" s="182">
        <f>IF(COUNTIF(C$4:C299,table[[#This Row],[Détails]])=1,MAX(M$4:M298)+1)</f>
        <v>295</v>
      </c>
      <c r="N299" s="140" t="str">
        <f>IFERROR(INDEX(table[Désignation],MATCH(ROW()-4,table[Ordre],0)),"")</f>
        <v/>
      </c>
      <c r="O299" s="139" t="str">
        <f>IFERROR(INDEX(table[[Fournisseur ]],MATCH(ROW()-4,table[Ordre2],0)),"")</f>
        <v/>
      </c>
      <c r="P299" s="139" t="str">
        <f>IFERROR(INDEX(table[Détails],MATCH(ROW()-4,table[Ordre3],0)),"")</f>
        <v>Tube Urban</v>
      </c>
    </row>
    <row r="300" spans="1:16">
      <c r="A300" s="29" t="s">
        <v>23</v>
      </c>
      <c r="B300" s="51" t="s">
        <v>421</v>
      </c>
      <c r="C300" s="51" t="s">
        <v>425</v>
      </c>
      <c r="D300" s="51">
        <v>47363</v>
      </c>
      <c r="E300" s="52">
        <v>1</v>
      </c>
      <c r="F300" s="52">
        <v>1</v>
      </c>
      <c r="G300" s="52">
        <v>1</v>
      </c>
      <c r="H300" s="19">
        <v>4.99</v>
      </c>
      <c r="I300" s="53">
        <v>0</v>
      </c>
      <c r="J300" s="53">
        <f>Devis!$D$8</f>
        <v>0</v>
      </c>
      <c r="K300" s="135" t="b">
        <f>IF(COUNTIF(A$4:A300,table[[#This Row],[Désignation]])=1,MAX(K$4:K299)+1)</f>
        <v>0</v>
      </c>
      <c r="L300" s="182" t="b">
        <f>IF(COUNTIF(B$4:B300,table[[#This Row],[Fournisseur ]])=1,MAX(L$4:L299)+1)</f>
        <v>0</v>
      </c>
      <c r="M300" s="182">
        <f>IF(COUNTIF(C$4:C300,table[[#This Row],[Détails]])=1,MAX(M$4:M299)+1)</f>
        <v>296</v>
      </c>
      <c r="N300" s="140" t="str">
        <f>IFERROR(INDEX(table[Désignation],MATCH(ROW()-4,table[Ordre],0)),"")</f>
        <v/>
      </c>
      <c r="O300" s="139" t="str">
        <f>IFERROR(INDEX(table[[Fournisseur ]],MATCH(ROW()-4,table[Ordre2],0)),"")</f>
        <v/>
      </c>
      <c r="P300" s="139" t="str">
        <f>IFERROR(INDEX(table[Détails],MATCH(ROW()-4,table[Ordre3],0)),"")</f>
        <v>Départ Urban</v>
      </c>
    </row>
    <row r="301" spans="1:16">
      <c r="A301" s="46" t="s">
        <v>26</v>
      </c>
      <c r="B301" s="47" t="s">
        <v>426</v>
      </c>
      <c r="C301" s="47" t="s">
        <v>427</v>
      </c>
      <c r="D301" s="47">
        <v>47361</v>
      </c>
      <c r="E301" s="48">
        <v>1</v>
      </c>
      <c r="F301" s="48">
        <v>1</v>
      </c>
      <c r="G301" s="48">
        <v>1</v>
      </c>
      <c r="H301" s="49">
        <v>4.99</v>
      </c>
      <c r="I301" s="50">
        <v>0</v>
      </c>
      <c r="J301" s="50">
        <f>Devis!$D$8</f>
        <v>0</v>
      </c>
      <c r="K301" s="135" t="b">
        <f>IF(COUNTIF(A$4:A301,table[[#This Row],[Désignation]])=1,MAX(K$4:K300)+1)</f>
        <v>0</v>
      </c>
      <c r="L301" s="182">
        <f>IF(COUNTIF(B$4:B301,table[[#This Row],[Fournisseur ]])=1,MAX(L$4:L300)+1)</f>
        <v>36</v>
      </c>
      <c r="M301" s="182">
        <f>IF(COUNTIF(C$4:C301,table[[#This Row],[Détails]])=1,MAX(M$4:M300)+1)</f>
        <v>297</v>
      </c>
      <c r="N301" s="140" t="str">
        <f>IFERROR(INDEX(table[Désignation],MATCH(ROW()-4,table[Ordre],0)),"")</f>
        <v/>
      </c>
      <c r="O301" s="139" t="str">
        <f>IFERROR(INDEX(table[[Fournisseur ]],MATCH(ROW()-4,table[Ordre2],0)),"")</f>
        <v/>
      </c>
      <c r="P301" s="139" t="str">
        <f>IFERROR(INDEX(table[Détails],MATCH(ROW()-4,table[Ordre3],0)),"")</f>
        <v>Urban T</v>
      </c>
    </row>
    <row r="302" spans="1:16">
      <c r="A302" s="29" t="s">
        <v>26</v>
      </c>
      <c r="B302" s="51" t="s">
        <v>426</v>
      </c>
      <c r="C302" s="51" t="s">
        <v>428</v>
      </c>
      <c r="D302" s="51">
        <v>47366</v>
      </c>
      <c r="E302" s="52">
        <v>1</v>
      </c>
      <c r="F302" s="52">
        <v>1</v>
      </c>
      <c r="G302" s="52">
        <v>1</v>
      </c>
      <c r="H302" s="19">
        <v>16.989999999999998</v>
      </c>
      <c r="I302" s="53">
        <v>0</v>
      </c>
      <c r="J302" s="53">
        <f>Devis!$D$8</f>
        <v>0</v>
      </c>
      <c r="K302" s="135" t="b">
        <f>IF(COUNTIF(A$4:A302,table[[#This Row],[Désignation]])=1,MAX(K$4:K301)+1)</f>
        <v>0</v>
      </c>
      <c r="L302" s="182" t="b">
        <f>IF(COUNTIF(B$4:B302,table[[#This Row],[Fournisseur ]])=1,MAX(L$4:L301)+1)</f>
        <v>0</v>
      </c>
      <c r="M302" s="182">
        <f>IF(COUNTIF(C$4:C302,table[[#This Row],[Détails]])=1,MAX(M$4:M301)+1)</f>
        <v>298</v>
      </c>
      <c r="N302" s="140" t="str">
        <f>IFERROR(INDEX(table[Désignation],MATCH(ROW()-4,table[Ordre],0)),"")</f>
        <v/>
      </c>
      <c r="O302" s="139" t="str">
        <f>IFERROR(INDEX(table[[Fournisseur ]],MATCH(ROW()-4,table[Ordre2],0)),"")</f>
        <v/>
      </c>
      <c r="P302" s="139" t="str">
        <f>IFERROR(INDEX(table[Détails],MATCH(ROW()-4,table[Ordre3],0)),"")</f>
        <v>Urban tube 3 m</v>
      </c>
    </row>
    <row r="303" spans="1:16">
      <c r="A303" s="46" t="s">
        <v>26</v>
      </c>
      <c r="B303" s="47" t="s">
        <v>426</v>
      </c>
      <c r="C303" s="47" t="s">
        <v>429</v>
      </c>
      <c r="D303" s="47">
        <v>47618</v>
      </c>
      <c r="E303" s="48">
        <v>1</v>
      </c>
      <c r="F303" s="48">
        <v>1</v>
      </c>
      <c r="G303" s="48">
        <v>1</v>
      </c>
      <c r="H303" s="49">
        <v>3.99</v>
      </c>
      <c r="I303" s="50">
        <v>0</v>
      </c>
      <c r="J303" s="50">
        <f>Devis!$D$8</f>
        <v>0</v>
      </c>
      <c r="K303" s="135" t="b">
        <f>IF(COUNTIF(A$4:A303,table[[#This Row],[Désignation]])=1,MAX(K$4:K302)+1)</f>
        <v>0</v>
      </c>
      <c r="L303" s="182" t="b">
        <f>IF(COUNTIF(B$4:B303,table[[#This Row],[Fournisseur ]])=1,MAX(L$4:L302)+1)</f>
        <v>0</v>
      </c>
      <c r="M303" s="182">
        <f>IF(COUNTIF(C$4:C303,table[[#This Row],[Détails]])=1,MAX(M$4:M302)+1)</f>
        <v>299</v>
      </c>
      <c r="N303" s="140" t="str">
        <f>IFERROR(INDEX(table[Désignation],MATCH(ROW()-4,table[Ordre],0)),"")</f>
        <v/>
      </c>
      <c r="O303" s="139" t="str">
        <f>IFERROR(INDEX(table[[Fournisseur ]],MATCH(ROW()-4,table[Ordre2],0)),"")</f>
        <v/>
      </c>
      <c r="P303" s="139" t="str">
        <f>IFERROR(INDEX(table[Détails],MATCH(ROW()-4,table[Ordre3],0)),"")</f>
        <v>Urban coude</v>
      </c>
    </row>
    <row r="304" spans="1:16">
      <c r="A304" s="29" t="s">
        <v>26</v>
      </c>
      <c r="B304" s="51" t="s">
        <v>426</v>
      </c>
      <c r="C304" s="51" t="s">
        <v>430</v>
      </c>
      <c r="D304" s="51">
        <v>47363</v>
      </c>
      <c r="E304" s="52">
        <v>1</v>
      </c>
      <c r="F304" s="52">
        <v>1</v>
      </c>
      <c r="G304" s="52">
        <v>1</v>
      </c>
      <c r="H304" s="19">
        <v>4.99</v>
      </c>
      <c r="I304" s="53">
        <v>0</v>
      </c>
      <c r="J304" s="53">
        <f>Devis!$D$8</f>
        <v>0</v>
      </c>
      <c r="K304" s="135" t="b">
        <f>IF(COUNTIF(A$4:A304,table[[#This Row],[Désignation]])=1,MAX(K$4:K303)+1)</f>
        <v>0</v>
      </c>
      <c r="L304" s="182" t="b">
        <f>IF(COUNTIF(B$4:B304,table[[#This Row],[Fournisseur ]])=1,MAX(L$4:L303)+1)</f>
        <v>0</v>
      </c>
      <c r="M304" s="182">
        <f>IF(COUNTIF(C$4:C304,table[[#This Row],[Détails]])=1,MAX(M$4:M303)+1)</f>
        <v>300</v>
      </c>
      <c r="N304" s="140" t="str">
        <f>IFERROR(INDEX(table[Désignation],MATCH(ROW()-4,table[Ordre],0)),"")</f>
        <v/>
      </c>
      <c r="O304" s="139" t="str">
        <f>IFERROR(INDEX(table[[Fournisseur ]],MATCH(ROW()-4,table[Ordre2],0)),"")</f>
        <v/>
      </c>
      <c r="P304" s="139" t="str">
        <f>IFERROR(INDEX(table[Détails],MATCH(ROW()-4,table[Ordre3],0)),"")</f>
        <v>Urban base</v>
      </c>
    </row>
    <row r="305" spans="1:16">
      <c r="A305" s="46" t="s">
        <v>26</v>
      </c>
      <c r="B305" s="47" t="s">
        <v>431</v>
      </c>
      <c r="C305" s="47" t="s">
        <v>432</v>
      </c>
      <c r="D305" s="81"/>
      <c r="E305" s="48">
        <v>1</v>
      </c>
      <c r="F305" s="48">
        <v>1</v>
      </c>
      <c r="G305" s="48">
        <v>1</v>
      </c>
      <c r="H305" s="49">
        <v>27.48</v>
      </c>
      <c r="I305" s="50">
        <v>0</v>
      </c>
      <c r="J305" s="50">
        <f>Devis!$D$8</f>
        <v>0</v>
      </c>
      <c r="K305" s="135" t="b">
        <f>IF(COUNTIF(A$4:A305,table[[#This Row],[Désignation]])=1,MAX(K$4:K304)+1)</f>
        <v>0</v>
      </c>
      <c r="L305" s="182">
        <f>IF(COUNTIF(B$4:B305,table[[#This Row],[Fournisseur ]])=1,MAX(L$4:L304)+1)</f>
        <v>37</v>
      </c>
      <c r="M305" s="182">
        <f>IF(COUNTIF(C$4:C305,table[[#This Row],[Détails]])=1,MAX(M$4:M304)+1)</f>
        <v>301</v>
      </c>
      <c r="N305" s="140" t="str">
        <f>IFERROR(INDEX(table[Désignation],MATCH(ROW()-4,table[Ordre],0)),"")</f>
        <v/>
      </c>
      <c r="O305" s="139" t="str">
        <f>IFERROR(INDEX(table[[Fournisseur ]],MATCH(ROW()-4,table[Ordre2],0)),"")</f>
        <v/>
      </c>
      <c r="P305" s="139" t="str">
        <f>IFERROR(INDEX(table[Détails],MATCH(ROW()-4,table[Ordre3],0)),"")</f>
        <v>cannage 1/2 maille</v>
      </c>
    </row>
    <row r="306" spans="1:16">
      <c r="A306" s="29" t="s">
        <v>26</v>
      </c>
      <c r="B306" s="51" t="s">
        <v>431</v>
      </c>
      <c r="C306" s="51" t="s">
        <v>433</v>
      </c>
      <c r="D306" s="51"/>
      <c r="E306" s="52">
        <v>1</v>
      </c>
      <c r="F306" s="52">
        <v>1</v>
      </c>
      <c r="G306" s="52">
        <v>1</v>
      </c>
      <c r="H306" s="19">
        <v>32.5</v>
      </c>
      <c r="I306" s="53">
        <v>0</v>
      </c>
      <c r="J306" s="53">
        <f>Devis!$D$8</f>
        <v>0</v>
      </c>
      <c r="K306" s="135" t="b">
        <f>IF(COUNTIF(A$4:A306,table[[#This Row],[Désignation]])=1,MAX(K$4:K305)+1)</f>
        <v>0</v>
      </c>
      <c r="L306" s="182" t="b">
        <f>IF(COUNTIF(B$4:B306,table[[#This Row],[Fournisseur ]])=1,MAX(L$4:L305)+1)</f>
        <v>0</v>
      </c>
      <c r="M306" s="182">
        <f>IF(COUNTIF(C$4:C306,table[[#This Row],[Détails]])=1,MAX(M$4:M305)+1)</f>
        <v>302</v>
      </c>
      <c r="N306" s="140" t="str">
        <f>IFERROR(INDEX(table[Désignation],MATCH(ROW()-4,table[Ordre],0)),"")</f>
        <v/>
      </c>
      <c r="O306" s="139" t="str">
        <f>IFERROR(INDEX(table[[Fournisseur ]],MATCH(ROW()-4,table[Ordre2],0)),"")</f>
        <v/>
      </c>
      <c r="P306" s="139" t="str">
        <f>IFERROR(INDEX(table[Détails],MATCH(ROW()-4,table[Ordre3],0)),"")</f>
        <v>cannage grosse maille</v>
      </c>
    </row>
    <row r="307" spans="1:16">
      <c r="A307" s="46" t="s">
        <v>434</v>
      </c>
      <c r="B307" s="47" t="s">
        <v>435</v>
      </c>
      <c r="C307" s="47" t="s">
        <v>436</v>
      </c>
      <c r="D307" s="47" t="s">
        <v>437</v>
      </c>
      <c r="E307" s="48">
        <v>1</v>
      </c>
      <c r="F307" s="48">
        <v>1</v>
      </c>
      <c r="G307" s="48">
        <v>1</v>
      </c>
      <c r="H307" s="49">
        <v>3.64</v>
      </c>
      <c r="I307" s="50">
        <v>0</v>
      </c>
      <c r="J307" s="50">
        <f>Devis!$D$8</f>
        <v>0</v>
      </c>
      <c r="K307" s="135">
        <f>IF(COUNTIF(A$4:A307,table[[#This Row],[Désignation]])=1,MAX(K$4:K306)+1)</f>
        <v>6</v>
      </c>
      <c r="L307" s="182">
        <f>IF(COUNTIF(B$4:B307,table[[#This Row],[Fournisseur ]])=1,MAX(L$4:L306)+1)</f>
        <v>38</v>
      </c>
      <c r="M307" s="182">
        <f>IF(COUNTIF(C$4:C307,table[[#This Row],[Détails]])=1,MAX(M$4:M306)+1)</f>
        <v>303</v>
      </c>
      <c r="N307" s="140" t="str">
        <f>IFERROR(INDEX(table[Désignation],MATCH(ROW()-4,table[Ordre],0)),"")</f>
        <v/>
      </c>
      <c r="O307" s="139" t="str">
        <f>IFERROR(INDEX(table[[Fournisseur ]],MATCH(ROW()-4,table[Ordre2],0)),"")</f>
        <v/>
      </c>
      <c r="P307" s="139" t="str">
        <f>IFERROR(INDEX(table[Détails],MATCH(ROW()-4,table[Ordre3],0)),"")</f>
        <v>Vernis hydro m²</v>
      </c>
    </row>
    <row r="308" spans="1:16">
      <c r="A308" s="29" t="s">
        <v>434</v>
      </c>
      <c r="B308" s="51" t="s">
        <v>435</v>
      </c>
      <c r="C308" s="51" t="s">
        <v>438</v>
      </c>
      <c r="D308" s="51" t="s">
        <v>439</v>
      </c>
      <c r="E308" s="52">
        <v>1</v>
      </c>
      <c r="F308" s="52">
        <v>1</v>
      </c>
      <c r="G308" s="52">
        <v>1</v>
      </c>
      <c r="H308" s="19">
        <v>25</v>
      </c>
      <c r="I308" s="53">
        <v>0</v>
      </c>
      <c r="J308" s="53">
        <f>Devis!$D$8</f>
        <v>0</v>
      </c>
      <c r="K308" s="135" t="b">
        <f>IF(COUNTIF(A$4:A308,table[[#This Row],[Désignation]])=1,MAX(K$4:K307)+1)</f>
        <v>0</v>
      </c>
      <c r="L308" s="182" t="b">
        <f>IF(COUNTIF(B$4:B308,table[[#This Row],[Fournisseur ]])=1,MAX(L$4:L307)+1)</f>
        <v>0</v>
      </c>
      <c r="M308" s="182">
        <f>IF(COUNTIF(C$4:C308,table[[#This Row],[Détails]])=1,MAX(M$4:M307)+1)</f>
        <v>304</v>
      </c>
      <c r="N308" s="140" t="str">
        <f>IFERROR(INDEX(table[Désignation],MATCH(ROW()-4,table[Ordre],0)),"")</f>
        <v/>
      </c>
      <c r="O308" s="139" t="str">
        <f>IFERROR(INDEX(table[[Fournisseur ]],MATCH(ROW()-4,table[Ordre2],0)),"")</f>
        <v/>
      </c>
      <c r="P308" s="139" t="str">
        <f>IFERROR(INDEX(table[Détails],MATCH(ROW()-4,table[Ordre3],0)),"")</f>
        <v>Laque hydro m²</v>
      </c>
    </row>
    <row r="309" spans="1:16">
      <c r="A309" s="46" t="s">
        <v>434</v>
      </c>
      <c r="B309" s="47" t="s">
        <v>435</v>
      </c>
      <c r="C309" s="47" t="s">
        <v>440</v>
      </c>
      <c r="D309" s="47" t="s">
        <v>441</v>
      </c>
      <c r="E309" s="48">
        <v>1</v>
      </c>
      <c r="F309" s="48">
        <v>1</v>
      </c>
      <c r="G309" s="48">
        <v>1</v>
      </c>
      <c r="H309" s="49">
        <v>2.16</v>
      </c>
      <c r="I309" s="50">
        <v>0</v>
      </c>
      <c r="J309" s="50">
        <f>Devis!$D$8</f>
        <v>0</v>
      </c>
      <c r="K309" s="135" t="b">
        <f>IF(COUNTIF(A$4:A309,table[[#This Row],[Désignation]])=1,MAX(K$4:K308)+1)</f>
        <v>0</v>
      </c>
      <c r="L309" s="182" t="b">
        <f>IF(COUNTIF(B$4:B309,table[[#This Row],[Fournisseur ]])=1,MAX(L$4:L308)+1)</f>
        <v>0</v>
      </c>
      <c r="M309" s="182">
        <f>IF(COUNTIF(C$4:C309,table[[#This Row],[Détails]])=1,MAX(M$4:M308)+1)</f>
        <v>305</v>
      </c>
      <c r="N309" s="140" t="str">
        <f>IFERROR(INDEX(table[Désignation],MATCH(ROW()-4,table[Ordre],0)),"")</f>
        <v/>
      </c>
      <c r="O309" s="139" t="str">
        <f>IFERROR(INDEX(table[[Fournisseur ]],MATCH(ROW()-4,table[Ordre2],0)),"")</f>
        <v/>
      </c>
      <c r="P309" s="139" t="str">
        <f>IFERROR(INDEX(table[Détails],MATCH(ROW()-4,table[Ordre3],0)),"")</f>
        <v>Apprêt hydro m²</v>
      </c>
    </row>
    <row r="310" spans="1:16">
      <c r="A310" s="29" t="s">
        <v>434</v>
      </c>
      <c r="B310" s="51" t="s">
        <v>435</v>
      </c>
      <c r="C310" s="51" t="s">
        <v>442</v>
      </c>
      <c r="D310" s="51" t="s">
        <v>443</v>
      </c>
      <c r="E310" s="52">
        <v>1</v>
      </c>
      <c r="F310" s="52">
        <v>1</v>
      </c>
      <c r="G310" s="52">
        <v>1</v>
      </c>
      <c r="H310" s="19">
        <v>17.809999999999999</v>
      </c>
      <c r="I310" s="53">
        <v>0</v>
      </c>
      <c r="J310" s="53">
        <f>Devis!$D$8</f>
        <v>0</v>
      </c>
      <c r="K310" s="135" t="b">
        <f>IF(COUNTIF(A$4:A310,table[[#This Row],[Désignation]])=1,MAX(K$4:K309)+1)</f>
        <v>0</v>
      </c>
      <c r="L310" s="182" t="b">
        <f>IF(COUNTIF(B$4:B310,table[[#This Row],[Fournisseur ]])=1,MAX(L$4:L309)+1)</f>
        <v>0</v>
      </c>
      <c r="M310" s="182">
        <f>IF(COUNTIF(C$4:C310,table[[#This Row],[Détails]])=1,MAX(M$4:M309)+1)</f>
        <v>306</v>
      </c>
      <c r="N310" s="140" t="str">
        <f>IFERROR(INDEX(table[Désignation],MATCH(ROW()-4,table[Ordre],0)),"")</f>
        <v/>
      </c>
      <c r="O310" s="139" t="str">
        <f>IFERROR(INDEX(table[[Fournisseur ]],MATCH(ROW()-4,table[Ordre2],0)),"")</f>
        <v/>
      </c>
      <c r="P310" s="139" t="str">
        <f>IFERROR(INDEX(table[Détails],MATCH(ROW()-4,table[Ordre3],0)),"")</f>
        <v>Saturateur</v>
      </c>
    </row>
    <row r="311" spans="1:16">
      <c r="A311" s="46" t="s">
        <v>434</v>
      </c>
      <c r="B311" s="47" t="s">
        <v>435</v>
      </c>
      <c r="C311" s="47" t="s">
        <v>444</v>
      </c>
      <c r="D311" s="47" t="s">
        <v>445</v>
      </c>
      <c r="E311" s="48">
        <v>1</v>
      </c>
      <c r="F311" s="48">
        <v>1</v>
      </c>
      <c r="G311" s="48">
        <v>1</v>
      </c>
      <c r="H311" s="49">
        <v>84</v>
      </c>
      <c r="I311" s="50">
        <v>0</v>
      </c>
      <c r="J311" s="50">
        <f>Devis!$D$8</f>
        <v>0</v>
      </c>
      <c r="K311" s="135" t="b">
        <f>IF(COUNTIF(A$4:A311,table[[#This Row],[Désignation]])=1,MAX(K$4:K310)+1)</f>
        <v>0</v>
      </c>
      <c r="L311" s="182" t="b">
        <f>IF(COUNTIF(B$4:B311,table[[#This Row],[Fournisseur ]])=1,MAX(L$4:L310)+1)</f>
        <v>0</v>
      </c>
      <c r="M311" s="182">
        <f>IF(COUNTIF(C$4:C311,table[[#This Row],[Détails]])=1,MAX(M$4:M310)+1)</f>
        <v>307</v>
      </c>
      <c r="N311" s="140" t="str">
        <f>IFERROR(INDEX(table[Désignation],MATCH(ROW()-4,table[Ordre],0)),"")</f>
        <v/>
      </c>
      <c r="O311" s="139" t="str">
        <f>IFERROR(INDEX(table[[Fournisseur ]],MATCH(ROW()-4,table[Ordre2],0)),"")</f>
        <v/>
      </c>
      <c r="P311" s="139" t="str">
        <f>IFERROR(INDEX(table[Détails],MATCH(ROW()-4,table[Ordre3],0)),"")</f>
        <v>Peinture tableau</v>
      </c>
    </row>
    <row r="312" spans="1:16">
      <c r="A312" s="29" t="s">
        <v>434</v>
      </c>
      <c r="B312" s="51" t="s">
        <v>435</v>
      </c>
      <c r="C312" s="51" t="s">
        <v>446</v>
      </c>
      <c r="D312" s="51" t="s">
        <v>447</v>
      </c>
      <c r="E312" s="52">
        <v>1</v>
      </c>
      <c r="F312" s="52">
        <v>1</v>
      </c>
      <c r="G312" s="52">
        <v>1</v>
      </c>
      <c r="H312" s="19">
        <v>7.76</v>
      </c>
      <c r="I312" s="53">
        <v>0</v>
      </c>
      <c r="J312" s="53">
        <f>Devis!$D$8</f>
        <v>0</v>
      </c>
      <c r="K312" s="135" t="b">
        <f>IF(COUNTIF(A$4:A312,table[[#This Row],[Désignation]])=1,MAX(K$4:K311)+1)</f>
        <v>0</v>
      </c>
      <c r="L312" s="182" t="b">
        <f>IF(COUNTIF(B$4:B312,table[[#This Row],[Fournisseur ]])=1,MAX(L$4:L311)+1)</f>
        <v>0</v>
      </c>
      <c r="M312" s="182">
        <f>IF(COUNTIF(C$4:C312,table[[#This Row],[Détails]])=1,MAX(M$4:M311)+1)</f>
        <v>308</v>
      </c>
      <c r="N312" s="140" t="str">
        <f>IFERROR(INDEX(table[Désignation],MATCH(ROW()-4,table[Ordre],0)),"")</f>
        <v/>
      </c>
      <c r="O312" s="139" t="str">
        <f>IFERROR(INDEX(table[[Fournisseur ]],MATCH(ROW()-4,table[Ordre2],0)),"")</f>
        <v/>
      </c>
      <c r="P312" s="139" t="str">
        <f>IFERROR(INDEX(table[Détails],MATCH(ROW()-4,table[Ordre3],0)),"")</f>
        <v>Vitrificateur/m2 fini</v>
      </c>
    </row>
    <row r="313" spans="1:16">
      <c r="A313" s="46" t="s">
        <v>434</v>
      </c>
      <c r="B313" s="47" t="s">
        <v>435</v>
      </c>
      <c r="C313" s="47" t="s">
        <v>448</v>
      </c>
      <c r="D313" s="47" t="s">
        <v>449</v>
      </c>
      <c r="E313" s="48">
        <v>1</v>
      </c>
      <c r="F313" s="48">
        <v>1</v>
      </c>
      <c r="G313" s="48">
        <v>1</v>
      </c>
      <c r="H313" s="49">
        <v>65.12</v>
      </c>
      <c r="I313" s="50">
        <v>0</v>
      </c>
      <c r="J313" s="50">
        <f>Devis!$D$8</f>
        <v>0</v>
      </c>
      <c r="K313" s="135" t="b">
        <f>IF(COUNTIF(A$4:A313,table[[#This Row],[Désignation]])=1,MAX(K$4:K312)+1)</f>
        <v>0</v>
      </c>
      <c r="L313" s="182" t="b">
        <f>IF(COUNTIF(B$4:B313,table[[#This Row],[Fournisseur ]])=1,MAX(L$4:L312)+1)</f>
        <v>0</v>
      </c>
      <c r="M313" s="182">
        <f>IF(COUNTIF(C$4:C313,table[[#This Row],[Détails]])=1,MAX(M$4:M312)+1)</f>
        <v>309</v>
      </c>
      <c r="N313" s="140" t="str">
        <f>IFERROR(INDEX(table[Désignation],MATCH(ROW()-4,table[Ordre],0)),"")</f>
        <v/>
      </c>
      <c r="O313" s="139" t="str">
        <f>IFERROR(INDEX(table[[Fournisseur ]],MATCH(ROW()-4,table[Ordre2],0)),"")</f>
        <v/>
      </c>
      <c r="P313" s="139" t="str">
        <f>IFERROR(INDEX(table[Détails],MATCH(ROW()-4,table[Ordre3],0)),"")</f>
        <v>LUA436</v>
      </c>
    </row>
    <row r="314" spans="1:16">
      <c r="A314" s="29" t="s">
        <v>434</v>
      </c>
      <c r="B314" s="51" t="s">
        <v>435</v>
      </c>
      <c r="C314" s="51" t="s">
        <v>450</v>
      </c>
      <c r="D314" s="51" t="s">
        <v>451</v>
      </c>
      <c r="E314" s="52">
        <v>1</v>
      </c>
      <c r="F314" s="52">
        <v>1</v>
      </c>
      <c r="G314" s="52">
        <v>1</v>
      </c>
      <c r="H314" s="19">
        <v>18</v>
      </c>
      <c r="I314" s="53">
        <v>0</v>
      </c>
      <c r="J314" s="53">
        <f>Devis!$D$8</f>
        <v>0</v>
      </c>
      <c r="K314" s="135" t="b">
        <f>IF(COUNTIF(A$4:A314,table[[#This Row],[Désignation]])=1,MAX(K$4:K313)+1)</f>
        <v>0</v>
      </c>
      <c r="L314" s="182" t="b">
        <f>IF(COUNTIF(B$4:B314,table[[#This Row],[Fournisseur ]])=1,MAX(L$4:L313)+1)</f>
        <v>0</v>
      </c>
      <c r="M314" s="182">
        <f>IF(COUNTIF(C$4:C314,table[[#This Row],[Détails]])=1,MAX(M$4:M313)+1)</f>
        <v>310</v>
      </c>
      <c r="N314" s="140" t="str">
        <f>IFERROR(INDEX(table[Désignation],MATCH(ROW()-4,table[Ordre],0)),"")</f>
        <v/>
      </c>
      <c r="O314" s="139" t="str">
        <f>IFERROR(INDEX(table[[Fournisseur ]],MATCH(ROW()-4,table[Ordre2],0)),"")</f>
        <v/>
      </c>
      <c r="P314" s="139" t="str">
        <f>IFERROR(INDEX(table[Détails],MATCH(ROW()-4,table[Ordre3],0)),"")</f>
        <v>Vernis PU en 2 x 3 couches</v>
      </c>
    </row>
    <row r="315" spans="1:16">
      <c r="A315" s="46" t="s">
        <v>434</v>
      </c>
      <c r="B315" s="47" t="s">
        <v>435</v>
      </c>
      <c r="C315" s="47" t="s">
        <v>452</v>
      </c>
      <c r="D315" s="47" t="s">
        <v>451</v>
      </c>
      <c r="E315" s="48">
        <v>1</v>
      </c>
      <c r="F315" s="48">
        <v>1</v>
      </c>
      <c r="G315" s="48">
        <v>1</v>
      </c>
      <c r="H315" s="49">
        <v>3.4</v>
      </c>
      <c r="I315" s="50">
        <v>0</v>
      </c>
      <c r="J315" s="50">
        <f>Devis!$D$8</f>
        <v>0</v>
      </c>
      <c r="K315" s="135" t="b">
        <f>IF(COUNTIF(A$4:A315,table[[#This Row],[Désignation]])=1,MAX(K$4:K314)+1)</f>
        <v>0</v>
      </c>
      <c r="L315" s="182" t="b">
        <f>IF(COUNTIF(B$4:B315,table[[#This Row],[Fournisseur ]])=1,MAX(L$4:L314)+1)</f>
        <v>0</v>
      </c>
      <c r="M315" s="182">
        <f>IF(COUNTIF(C$4:C315,table[[#This Row],[Détails]])=1,MAX(M$4:M314)+1)</f>
        <v>311</v>
      </c>
      <c r="N315" s="140" t="str">
        <f>IFERROR(INDEX(table[Désignation],MATCH(ROW()-4,table[Ordre],0)),"")</f>
        <v/>
      </c>
      <c r="O315" s="139" t="str">
        <f>IFERROR(INDEX(table[[Fournisseur ]],MATCH(ROW()-4,table[Ordre2],0)),"")</f>
        <v/>
      </c>
      <c r="P315" s="139" t="str">
        <f>IFERROR(INDEX(table[Détails],MATCH(ROW()-4,table[Ordre3],0)),"")</f>
        <v>Teinte deux faces</v>
      </c>
    </row>
    <row r="316" spans="1:16">
      <c r="A316" s="30" t="s">
        <v>23</v>
      </c>
      <c r="B316" s="51" t="s">
        <v>453</v>
      </c>
      <c r="C316" s="51" t="s">
        <v>454</v>
      </c>
      <c r="D316" s="51" t="s">
        <v>455</v>
      </c>
      <c r="E316" s="52">
        <v>1</v>
      </c>
      <c r="F316" s="52">
        <v>1</v>
      </c>
      <c r="G316" s="52">
        <v>1</v>
      </c>
      <c r="H316" s="19">
        <v>460</v>
      </c>
      <c r="I316" s="53">
        <v>0</v>
      </c>
      <c r="J316" s="53">
        <f>Devis!$D$8</f>
        <v>0</v>
      </c>
      <c r="K316" s="135" t="b">
        <f>IF(COUNTIF(A$4:A316,table[[#This Row],[Désignation]])=1,MAX(K$4:K315)+1)</f>
        <v>0</v>
      </c>
      <c r="L316" s="182">
        <f>IF(COUNTIF(B$4:B316,table[[#This Row],[Fournisseur ]])=1,MAX(L$4:L315)+1)</f>
        <v>39</v>
      </c>
      <c r="M316" s="182">
        <f>IF(COUNTIF(C$4:C316,table[[#This Row],[Détails]])=1,MAX(M$4:M315)+1)</f>
        <v>312</v>
      </c>
      <c r="N316" s="140" t="str">
        <f>IFERROR(INDEX(table[Désignation],MATCH(ROW()-4,table[Ordre],0)),"")</f>
        <v/>
      </c>
      <c r="O316" s="139" t="str">
        <f>IFERROR(INDEX(table[[Fournisseur ]],MATCH(ROW()-4,table[Ordre2],0)),"")</f>
        <v/>
      </c>
      <c r="P316" s="139" t="str">
        <f>IFERROR(INDEX(table[Détails],MATCH(ROW()-4,table[Ordre3],0)),"")</f>
        <v>Aspen Fiesta</v>
      </c>
    </row>
    <row r="317" spans="1:16">
      <c r="A317" s="54" t="s">
        <v>23</v>
      </c>
      <c r="B317" s="47" t="s">
        <v>453</v>
      </c>
      <c r="C317" s="47" t="s">
        <v>613</v>
      </c>
      <c r="D317" s="47"/>
      <c r="E317" s="48">
        <v>1</v>
      </c>
      <c r="F317" s="48">
        <v>1</v>
      </c>
      <c r="G317" s="48">
        <v>1</v>
      </c>
      <c r="H317" s="49">
        <v>12.39</v>
      </c>
      <c r="I317" s="50">
        <v>0</v>
      </c>
      <c r="J317" s="50">
        <f>Devis!$D$8</f>
        <v>0</v>
      </c>
      <c r="K317" s="135" t="b">
        <f>IF(COUNTIF(A$4:A317,table[[#This Row],[Désignation]])=1,MAX(K$4:K316)+1)</f>
        <v>0</v>
      </c>
      <c r="L317" s="182" t="b">
        <f>IF(COUNTIF(B$4:B317,table[[#This Row],[Fournisseur ]])=1,MAX(L$4:L316)+1)</f>
        <v>0</v>
      </c>
      <c r="M317" s="182">
        <f>IF(COUNTIF(C$4:C317,table[[#This Row],[Détails]])=1,MAX(M$4:M316)+1)</f>
        <v>313</v>
      </c>
      <c r="N317" s="140" t="str">
        <f>IFERROR(INDEX(table[Désignation],MATCH(ROW()-4,table[Ordre],0)),"")</f>
        <v/>
      </c>
      <c r="O317" s="139" t="str">
        <f>IFERROR(INDEX(table[[Fournisseur ]],MATCH(ROW()-4,table[Ordre2],0)),"")</f>
        <v/>
      </c>
      <c r="P317" s="139" t="str">
        <f>IFERROR(INDEX(table[Détails],MATCH(ROW()-4,table[Ordre3],0)),"")</f>
        <v>Colle staron</v>
      </c>
    </row>
    <row r="318" spans="1:16">
      <c r="A318" s="29" t="s">
        <v>23</v>
      </c>
      <c r="B318" s="51" t="s">
        <v>453</v>
      </c>
      <c r="C318" s="51" t="s">
        <v>456</v>
      </c>
      <c r="D318" s="51" t="s">
        <v>455</v>
      </c>
      <c r="E318" s="52">
        <v>1</v>
      </c>
      <c r="F318" s="52">
        <v>1</v>
      </c>
      <c r="G318" s="52">
        <v>1</v>
      </c>
      <c r="H318" s="19">
        <v>525</v>
      </c>
      <c r="I318" s="53">
        <v>0</v>
      </c>
      <c r="J318" s="53">
        <f>Devis!$D$8</f>
        <v>0</v>
      </c>
      <c r="K318" s="135" t="b">
        <f>IF(COUNTIF(A$4:A318,table[[#This Row],[Désignation]])=1,MAX(K$4:K317)+1)</f>
        <v>0</v>
      </c>
      <c r="L318" s="182" t="b">
        <f>IF(COUNTIF(B$4:B318,table[[#This Row],[Fournisseur ]])=1,MAX(L$4:L317)+1)</f>
        <v>0</v>
      </c>
      <c r="M318" s="182">
        <f>IF(COUNTIF(C$4:C318,table[[#This Row],[Détails]])=1,MAX(M$4:M317)+1)</f>
        <v>314</v>
      </c>
      <c r="N318" s="140" t="str">
        <f>IFERROR(INDEX(table[Désignation],MATCH(ROW()-4,table[Ordre],0)),"")</f>
        <v/>
      </c>
      <c r="O318" s="139" t="str">
        <f>IFERROR(INDEX(table[[Fournisseur ]],MATCH(ROW()-4,table[Ordre2],0)),"")</f>
        <v/>
      </c>
      <c r="P318" s="139" t="str">
        <f>IFERROR(INDEX(table[Détails],MATCH(ROW()-4,table[Ordre3],0)),"")</f>
        <v>Mosaic dalmatian</v>
      </c>
    </row>
    <row r="319" spans="1:16">
      <c r="A319" s="46" t="s">
        <v>23</v>
      </c>
      <c r="B319" s="47" t="s">
        <v>457</v>
      </c>
      <c r="C319" s="47" t="s">
        <v>458</v>
      </c>
      <c r="D319" s="47" t="s">
        <v>459</v>
      </c>
      <c r="E319" s="48">
        <v>1</v>
      </c>
      <c r="F319" s="48">
        <v>1</v>
      </c>
      <c r="G319" s="48">
        <v>1</v>
      </c>
      <c r="H319" s="49">
        <v>536.44000000000005</v>
      </c>
      <c r="I319" s="50">
        <v>0</v>
      </c>
      <c r="J319" s="50">
        <f>Devis!$D$8</f>
        <v>0</v>
      </c>
      <c r="K319" s="135" t="b">
        <f>IF(COUNTIF(A$4:A319,table[[#This Row],[Désignation]])=1,MAX(K$4:K318)+1)</f>
        <v>0</v>
      </c>
      <c r="L319" s="182">
        <f>IF(COUNTIF(B$4:B319,table[[#This Row],[Fournisseur ]])=1,MAX(L$4:L318)+1)</f>
        <v>40</v>
      </c>
      <c r="M319" s="182">
        <f>IF(COUNTIF(C$4:C319,table[[#This Row],[Détails]])=1,MAX(M$4:M318)+1)</f>
        <v>315</v>
      </c>
      <c r="N319" s="140" t="str">
        <f>IFERROR(INDEX(table[Désignation],MATCH(ROW()-4,table[Ordre],0)),"")</f>
        <v/>
      </c>
      <c r="O319" s="139" t="str">
        <f>IFERROR(INDEX(table[[Fournisseur ]],MATCH(ROW()-4,table[Ordre2],0)),"")</f>
        <v/>
      </c>
      <c r="P319" s="139" t="str">
        <f>IFERROR(INDEX(table[Détails],MATCH(ROW()-4,table[Ordre3],0)),"")</f>
        <v>Altuglas</v>
      </c>
    </row>
    <row r="320" spans="1:16">
      <c r="A320" s="29" t="s">
        <v>23</v>
      </c>
      <c r="B320" s="51" t="s">
        <v>457</v>
      </c>
      <c r="C320" s="51" t="s">
        <v>460</v>
      </c>
      <c r="D320" s="51" t="s">
        <v>461</v>
      </c>
      <c r="E320" s="52">
        <v>1</v>
      </c>
      <c r="F320" s="52">
        <v>1</v>
      </c>
      <c r="G320" s="52">
        <v>1</v>
      </c>
      <c r="H320" s="19">
        <v>111.34</v>
      </c>
      <c r="I320" s="53">
        <v>0</v>
      </c>
      <c r="J320" s="53">
        <f>Devis!$D$8</f>
        <v>0</v>
      </c>
      <c r="K320" s="135" t="b">
        <f>IF(COUNTIF(A$4:A320,table[[#This Row],[Désignation]])=1,MAX(K$4:K319)+1)</f>
        <v>0</v>
      </c>
      <c r="L320" s="182" t="b">
        <f>IF(COUNTIF(B$4:B320,table[[#This Row],[Fournisseur ]])=1,MAX(L$4:L319)+1)</f>
        <v>0</v>
      </c>
      <c r="M320" s="182">
        <f>IF(COUNTIF(C$4:C320,table[[#This Row],[Détails]])=1,MAX(M$4:M319)+1)</f>
        <v>316</v>
      </c>
      <c r="N320" s="140" t="str">
        <f>IFERROR(INDEX(table[Désignation],MATCH(ROW()-4,table[Ordre],0)),"")</f>
        <v/>
      </c>
      <c r="O320" s="139" t="str">
        <f>IFERROR(INDEX(table[[Fournisseur ]],MATCH(ROW()-4,table[Ordre2],0)),"")</f>
        <v/>
      </c>
      <c r="P320" s="139" t="str">
        <f>IFERROR(INDEX(table[Détails],MATCH(ROW()-4,table[Ordre3],0)),"")</f>
        <v>Komacel</v>
      </c>
    </row>
    <row r="321" spans="1:16">
      <c r="A321" s="46" t="s">
        <v>23</v>
      </c>
      <c r="B321" s="47" t="s">
        <v>457</v>
      </c>
      <c r="C321" s="47" t="s">
        <v>462</v>
      </c>
      <c r="D321" s="47" t="s">
        <v>463</v>
      </c>
      <c r="E321" s="48">
        <v>1</v>
      </c>
      <c r="F321" s="48">
        <v>1</v>
      </c>
      <c r="G321" s="48">
        <v>1</v>
      </c>
      <c r="H321" s="49">
        <v>76.989999999999995</v>
      </c>
      <c r="I321" s="50">
        <v>0</v>
      </c>
      <c r="J321" s="50">
        <f>Devis!$D$8</f>
        <v>0</v>
      </c>
      <c r="K321" s="135" t="b">
        <f>IF(COUNTIF(A$4:A321,table[[#This Row],[Désignation]])=1,MAX(K$4:K320)+1)</f>
        <v>0</v>
      </c>
      <c r="L321" s="182" t="b">
        <f>IF(COUNTIF(B$4:B321,table[[#This Row],[Fournisseur ]])=1,MAX(L$4:L320)+1)</f>
        <v>0</v>
      </c>
      <c r="M321" s="182">
        <f>IF(COUNTIF(C$4:C321,table[[#This Row],[Détails]])=1,MAX(M$4:M320)+1)</f>
        <v>317</v>
      </c>
      <c r="N321" s="140" t="str">
        <f>IFERROR(INDEX(table[Désignation],MATCH(ROW()-4,table[Ordre],0)),"")</f>
        <v/>
      </c>
      <c r="O321" s="139" t="str">
        <f>IFERROR(INDEX(table[[Fournisseur ]],MATCH(ROW()-4,table[Ordre2],0)),"")</f>
        <v/>
      </c>
      <c r="P321" s="139" t="str">
        <f>IFERROR(INDEX(table[Détails],MATCH(ROW()-4,table[Ordre3],0)),"")</f>
        <v>Paligh</v>
      </c>
    </row>
    <row r="322" spans="1:16">
      <c r="A322" s="29" t="s">
        <v>23</v>
      </c>
      <c r="B322" s="51" t="s">
        <v>457</v>
      </c>
      <c r="C322" s="51" t="s">
        <v>464</v>
      </c>
      <c r="D322" s="51" t="s">
        <v>465</v>
      </c>
      <c r="E322" s="52">
        <v>2</v>
      </c>
      <c r="F322" s="52">
        <v>1.22</v>
      </c>
      <c r="G322" s="52">
        <v>1</v>
      </c>
      <c r="H322" s="19">
        <v>59.62</v>
      </c>
      <c r="I322" s="53">
        <v>0</v>
      </c>
      <c r="J322" s="53">
        <f>Devis!$D$8</f>
        <v>0</v>
      </c>
      <c r="K322" s="135" t="b">
        <f>IF(COUNTIF(A$4:A322,table[[#This Row],[Désignation]])=1,MAX(K$4:K321)+1)</f>
        <v>0</v>
      </c>
      <c r="L322" s="182" t="b">
        <f>IF(COUNTIF(B$4:B322,table[[#This Row],[Fournisseur ]])=1,MAX(L$4:L321)+1)</f>
        <v>0</v>
      </c>
      <c r="M322" s="182">
        <f>IF(COUNTIF(C$4:C322,table[[#This Row],[Détails]])=1,MAX(M$4:M321)+1)</f>
        <v>318</v>
      </c>
      <c r="N322" s="140" t="str">
        <f>IFERROR(INDEX(table[Désignation],MATCH(ROW()-4,table[Ordre],0)),"")</f>
        <v/>
      </c>
      <c r="O322" s="139" t="str">
        <f>IFERROR(INDEX(table[[Fournisseur ]],MATCH(ROW()-4,table[Ordre2],0)),"")</f>
        <v/>
      </c>
      <c r="P322" s="139" t="str">
        <f>IFERROR(INDEX(table[Détails],MATCH(ROW()-4,table[Ordre3],0)),"")</f>
        <v>PMMA</v>
      </c>
    </row>
    <row r="323" spans="1:16">
      <c r="A323" s="54" t="s">
        <v>23</v>
      </c>
      <c r="B323" s="47" t="s">
        <v>466</v>
      </c>
      <c r="C323" s="47" t="s">
        <v>467</v>
      </c>
      <c r="D323" s="47" t="s">
        <v>468</v>
      </c>
      <c r="E323" s="48">
        <v>1</v>
      </c>
      <c r="F323" s="48">
        <v>1</v>
      </c>
      <c r="G323" s="48">
        <v>1</v>
      </c>
      <c r="H323" s="49">
        <v>4.5</v>
      </c>
      <c r="I323" s="50">
        <v>0</v>
      </c>
      <c r="J323" s="50">
        <f>Devis!$D$8</f>
        <v>0</v>
      </c>
      <c r="K323" s="135" t="b">
        <f>IF(COUNTIF(A$4:A323,table[[#This Row],[Désignation]])=1,MAX(K$4:K322)+1)</f>
        <v>0</v>
      </c>
      <c r="L323" s="182">
        <f>IF(COUNTIF(B$4:B323,table[[#This Row],[Fournisseur ]])=1,MAX(L$4:L322)+1)</f>
        <v>41</v>
      </c>
      <c r="M323" s="182">
        <f>IF(COUNTIF(C$4:C323,table[[#This Row],[Détails]])=1,MAX(M$4:M322)+1)</f>
        <v>319</v>
      </c>
      <c r="N323" s="140" t="str">
        <f>IFERROR(INDEX(table[Désignation],MATCH(ROW()-4,table[Ordre],0)),"")</f>
        <v/>
      </c>
      <c r="O323" s="139" t="str">
        <f>IFERROR(INDEX(table[[Fournisseur ]],MATCH(ROW()-4,table[Ordre2],0)),"")</f>
        <v/>
      </c>
      <c r="P323" s="139" t="str">
        <f>IFERROR(INDEX(table[Détails],MATCH(ROW()-4,table[Ordre3],0)),"")</f>
        <v>Tasseaux 40x40</v>
      </c>
    </row>
    <row r="324" spans="1:16">
      <c r="A324" s="30" t="s">
        <v>23</v>
      </c>
      <c r="B324" s="51" t="s">
        <v>466</v>
      </c>
      <c r="C324" s="51" t="s">
        <v>469</v>
      </c>
      <c r="D324" s="51" t="s">
        <v>468</v>
      </c>
      <c r="E324" s="52">
        <v>1</v>
      </c>
      <c r="F324" s="52">
        <v>1</v>
      </c>
      <c r="G324" s="52">
        <v>1</v>
      </c>
      <c r="H324" s="19">
        <v>4.5</v>
      </c>
      <c r="I324" s="53">
        <v>0</v>
      </c>
      <c r="J324" s="53">
        <f>Devis!$D$8</f>
        <v>0</v>
      </c>
      <c r="K324" s="135" t="b">
        <f>IF(COUNTIF(A$4:A324,table[[#This Row],[Désignation]])=1,MAX(K$4:K323)+1)</f>
        <v>0</v>
      </c>
      <c r="L324" s="182" t="b">
        <f>IF(COUNTIF(B$4:B324,table[[#This Row],[Fournisseur ]])=1,MAX(L$4:L323)+1)</f>
        <v>0</v>
      </c>
      <c r="M324" s="182">
        <f>IF(COUNTIF(C$4:C324,table[[#This Row],[Détails]])=1,MAX(M$4:M323)+1)</f>
        <v>320</v>
      </c>
      <c r="N324" s="140" t="str">
        <f>IFERROR(INDEX(table[Désignation],MATCH(ROW()-4,table[Ordre],0)),"")</f>
        <v/>
      </c>
      <c r="O324" s="139" t="str">
        <f>IFERROR(INDEX(table[[Fournisseur ]],MATCH(ROW()-4,table[Ordre2],0)),"")</f>
        <v/>
      </c>
      <c r="P324" s="139" t="str">
        <f>IFERROR(INDEX(table[Détails],MATCH(ROW()-4,table[Ordre3],0)),"")</f>
        <v>Tasseaux 30x30</v>
      </c>
    </row>
    <row r="325" spans="1:16">
      <c r="A325" s="54" t="s">
        <v>23</v>
      </c>
      <c r="B325" s="47" t="s">
        <v>466</v>
      </c>
      <c r="C325" s="47" t="s">
        <v>470</v>
      </c>
      <c r="D325" s="78" t="s">
        <v>471</v>
      </c>
      <c r="E325" s="48">
        <v>1</v>
      </c>
      <c r="F325" s="48">
        <v>1</v>
      </c>
      <c r="G325" s="48">
        <v>1</v>
      </c>
      <c r="H325" s="49">
        <v>80</v>
      </c>
      <c r="I325" s="50">
        <v>0</v>
      </c>
      <c r="J325" s="50">
        <f>Devis!$D$8</f>
        <v>0</v>
      </c>
      <c r="K325" s="135" t="b">
        <f>IF(COUNTIF(A$4:A325,table[[#This Row],[Désignation]])=1,MAX(K$4:K324)+1)</f>
        <v>0</v>
      </c>
      <c r="L325" s="182" t="b">
        <f>IF(COUNTIF(B$4:B325,table[[#This Row],[Fournisseur ]])=1,MAX(L$4:L324)+1)</f>
        <v>0</v>
      </c>
      <c r="M325" s="182">
        <f>IF(COUNTIF(C$4:C325,table[[#This Row],[Détails]])=1,MAX(M$4:M324)+1)</f>
        <v>321</v>
      </c>
      <c r="N325" s="140" t="str">
        <f>IFERROR(INDEX(table[Désignation],MATCH(ROW()-4,table[Ordre],0)),"")</f>
        <v/>
      </c>
      <c r="O325" s="139" t="str">
        <f>IFERROR(INDEX(table[[Fournisseur ]],MATCH(ROW()-4,table[Ordre2],0)),"")</f>
        <v/>
      </c>
      <c r="P325" s="139" t="str">
        <f>IFERROR(INDEX(table[Détails],MATCH(ROW()-4,table[Ordre3],0)),"")</f>
        <v xml:space="preserve">Chêne </v>
      </c>
    </row>
    <row r="326" spans="1:16">
      <c r="A326" s="30" t="s">
        <v>23</v>
      </c>
      <c r="B326" s="51" t="s">
        <v>466</v>
      </c>
      <c r="C326" s="51" t="s">
        <v>614</v>
      </c>
      <c r="D326" s="51" t="s">
        <v>472</v>
      </c>
      <c r="E326" s="52">
        <v>1</v>
      </c>
      <c r="F326" s="52">
        <v>1</v>
      </c>
      <c r="G326" s="52">
        <v>1</v>
      </c>
      <c r="H326" s="19">
        <v>120</v>
      </c>
      <c r="I326" s="53">
        <v>0</v>
      </c>
      <c r="J326" s="53">
        <f>Devis!$D$8</f>
        <v>0</v>
      </c>
      <c r="K326" s="135" t="b">
        <f>IF(COUNTIF(A$4:A326,table[[#This Row],[Désignation]])=1,MAX(K$4:K325)+1)</f>
        <v>0</v>
      </c>
      <c r="L326" s="182" t="b">
        <f>IF(COUNTIF(B$4:B326,table[[#This Row],[Fournisseur ]])=1,MAX(L$4:L325)+1)</f>
        <v>0</v>
      </c>
      <c r="M326" s="182">
        <f>IF(COUNTIF(C$4:C326,table[[#This Row],[Détails]])=1,MAX(M$4:M325)+1)</f>
        <v>322</v>
      </c>
      <c r="N326" s="140" t="str">
        <f>IFERROR(INDEX(table[Désignation],MATCH(ROW()-4,table[Ordre],0)),"")</f>
        <v/>
      </c>
      <c r="O326" s="139" t="str">
        <f>IFERROR(INDEX(table[[Fournisseur ]],MATCH(ROW()-4,table[Ordre2],0)),"")</f>
        <v/>
      </c>
      <c r="P326" s="139" t="str">
        <f>IFERROR(INDEX(table[Détails],MATCH(ROW()-4,table[Ordre3],0)),"")</f>
        <v>Chêne 38 mm</v>
      </c>
    </row>
    <row r="327" spans="1:16">
      <c r="A327" s="46" t="s">
        <v>434</v>
      </c>
      <c r="B327" s="47" t="s">
        <v>473</v>
      </c>
      <c r="C327" s="47" t="s">
        <v>474</v>
      </c>
      <c r="D327" s="47" t="s">
        <v>475</v>
      </c>
      <c r="E327" s="48">
        <v>25</v>
      </c>
      <c r="F327" s="48">
        <v>1</v>
      </c>
      <c r="G327" s="48">
        <v>1</v>
      </c>
      <c r="H327" s="49">
        <v>1.704</v>
      </c>
      <c r="I327" s="50">
        <v>0</v>
      </c>
      <c r="J327" s="50">
        <f>Devis!$D$8</f>
        <v>0</v>
      </c>
      <c r="K327" s="135" t="b">
        <f>IF(COUNTIF(A$4:A327,table[[#This Row],[Désignation]])=1,MAX(K$4:K326)+1)</f>
        <v>0</v>
      </c>
      <c r="L327" s="182">
        <f>IF(COUNTIF(B$4:B327,table[[#This Row],[Fournisseur ]])=1,MAX(L$4:L326)+1)</f>
        <v>42</v>
      </c>
      <c r="M327" s="182">
        <f>IF(COUNTIF(C$4:C327,table[[#This Row],[Détails]])=1,MAX(M$4:M326)+1)</f>
        <v>323</v>
      </c>
      <c r="N327" s="140" t="str">
        <f>IFERROR(INDEX(table[Désignation],MATCH(ROW()-4,table[Ordre],0)),"")</f>
        <v/>
      </c>
      <c r="O327" s="139" t="str">
        <f>IFERROR(INDEX(table[[Fournisseur ]],MATCH(ROW()-4,table[Ordre2],0)),"")</f>
        <v/>
      </c>
      <c r="P327" s="139" t="str">
        <f>IFERROR(INDEX(table[Détails],MATCH(ROW()-4,table[Ordre3],0)),"")</f>
        <v>bache feutre</v>
      </c>
    </row>
    <row r="328" spans="1:16">
      <c r="A328" s="46" t="s">
        <v>434</v>
      </c>
      <c r="B328" s="47" t="s">
        <v>473</v>
      </c>
      <c r="C328" s="47" t="s">
        <v>476</v>
      </c>
      <c r="D328" s="47">
        <v>1.0289999999999999</v>
      </c>
      <c r="E328" s="48">
        <v>1</v>
      </c>
      <c r="F328" s="48">
        <v>1</v>
      </c>
      <c r="G328" s="48">
        <v>1</v>
      </c>
      <c r="H328" s="49">
        <v>262.3</v>
      </c>
      <c r="I328" s="50">
        <v>0</v>
      </c>
      <c r="J328" s="50">
        <f>Devis!$D$8</f>
        <v>0</v>
      </c>
      <c r="K328" s="135" t="b">
        <f>IF(COUNTIF(A$4:A328,table[[#This Row],[Désignation]])=1,MAX(K$4:K327)+1)</f>
        <v>0</v>
      </c>
      <c r="L328" s="182" t="b">
        <f>IF(COUNTIF(B$4:B328,table[[#This Row],[Fournisseur ]])=1,MAX(L$4:L327)+1)</f>
        <v>0</v>
      </c>
      <c r="M328" s="182">
        <f>IF(COUNTIF(C$4:C328,table[[#This Row],[Détails]])=1,MAX(M$4:M327)+1)</f>
        <v>324</v>
      </c>
      <c r="N328" s="140" t="str">
        <f>IFERROR(INDEX(table[Désignation],MATCH(ROW()-4,table[Ordre],0)),"")</f>
        <v/>
      </c>
      <c r="O328" s="139" t="str">
        <f>IFERROR(INDEX(table[[Fournisseur ]],MATCH(ROW()-4,table[Ordre2],0)),"")</f>
        <v/>
      </c>
      <c r="P328" s="139" t="str">
        <f>IFERROR(INDEX(table[Détails],MATCH(ROW()-4,table[Ordre3],0)),"")</f>
        <v>3D bois debout Huilé</v>
      </c>
    </row>
    <row r="329" spans="1:16">
      <c r="A329" s="29" t="s">
        <v>434</v>
      </c>
      <c r="B329" s="51" t="s">
        <v>473</v>
      </c>
      <c r="C329" s="51" t="s">
        <v>477</v>
      </c>
      <c r="D329" s="51" t="s">
        <v>478</v>
      </c>
      <c r="E329" s="52">
        <v>1</v>
      </c>
      <c r="F329" s="52">
        <v>1</v>
      </c>
      <c r="G329" s="52">
        <v>1</v>
      </c>
      <c r="H329" s="19">
        <v>7.57</v>
      </c>
      <c r="I329" s="53">
        <v>0</v>
      </c>
      <c r="J329" s="53">
        <f>Devis!$D$8</f>
        <v>0</v>
      </c>
      <c r="K329" s="135" t="b">
        <f>IF(COUNTIF(A$4:A329,table[[#This Row],[Désignation]])=1,MAX(K$4:K328)+1)</f>
        <v>0</v>
      </c>
      <c r="L329" s="182" t="b">
        <f>IF(COUNTIF(B$4:B329,table[[#This Row],[Fournisseur ]])=1,MAX(L$4:L328)+1)</f>
        <v>0</v>
      </c>
      <c r="M329" s="182">
        <f>IF(COUNTIF(C$4:C329,table[[#This Row],[Détails]])=1,MAX(M$4:M328)+1)</f>
        <v>325</v>
      </c>
      <c r="N329" s="140" t="str">
        <f>IFERROR(INDEX(table[Désignation],MATCH(ROW()-4,table[Ordre],0)),"")</f>
        <v/>
      </c>
      <c r="O329" s="139" t="str">
        <f>IFERROR(INDEX(table[[Fournisseur ]],MATCH(ROW()-4,table[Ordre2],0)),"")</f>
        <v/>
      </c>
      <c r="P329" s="139" t="str">
        <f>IFERROR(INDEX(table[Détails],MATCH(ROW()-4,table[Ordre3],0)),"")</f>
        <v>Colle Sika</v>
      </c>
    </row>
    <row r="330" spans="1:16">
      <c r="A330" s="46" t="s">
        <v>23</v>
      </c>
      <c r="B330" s="47" t="s">
        <v>479</v>
      </c>
      <c r="C330" s="47" t="s">
        <v>480</v>
      </c>
      <c r="D330" s="47" t="s">
        <v>481</v>
      </c>
      <c r="E330" s="48">
        <v>1</v>
      </c>
      <c r="F330" s="48">
        <v>1</v>
      </c>
      <c r="G330" s="48">
        <v>1</v>
      </c>
      <c r="H330" s="49">
        <v>107</v>
      </c>
      <c r="I330" s="50">
        <v>0</v>
      </c>
      <c r="J330" s="50">
        <f>Devis!$D$8</f>
        <v>0</v>
      </c>
      <c r="K330" s="135" t="b">
        <f>IF(COUNTIF(A$4:A330,table[[#This Row],[Désignation]])=1,MAX(K$4:K329)+1)</f>
        <v>0</v>
      </c>
      <c r="L330" s="182">
        <f>IF(COUNTIF(B$4:B330,table[[#This Row],[Fournisseur ]])=1,MAX(L$4:L329)+1)</f>
        <v>43</v>
      </c>
      <c r="M330" s="182">
        <f>IF(COUNTIF(C$4:C330,table[[#This Row],[Détails]])=1,MAX(M$4:M329)+1)</f>
        <v>326</v>
      </c>
      <c r="N330" s="140" t="str">
        <f>IFERROR(INDEX(table[Désignation],MATCH(ROW()-4,table[Ordre],0)),"")</f>
        <v/>
      </c>
      <c r="O330" s="139" t="str">
        <f>IFERROR(INDEX(table[[Fournisseur ]],MATCH(ROW()-4,table[Ordre2],0)),"")</f>
        <v/>
      </c>
      <c r="P330" s="139" t="str">
        <f>IFERROR(INDEX(table[Détails],MATCH(ROW()-4,table[Ordre3],0)),"")</f>
        <v>Tableau aiment / velleda</v>
      </c>
    </row>
    <row r="331" spans="1:16">
      <c r="A331" s="46" t="s">
        <v>23</v>
      </c>
      <c r="B331" s="47" t="s">
        <v>194</v>
      </c>
      <c r="C331" s="47" t="s">
        <v>615</v>
      </c>
      <c r="D331" s="47" t="s">
        <v>482</v>
      </c>
      <c r="E331" s="48">
        <v>2.8</v>
      </c>
      <c r="F331" s="48">
        <v>2.0699999999999998</v>
      </c>
      <c r="G331" s="48">
        <v>1</v>
      </c>
      <c r="H331" s="49">
        <v>8.15</v>
      </c>
      <c r="I331" s="50">
        <v>0</v>
      </c>
      <c r="J331" s="50">
        <f>Devis!$D$8</f>
        <v>0</v>
      </c>
      <c r="K331" s="135" t="b">
        <f>IF(COUNTIF(A$4:A331,table[[#This Row],[Désignation]])=1,MAX(K$4:K330)+1)</f>
        <v>0</v>
      </c>
      <c r="L331" s="182" t="b">
        <f>IF(COUNTIF(B$4:B331,table[[#This Row],[Fournisseur ]])=1,MAX(L$4:L330)+1)</f>
        <v>0</v>
      </c>
      <c r="M331" s="182">
        <f>IF(COUNTIF(C$4:C331,table[[#This Row],[Détails]])=1,MAX(M$4:M330)+1)</f>
        <v>327</v>
      </c>
      <c r="N331" s="140" t="str">
        <f>IFERROR(INDEX(table[Désignation],MATCH(ROW()-4,table[Ordre],0)),"")</f>
        <v/>
      </c>
      <c r="O331" s="139" t="str">
        <f>IFERROR(INDEX(table[[Fournisseur ]],MATCH(ROW()-4,table[Ordre2],0)),"")</f>
        <v/>
      </c>
      <c r="P331" s="139" t="str">
        <f>IFERROR(INDEX(table[Détails],MATCH(ROW()-4,table[Ordre3],0)),"")</f>
        <v>Gris ombre U963 mélamine</v>
      </c>
    </row>
    <row r="332" spans="1:16">
      <c r="A332" s="29" t="s">
        <v>23</v>
      </c>
      <c r="B332" s="51" t="s">
        <v>194</v>
      </c>
      <c r="C332" s="51" t="s">
        <v>616</v>
      </c>
      <c r="D332" s="51" t="s">
        <v>79</v>
      </c>
      <c r="E332" s="52">
        <v>2.8</v>
      </c>
      <c r="F332" s="52">
        <v>2.0699999999999998</v>
      </c>
      <c r="G332" s="52">
        <v>1</v>
      </c>
      <c r="H332" s="19">
        <v>13.4</v>
      </c>
      <c r="I332" s="53">
        <v>0</v>
      </c>
      <c r="J332" s="53">
        <f>Devis!$D$8</f>
        <v>0</v>
      </c>
      <c r="K332" s="135" t="b">
        <f>IF(COUNTIF(A$4:A332,table[[#This Row],[Désignation]])=1,MAX(K$4:K331)+1)</f>
        <v>0</v>
      </c>
      <c r="L332" s="182" t="b">
        <f>IF(COUNTIF(B$4:B332,table[[#This Row],[Fournisseur ]])=1,MAX(L$4:L331)+1)</f>
        <v>0</v>
      </c>
      <c r="M332" s="182">
        <f>IF(COUNTIF(C$4:C332,table[[#This Row],[Détails]])=1,MAX(M$4:M331)+1)</f>
        <v>328</v>
      </c>
      <c r="N332" s="140" t="str">
        <f>IFERROR(INDEX(table[Désignation],MATCH(ROW()-4,table[Ordre],0)),"")</f>
        <v/>
      </c>
      <c r="O332" s="139" t="str">
        <f>IFERROR(INDEX(table[[Fournisseur ]],MATCH(ROW()-4,table[Ordre2],0)),"")</f>
        <v/>
      </c>
      <c r="P332" s="139" t="str">
        <f>IFERROR(INDEX(table[Détails],MATCH(ROW()-4,table[Ordre3],0)),"")</f>
        <v>Gris fumé U773 mélamine</v>
      </c>
    </row>
    <row r="333" spans="1:16">
      <c r="A333" s="54" t="s">
        <v>26</v>
      </c>
      <c r="B333" s="47" t="s">
        <v>483</v>
      </c>
      <c r="C333" s="47" t="s">
        <v>484</v>
      </c>
      <c r="D333" s="47"/>
      <c r="E333" s="48">
        <v>1</v>
      </c>
      <c r="F333" s="48">
        <v>1</v>
      </c>
      <c r="G333" s="48">
        <v>1</v>
      </c>
      <c r="H333" s="49">
        <v>24</v>
      </c>
      <c r="I333" s="50">
        <v>0</v>
      </c>
      <c r="J333" s="50">
        <f>Devis!$D$8</f>
        <v>0</v>
      </c>
      <c r="K333" s="135" t="b">
        <f>IF(COUNTIF(A$4:A333,table[[#This Row],[Désignation]])=1,MAX(K$4:K332)+1)</f>
        <v>0</v>
      </c>
      <c r="L333" s="182">
        <f>IF(COUNTIF(B$4:B333,table[[#This Row],[Fournisseur ]])=1,MAX(L$4:L332)+1)</f>
        <v>44</v>
      </c>
      <c r="M333" s="182">
        <f>IF(COUNTIF(C$4:C333,table[[#This Row],[Détails]])=1,MAX(M$4:M332)+1)</f>
        <v>329</v>
      </c>
      <c r="N333" s="140" t="str">
        <f>IFERROR(INDEX(table[Désignation],MATCH(ROW()-4,table[Ordre],0)),"")</f>
        <v/>
      </c>
      <c r="O333" s="139" t="str">
        <f>IFERROR(INDEX(table[[Fournisseur ]],MATCH(ROW()-4,table[Ordre2],0)),"")</f>
        <v/>
      </c>
      <c r="P333" s="139" t="str">
        <f>IFERROR(INDEX(table[Détails],MATCH(ROW()-4,table[Ordre3],0)),"")</f>
        <v>Roulette atlier</v>
      </c>
    </row>
    <row r="334" spans="1:16">
      <c r="A334" s="46" t="s">
        <v>26</v>
      </c>
      <c r="B334" s="47" t="s">
        <v>240</v>
      </c>
      <c r="C334" s="47" t="s">
        <v>485</v>
      </c>
      <c r="D334" s="47">
        <v>259532</v>
      </c>
      <c r="E334" s="48">
        <v>1</v>
      </c>
      <c r="F334" s="48">
        <v>1</v>
      </c>
      <c r="G334" s="48">
        <v>1</v>
      </c>
      <c r="H334" s="49">
        <v>10.64</v>
      </c>
      <c r="I334" s="50">
        <v>0</v>
      </c>
      <c r="J334" s="50">
        <f>Devis!$D$8</f>
        <v>0</v>
      </c>
      <c r="K334" s="135" t="b">
        <f>IF(COUNTIF(A$4:A334,table[[#This Row],[Désignation]])=1,MAX(K$4:K333)+1)</f>
        <v>0</v>
      </c>
      <c r="L334" s="182" t="b">
        <f>IF(COUNTIF(B$4:B334,table[[#This Row],[Fournisseur ]])=1,MAX(L$4:L333)+1)</f>
        <v>0</v>
      </c>
      <c r="M334" s="182">
        <f>IF(COUNTIF(C$4:C334,table[[#This Row],[Détails]])=1,MAX(M$4:M333)+1)</f>
        <v>330</v>
      </c>
      <c r="N334" s="140" t="str">
        <f>IFERROR(INDEX(table[Désignation],MATCH(ROW()-4,table[Ordre],0)),"")</f>
        <v/>
      </c>
      <c r="O334" s="139" t="str">
        <f>IFERROR(INDEX(table[[Fournisseur ]],MATCH(ROW()-4,table[Ordre2],0)),"")</f>
        <v/>
      </c>
      <c r="P334" s="139" t="str">
        <f>IFERROR(INDEX(table[Détails],MATCH(ROW()-4,table[Ordre3],0)),"")</f>
        <v>Console renforcé</v>
      </c>
    </row>
    <row r="335" spans="1:16">
      <c r="A335" s="29" t="s">
        <v>23</v>
      </c>
      <c r="B335" s="51" t="s">
        <v>194</v>
      </c>
      <c r="C335" s="51" t="s">
        <v>486</v>
      </c>
      <c r="D335" s="51" t="s">
        <v>80</v>
      </c>
      <c r="E335" s="52">
        <v>2.8</v>
      </c>
      <c r="F335" s="52">
        <v>1.31</v>
      </c>
      <c r="G335" s="52">
        <v>1</v>
      </c>
      <c r="H335" s="19">
        <v>20.2</v>
      </c>
      <c r="I335" s="53">
        <v>0</v>
      </c>
      <c r="J335" s="53">
        <f>Devis!$D$8</f>
        <v>0</v>
      </c>
      <c r="K335" s="135" t="b">
        <f>IF(COUNTIF(A$4:A335,table[[#This Row],[Désignation]])=1,MAX(K$4:K334)+1)</f>
        <v>0</v>
      </c>
      <c r="L335" s="182" t="b">
        <f>IF(COUNTIF(B$4:B335,table[[#This Row],[Fournisseur ]])=1,MAX(L$4:L334)+1)</f>
        <v>0</v>
      </c>
      <c r="M335" s="182">
        <f>IF(COUNTIF(C$4:C335,table[[#This Row],[Détails]])=1,MAX(M$4:M334)+1)</f>
        <v>331</v>
      </c>
      <c r="N335" s="140" t="str">
        <f>IFERROR(INDEX(table[Désignation],MATCH(ROW()-4,table[Ordre],0)),"")</f>
        <v/>
      </c>
      <c r="O335" s="139" t="str">
        <f>IFERROR(INDEX(table[[Fournisseur ]],MATCH(ROW()-4,table[Ordre2],0)),"")</f>
        <v/>
      </c>
      <c r="P335" s="139" t="str">
        <f>IFERROR(INDEX(table[Détails],MATCH(ROW()-4,table[Ordre3],0)),"")</f>
        <v>Chêne Kendal H3171</v>
      </c>
    </row>
    <row r="336" spans="1:16">
      <c r="A336" s="54" t="s">
        <v>23</v>
      </c>
      <c r="B336" s="47" t="s">
        <v>194</v>
      </c>
      <c r="C336" s="47" t="s">
        <v>487</v>
      </c>
      <c r="D336" s="47" t="s">
        <v>80</v>
      </c>
      <c r="E336" s="48">
        <v>2.8</v>
      </c>
      <c r="F336" s="48">
        <v>1.31</v>
      </c>
      <c r="G336" s="48">
        <v>1</v>
      </c>
      <c r="H336" s="49">
        <v>20.2</v>
      </c>
      <c r="I336" s="50">
        <v>0</v>
      </c>
      <c r="J336" s="50">
        <f>Devis!$D$8</f>
        <v>0</v>
      </c>
      <c r="K336" s="135" t="b">
        <f>IF(COUNTIF(A$4:A336,table[[#This Row],[Désignation]])=1,MAX(K$4:K335)+1)</f>
        <v>0</v>
      </c>
      <c r="L336" s="182" t="b">
        <f>IF(COUNTIF(B$4:B336,table[[#This Row],[Fournisseur ]])=1,MAX(L$4:L335)+1)</f>
        <v>0</v>
      </c>
      <c r="M336" s="182">
        <f>IF(COUNTIF(C$4:C336,table[[#This Row],[Détails]])=1,MAX(M$4:M335)+1)</f>
        <v>332</v>
      </c>
      <c r="N336" s="140" t="str">
        <f>IFERROR(INDEX(table[Désignation],MATCH(ROW()-4,table[Ordre],0)),"")</f>
        <v/>
      </c>
      <c r="O336" s="139" t="str">
        <f>IFERROR(INDEX(table[[Fournisseur ]],MATCH(ROW()-4,table[Ordre2],0)),"")</f>
        <v/>
      </c>
      <c r="P336" s="139" t="str">
        <f>IFERROR(INDEX(table[Détails],MATCH(ROW()-4,table[Ordre3],0)),"")</f>
        <v>Soie rose U313</v>
      </c>
    </row>
    <row r="337" spans="1:16">
      <c r="A337" s="30" t="s">
        <v>23</v>
      </c>
      <c r="B337" s="51" t="s">
        <v>194</v>
      </c>
      <c r="C337" s="51" t="s">
        <v>488</v>
      </c>
      <c r="D337" s="51" t="s">
        <v>80</v>
      </c>
      <c r="E337" s="52">
        <v>2.8</v>
      </c>
      <c r="F337" s="52">
        <v>1.31</v>
      </c>
      <c r="G337" s="52">
        <v>1</v>
      </c>
      <c r="H337" s="19">
        <v>21.21</v>
      </c>
      <c r="I337" s="53">
        <v>0</v>
      </c>
      <c r="J337" s="53">
        <f>Devis!$D$8</f>
        <v>0</v>
      </c>
      <c r="K337" s="135" t="b">
        <f>IF(COUNTIF(A$4:A337,table[[#This Row],[Désignation]])=1,MAX(K$4:K336)+1)</f>
        <v>0</v>
      </c>
      <c r="L337" s="182" t="b">
        <f>IF(COUNTIF(B$4:B337,table[[#This Row],[Fournisseur ]])=1,MAX(L$4:L336)+1)</f>
        <v>0</v>
      </c>
      <c r="M337" s="182">
        <f>IF(COUNTIF(C$4:C337,table[[#This Row],[Détails]])=1,MAX(M$4:M336)+1)</f>
        <v>333</v>
      </c>
      <c r="N337" s="140" t="str">
        <f>IFERROR(INDEX(table[Désignation],MATCH(ROW()-4,table[Ordre],0)),"")</f>
        <v/>
      </c>
      <c r="O337" s="139" t="str">
        <f>IFERROR(INDEX(table[[Fournisseur ]],MATCH(ROW()-4,table[Ordre2],0)),"")</f>
        <v/>
      </c>
      <c r="P337" s="139" t="str">
        <f>IFERROR(INDEX(table[Détails],MATCH(ROW()-4,table[Ordre3],0)),"")</f>
        <v>W1101</v>
      </c>
    </row>
    <row r="338" spans="1:16">
      <c r="A338" s="54" t="s">
        <v>23</v>
      </c>
      <c r="B338" s="47" t="s">
        <v>194</v>
      </c>
      <c r="C338" s="47" t="s">
        <v>489</v>
      </c>
      <c r="D338" s="47" t="s">
        <v>80</v>
      </c>
      <c r="E338" s="48">
        <v>2.8</v>
      </c>
      <c r="F338" s="48">
        <v>1.31</v>
      </c>
      <c r="G338" s="48">
        <v>1</v>
      </c>
      <c r="H338" s="49">
        <v>21.21</v>
      </c>
      <c r="I338" s="50">
        <v>0</v>
      </c>
      <c r="J338" s="50">
        <f>Devis!$D$8</f>
        <v>0</v>
      </c>
      <c r="K338" s="135" t="b">
        <f>IF(COUNTIF(A$4:A338,table[[#This Row],[Désignation]])=1,MAX(K$4:K337)+1)</f>
        <v>0</v>
      </c>
      <c r="L338" s="182" t="b">
        <f>IF(COUNTIF(B$4:B338,table[[#This Row],[Fournisseur ]])=1,MAX(L$4:L337)+1)</f>
        <v>0</v>
      </c>
      <c r="M338" s="182">
        <f>IF(COUNTIF(C$4:C338,table[[#This Row],[Détails]])=1,MAX(M$4:M337)+1)</f>
        <v>334</v>
      </c>
      <c r="N338" s="140" t="str">
        <f>IFERROR(INDEX(table[Désignation],MATCH(ROW()-4,table[Ordre],0)),"")</f>
        <v/>
      </c>
      <c r="O338" s="139" t="str">
        <f>IFERROR(INDEX(table[[Fournisseur ]],MATCH(ROW()-4,table[Ordre2],0)),"")</f>
        <v/>
      </c>
      <c r="P338" s="139" t="str">
        <f>IFERROR(INDEX(table[Détails],MATCH(ROW()-4,table[Ordre3],0)),"")</f>
        <v>U788</v>
      </c>
    </row>
    <row r="339" spans="1:16">
      <c r="A339" s="30" t="s">
        <v>23</v>
      </c>
      <c r="B339" s="51" t="s">
        <v>194</v>
      </c>
      <c r="C339" s="51" t="s">
        <v>490</v>
      </c>
      <c r="D339" s="51" t="s">
        <v>80</v>
      </c>
      <c r="E339" s="52">
        <v>2.8</v>
      </c>
      <c r="F339" s="52">
        <v>1.31</v>
      </c>
      <c r="G339" s="52">
        <v>1</v>
      </c>
      <c r="H339" s="19">
        <v>14.95</v>
      </c>
      <c r="I339" s="53">
        <v>0</v>
      </c>
      <c r="J339" s="53">
        <f>Devis!$D$8</f>
        <v>0</v>
      </c>
      <c r="K339" s="135" t="b">
        <f>IF(COUNTIF(A$4:A339,table[[#This Row],[Désignation]])=1,MAX(K$4:K338)+1)</f>
        <v>0</v>
      </c>
      <c r="L339" s="182" t="b">
        <f>IF(COUNTIF(B$4:B339,table[[#This Row],[Fournisseur ]])=1,MAX(L$4:L338)+1)</f>
        <v>0</v>
      </c>
      <c r="M339" s="182">
        <f>IF(COUNTIF(C$4:C339,table[[#This Row],[Détails]])=1,MAX(M$4:M338)+1)</f>
        <v>335</v>
      </c>
      <c r="N339" s="140" t="str">
        <f>IFERROR(INDEX(table[Désignation],MATCH(ROW()-4,table[Ordre],0)),"")</f>
        <v/>
      </c>
      <c r="O339" s="139" t="str">
        <f>IFERROR(INDEX(table[[Fournisseur ]],MATCH(ROW()-4,table[Ordre2],0)),"")</f>
        <v/>
      </c>
      <c r="P339" s="139" t="str">
        <f>IFERROR(INDEX(table[Détails],MATCH(ROW()-4,table[Ordre3],0)),"")</f>
        <v>W908</v>
      </c>
    </row>
    <row r="340" spans="1:16">
      <c r="A340" s="54" t="s">
        <v>23</v>
      </c>
      <c r="B340" s="47" t="s">
        <v>194</v>
      </c>
      <c r="C340" s="47" t="s">
        <v>617</v>
      </c>
      <c r="D340" s="47" t="s">
        <v>491</v>
      </c>
      <c r="E340" s="48">
        <v>2.8</v>
      </c>
      <c r="F340" s="48">
        <v>2.0699999999999998</v>
      </c>
      <c r="G340" s="48">
        <v>1</v>
      </c>
      <c r="H340" s="49">
        <v>5.96</v>
      </c>
      <c r="I340" s="50">
        <v>0</v>
      </c>
      <c r="J340" s="50">
        <f>Devis!$D$8</f>
        <v>0</v>
      </c>
      <c r="K340" s="135" t="b">
        <f>IF(COUNTIF(A$4:A340,table[[#This Row],[Désignation]])=1,MAX(K$4:K339)+1)</f>
        <v>0</v>
      </c>
      <c r="L340" s="182" t="b">
        <f>IF(COUNTIF(B$4:B340,table[[#This Row],[Fournisseur ]])=1,MAX(L$4:L339)+1)</f>
        <v>0</v>
      </c>
      <c r="M340" s="182">
        <f>IF(COUNTIF(C$4:C340,table[[#This Row],[Détails]])=1,MAX(M$4:M339)+1)</f>
        <v>336</v>
      </c>
      <c r="N340" s="140" t="str">
        <f>IFERROR(INDEX(table[Désignation],MATCH(ROW()-4,table[Ordre],0)),"")</f>
        <v/>
      </c>
      <c r="O340" s="139" t="str">
        <f>IFERROR(INDEX(table[[Fournisseur ]],MATCH(ROW()-4,table[Ordre2],0)),"")</f>
        <v/>
      </c>
      <c r="P340" s="139" t="str">
        <f>IFERROR(INDEX(table[Détails],MATCH(ROW()-4,table[Ordre3],0)),"")</f>
        <v>W908 19 mm Mélamine</v>
      </c>
    </row>
    <row r="341" spans="1:16">
      <c r="A341" s="30" t="s">
        <v>26</v>
      </c>
      <c r="B341" s="51" t="s">
        <v>118</v>
      </c>
      <c r="C341" s="51" t="s">
        <v>492</v>
      </c>
      <c r="D341" s="51" t="s">
        <v>493</v>
      </c>
      <c r="E341" s="52">
        <v>1</v>
      </c>
      <c r="F341" s="52">
        <v>1</v>
      </c>
      <c r="G341" s="52">
        <v>1</v>
      </c>
      <c r="H341" s="19">
        <v>28.77</v>
      </c>
      <c r="I341" s="53">
        <v>0</v>
      </c>
      <c r="J341" s="53">
        <f>Devis!$D$8</f>
        <v>0</v>
      </c>
      <c r="K341" s="135" t="b">
        <f>IF(COUNTIF(A$4:A341,table[[#This Row],[Désignation]])=1,MAX(K$4:K340)+1)</f>
        <v>0</v>
      </c>
      <c r="L341" s="182" t="b">
        <f>IF(COUNTIF(B$4:B341,table[[#This Row],[Fournisseur ]])=1,MAX(L$4:L340)+1)</f>
        <v>0</v>
      </c>
      <c r="M341" s="182">
        <f>IF(COUNTIF(C$4:C341,table[[#This Row],[Détails]])=1,MAX(M$4:M340)+1)</f>
        <v>337</v>
      </c>
      <c r="N341" s="140" t="str">
        <f>IFERROR(INDEX(table[Désignation],MATCH(ROW()-4,table[Ordre],0)),"")</f>
        <v/>
      </c>
      <c r="O341" s="139" t="str">
        <f>IFERROR(INDEX(table[[Fournisseur ]],MATCH(ROW()-4,table[Ordre2],0)),"")</f>
        <v/>
      </c>
      <c r="P341" s="139" t="str">
        <f>IFERROR(INDEX(table[Détails],MATCH(ROW()-4,table[Ordre3],0)),"")</f>
        <v xml:space="preserve">Pied </v>
      </c>
    </row>
    <row r="342" spans="1:16">
      <c r="A342" s="54" t="s">
        <v>23</v>
      </c>
      <c r="B342" s="47" t="s">
        <v>194</v>
      </c>
      <c r="C342" s="47" t="s">
        <v>494</v>
      </c>
      <c r="D342" s="47" t="s">
        <v>80</v>
      </c>
      <c r="E342" s="48">
        <v>2.8</v>
      </c>
      <c r="F342" s="48">
        <v>1.3</v>
      </c>
      <c r="G342" s="48">
        <v>1</v>
      </c>
      <c r="H342" s="49">
        <v>19.7</v>
      </c>
      <c r="I342" s="50">
        <v>0</v>
      </c>
      <c r="J342" s="50">
        <f>Devis!$D$8</f>
        <v>0</v>
      </c>
      <c r="K342" s="135" t="b">
        <f>IF(COUNTIF(A$4:A342,table[[#This Row],[Désignation]])=1,MAX(K$4:K341)+1)</f>
        <v>0</v>
      </c>
      <c r="L342" s="182" t="b">
        <f>IF(COUNTIF(B$4:B342,table[[#This Row],[Fournisseur ]])=1,MAX(L$4:L341)+1)</f>
        <v>0</v>
      </c>
      <c r="M342" s="182">
        <f>IF(COUNTIF(C$4:C342,table[[#This Row],[Détails]])=1,MAX(M$4:M341)+1)</f>
        <v>338</v>
      </c>
      <c r="N342" s="140" t="str">
        <f>IFERROR(INDEX(table[Désignation],MATCH(ROW()-4,table[Ordre],0)),"")</f>
        <v/>
      </c>
      <c r="O342" s="139" t="str">
        <f>IFERROR(INDEX(table[[Fournisseur ]],MATCH(ROW()-4,table[Ordre2],0)),"")</f>
        <v/>
      </c>
      <c r="P342" s="139" t="str">
        <f>IFERROR(INDEX(table[Détails],MATCH(ROW()-4,table[Ordre3],0)),"")</f>
        <v>H1113</v>
      </c>
    </row>
    <row r="343" spans="1:16">
      <c r="A343" s="30" t="s">
        <v>23</v>
      </c>
      <c r="B343" s="51" t="s">
        <v>194</v>
      </c>
      <c r="C343" s="51" t="s">
        <v>495</v>
      </c>
      <c r="D343" s="51" t="s">
        <v>79</v>
      </c>
      <c r="E343" s="52">
        <v>2.8</v>
      </c>
      <c r="F343" s="52">
        <v>2.0699999999999998</v>
      </c>
      <c r="G343" s="52">
        <v>1</v>
      </c>
      <c r="H343" s="19">
        <v>11.9</v>
      </c>
      <c r="I343" s="53">
        <v>0</v>
      </c>
      <c r="J343" s="53">
        <f>Devis!$D$8</f>
        <v>0</v>
      </c>
      <c r="K343" s="135" t="b">
        <f>IF(COUNTIF(A$4:A343,table[[#This Row],[Désignation]])=1,MAX(K$4:K342)+1)</f>
        <v>0</v>
      </c>
      <c r="L343" s="182" t="b">
        <f>IF(COUNTIF(B$4:B343,table[[#This Row],[Fournisseur ]])=1,MAX(L$4:L342)+1)</f>
        <v>0</v>
      </c>
      <c r="M343" s="182">
        <f>IF(COUNTIF(C$4:C343,table[[#This Row],[Détails]])=1,MAX(M$4:M342)+1)</f>
        <v>339</v>
      </c>
      <c r="N343" s="140" t="str">
        <f>IFERROR(INDEX(table[Désignation],MATCH(ROW()-4,table[Ordre],0)),"")</f>
        <v/>
      </c>
      <c r="O343" s="139" t="str">
        <f>IFERROR(INDEX(table[[Fournisseur ]],MATCH(ROW()-4,table[Ordre2],0)),"")</f>
        <v/>
      </c>
      <c r="P343" s="139" t="str">
        <f>IFERROR(INDEX(table[Détails],MATCH(ROW()-4,table[Ordre3],0)),"")</f>
        <v>H3156 chêne Corbridge</v>
      </c>
    </row>
    <row r="344" spans="1:16">
      <c r="A344" s="46" t="s">
        <v>23</v>
      </c>
      <c r="B344" s="47" t="s">
        <v>45</v>
      </c>
      <c r="C344" s="47" t="s">
        <v>496</v>
      </c>
      <c r="D344" s="47"/>
      <c r="E344" s="47">
        <v>2.5</v>
      </c>
      <c r="F344" s="47">
        <v>1.22</v>
      </c>
      <c r="G344" s="48">
        <v>1</v>
      </c>
      <c r="H344" s="49">
        <v>23.12</v>
      </c>
      <c r="I344" s="50">
        <v>0</v>
      </c>
      <c r="J344" s="50">
        <f>Devis!$D$8</f>
        <v>0</v>
      </c>
      <c r="K344" s="135" t="b">
        <f>IF(COUNTIF(A$4:A344,table[[#This Row],[Désignation]])=1,MAX(K$4:K343)+1)</f>
        <v>0</v>
      </c>
      <c r="L344" s="182" t="b">
        <f>IF(COUNTIF(B$4:B344,table[[#This Row],[Fournisseur ]])=1,MAX(L$4:L343)+1)</f>
        <v>0</v>
      </c>
      <c r="M344" s="182">
        <f>IF(COUNTIF(C$4:C344,table[[#This Row],[Détails]])=1,MAX(M$4:M343)+1)</f>
        <v>340</v>
      </c>
      <c r="N344" s="140" t="str">
        <f>IFERROR(INDEX(table[Désignation],MATCH(ROW()-4,table[Ordre],0)),"")</f>
        <v/>
      </c>
      <c r="O344" s="139" t="str">
        <f>IFERROR(INDEX(table[[Fournisseur ]],MATCH(ROW()-4,table[Ordre2],0)),"")</f>
        <v/>
      </c>
      <c r="P344" s="139" t="str">
        <f>IFERROR(INDEX(table[Détails],MATCH(ROW()-4,table[Ordre3],0)),"")</f>
        <v>Cp 9 mm chêne</v>
      </c>
    </row>
    <row r="345" spans="1:16">
      <c r="A345" s="29" t="s">
        <v>23</v>
      </c>
      <c r="B345" s="51" t="s">
        <v>45</v>
      </c>
      <c r="C345" s="51" t="s">
        <v>497</v>
      </c>
      <c r="D345" s="51"/>
      <c r="E345" s="52">
        <v>2.5</v>
      </c>
      <c r="F345" s="52">
        <v>1.22</v>
      </c>
      <c r="G345" s="52">
        <v>1</v>
      </c>
      <c r="H345" s="19">
        <v>33.75</v>
      </c>
      <c r="I345" s="53">
        <v>0</v>
      </c>
      <c r="J345" s="53">
        <f>Devis!$D$8</f>
        <v>0</v>
      </c>
      <c r="K345" s="135" t="b">
        <f>IF(COUNTIF(A$4:A345,table[[#This Row],[Désignation]])=1,MAX(K$4:K344)+1)</f>
        <v>0</v>
      </c>
      <c r="L345" s="182" t="b">
        <f>IF(COUNTIF(B$4:B345,table[[#This Row],[Fournisseur ]])=1,MAX(L$4:L344)+1)</f>
        <v>0</v>
      </c>
      <c r="M345" s="182">
        <f>IF(COUNTIF(C$4:C345,table[[#This Row],[Détails]])=1,MAX(M$4:M344)+1)</f>
        <v>341</v>
      </c>
      <c r="N345" s="140" t="str">
        <f>IFERROR(INDEX(table[Désignation],MATCH(ROW()-4,table[Ordre],0)),"")</f>
        <v/>
      </c>
      <c r="O345" s="139" t="str">
        <f>IFERROR(INDEX(table[[Fournisseur ]],MATCH(ROW()-4,table[Ordre2],0)),"")</f>
        <v/>
      </c>
      <c r="P345" s="139" t="str">
        <f>IFERROR(INDEX(table[Détails],MATCH(ROW()-4,table[Ordre3],0)),"")</f>
        <v>CP 18 mm chêne</v>
      </c>
    </row>
    <row r="346" spans="1:16">
      <c r="A346" s="46" t="s">
        <v>23</v>
      </c>
      <c r="B346" s="47" t="s">
        <v>45</v>
      </c>
      <c r="C346" s="47" t="s">
        <v>498</v>
      </c>
      <c r="D346" s="47"/>
      <c r="E346" s="48">
        <v>2.5</v>
      </c>
      <c r="F346" s="48">
        <v>1.22</v>
      </c>
      <c r="G346" s="48">
        <v>1</v>
      </c>
      <c r="H346" s="49">
        <v>20.5</v>
      </c>
      <c r="I346" s="50">
        <v>0</v>
      </c>
      <c r="J346" s="50">
        <f>Devis!$D$8</f>
        <v>0</v>
      </c>
      <c r="K346" s="135" t="b">
        <f>IF(COUNTIF(A$4:A346,table[[#This Row],[Désignation]])=1,MAX(K$4:K345)+1)</f>
        <v>0</v>
      </c>
      <c r="L346" s="182" t="b">
        <f>IF(COUNTIF(B$4:B346,table[[#This Row],[Fournisseur ]])=1,MAX(L$4:L345)+1)</f>
        <v>0</v>
      </c>
      <c r="M346" s="182">
        <f>IF(COUNTIF(C$4:C346,table[[#This Row],[Détails]])=1,MAX(M$4:M345)+1)</f>
        <v>342</v>
      </c>
      <c r="N346" s="140" t="str">
        <f>IFERROR(INDEX(table[Désignation],MATCH(ROW()-4,table[Ordre],0)),"")</f>
        <v/>
      </c>
      <c r="O346" s="139" t="str">
        <f>IFERROR(INDEX(table[[Fournisseur ]],MATCH(ROW()-4,table[Ordre2],0)),"")</f>
        <v/>
      </c>
      <c r="P346" s="139" t="str">
        <f>IFERROR(INDEX(table[Détails],MATCH(ROW()-4,table[Ordre3],0)),"")</f>
        <v>CP 5 mm chêne</v>
      </c>
    </row>
    <row r="347" spans="1:16">
      <c r="A347" s="29" t="s">
        <v>23</v>
      </c>
      <c r="B347" s="51" t="s">
        <v>417</v>
      </c>
      <c r="C347" s="51" t="s">
        <v>499</v>
      </c>
      <c r="D347" s="51" t="s">
        <v>491</v>
      </c>
      <c r="E347" s="52">
        <v>2.8</v>
      </c>
      <c r="F347" s="52">
        <v>2.0699999999999998</v>
      </c>
      <c r="G347" s="52">
        <v>1</v>
      </c>
      <c r="H347" s="19">
        <v>15.55</v>
      </c>
      <c r="I347" s="53">
        <v>0</v>
      </c>
      <c r="J347" s="53">
        <f>Devis!$D$8</f>
        <v>0</v>
      </c>
      <c r="K347" s="135" t="b">
        <f>IF(COUNTIF(A$4:A347,table[[#This Row],[Désignation]])=1,MAX(K$4:K346)+1)</f>
        <v>0</v>
      </c>
      <c r="L347" s="182" t="b">
        <f>IF(COUNTIF(B$4:B347,table[[#This Row],[Fournisseur ]])=1,MAX(L$4:L346)+1)</f>
        <v>0</v>
      </c>
      <c r="M347" s="182">
        <f>IF(COUNTIF(C$4:C347,table[[#This Row],[Détails]])=1,MAX(M$4:M346)+1)</f>
        <v>343</v>
      </c>
      <c r="N347" s="140" t="str">
        <f>IFERROR(INDEX(table[Désignation],MATCH(ROW()-4,table[Ordre],0)),"")</f>
        <v/>
      </c>
      <c r="O347" s="139" t="str">
        <f>IFERROR(INDEX(table[[Fournisseur ]],MATCH(ROW()-4,table[Ordre2],0)),"")</f>
        <v/>
      </c>
      <c r="P347" s="139" t="str">
        <f>IFERROR(INDEX(table[Détails],MATCH(ROW()-4,table[Ordre3],0)),"")</f>
        <v>P114 FA</v>
      </c>
    </row>
    <row r="348" spans="1:16">
      <c r="A348" s="46" t="s">
        <v>23</v>
      </c>
      <c r="B348" s="47" t="s">
        <v>417</v>
      </c>
      <c r="C348" s="47" t="s">
        <v>618</v>
      </c>
      <c r="D348" s="47" t="s">
        <v>80</v>
      </c>
      <c r="E348" s="48">
        <v>3.07</v>
      </c>
      <c r="F348" s="48">
        <v>1.24</v>
      </c>
      <c r="G348" s="48">
        <v>1</v>
      </c>
      <c r="H348" s="49">
        <v>21.54</v>
      </c>
      <c r="I348" s="50">
        <v>0</v>
      </c>
      <c r="J348" s="50">
        <f>Devis!$D$8</f>
        <v>0</v>
      </c>
      <c r="K348" s="135" t="b">
        <f>IF(COUNTIF(A$4:A348,table[[#This Row],[Désignation]])=1,MAX(K$4:K347)+1)</f>
        <v>0</v>
      </c>
      <c r="L348" s="182" t="b">
        <f>IF(COUNTIF(B$4:B348,table[[#This Row],[Fournisseur ]])=1,MAX(L$4:L347)+1)</f>
        <v>0</v>
      </c>
      <c r="M348" s="182">
        <f>IF(COUNTIF(C$4:C348,table[[#This Row],[Détails]])=1,MAX(M$4:M347)+1)</f>
        <v>344</v>
      </c>
      <c r="N348" s="140" t="str">
        <f>IFERROR(INDEX(table[Désignation],MATCH(ROW()-4,table[Ordre],0)),"")</f>
        <v/>
      </c>
      <c r="O348" s="139" t="str">
        <f>IFERROR(INDEX(table[[Fournisseur ]],MATCH(ROW()-4,table[Ordre2],0)),"")</f>
        <v/>
      </c>
      <c r="P348" s="139" t="str">
        <f>IFERROR(INDEX(table[Détails],MATCH(ROW()-4,table[Ordre3],0)),"")</f>
        <v>P114 FA stratifié</v>
      </c>
    </row>
    <row r="349" spans="1:16">
      <c r="A349" s="29" t="s">
        <v>23</v>
      </c>
      <c r="B349" s="51" t="s">
        <v>194</v>
      </c>
      <c r="C349" s="56" t="s">
        <v>500</v>
      </c>
      <c r="D349" s="51" t="s">
        <v>79</v>
      </c>
      <c r="E349" s="52">
        <v>2.8</v>
      </c>
      <c r="F349" s="52">
        <v>2.0699999999999998</v>
      </c>
      <c r="G349" s="52">
        <v>1</v>
      </c>
      <c r="H349" s="19">
        <v>10.5</v>
      </c>
      <c r="I349" s="53">
        <v>0</v>
      </c>
      <c r="J349" s="53">
        <f>Devis!$D$8</f>
        <v>0</v>
      </c>
      <c r="K349" s="135" t="b">
        <f>IF(COUNTIF(A$4:A349,table[[#This Row],[Désignation]])=1,MAX(K$4:K348)+1)</f>
        <v>0</v>
      </c>
      <c r="L349" s="182" t="b">
        <f>IF(COUNTIF(B$4:B349,table[[#This Row],[Fournisseur ]])=1,MAX(L$4:L348)+1)</f>
        <v>0</v>
      </c>
      <c r="M349" s="182">
        <f>IF(COUNTIF(C$4:C349,table[[#This Row],[Détails]])=1,MAX(M$4:M348)+1)</f>
        <v>345</v>
      </c>
      <c r="N349" s="140" t="str">
        <f>IFERROR(INDEX(table[Désignation],MATCH(ROW()-4,table[Ordre],0)),"")</f>
        <v/>
      </c>
      <c r="O349" s="139" t="str">
        <f>IFERROR(INDEX(table[[Fournisseur ]],MATCH(ROW()-4,table[Ordre2],0)),"")</f>
        <v/>
      </c>
      <c r="P349" s="139" t="str">
        <f>IFERROR(INDEX(table[Détails],MATCH(ROW()-4,table[Ordre3],0)),"")</f>
        <v>Chêne Kendal H3398</v>
      </c>
    </row>
    <row r="350" spans="1:16">
      <c r="A350" s="46" t="s">
        <v>23</v>
      </c>
      <c r="B350" s="47" t="s">
        <v>194</v>
      </c>
      <c r="C350" s="47" t="s">
        <v>619</v>
      </c>
      <c r="D350" s="47" t="s">
        <v>80</v>
      </c>
      <c r="E350" s="48">
        <v>2.8</v>
      </c>
      <c r="F350" s="48">
        <v>1.31</v>
      </c>
      <c r="G350" s="48">
        <v>1</v>
      </c>
      <c r="H350" s="49">
        <v>17.05</v>
      </c>
      <c r="I350" s="50">
        <v>0</v>
      </c>
      <c r="J350" s="50">
        <f>Devis!$D$8</f>
        <v>0</v>
      </c>
      <c r="K350" s="135" t="b">
        <f>IF(COUNTIF(A$4:A350,table[[#This Row],[Désignation]])=1,MAX(K$4:K349)+1)</f>
        <v>0</v>
      </c>
      <c r="L350" s="182" t="b">
        <f>IF(COUNTIF(B$4:B350,table[[#This Row],[Fournisseur ]])=1,MAX(L$4:L349)+1)</f>
        <v>0</v>
      </c>
      <c r="M350" s="182">
        <f>IF(COUNTIF(C$4:C350,table[[#This Row],[Détails]])=1,MAX(M$4:M349)+1)</f>
        <v>346</v>
      </c>
      <c r="N350" s="140" t="str">
        <f>IFERROR(INDEX(table[Désignation],MATCH(ROW()-4,table[Ordre],0)),"")</f>
        <v/>
      </c>
      <c r="O350" s="139" t="str">
        <f>IFERROR(INDEX(table[[Fournisseur ]],MATCH(ROW()-4,table[Ordre2],0)),"")</f>
        <v/>
      </c>
      <c r="P350" s="139" t="str">
        <f>IFERROR(INDEX(table[Détails],MATCH(ROW()-4,table[Ordre3],0)),"")</f>
        <v>Chêne Kendal H3398 stratifié</v>
      </c>
    </row>
    <row r="351" spans="1:16">
      <c r="A351" s="29" t="s">
        <v>23</v>
      </c>
      <c r="B351" s="51" t="s">
        <v>194</v>
      </c>
      <c r="C351" s="51" t="s">
        <v>501</v>
      </c>
      <c r="D351" s="51" t="s">
        <v>80</v>
      </c>
      <c r="E351" s="52">
        <v>2.8</v>
      </c>
      <c r="F351" s="52">
        <v>1.31</v>
      </c>
      <c r="G351" s="52">
        <v>1</v>
      </c>
      <c r="H351" s="19">
        <v>19.690000000000001</v>
      </c>
      <c r="I351" s="53">
        <v>0</v>
      </c>
      <c r="J351" s="53">
        <f>Devis!$D$8</f>
        <v>0</v>
      </c>
      <c r="K351" s="135" t="b">
        <f>IF(COUNTIF(A$4:A351,table[[#This Row],[Désignation]])=1,MAX(K$4:K350)+1)</f>
        <v>0</v>
      </c>
      <c r="L351" s="182" t="b">
        <f>IF(COUNTIF(B$4:B351,table[[#This Row],[Fournisseur ]])=1,MAX(L$4:L350)+1)</f>
        <v>0</v>
      </c>
      <c r="M351" s="182">
        <f>IF(COUNTIF(C$4:C351,table[[#This Row],[Détails]])=1,MAX(M$4:M350)+1)</f>
        <v>347</v>
      </c>
      <c r="N351" s="140" t="str">
        <f>IFERROR(INDEX(table[Désignation],MATCH(ROW()-4,table[Ordre],0)),"")</f>
        <v/>
      </c>
      <c r="O351" s="139" t="str">
        <f>IFERROR(INDEX(table[[Fournisseur ]],MATCH(ROW()-4,table[Ordre2],0)),"")</f>
        <v/>
      </c>
      <c r="P351" s="139" t="str">
        <f>IFERROR(INDEX(table[Détails],MATCH(ROW()-4,table[Ordre3],0)),"")</f>
        <v>Marbre Torano H F105</v>
      </c>
    </row>
    <row r="352" spans="1:16">
      <c r="A352" s="46" t="s">
        <v>23</v>
      </c>
      <c r="B352" s="47" t="s">
        <v>194</v>
      </c>
      <c r="C352" s="47" t="s">
        <v>502</v>
      </c>
      <c r="D352" s="47" t="s">
        <v>80</v>
      </c>
      <c r="E352" s="48">
        <v>2.8</v>
      </c>
      <c r="F352" s="48">
        <v>1.31</v>
      </c>
      <c r="G352" s="48">
        <v>1</v>
      </c>
      <c r="H352" s="49">
        <v>17.05</v>
      </c>
      <c r="I352" s="50">
        <v>0</v>
      </c>
      <c r="J352" s="50">
        <f>Devis!$D$8</f>
        <v>0</v>
      </c>
      <c r="K352" s="135" t="b">
        <f>IF(COUNTIF(A$4:A352,table[[#This Row],[Désignation]])=1,MAX(K$4:K351)+1)</f>
        <v>0</v>
      </c>
      <c r="L352" s="182" t="b">
        <f>IF(COUNTIF(B$4:B352,table[[#This Row],[Fournisseur ]])=1,MAX(L$4:L351)+1)</f>
        <v>0</v>
      </c>
      <c r="M352" s="182">
        <f>IF(COUNTIF(C$4:C352,table[[#This Row],[Détails]])=1,MAX(M$4:M351)+1)</f>
        <v>348</v>
      </c>
      <c r="N352" s="140" t="str">
        <f>IFERROR(INDEX(table[Désignation],MATCH(ROW()-4,table[Ordre],0)),"")</f>
        <v/>
      </c>
      <c r="O352" s="139" t="str">
        <f>IFERROR(INDEX(table[[Fournisseur ]],MATCH(ROW()-4,table[Ordre2],0)),"")</f>
        <v/>
      </c>
      <c r="P352" s="139" t="str">
        <f>IFERROR(INDEX(table[Détails],MATCH(ROW()-4,table[Ordre3],0)),"")</f>
        <v>Bleu Cosmique U504</v>
      </c>
    </row>
    <row r="353" spans="1:16">
      <c r="A353" s="29" t="s">
        <v>23</v>
      </c>
      <c r="B353" s="51" t="s">
        <v>194</v>
      </c>
      <c r="C353" s="51" t="s">
        <v>621</v>
      </c>
      <c r="D353" s="51" t="s">
        <v>80</v>
      </c>
      <c r="E353" s="52">
        <v>2.8</v>
      </c>
      <c r="F353" s="52">
        <v>1.31</v>
      </c>
      <c r="G353" s="52">
        <v>1</v>
      </c>
      <c r="H353" s="19">
        <v>19.7</v>
      </c>
      <c r="I353" s="53">
        <v>0</v>
      </c>
      <c r="J353" s="53">
        <f>Devis!$D$8</f>
        <v>0</v>
      </c>
      <c r="K353" s="135" t="b">
        <f>IF(COUNTIF(A$4:A353,table[[#This Row],[Désignation]])=1,MAX(K$4:K352)+1)</f>
        <v>0</v>
      </c>
      <c r="L353" s="182" t="b">
        <f>IF(COUNTIF(B$4:B353,table[[#This Row],[Fournisseur ]])=1,MAX(L$4:L352)+1)</f>
        <v>0</v>
      </c>
      <c r="M353" s="182">
        <f>IF(COUNTIF(C$4:C353,table[[#This Row],[Détails]])=1,MAX(M$4:M352)+1)</f>
        <v>349</v>
      </c>
      <c r="N353" s="140" t="str">
        <f>IFERROR(INDEX(table[Désignation],MATCH(ROW()-4,table[Ordre],0)),"")</f>
        <v/>
      </c>
      <c r="O353" s="139" t="str">
        <f>IFERROR(INDEX(table[[Fournisseur ]],MATCH(ROW()-4,table[Ordre2],0)),"")</f>
        <v/>
      </c>
      <c r="P353" s="139" t="str">
        <f>IFERROR(INDEX(table[Détails],MATCH(ROW()-4,table[Ordre3],0)),"")</f>
        <v>Chêne Gladstone H3326 stratifié</v>
      </c>
    </row>
    <row r="354" spans="1:16">
      <c r="A354" s="46" t="s">
        <v>23</v>
      </c>
      <c r="B354" s="47" t="s">
        <v>194</v>
      </c>
      <c r="C354" s="47" t="s">
        <v>620</v>
      </c>
      <c r="D354" s="47" t="s">
        <v>79</v>
      </c>
      <c r="E354" s="48">
        <v>2.8</v>
      </c>
      <c r="F354" s="48">
        <v>1.31</v>
      </c>
      <c r="G354" s="48">
        <v>1</v>
      </c>
      <c r="H354" s="49">
        <v>17.5</v>
      </c>
      <c r="I354" s="50">
        <v>0</v>
      </c>
      <c r="J354" s="50">
        <f>Devis!$D$8</f>
        <v>0</v>
      </c>
      <c r="K354" s="135" t="b">
        <f>IF(COUNTIF(A$4:A354,table[[#This Row],[Désignation]])=1,MAX(K$4:K353)+1)</f>
        <v>0</v>
      </c>
      <c r="L354" s="182" t="b">
        <f>IF(COUNTIF(B$4:B354,table[[#This Row],[Fournisseur ]])=1,MAX(L$4:L353)+1)</f>
        <v>0</v>
      </c>
      <c r="M354" s="182">
        <f>IF(COUNTIF(C$4:C354,table[[#This Row],[Détails]])=1,MAX(M$4:M353)+1)</f>
        <v>350</v>
      </c>
      <c r="N354" s="140" t="str">
        <f>IFERROR(INDEX(table[Désignation],MATCH(ROW()-4,table[Ordre],0)),"")</f>
        <v/>
      </c>
      <c r="O354" s="139" t="str">
        <f>IFERROR(INDEX(table[[Fournisseur ]],MATCH(ROW()-4,table[Ordre2],0)),"")</f>
        <v/>
      </c>
      <c r="P354" s="139" t="str">
        <f>IFERROR(INDEX(table[Détails],MATCH(ROW()-4,table[Ordre3],0)),"")</f>
        <v xml:space="preserve">Chêne Gladstone H3326 </v>
      </c>
    </row>
    <row r="355" spans="1:16">
      <c r="A355" s="46" t="s">
        <v>26</v>
      </c>
      <c r="B355" s="47" t="s">
        <v>503</v>
      </c>
      <c r="C355" s="47" t="s">
        <v>504</v>
      </c>
      <c r="D355" s="47"/>
      <c r="E355" s="48">
        <v>1</v>
      </c>
      <c r="F355" s="48">
        <v>1</v>
      </c>
      <c r="G355" s="48">
        <v>1</v>
      </c>
      <c r="H355" s="49">
        <v>16</v>
      </c>
      <c r="I355" s="50">
        <v>0</v>
      </c>
      <c r="J355" s="50">
        <f>Devis!$D$8</f>
        <v>0</v>
      </c>
      <c r="K355" s="135" t="b">
        <f>IF(COUNTIF(A$4:A355,table[[#This Row],[Désignation]])=1,MAX(K$4:K354)+1)</f>
        <v>0</v>
      </c>
      <c r="L355" s="182">
        <f>IF(COUNTIF(B$4:B355,table[[#This Row],[Fournisseur ]])=1,MAX(L$4:L354)+1)</f>
        <v>45</v>
      </c>
      <c r="M355" s="182">
        <f>IF(COUNTIF(C$4:C355,table[[#This Row],[Détails]])=1,MAX(M$4:M354)+1)</f>
        <v>351</v>
      </c>
      <c r="N355" s="140" t="str">
        <f>IFERROR(INDEX(table[Désignation],MATCH(ROW()-4,table[Ordre],0)),"")</f>
        <v/>
      </c>
      <c r="O355" s="139" t="str">
        <f>IFERROR(INDEX(table[[Fournisseur ]],MATCH(ROW()-4,table[Ordre2],0)),"")</f>
        <v/>
      </c>
      <c r="P355" s="139" t="str">
        <f>IFERROR(INDEX(table[Détails],MATCH(ROW()-4,table[Ordre3],0)),"")</f>
        <v>Poignée noir</v>
      </c>
    </row>
    <row r="356" spans="1:16">
      <c r="A356" s="29" t="s">
        <v>26</v>
      </c>
      <c r="B356" s="51" t="s">
        <v>305</v>
      </c>
      <c r="C356" s="51" t="s">
        <v>505</v>
      </c>
      <c r="D356" s="51" t="s">
        <v>506</v>
      </c>
      <c r="E356" s="52">
        <v>1</v>
      </c>
      <c r="F356" s="52">
        <v>1</v>
      </c>
      <c r="G356" s="52">
        <v>1</v>
      </c>
      <c r="H356" s="19">
        <v>0.35</v>
      </c>
      <c r="I356" s="53">
        <v>0</v>
      </c>
      <c r="J356" s="53">
        <f>Devis!$D$8</f>
        <v>0</v>
      </c>
      <c r="K356" s="135" t="b">
        <f>IF(COUNTIF(A$4:A356,table[[#This Row],[Désignation]])=1,MAX(K$4:K355)+1)</f>
        <v>0</v>
      </c>
      <c r="L356" s="182" t="b">
        <f>IF(COUNTIF(B$4:B356,table[[#This Row],[Fournisseur ]])=1,MAX(L$4:L355)+1)</f>
        <v>0</v>
      </c>
      <c r="M356" s="182">
        <f>IF(COUNTIF(C$4:C356,table[[#This Row],[Détails]])=1,MAX(M$4:M355)+1)</f>
        <v>352</v>
      </c>
      <c r="N356" s="140" t="str">
        <f>IFERROR(INDEX(table[Désignation],MATCH(ROW()-4,table[Ordre],0)),"")</f>
        <v/>
      </c>
      <c r="O356" s="139" t="str">
        <f>IFERROR(INDEX(table[[Fournisseur ]],MATCH(ROW()-4,table[Ordre2],0)),"")</f>
        <v/>
      </c>
      <c r="P356" s="139" t="str">
        <f>IFERROR(INDEX(table[Détails],MATCH(ROW()-4,table[Ordre3],0)),"")</f>
        <v>Cabineo 8 M6</v>
      </c>
    </row>
    <row r="357" spans="1:16">
      <c r="A357" s="46" t="s">
        <v>23</v>
      </c>
      <c r="B357" s="47" t="s">
        <v>375</v>
      </c>
      <c r="C357" s="47" t="s">
        <v>507</v>
      </c>
      <c r="D357" s="47"/>
      <c r="E357" s="48">
        <v>3.66</v>
      </c>
      <c r="F357" s="48">
        <v>1.85</v>
      </c>
      <c r="G357" s="48">
        <v>1</v>
      </c>
      <c r="H357" s="49">
        <v>8.2200000000000006</v>
      </c>
      <c r="I357" s="50">
        <v>0</v>
      </c>
      <c r="J357" s="50">
        <f>Devis!$D$8</f>
        <v>0</v>
      </c>
      <c r="K357" s="135" t="b">
        <f>IF(COUNTIF(A$4:A357,table[[#This Row],[Désignation]])=1,MAX(K$4:K356)+1)</f>
        <v>0</v>
      </c>
      <c r="L357" s="182" t="b">
        <f>IF(COUNTIF(B$4:B357,table[[#This Row],[Fournisseur ]])=1,MAX(L$4:L356)+1)</f>
        <v>0</v>
      </c>
      <c r="M357" s="182">
        <f>IF(COUNTIF(C$4:C357,table[[#This Row],[Détails]])=1,MAX(M$4:M356)+1)</f>
        <v>353</v>
      </c>
      <c r="N357" s="140" t="str">
        <f>IFERROR(INDEX(table[Désignation],MATCH(ROW()-4,table[Ordre],0)),"")</f>
        <v/>
      </c>
      <c r="O357" s="139" t="str">
        <f>IFERROR(INDEX(table[[Fournisseur ]],MATCH(ROW()-4,table[Ordre2],0)),"")</f>
        <v/>
      </c>
      <c r="P357" s="139" t="str">
        <f>IFERROR(INDEX(table[Détails],MATCH(ROW()-4,table[Ordre3],0)),"")</f>
        <v>MDF 22 MM</v>
      </c>
    </row>
    <row r="358" spans="1:16">
      <c r="A358" s="29" t="s">
        <v>23</v>
      </c>
      <c r="B358" s="51" t="s">
        <v>45</v>
      </c>
      <c r="C358" s="51" t="s">
        <v>623</v>
      </c>
      <c r="D358" s="51">
        <v>12</v>
      </c>
      <c r="E358" s="52">
        <v>2.5</v>
      </c>
      <c r="F358" s="52">
        <v>1.25</v>
      </c>
      <c r="G358" s="52">
        <v>1</v>
      </c>
      <c r="H358" s="19">
        <v>5.39</v>
      </c>
      <c r="I358" s="53">
        <v>0</v>
      </c>
      <c r="J358" s="53">
        <f>Devis!$D$8</f>
        <v>0</v>
      </c>
      <c r="K358" s="135" t="b">
        <f>IF(COUNTIF(A$4:A358,table[[#This Row],[Désignation]])=1,MAX(K$4:K357)+1)</f>
        <v>0</v>
      </c>
      <c r="L358" s="182" t="b">
        <f>IF(COUNTIF(B$4:B358,table[[#This Row],[Fournisseur ]])=1,MAX(L$4:L357)+1)</f>
        <v>0</v>
      </c>
      <c r="M358" s="182">
        <f>IF(COUNTIF(C$4:C358,table[[#This Row],[Détails]])=1,MAX(M$4:M357)+1)</f>
        <v>354</v>
      </c>
      <c r="N358" s="140" t="str">
        <f>IFERROR(INDEX(table[Désignation],MATCH(ROW()-4,table[Ordre],0)),"")</f>
        <v/>
      </c>
      <c r="O358" s="139" t="str">
        <f>IFERROR(INDEX(table[[Fournisseur ]],MATCH(ROW()-4,table[Ordre2],0)),"")</f>
        <v/>
      </c>
      <c r="P358" s="139" t="str">
        <f>IFERROR(INDEX(table[Détails],MATCH(ROW()-4,table[Ordre3],0)),"")</f>
        <v xml:space="preserve">OSB 12 mm </v>
      </c>
    </row>
    <row r="359" spans="1:16">
      <c r="A359" s="46" t="s">
        <v>23</v>
      </c>
      <c r="B359" s="47" t="s">
        <v>45</v>
      </c>
      <c r="C359" s="47" t="s">
        <v>622</v>
      </c>
      <c r="D359" s="47">
        <v>18</v>
      </c>
      <c r="E359" s="48">
        <v>2.5</v>
      </c>
      <c r="F359" s="48">
        <v>1.25</v>
      </c>
      <c r="G359" s="48">
        <v>1</v>
      </c>
      <c r="H359" s="49">
        <v>6.26</v>
      </c>
      <c r="I359" s="50">
        <v>0</v>
      </c>
      <c r="J359" s="50">
        <f>Devis!$D$8</f>
        <v>0</v>
      </c>
      <c r="K359" s="135" t="b">
        <f>IF(COUNTIF(A$4:A359,table[[#This Row],[Désignation]])=1,MAX(K$4:K358)+1)</f>
        <v>0</v>
      </c>
      <c r="L359" s="182" t="b">
        <f>IF(COUNTIF(B$4:B359,table[[#This Row],[Fournisseur ]])=1,MAX(L$4:L358)+1)</f>
        <v>0</v>
      </c>
      <c r="M359" s="182">
        <f>IF(COUNTIF(C$4:C359,table[[#This Row],[Détails]])=1,MAX(M$4:M358)+1)</f>
        <v>355</v>
      </c>
      <c r="N359" s="140" t="str">
        <f>IFERROR(INDEX(table[Désignation],MATCH(ROW()-4,table[Ordre],0)),"")</f>
        <v/>
      </c>
      <c r="O359" s="139" t="str">
        <f>IFERROR(INDEX(table[[Fournisseur ]],MATCH(ROW()-4,table[Ordre2],0)),"")</f>
        <v/>
      </c>
      <c r="P359" s="139" t="str">
        <f>IFERROR(INDEX(table[Détails],MATCH(ROW()-4,table[Ordre3],0)),"")</f>
        <v>OSB 18</v>
      </c>
    </row>
    <row r="360" spans="1:16">
      <c r="A360" s="29" t="s">
        <v>23</v>
      </c>
      <c r="B360" s="51" t="s">
        <v>194</v>
      </c>
      <c r="C360" s="51" t="s">
        <v>624</v>
      </c>
      <c r="D360" s="51">
        <v>12</v>
      </c>
      <c r="E360" s="52">
        <v>2.8</v>
      </c>
      <c r="F360" s="52">
        <v>2.0699999999999998</v>
      </c>
      <c r="G360" s="52">
        <v>1</v>
      </c>
      <c r="H360" s="19">
        <v>6.35</v>
      </c>
      <c r="I360" s="53">
        <v>0</v>
      </c>
      <c r="J360" s="53">
        <f>Devis!$D$8</f>
        <v>0</v>
      </c>
      <c r="K360" s="135" t="b">
        <f>IF(COUNTIF(A$4:A360,table[[#This Row],[Désignation]])=1,MAX(K$4:K359)+1)</f>
        <v>0</v>
      </c>
      <c r="L360" s="182" t="b">
        <f>IF(COUNTIF(B$4:B360,table[[#This Row],[Fournisseur ]])=1,MAX(L$4:L359)+1)</f>
        <v>0</v>
      </c>
      <c r="M360" s="182">
        <f>IF(COUNTIF(C$4:C360,table[[#This Row],[Détails]])=1,MAX(M$4:M359)+1)</f>
        <v>356</v>
      </c>
      <c r="N360" s="140" t="str">
        <f>IFERROR(INDEX(table[Désignation],MATCH(ROW()-4,table[Ordre],0)),"")</f>
        <v/>
      </c>
      <c r="O360" s="139" t="str">
        <f>IFERROR(INDEX(table[[Fournisseur ]],MATCH(ROW()-4,table[Ordre2],0)),"")</f>
        <v/>
      </c>
      <c r="P360" s="139" t="str">
        <f>IFERROR(INDEX(table[Détails],MATCH(ROW()-4,table[Ordre3],0)),"")</f>
        <v>W980 ST2 12</v>
      </c>
    </row>
    <row r="361" spans="1:16">
      <c r="A361" s="46" t="s">
        <v>23</v>
      </c>
      <c r="B361" s="47" t="s">
        <v>45</v>
      </c>
      <c r="C361" s="47" t="s">
        <v>508</v>
      </c>
      <c r="D361" s="47"/>
      <c r="E361" s="48">
        <v>1</v>
      </c>
      <c r="F361" s="48">
        <v>1</v>
      </c>
      <c r="G361" s="48">
        <v>5.4</v>
      </c>
      <c r="H361" s="49">
        <v>2.19</v>
      </c>
      <c r="I361" s="50">
        <v>0</v>
      </c>
      <c r="J361" s="50">
        <f>Devis!$D$8</f>
        <v>0</v>
      </c>
      <c r="K361" s="135" t="b">
        <f>IF(COUNTIF(A$4:A361,table[[#This Row],[Désignation]])=1,MAX(K$4:K360)+1)</f>
        <v>0</v>
      </c>
      <c r="L361" s="182" t="b">
        <f>IF(COUNTIF(B$4:B361,table[[#This Row],[Fournisseur ]])=1,MAX(L$4:L360)+1)</f>
        <v>0</v>
      </c>
      <c r="M361" s="182">
        <f>IF(COUNTIF(C$4:C361,table[[#This Row],[Détails]])=1,MAX(M$4:M360)+1)</f>
        <v>357</v>
      </c>
      <c r="N361" s="140" t="str">
        <f>IFERROR(INDEX(table[Désignation],MATCH(ROW()-4,table[Ordre],0)),"")</f>
        <v/>
      </c>
      <c r="O361" s="139" t="str">
        <f>IFERROR(INDEX(table[[Fournisseur ]],MATCH(ROW()-4,table[Ordre2],0)),"")</f>
        <v/>
      </c>
      <c r="P361" s="139" t="str">
        <f>IFERROR(INDEX(table[Détails],MATCH(ROW()-4,table[Ordre3],0)),"")</f>
        <v>Lame terrasse marron</v>
      </c>
    </row>
    <row r="362" spans="1:16">
      <c r="A362" s="29" t="s">
        <v>23</v>
      </c>
      <c r="B362" s="51" t="s">
        <v>417</v>
      </c>
      <c r="C362" s="51" t="s">
        <v>509</v>
      </c>
      <c r="D362" s="51" t="s">
        <v>79</v>
      </c>
      <c r="E362" s="52">
        <v>2.8</v>
      </c>
      <c r="F362" s="52">
        <v>2.0699999999999998</v>
      </c>
      <c r="G362" s="52">
        <v>1</v>
      </c>
      <c r="H362" s="19">
        <v>13.08</v>
      </c>
      <c r="I362" s="53">
        <v>0</v>
      </c>
      <c r="J362" s="53">
        <f>Devis!$D$8</f>
        <v>0</v>
      </c>
      <c r="K362" s="135" t="b">
        <f>IF(COUNTIF(A$4:A362,table[[#This Row],[Désignation]])=1,MAX(K$4:K361)+1)</f>
        <v>0</v>
      </c>
      <c r="L362" s="182" t="b">
        <f>IF(COUNTIF(B$4:B362,table[[#This Row],[Fournisseur ]])=1,MAX(L$4:L361)+1)</f>
        <v>0</v>
      </c>
      <c r="M362" s="182">
        <f>IF(COUNTIF(C$4:C362,table[[#This Row],[Détails]])=1,MAX(M$4:M361)+1)</f>
        <v>358</v>
      </c>
      <c r="N362" s="140" t="str">
        <f>IFERROR(INDEX(table[Désignation],MATCH(ROW()-4,table[Ordre],0)),"")</f>
        <v/>
      </c>
      <c r="O362" s="139" t="str">
        <f>IFERROR(INDEX(table[[Fournisseur ]],MATCH(ROW()-4,table[Ordre2],0)),"")</f>
        <v/>
      </c>
      <c r="P362" s="139" t="str">
        <f>IFERROR(INDEX(table[Détails],MATCH(ROW()-4,table[Ordre3],0)),"")</f>
        <v>N005</v>
      </c>
    </row>
    <row r="363" spans="1:16">
      <c r="A363" s="46" t="s">
        <v>23</v>
      </c>
      <c r="B363" s="47" t="s">
        <v>417</v>
      </c>
      <c r="C363" s="47" t="s">
        <v>625</v>
      </c>
      <c r="D363" s="47" t="s">
        <v>80</v>
      </c>
      <c r="E363" s="48">
        <v>3.07</v>
      </c>
      <c r="F363" s="48">
        <v>1.24</v>
      </c>
      <c r="G363" s="48">
        <v>1</v>
      </c>
      <c r="H363" s="49">
        <v>15.95</v>
      </c>
      <c r="I363" s="50">
        <v>0</v>
      </c>
      <c r="J363" s="50">
        <f>Devis!$D$8</f>
        <v>0</v>
      </c>
      <c r="K363" s="135" t="b">
        <f>IF(COUNTIF(A$4:A363,table[[#This Row],[Désignation]])=1,MAX(K$4:K362)+1)</f>
        <v>0</v>
      </c>
      <c r="L363" s="182" t="b">
        <f>IF(COUNTIF(B$4:B363,table[[#This Row],[Fournisseur ]])=1,MAX(L$4:L362)+1)</f>
        <v>0</v>
      </c>
      <c r="M363" s="182">
        <f>IF(COUNTIF(C$4:C363,table[[#This Row],[Détails]])=1,MAX(M$4:M362)+1)</f>
        <v>359</v>
      </c>
      <c r="N363" s="140" t="str">
        <f>IFERROR(INDEX(table[Désignation],MATCH(ROW()-4,table[Ordre],0)),"")</f>
        <v/>
      </c>
      <c r="O363" s="139" t="str">
        <f>IFERROR(INDEX(table[[Fournisseur ]],MATCH(ROW()-4,table[Ordre2],0)),"")</f>
        <v/>
      </c>
      <c r="P363" s="139" t="str">
        <f>IFERROR(INDEX(table[Détails],MATCH(ROW()-4,table[Ordre3],0)),"")</f>
        <v>N005 stratifié</v>
      </c>
    </row>
    <row r="364" spans="1:16">
      <c r="A364" s="29" t="s">
        <v>23</v>
      </c>
      <c r="B364" s="51" t="s">
        <v>45</v>
      </c>
      <c r="C364" s="51" t="s">
        <v>510</v>
      </c>
      <c r="D364" s="51" t="s">
        <v>511</v>
      </c>
      <c r="E364" s="52">
        <v>1</v>
      </c>
      <c r="F364" s="52">
        <v>1</v>
      </c>
      <c r="G364" s="52">
        <v>1</v>
      </c>
      <c r="H364" s="19">
        <v>3.16</v>
      </c>
      <c r="I364" s="53">
        <v>0</v>
      </c>
      <c r="J364" s="53">
        <f>Devis!$D$8</f>
        <v>0</v>
      </c>
      <c r="K364" s="135" t="b">
        <f>IF(COUNTIF(A$4:A364,table[[#This Row],[Désignation]])=1,MAX(K$4:K363)+1)</f>
        <v>0</v>
      </c>
      <c r="L364" s="182" t="b">
        <f>IF(COUNTIF(B$4:B364,table[[#This Row],[Fournisseur ]])=1,MAX(L$4:L363)+1)</f>
        <v>0</v>
      </c>
      <c r="M364" s="182">
        <f>IF(COUNTIF(C$4:C364,table[[#This Row],[Détails]])=1,MAX(M$4:M363)+1)</f>
        <v>360</v>
      </c>
      <c r="N364" s="140" t="str">
        <f>IFERROR(INDEX(table[Désignation],MATCH(ROW()-4,table[Ordre],0)),"")</f>
        <v/>
      </c>
      <c r="O364" s="139" t="str">
        <f>IFERROR(INDEX(table[[Fournisseur ]],MATCH(ROW()-4,table[Ordre2],0)),"")</f>
        <v/>
      </c>
      <c r="P364" s="139" t="str">
        <f>IFERROR(INDEX(table[Détails],MATCH(ROW()-4,table[Ordre3],0)),"")</f>
        <v>Sapin blanc 4,80</v>
      </c>
    </row>
    <row r="365" spans="1:16">
      <c r="A365" s="46" t="s">
        <v>23</v>
      </c>
      <c r="B365" s="47" t="s">
        <v>45</v>
      </c>
      <c r="C365" s="47" t="s">
        <v>512</v>
      </c>
      <c r="D365" s="47" t="s">
        <v>513</v>
      </c>
      <c r="E365" s="48">
        <v>1</v>
      </c>
      <c r="F365" s="48">
        <v>1</v>
      </c>
      <c r="G365" s="48">
        <v>5.4</v>
      </c>
      <c r="H365" s="49">
        <v>2.69</v>
      </c>
      <c r="I365" s="50">
        <v>0</v>
      </c>
      <c r="J365" s="50">
        <f>Devis!$D$8</f>
        <v>0</v>
      </c>
      <c r="K365" s="135" t="b">
        <f>IF(COUNTIF(A$4:A365,table[[#This Row],[Désignation]])=1,MAX(K$4:K364)+1)</f>
        <v>0</v>
      </c>
      <c r="L365" s="182" t="b">
        <f>IF(COUNTIF(B$4:B365,table[[#This Row],[Fournisseur ]])=1,MAX(L$4:L364)+1)</f>
        <v>0</v>
      </c>
      <c r="M365" s="182">
        <f>IF(COUNTIF(C$4:C365,table[[#This Row],[Détails]])=1,MAX(M$4:M364)+1)</f>
        <v>361</v>
      </c>
      <c r="N365" s="140" t="str">
        <f>IFERROR(INDEX(table[Désignation],MATCH(ROW()-4,table[Ordre],0)),"")</f>
        <v/>
      </c>
      <c r="O365" s="139" t="str">
        <f>IFERROR(INDEX(table[[Fournisseur ]],MATCH(ROW()-4,table[Ordre2],0)),"")</f>
        <v/>
      </c>
      <c r="P365" s="139" t="str">
        <f>IFERROR(INDEX(table[Détails],MATCH(ROW()-4,table[Ordre3],0)),"")</f>
        <v>Planche pin</v>
      </c>
    </row>
    <row r="366" spans="1:16">
      <c r="A366" s="29" t="s">
        <v>23</v>
      </c>
      <c r="B366" s="51" t="s">
        <v>194</v>
      </c>
      <c r="C366" s="51" t="s">
        <v>514</v>
      </c>
      <c r="D366" s="51" t="s">
        <v>515</v>
      </c>
      <c r="E366" s="52">
        <v>2.8</v>
      </c>
      <c r="F366" s="52">
        <v>2.0699999999999998</v>
      </c>
      <c r="G366" s="52">
        <v>1</v>
      </c>
      <c r="H366" s="19">
        <v>10.029999999999999</v>
      </c>
      <c r="I366" s="53">
        <v>0</v>
      </c>
      <c r="J366" s="53">
        <f>Devis!$D$8</f>
        <v>0</v>
      </c>
      <c r="K366" s="135" t="b">
        <f>IF(COUNTIF(A$4:A366,table[[#This Row],[Désignation]])=1,MAX(K$4:K365)+1)</f>
        <v>0</v>
      </c>
      <c r="L366" s="182" t="b">
        <f>IF(COUNTIF(B$4:B366,table[[#This Row],[Fournisseur ]])=1,MAX(L$4:L365)+1)</f>
        <v>0</v>
      </c>
      <c r="M366" s="182">
        <f>IF(COUNTIF(C$4:C366,table[[#This Row],[Détails]])=1,MAX(M$4:M365)+1)</f>
        <v>362</v>
      </c>
      <c r="N366" s="140" t="str">
        <f>IFERROR(INDEX(table[Désignation],MATCH(ROW()-4,table[Ordre],0)),"")</f>
        <v/>
      </c>
      <c r="O366" s="139" t="str">
        <f>IFERROR(INDEX(table[[Fournisseur ]],MATCH(ROW()-4,table[Ordre2],0)),"")</f>
        <v/>
      </c>
      <c r="P366" s="139" t="str">
        <f>IFERROR(INDEX(table[Détails],MATCH(ROW()-4,table[Ordre3],0)),"")</f>
        <v>H1887</v>
      </c>
    </row>
    <row r="367" spans="1:16">
      <c r="A367" s="46" t="s">
        <v>23</v>
      </c>
      <c r="B367" s="47" t="s">
        <v>389</v>
      </c>
      <c r="C367" s="47" t="s">
        <v>516</v>
      </c>
      <c r="D367" s="47">
        <v>33</v>
      </c>
      <c r="E367" s="48">
        <v>1</v>
      </c>
      <c r="F367" s="48">
        <v>1</v>
      </c>
      <c r="G367" s="48">
        <v>1</v>
      </c>
      <c r="H367" s="49">
        <v>1.24</v>
      </c>
      <c r="I367" s="50">
        <v>0</v>
      </c>
      <c r="J367" s="50">
        <f>Devis!$D$8</f>
        <v>0</v>
      </c>
      <c r="K367" s="135" t="b">
        <f>IF(COUNTIF(A$4:A367,table[[#This Row],[Désignation]])=1,MAX(K$4:K366)+1)</f>
        <v>0</v>
      </c>
      <c r="L367" s="182" t="b">
        <f>IF(COUNTIF(B$4:B367,table[[#This Row],[Fournisseur ]])=1,MAX(L$4:L366)+1)</f>
        <v>0</v>
      </c>
      <c r="M367" s="182">
        <f>IF(COUNTIF(C$4:C367,table[[#This Row],[Détails]])=1,MAX(M$4:M366)+1)</f>
        <v>363</v>
      </c>
      <c r="N367" s="140" t="str">
        <f>IFERROR(INDEX(table[Désignation],MATCH(ROW()-4,table[Ordre],0)),"")</f>
        <v/>
      </c>
      <c r="O367" s="139" t="str">
        <f>IFERROR(INDEX(table[[Fournisseur ]],MATCH(ROW()-4,table[Ordre2],0)),"")</f>
        <v/>
      </c>
      <c r="P367" s="139" t="str">
        <f>IFERROR(INDEX(table[Détails],MATCH(ROW()-4,table[Ordre3],0)),"")</f>
        <v>Chant alu</v>
      </c>
    </row>
    <row r="368" spans="1:16">
      <c r="A368" s="29" t="s">
        <v>23</v>
      </c>
      <c r="B368" s="51" t="s">
        <v>389</v>
      </c>
      <c r="C368" s="51" t="s">
        <v>626</v>
      </c>
      <c r="D368" s="51">
        <v>100</v>
      </c>
      <c r="E368" s="52">
        <v>1</v>
      </c>
      <c r="F368" s="52">
        <v>1</v>
      </c>
      <c r="G368" s="52">
        <v>1</v>
      </c>
      <c r="H368" s="19">
        <v>5.5</v>
      </c>
      <c r="I368" s="53">
        <v>0</v>
      </c>
      <c r="J368" s="53">
        <f>Devis!$D$8</f>
        <v>0</v>
      </c>
      <c r="K368" s="135" t="b">
        <f>IF(COUNTIF(A$4:A368,table[[#This Row],[Désignation]])=1,MAX(K$4:K367)+1)</f>
        <v>0</v>
      </c>
      <c r="L368" s="182" t="b">
        <f>IF(COUNTIF(B$4:B368,table[[#This Row],[Fournisseur ]])=1,MAX(L$4:L367)+1)</f>
        <v>0</v>
      </c>
      <c r="M368" s="182">
        <f>IF(COUNTIF(C$4:C368,table[[#This Row],[Détails]])=1,MAX(M$4:M367)+1)</f>
        <v>364</v>
      </c>
      <c r="N368" s="140" t="str">
        <f>IFERROR(INDEX(table[Désignation],MATCH(ROW()-4,table[Ordre],0)),"")</f>
        <v/>
      </c>
      <c r="O368" s="139" t="str">
        <f>IFERROR(INDEX(table[[Fournisseur ]],MATCH(ROW()-4,table[Ordre2],0)),"")</f>
        <v/>
      </c>
      <c r="P368" s="139" t="str">
        <f>IFERROR(INDEX(table[Détails],MATCH(ROW()-4,table[Ordre3],0)),"")</f>
        <v>Chant alu 100 mm</v>
      </c>
    </row>
    <row r="369" spans="1:16">
      <c r="A369" s="46" t="s">
        <v>23</v>
      </c>
      <c r="B369" s="47" t="s">
        <v>194</v>
      </c>
      <c r="C369" s="47" t="s">
        <v>517</v>
      </c>
      <c r="D369" s="47" t="s">
        <v>79</v>
      </c>
      <c r="E369" s="48">
        <v>1</v>
      </c>
      <c r="F369" s="48">
        <v>1</v>
      </c>
      <c r="G369" s="48">
        <v>1</v>
      </c>
      <c r="H369" s="49">
        <v>13.95</v>
      </c>
      <c r="I369" s="50">
        <v>0</v>
      </c>
      <c r="J369" s="50">
        <f>Devis!$D$8</f>
        <v>0</v>
      </c>
      <c r="K369" s="135" t="b">
        <f>IF(COUNTIF(A$4:A369,table[[#This Row],[Désignation]])=1,MAX(K$4:K368)+1)</f>
        <v>0</v>
      </c>
      <c r="L369" s="182" t="b">
        <f>IF(COUNTIF(B$4:B369,table[[#This Row],[Fournisseur ]])=1,MAX(L$4:L368)+1)</f>
        <v>0</v>
      </c>
      <c r="M369" s="182">
        <f>IF(COUNTIF(C$4:C369,table[[#This Row],[Détails]])=1,MAX(M$4:M368)+1)</f>
        <v>365</v>
      </c>
      <c r="N369" s="140" t="str">
        <f>IFERROR(INDEX(table[Désignation],MATCH(ROW()-4,table[Ordre],0)),"")</f>
        <v/>
      </c>
      <c r="O369" s="139" t="str">
        <f>IFERROR(INDEX(table[[Fournisseur ]],MATCH(ROW()-4,table[Ordre2],0)),"")</f>
        <v/>
      </c>
      <c r="P369" s="139" t="str">
        <f>IFERROR(INDEX(table[Détails],MATCH(ROW()-4,table[Ordre3],0)),"")</f>
        <v>U515</v>
      </c>
    </row>
    <row r="370" spans="1:16">
      <c r="A370" s="29" t="s">
        <v>23</v>
      </c>
      <c r="B370" s="51" t="s">
        <v>194</v>
      </c>
      <c r="C370" s="51" t="s">
        <v>518</v>
      </c>
      <c r="D370" s="51" t="s">
        <v>80</v>
      </c>
      <c r="E370" s="52">
        <v>1</v>
      </c>
      <c r="F370" s="52">
        <v>1</v>
      </c>
      <c r="G370" s="52">
        <v>1</v>
      </c>
      <c r="H370" s="19">
        <v>20.48</v>
      </c>
      <c r="I370" s="53">
        <v>0</v>
      </c>
      <c r="J370" s="53">
        <f>Devis!$D$8</f>
        <v>0</v>
      </c>
      <c r="K370" s="135" t="b">
        <f>IF(COUNTIF(A$4:A370,table[[#This Row],[Désignation]])=1,MAX(K$4:K369)+1)</f>
        <v>0</v>
      </c>
      <c r="L370" s="182" t="b">
        <f>IF(COUNTIF(B$4:B370,table[[#This Row],[Fournisseur ]])=1,MAX(L$4:L369)+1)</f>
        <v>0</v>
      </c>
      <c r="M370" s="182">
        <f>IF(COUNTIF(C$4:C370,table[[#This Row],[Détails]])=1,MAX(M$4:M369)+1)</f>
        <v>366</v>
      </c>
      <c r="N370" s="140" t="str">
        <f>IFERROR(INDEX(table[Désignation],MATCH(ROW()-4,table[Ordre],0)),"")</f>
        <v/>
      </c>
      <c r="O370" s="139" t="str">
        <f>IFERROR(INDEX(table[[Fournisseur ]],MATCH(ROW()-4,table[Ordre2],0)),"")</f>
        <v/>
      </c>
      <c r="P370" s="139" t="str">
        <f>IFERROR(INDEX(table[Détails],MATCH(ROW()-4,table[Ordre3],0)),"")</f>
        <v>F160</v>
      </c>
    </row>
    <row r="371" spans="1:16">
      <c r="A371" s="46" t="s">
        <v>23</v>
      </c>
      <c r="B371" s="47" t="s">
        <v>389</v>
      </c>
      <c r="C371" s="47" t="s">
        <v>627</v>
      </c>
      <c r="D371" s="47" t="s">
        <v>404</v>
      </c>
      <c r="E371" s="48">
        <v>1</v>
      </c>
      <c r="F371" s="48">
        <v>1</v>
      </c>
      <c r="G371" s="48">
        <v>1</v>
      </c>
      <c r="H371" s="49">
        <v>0.47</v>
      </c>
      <c r="I371" s="50">
        <v>0</v>
      </c>
      <c r="J371" s="50">
        <f>Devis!$D$8</f>
        <v>0</v>
      </c>
      <c r="K371" s="135" t="b">
        <f>IF(COUNTIF(A$4:A371,table[[#This Row],[Désignation]])=1,MAX(K$4:K370)+1)</f>
        <v>0</v>
      </c>
      <c r="L371" s="182" t="b">
        <f>IF(COUNTIF(B$4:B371,table[[#This Row],[Fournisseur ]])=1,MAX(L$4:L370)+1)</f>
        <v>0</v>
      </c>
      <c r="M371" s="182">
        <f>IF(COUNTIF(C$4:C371,table[[#This Row],[Détails]])=1,MAX(M$4:M370)+1)</f>
        <v>367</v>
      </c>
      <c r="N371" s="140" t="str">
        <f>IFERROR(INDEX(table[Désignation],MATCH(ROW()-4,table[Ordre],0)),"")</f>
        <v/>
      </c>
      <c r="O371" s="139" t="str">
        <f>IFERROR(INDEX(table[[Fournisseur ]],MATCH(ROW()-4,table[Ordre2],0)),"")</f>
        <v/>
      </c>
      <c r="P371" s="139" t="str">
        <f>IFERROR(INDEX(table[Détails],MATCH(ROW()-4,table[Ordre3],0)),"")</f>
        <v>U515 23 mm</v>
      </c>
    </row>
    <row r="372" spans="1:16">
      <c r="A372" s="29" t="s">
        <v>26</v>
      </c>
      <c r="B372" s="51" t="s">
        <v>118</v>
      </c>
      <c r="C372" s="51" t="s">
        <v>519</v>
      </c>
      <c r="D372" s="51" t="s">
        <v>520</v>
      </c>
      <c r="E372" s="52">
        <v>1</v>
      </c>
      <c r="F372" s="52">
        <v>1</v>
      </c>
      <c r="G372" s="52">
        <v>1</v>
      </c>
      <c r="H372" s="19">
        <v>11.26</v>
      </c>
      <c r="I372" s="53">
        <v>0</v>
      </c>
      <c r="J372" s="53">
        <f>Devis!$D$8</f>
        <v>0</v>
      </c>
      <c r="K372" s="135" t="b">
        <f>IF(COUNTIF(A$4:A372,table[[#This Row],[Désignation]])=1,MAX(K$4:K371)+1)</f>
        <v>0</v>
      </c>
      <c r="L372" s="182" t="b">
        <f>IF(COUNTIF(B$4:B372,table[[#This Row],[Fournisseur ]])=1,MAX(L$4:L371)+1)</f>
        <v>0</v>
      </c>
      <c r="M372" s="182">
        <f>IF(COUNTIF(C$4:C372,table[[#This Row],[Détails]])=1,MAX(M$4:M371)+1)</f>
        <v>368</v>
      </c>
      <c r="N372" s="140" t="str">
        <f>IFERROR(INDEX(table[Désignation],MATCH(ROW()-4,table[Ordre],0)),"")</f>
        <v/>
      </c>
      <c r="O372" s="139" t="str">
        <f>IFERROR(INDEX(table[[Fournisseur ]],MATCH(ROW()-4,table[Ordre2],0)),"")</f>
        <v/>
      </c>
      <c r="P372" s="139" t="str">
        <f>IFERROR(INDEX(table[Détails],MATCH(ROW()-4,table[Ordre3],0)),"")</f>
        <v>Poignée profil</v>
      </c>
    </row>
    <row r="373" spans="1:16">
      <c r="A373" s="46" t="s">
        <v>26</v>
      </c>
      <c r="B373" s="47" t="s">
        <v>118</v>
      </c>
      <c r="C373" s="47" t="s">
        <v>521</v>
      </c>
      <c r="D373" s="47" t="s">
        <v>522</v>
      </c>
      <c r="E373" s="48">
        <v>1</v>
      </c>
      <c r="F373" s="48">
        <v>1</v>
      </c>
      <c r="G373" s="48">
        <v>1</v>
      </c>
      <c r="H373" s="49">
        <v>43.77</v>
      </c>
      <c r="I373" s="50">
        <v>0</v>
      </c>
      <c r="J373" s="50">
        <f>Devis!$D$8</f>
        <v>0</v>
      </c>
      <c r="K373" s="135" t="b">
        <f>IF(COUNTIF(A$4:A373,table[[#This Row],[Désignation]])=1,MAX(K$4:K372)+1)</f>
        <v>0</v>
      </c>
      <c r="L373" s="182" t="b">
        <f>IF(COUNTIF(B$4:B373,table[[#This Row],[Fournisseur ]])=1,MAX(L$4:L372)+1)</f>
        <v>0</v>
      </c>
      <c r="M373" s="182">
        <f>IF(COUNTIF(C$4:C373,table[[#This Row],[Détails]])=1,MAX(M$4:M372)+1)</f>
        <v>369</v>
      </c>
      <c r="N373" s="140" t="str">
        <f>IFERROR(INDEX(table[Désignation],MATCH(ROW()-4,table[Ordre],0)),"")</f>
        <v/>
      </c>
      <c r="O373" s="139" t="str">
        <f>IFERROR(INDEX(table[[Fournisseur ]],MATCH(ROW()-4,table[Ordre2],0)),"")</f>
        <v/>
      </c>
      <c r="P373" s="139" t="str">
        <f>IFERROR(INDEX(table[Détails],MATCH(ROW()-4,table[Ordre3],0)),"")</f>
        <v>ensemble coulissant étroit</v>
      </c>
    </row>
    <row r="374" spans="1:16">
      <c r="A374" s="29" t="s">
        <v>26</v>
      </c>
      <c r="B374" s="51" t="s">
        <v>118</v>
      </c>
      <c r="C374" s="51" t="s">
        <v>523</v>
      </c>
      <c r="D374" s="51" t="s">
        <v>314</v>
      </c>
      <c r="E374" s="52">
        <v>1</v>
      </c>
      <c r="F374" s="52">
        <v>1</v>
      </c>
      <c r="G374" s="52">
        <v>1</v>
      </c>
      <c r="H374" s="19">
        <f>20.25+5</f>
        <v>25.25</v>
      </c>
      <c r="I374" s="53">
        <v>0</v>
      </c>
      <c r="J374" s="53">
        <f>Devis!$D$8</f>
        <v>0</v>
      </c>
      <c r="K374" s="135" t="b">
        <f>IF(COUNTIF(A$4:A374,table[[#This Row],[Désignation]])=1,MAX(K$4:K373)+1)</f>
        <v>0</v>
      </c>
      <c r="L374" s="182" t="b">
        <f>IF(COUNTIF(B$4:B374,table[[#This Row],[Fournisseur ]])=1,MAX(L$4:L373)+1)</f>
        <v>0</v>
      </c>
      <c r="M374" s="182">
        <f>IF(COUNTIF(C$4:C374,table[[#This Row],[Détails]])=1,MAX(M$4:M373)+1)</f>
        <v>370</v>
      </c>
      <c r="N374" s="140" t="str">
        <f>IFERROR(INDEX(table[Désignation],MATCH(ROW()-4,table[Ordre],0)),"")</f>
        <v/>
      </c>
      <c r="O374" s="139" t="str">
        <f>IFERROR(INDEX(table[[Fournisseur ]],MATCH(ROW()-4,table[Ordre2],0)),"")</f>
        <v/>
      </c>
      <c r="P374" s="139" t="str">
        <f>IFERROR(INDEX(table[Détails],MATCH(ROW()-4,table[Ordre3],0)),"")</f>
        <v>Porte relevante</v>
      </c>
    </row>
    <row r="375" spans="1:16">
      <c r="A375" s="46" t="s">
        <v>23</v>
      </c>
      <c r="B375" s="47" t="s">
        <v>466</v>
      </c>
      <c r="C375" s="47" t="s">
        <v>524</v>
      </c>
      <c r="D375" s="47" t="s">
        <v>525</v>
      </c>
      <c r="E375" s="48">
        <v>1</v>
      </c>
      <c r="F375" s="48">
        <v>1</v>
      </c>
      <c r="G375" s="48">
        <v>1</v>
      </c>
      <c r="H375" s="49">
        <v>10.07</v>
      </c>
      <c r="I375" s="50">
        <v>0</v>
      </c>
      <c r="J375" s="50">
        <f>Devis!$D$8</f>
        <v>0</v>
      </c>
      <c r="K375" s="135" t="b">
        <f>IF(COUNTIF(A$4:A375,table[[#This Row],[Désignation]])=1,MAX(K$4:K374)+1)</f>
        <v>0</v>
      </c>
      <c r="L375" s="182" t="b">
        <f>IF(COUNTIF(B$4:B375,table[[#This Row],[Fournisseur ]])=1,MAX(L$4:L374)+1)</f>
        <v>0</v>
      </c>
      <c r="M375" s="182">
        <f>IF(COUNTIF(C$4:C375,table[[#This Row],[Détails]])=1,MAX(M$4:M374)+1)</f>
        <v>371</v>
      </c>
      <c r="N375" s="140" t="str">
        <f>IFERROR(INDEX(table[Désignation],MATCH(ROW()-4,table[Ordre],0)),"")</f>
        <v/>
      </c>
      <c r="O375" s="139" t="str">
        <f>IFERROR(INDEX(table[[Fournisseur ]],MATCH(ROW()-4,table[Ordre2],0)),"")</f>
        <v/>
      </c>
      <c r="P375" s="139" t="str">
        <f>IFERROR(INDEX(table[Détails],MATCH(ROW()-4,table[Ordre3],0)),"")</f>
        <v>Baguette Louis XVI 20*70</v>
      </c>
    </row>
    <row r="376" spans="1:16">
      <c r="A376" s="29" t="s">
        <v>23</v>
      </c>
      <c r="B376" s="51" t="s">
        <v>466</v>
      </c>
      <c r="C376" s="51" t="s">
        <v>526</v>
      </c>
      <c r="D376" s="51" t="s">
        <v>525</v>
      </c>
      <c r="E376" s="52">
        <v>1</v>
      </c>
      <c r="F376" s="52">
        <v>1</v>
      </c>
      <c r="G376" s="52">
        <v>1</v>
      </c>
      <c r="H376" s="19">
        <v>2.92</v>
      </c>
      <c r="I376" s="53">
        <v>0</v>
      </c>
      <c r="J376" s="53">
        <f>Devis!$D$8</f>
        <v>0</v>
      </c>
      <c r="K376" s="135" t="b">
        <f>IF(COUNTIF(A$4:A376,table[[#This Row],[Désignation]])=1,MAX(K$4:K375)+1)</f>
        <v>0</v>
      </c>
      <c r="L376" s="182" t="b">
        <f>IF(COUNTIF(B$4:B376,table[[#This Row],[Fournisseur ]])=1,MAX(L$4:L375)+1)</f>
        <v>0</v>
      </c>
      <c r="M376" s="182">
        <f>IF(COUNTIF(C$4:C376,table[[#This Row],[Détails]])=1,MAX(M$4:M375)+1)</f>
        <v>372</v>
      </c>
      <c r="N376" s="140" t="str">
        <f>IFERROR(INDEX(table[Désignation],MATCH(ROW()-4,table[Ordre],0)),"")</f>
        <v/>
      </c>
      <c r="O376" s="139" t="str">
        <f>IFERROR(INDEX(table[[Fournisseur ]],MATCH(ROW()-4,table[Ordre2],0)),"")</f>
        <v/>
      </c>
      <c r="P376" s="139" t="str">
        <f>IFERROR(INDEX(table[Détails],MATCH(ROW()-4,table[Ordre3],0)),"")</f>
        <v>15,35 PR8</v>
      </c>
    </row>
    <row r="377" spans="1:16">
      <c r="A377" s="54" t="s">
        <v>23</v>
      </c>
      <c r="B377" s="47" t="s">
        <v>194</v>
      </c>
      <c r="C377" s="55" t="s">
        <v>628</v>
      </c>
      <c r="D377" s="47" t="s">
        <v>80</v>
      </c>
      <c r="E377" s="48">
        <v>3.1</v>
      </c>
      <c r="F377" s="48">
        <v>1.53</v>
      </c>
      <c r="G377" s="48">
        <v>1</v>
      </c>
      <c r="H377" s="49">
        <v>19.59</v>
      </c>
      <c r="I377" s="50">
        <v>0</v>
      </c>
      <c r="J377" s="50">
        <f>Devis!$D$8</f>
        <v>0</v>
      </c>
      <c r="K377" s="135" t="b">
        <f>IF(COUNTIF(A$4:A377,table[[#This Row],[Désignation]])=1,MAX(K$4:K376)+1)</f>
        <v>0</v>
      </c>
      <c r="L377" s="182" t="b">
        <f>IF(COUNTIF(B$4:B377,table[[#This Row],[Fournisseur ]])=1,MAX(L$4:L376)+1)</f>
        <v>0</v>
      </c>
      <c r="M377" s="182">
        <f>IF(COUNTIF(C$4:C377,table[[#This Row],[Détails]])=1,MAX(M$4:M376)+1)</f>
        <v>373</v>
      </c>
      <c r="N377" s="140" t="str">
        <f>IFERROR(INDEX(table[Désignation],MATCH(ROW()-4,table[Ordre],0)),"")</f>
        <v/>
      </c>
      <c r="O377" s="139" t="str">
        <f>IFERROR(INDEX(table[[Fournisseur ]],MATCH(ROW()-4,table[Ordre2],0)),"")</f>
        <v/>
      </c>
      <c r="P377" s="139" t="str">
        <f>IFERROR(INDEX(table[Détails],MATCH(ROW()-4,table[Ordre3],0)),"")</f>
        <v>U660 stratifié</v>
      </c>
    </row>
    <row r="378" spans="1:16">
      <c r="A378" s="30" t="s">
        <v>23</v>
      </c>
      <c r="B378" s="51" t="s">
        <v>194</v>
      </c>
      <c r="C378" s="56" t="s">
        <v>527</v>
      </c>
      <c r="D378" s="51" t="s">
        <v>79</v>
      </c>
      <c r="E378" s="52">
        <v>2.8</v>
      </c>
      <c r="F378" s="52">
        <v>2.0699999999999998</v>
      </c>
      <c r="G378" s="52">
        <v>1</v>
      </c>
      <c r="H378" s="19">
        <v>11.95</v>
      </c>
      <c r="I378" s="53">
        <v>0</v>
      </c>
      <c r="J378" s="53">
        <f>Devis!$D$8</f>
        <v>0</v>
      </c>
      <c r="K378" s="135" t="b">
        <f>IF(COUNTIF(A$4:A378,table[[#This Row],[Désignation]])=1,MAX(K$4:K377)+1)</f>
        <v>0</v>
      </c>
      <c r="L378" s="182" t="b">
        <f>IF(COUNTIF(B$4:B378,table[[#This Row],[Fournisseur ]])=1,MAX(L$4:L377)+1)</f>
        <v>0</v>
      </c>
      <c r="M378" s="182">
        <f>IF(COUNTIF(C$4:C378,table[[#This Row],[Détails]])=1,MAX(M$4:M377)+1)</f>
        <v>374</v>
      </c>
      <c r="N378" s="140" t="str">
        <f>IFERROR(INDEX(table[Désignation],MATCH(ROW()-4,table[Ordre],0)),"")</f>
        <v/>
      </c>
      <c r="O378" s="139" t="str">
        <f>IFERROR(INDEX(table[[Fournisseur ]],MATCH(ROW()-4,table[Ordre2],0)),"")</f>
        <v/>
      </c>
      <c r="P378" s="139" t="str">
        <f>IFERROR(INDEX(table[Détails],MATCH(ROW()-4,table[Ordre3],0)),"")</f>
        <v>U660</v>
      </c>
    </row>
    <row r="379" spans="1:16">
      <c r="A379" s="54" t="s">
        <v>23</v>
      </c>
      <c r="B379" s="47" t="s">
        <v>194</v>
      </c>
      <c r="C379" s="55" t="s">
        <v>528</v>
      </c>
      <c r="D379" s="47" t="s">
        <v>79</v>
      </c>
      <c r="E379" s="48">
        <v>2.8</v>
      </c>
      <c r="F379" s="48">
        <v>2.0699999999999998</v>
      </c>
      <c r="G379" s="48">
        <v>1</v>
      </c>
      <c r="H379" s="49">
        <v>11.95</v>
      </c>
      <c r="I379" s="50">
        <v>0</v>
      </c>
      <c r="J379" s="50">
        <f>Devis!$D$8</f>
        <v>0</v>
      </c>
      <c r="K379" s="135" t="b">
        <f>IF(COUNTIF(A$4:A379,table[[#This Row],[Désignation]])=1,MAX(K$4:K378)+1)</f>
        <v>0</v>
      </c>
      <c r="L379" s="182" t="b">
        <f>IF(COUNTIF(B$4:B379,table[[#This Row],[Fournisseur ]])=1,MAX(L$4:L378)+1)</f>
        <v>0</v>
      </c>
      <c r="M379" s="182">
        <f>IF(COUNTIF(C$4:C379,table[[#This Row],[Détails]])=1,MAX(M$4:M378)+1)</f>
        <v>375</v>
      </c>
      <c r="N379" s="140" t="str">
        <f>IFERROR(INDEX(table[Désignation],MATCH(ROW()-4,table[Ordre],0)),"")</f>
        <v/>
      </c>
      <c r="O379" s="139" t="str">
        <f>IFERROR(INDEX(table[[Fournisseur ]],MATCH(ROW()-4,table[Ordre2],0)),"")</f>
        <v/>
      </c>
      <c r="P379" s="139" t="str">
        <f>IFERROR(INDEX(table[Détails],MATCH(ROW()-4,table[Ordre3],0)),"")</f>
        <v>H3171</v>
      </c>
    </row>
    <row r="380" spans="1:16">
      <c r="A380" s="30" t="s">
        <v>23</v>
      </c>
      <c r="B380" s="51" t="s">
        <v>194</v>
      </c>
      <c r="C380" s="56" t="s">
        <v>529</v>
      </c>
      <c r="D380" s="51" t="s">
        <v>79</v>
      </c>
      <c r="E380" s="52">
        <v>2.8</v>
      </c>
      <c r="F380" s="52">
        <v>2.0699999999999998</v>
      </c>
      <c r="G380" s="52">
        <v>1</v>
      </c>
      <c r="H380" s="19">
        <v>11.95</v>
      </c>
      <c r="I380" s="53">
        <v>0</v>
      </c>
      <c r="J380" s="53">
        <f>Devis!$D$8</f>
        <v>0</v>
      </c>
      <c r="K380" s="135" t="b">
        <f>IF(COUNTIF(A$4:A380,table[[#This Row],[Désignation]])=1,MAX(K$4:K379)+1)</f>
        <v>0</v>
      </c>
      <c r="L380" s="182" t="b">
        <f>IF(COUNTIF(B$4:B380,table[[#This Row],[Fournisseur ]])=1,MAX(L$4:L379)+1)</f>
        <v>0</v>
      </c>
      <c r="M380" s="182">
        <f>IF(COUNTIF(C$4:C380,table[[#This Row],[Détails]])=1,MAX(M$4:M379)+1)</f>
        <v>376</v>
      </c>
      <c r="N380" s="140" t="str">
        <f>IFERROR(INDEX(table[Désignation],MATCH(ROW()-4,table[Ordre],0)),"")</f>
        <v/>
      </c>
      <c r="O380" s="139" t="str">
        <f>IFERROR(INDEX(table[[Fournisseur ]],MATCH(ROW()-4,table[Ordre2],0)),"")</f>
        <v/>
      </c>
      <c r="P380" s="139" t="str">
        <f>IFERROR(INDEX(table[Détails],MATCH(ROW()-4,table[Ordre3],0)),"")</f>
        <v>U313</v>
      </c>
    </row>
    <row r="381" spans="1:16">
      <c r="A381" s="54" t="s">
        <v>23</v>
      </c>
      <c r="B381" s="47" t="s">
        <v>382</v>
      </c>
      <c r="C381" s="55" t="s">
        <v>530</v>
      </c>
      <c r="D381" s="47" t="s">
        <v>212</v>
      </c>
      <c r="E381" s="48">
        <v>2.44</v>
      </c>
      <c r="F381" s="48">
        <v>1.23</v>
      </c>
      <c r="G381" s="48">
        <v>1</v>
      </c>
      <c r="H381" s="49">
        <v>39.36</v>
      </c>
      <c r="I381" s="50">
        <v>0</v>
      </c>
      <c r="J381" s="50">
        <f>Devis!$D$8</f>
        <v>0</v>
      </c>
      <c r="K381" s="135" t="b">
        <f>IF(COUNTIF(A$4:A381,table[[#This Row],[Désignation]])=1,MAX(K$4:K380)+1)</f>
        <v>0</v>
      </c>
      <c r="L381" s="182" t="b">
        <f>IF(COUNTIF(B$4:B381,table[[#This Row],[Fournisseur ]])=1,MAX(L$4:L380)+1)</f>
        <v>0</v>
      </c>
      <c r="M381" s="182">
        <f>IF(COUNTIF(C$4:C381,table[[#This Row],[Détails]])=1,MAX(M$4:M380)+1)</f>
        <v>377</v>
      </c>
      <c r="N381" s="140" t="str">
        <f>IFERROR(INDEX(table[Désignation],MATCH(ROW()-4,table[Ordre],0)),"")</f>
        <v/>
      </c>
      <c r="O381" s="139" t="str">
        <f>IFERROR(INDEX(table[[Fournisseur ]],MATCH(ROW()-4,table[Ordre2],0)),"")</f>
        <v/>
      </c>
      <c r="P381" s="139" t="str">
        <f>IFERROR(INDEX(table[Détails],MATCH(ROW()-4,table[Ordre3],0)),"")</f>
        <v>Brossé laiton</v>
      </c>
    </row>
    <row r="382" spans="1:16">
      <c r="A382" s="29" t="s">
        <v>23</v>
      </c>
      <c r="B382" s="51" t="s">
        <v>194</v>
      </c>
      <c r="C382" s="51" t="s">
        <v>406</v>
      </c>
      <c r="D382" s="51" t="s">
        <v>491</v>
      </c>
      <c r="E382" s="52">
        <v>2.8</v>
      </c>
      <c r="F382" s="52">
        <v>2.0699999999999998</v>
      </c>
      <c r="G382" s="52">
        <v>1</v>
      </c>
      <c r="H382" s="19">
        <v>9.24</v>
      </c>
      <c r="I382" s="53">
        <v>0</v>
      </c>
      <c r="J382" s="53">
        <f>Devis!$D$8</f>
        <v>0</v>
      </c>
      <c r="K382" s="135" t="b">
        <f>IF(COUNTIF(A$4:A382,table[[#This Row],[Désignation]])=1,MAX(K$4:K381)+1)</f>
        <v>0</v>
      </c>
      <c r="L382" s="182" t="b">
        <f>IF(COUNTIF(B$4:B382,table[[#This Row],[Fournisseur ]])=1,MAX(L$4:L381)+1)</f>
        <v>0</v>
      </c>
      <c r="M382" s="182">
        <f>IF(COUNTIF(C$4:C382,table[[#This Row],[Détails]])=1,MAX(M$4:M381)+1)</f>
        <v>378</v>
      </c>
      <c r="N382" s="140" t="str">
        <f>IFERROR(INDEX(table[Désignation],MATCH(ROW()-4,table[Ordre],0)),"")</f>
        <v/>
      </c>
      <c r="O382" s="139" t="str">
        <f>IFERROR(INDEX(table[[Fournisseur ]],MATCH(ROW()-4,table[Ordre2],0)),"")</f>
        <v/>
      </c>
      <c r="P382" s="139" t="str">
        <f>IFERROR(INDEX(table[Détails],MATCH(ROW()-4,table[Ordre3],0)),"")</f>
        <v>U963</v>
      </c>
    </row>
    <row r="383" spans="1:16">
      <c r="A383" s="54" t="s">
        <v>23</v>
      </c>
      <c r="B383" s="47" t="s">
        <v>375</v>
      </c>
      <c r="C383" s="47" t="s">
        <v>531</v>
      </c>
      <c r="D383" s="47" t="s">
        <v>532</v>
      </c>
      <c r="E383" s="48">
        <v>2.8</v>
      </c>
      <c r="F383" s="48">
        <v>2.1</v>
      </c>
      <c r="G383" s="48">
        <v>1</v>
      </c>
      <c r="H383" s="49">
        <v>36.229999999999997</v>
      </c>
      <c r="I383" s="50">
        <v>0</v>
      </c>
      <c r="J383" s="50">
        <f>Devis!$D$8</f>
        <v>0</v>
      </c>
      <c r="K383" s="135" t="b">
        <f>IF(COUNTIF(A$4:A383,table[[#This Row],[Désignation]])=1,MAX(K$4:K382)+1)</f>
        <v>0</v>
      </c>
      <c r="L383" s="182" t="b">
        <f>IF(COUNTIF(B$4:B383,table[[#This Row],[Fournisseur ]])=1,MAX(L$4:L382)+1)</f>
        <v>0</v>
      </c>
      <c r="M383" s="182">
        <f>IF(COUNTIF(C$4:C383,table[[#This Row],[Détails]])=1,MAX(M$4:M382)+1)</f>
        <v>379</v>
      </c>
      <c r="N383" s="140" t="str">
        <f>IFERROR(INDEX(table[Désignation],MATCH(ROW()-4,table[Ordre],0)),"")</f>
        <v/>
      </c>
      <c r="O383" s="139" t="str">
        <f>IFERROR(INDEX(table[[Fournisseur ]],MATCH(ROW()-4,table[Ordre2],0)),"")</f>
        <v/>
      </c>
      <c r="P383" s="139" t="str">
        <f>IFERROR(INDEX(table[Détails],MATCH(ROW()-4,table[Ordre3],0)),"")</f>
        <v>MDF 30 Noir</v>
      </c>
    </row>
    <row r="384" spans="1:16">
      <c r="A384" s="30" t="s">
        <v>23</v>
      </c>
      <c r="B384" s="51" t="s">
        <v>194</v>
      </c>
      <c r="C384" s="51" t="s">
        <v>533</v>
      </c>
      <c r="D384" s="51" t="s">
        <v>79</v>
      </c>
      <c r="E384" s="52">
        <v>2.8</v>
      </c>
      <c r="F384" s="52">
        <v>2.0699999999999998</v>
      </c>
      <c r="G384" s="52">
        <v>1</v>
      </c>
      <c r="H384" s="19">
        <v>9.75</v>
      </c>
      <c r="I384" s="53">
        <v>0</v>
      </c>
      <c r="J384" s="53">
        <f>Devis!$D$8</f>
        <v>0</v>
      </c>
      <c r="K384" s="135" t="b">
        <f>IF(COUNTIF(A$4:A384,table[[#This Row],[Désignation]])=1,MAX(K$4:K383)+1)</f>
        <v>0</v>
      </c>
      <c r="L384" s="182" t="b">
        <f>IF(COUNTIF(B$4:B384,table[[#This Row],[Fournisseur ]])=1,MAX(L$4:L383)+1)</f>
        <v>0</v>
      </c>
      <c r="M384" s="182">
        <f>IF(COUNTIF(C$4:C384,table[[#This Row],[Détails]])=1,MAX(M$4:M383)+1)</f>
        <v>380</v>
      </c>
      <c r="N384" s="140" t="str">
        <f>IFERROR(INDEX(table[Désignation],MATCH(ROW()-4,table[Ordre],0)),"")</f>
        <v/>
      </c>
      <c r="O384" s="139" t="str">
        <f>IFERROR(INDEX(table[[Fournisseur ]],MATCH(ROW()-4,table[Ordre2],0)),"")</f>
        <v/>
      </c>
      <c r="P384" s="139" t="str">
        <f>IFERROR(INDEX(table[Détails],MATCH(ROW()-4,table[Ordre3],0)),"")</f>
        <v>H1615</v>
      </c>
    </row>
    <row r="385" spans="1:16">
      <c r="A385" s="46" t="s">
        <v>23</v>
      </c>
      <c r="B385" s="47" t="s">
        <v>194</v>
      </c>
      <c r="C385" s="47" t="s">
        <v>534</v>
      </c>
      <c r="D385" s="47" t="s">
        <v>79</v>
      </c>
      <c r="E385" s="48">
        <v>2.8</v>
      </c>
      <c r="F385" s="48">
        <v>2.0699999999999998</v>
      </c>
      <c r="G385" s="48">
        <v>1</v>
      </c>
      <c r="H385" s="49">
        <v>9.1</v>
      </c>
      <c r="I385" s="50">
        <v>0</v>
      </c>
      <c r="J385" s="50">
        <f>Devis!$D$8</f>
        <v>0</v>
      </c>
      <c r="K385" s="135" t="b">
        <f>IF(COUNTIF(A$4:A385,table[[#This Row],[Désignation]])=1,MAX(K$4:K384)+1)</f>
        <v>0</v>
      </c>
      <c r="L385" s="182" t="b">
        <f>IF(COUNTIF(B$4:B385,table[[#This Row],[Fournisseur ]])=1,MAX(L$4:L384)+1)</f>
        <v>0</v>
      </c>
      <c r="M385" s="182">
        <f>IF(COUNTIF(C$4:C385,table[[#This Row],[Détails]])=1,MAX(M$4:M384)+1)</f>
        <v>381</v>
      </c>
      <c r="N385" s="140" t="str">
        <f>IFERROR(INDEX(table[Désignation],MATCH(ROW()-4,table[Ordre],0)),"")</f>
        <v/>
      </c>
      <c r="O385" s="139" t="str">
        <f>IFERROR(INDEX(table[[Fournisseur ]],MATCH(ROW()-4,table[Ordre2],0)),"")</f>
        <v/>
      </c>
      <c r="P385" s="139" t="str">
        <f>IFERROR(INDEX(table[Détails],MATCH(ROW()-4,table[Ordre3],0)),"")</f>
        <v>W1000</v>
      </c>
    </row>
    <row r="386" spans="1:16">
      <c r="A386" s="29" t="s">
        <v>23</v>
      </c>
      <c r="B386" s="51" t="s">
        <v>45</v>
      </c>
      <c r="C386" s="51" t="s">
        <v>629</v>
      </c>
      <c r="D386" s="51"/>
      <c r="E386" s="52">
        <v>1</v>
      </c>
      <c r="F386" s="52">
        <v>3.55</v>
      </c>
      <c r="G386" s="52">
        <v>6.5000000000000002E-2</v>
      </c>
      <c r="H386" s="19">
        <v>1243.42</v>
      </c>
      <c r="I386" s="53">
        <v>0</v>
      </c>
      <c r="J386" s="53">
        <f>Devis!$D$8</f>
        <v>0</v>
      </c>
      <c r="K386" s="135" t="b">
        <f>IF(COUNTIF(A$4:A386,table[[#This Row],[Désignation]])=1,MAX(K$4:K385)+1)</f>
        <v>0</v>
      </c>
      <c r="L386" s="182" t="b">
        <f>IF(COUNTIF(B$4:B386,table[[#This Row],[Fournisseur ]])=1,MAX(L$4:L385)+1)</f>
        <v>0</v>
      </c>
      <c r="M386" s="182">
        <f>IF(COUNTIF(C$4:C386,table[[#This Row],[Détails]])=1,MAX(M$4:M385)+1)</f>
        <v>382</v>
      </c>
      <c r="N386" s="140" t="str">
        <f>IFERROR(INDEX(table[Désignation],MATCH(ROW()-4,table[Ordre],0)),"")</f>
        <v/>
      </c>
      <c r="O386" s="139" t="str">
        <f>IFERROR(INDEX(table[[Fournisseur ]],MATCH(ROW()-4,table[Ordre2],0)),"")</f>
        <v/>
      </c>
      <c r="P386" s="139" t="str">
        <f>IFERROR(INDEX(table[Détails],MATCH(ROW()-4,table[Ordre3],0)),"")</f>
        <v>Sipo avivé 54 mm</v>
      </c>
    </row>
    <row r="387" spans="1:16">
      <c r="A387" s="54" t="s">
        <v>434</v>
      </c>
      <c r="B387" s="47" t="s">
        <v>473</v>
      </c>
      <c r="C387" s="47" t="s">
        <v>535</v>
      </c>
      <c r="D387" s="47" t="s">
        <v>536</v>
      </c>
      <c r="E387" s="48">
        <v>1</v>
      </c>
      <c r="F387" s="48">
        <v>1</v>
      </c>
      <c r="G387" s="48">
        <v>1</v>
      </c>
      <c r="H387" s="49">
        <v>75.87</v>
      </c>
      <c r="I387" s="50">
        <v>0</v>
      </c>
      <c r="J387" s="50">
        <f>Devis!$D$8</f>
        <v>0</v>
      </c>
      <c r="K387" s="135" t="b">
        <f>IF(COUNTIF(A$4:A387,table[[#This Row],[Désignation]])=1,MAX(K$4:K386)+1)</f>
        <v>0</v>
      </c>
      <c r="L387" s="182" t="b">
        <f>IF(COUNTIF(B$4:B387,table[[#This Row],[Fournisseur ]])=1,MAX(L$4:L386)+1)</f>
        <v>0</v>
      </c>
      <c r="M387" s="182">
        <f>IF(COUNTIF(C$4:C387,table[[#This Row],[Détails]])=1,MAX(M$4:M386)+1)</f>
        <v>383</v>
      </c>
      <c r="N387" s="140" t="str">
        <f>IFERROR(INDEX(table[Désignation],MATCH(ROW()-4,table[Ordre],0)),"")</f>
        <v/>
      </c>
      <c r="O387" s="139" t="str">
        <f>IFERROR(INDEX(table[[Fournisseur ]],MATCH(ROW()-4,table[Ordre2],0)),"")</f>
        <v/>
      </c>
      <c r="P387" s="139" t="str">
        <f>IFERROR(INDEX(table[Détails],MATCH(ROW()-4,table[Ordre3],0)),"")</f>
        <v>Unistop bois evo</v>
      </c>
    </row>
    <row r="388" spans="1:16">
      <c r="A388" s="30" t="s">
        <v>434</v>
      </c>
      <c r="B388" s="51" t="s">
        <v>473</v>
      </c>
      <c r="C388" s="51" t="s">
        <v>537</v>
      </c>
      <c r="D388" s="51" t="s">
        <v>449</v>
      </c>
      <c r="E388" s="52">
        <v>1</v>
      </c>
      <c r="F388" s="52">
        <v>1</v>
      </c>
      <c r="G388" s="52">
        <v>1</v>
      </c>
      <c r="H388" s="19">
        <v>46.3</v>
      </c>
      <c r="I388" s="53">
        <v>0</v>
      </c>
      <c r="J388" s="53">
        <f>Devis!$D$8</f>
        <v>0</v>
      </c>
      <c r="K388" s="135" t="b">
        <f>IF(COUNTIF(A$4:A388,table[[#This Row],[Désignation]])=1,MAX(K$4:K387)+1)</f>
        <v>0</v>
      </c>
      <c r="L388" s="182" t="b">
        <f>IF(COUNTIF(B$4:B388,table[[#This Row],[Fournisseur ]])=1,MAX(L$4:L387)+1)</f>
        <v>0</v>
      </c>
      <c r="M388" s="182">
        <f>IF(COUNTIF(C$4:C388,table[[#This Row],[Détails]])=1,MAX(M$4:M387)+1)</f>
        <v>384</v>
      </c>
      <c r="N388" s="140" t="str">
        <f>IFERROR(INDEX(table[Désignation],MATCH(ROW()-4,table[Ordre],0)),"")</f>
        <v/>
      </c>
      <c r="O388" s="139" t="str">
        <f>IFERROR(INDEX(table[[Fournisseur ]],MATCH(ROW()-4,table[Ordre2],0)),"")</f>
        <v/>
      </c>
      <c r="P388" s="139" t="str">
        <f>IFERROR(INDEX(table[Détails],MATCH(ROW()-4,table[Ordre3],0)),"")</f>
        <v>Daf 70</v>
      </c>
    </row>
    <row r="389" spans="1:16">
      <c r="A389" s="54" t="s">
        <v>23</v>
      </c>
      <c r="B389" s="47" t="s">
        <v>45</v>
      </c>
      <c r="C389" s="47" t="s">
        <v>538</v>
      </c>
      <c r="D389" s="47" t="s">
        <v>415</v>
      </c>
      <c r="E389" s="48">
        <v>3.1</v>
      </c>
      <c r="F389" s="48">
        <v>1.53</v>
      </c>
      <c r="G389" s="48">
        <v>1</v>
      </c>
      <c r="H389" s="49">
        <v>18.18</v>
      </c>
      <c r="I389" s="50">
        <v>0</v>
      </c>
      <c r="J389" s="50">
        <f>Devis!$D$8</f>
        <v>0</v>
      </c>
      <c r="K389" s="135" t="b">
        <f>IF(COUNTIF(A$4:A389,table[[#This Row],[Désignation]])=1,MAX(K$4:K388)+1)</f>
        <v>0</v>
      </c>
      <c r="L389" s="182" t="b">
        <f>IF(COUNTIF(B$4:B389,table[[#This Row],[Fournisseur ]])=1,MAX(L$4:L388)+1)</f>
        <v>0</v>
      </c>
      <c r="M389" s="182">
        <f>IF(COUNTIF(C$4:C389,table[[#This Row],[Détails]])=1,MAX(M$4:M388)+1)</f>
        <v>385</v>
      </c>
      <c r="N389" s="140" t="str">
        <f>IFERROR(INDEX(table[Désignation],MATCH(ROW()-4,table[Ordre],0)),"")</f>
        <v/>
      </c>
      <c r="O389" s="139" t="str">
        <f>IFERROR(INDEX(table[[Fournisseur ]],MATCH(ROW()-4,table[Ordre2],0)),"")</f>
        <v/>
      </c>
      <c r="P389" s="139" t="str">
        <f>IFERROR(INDEX(table[Détails],MATCH(ROW()-4,table[Ordre3],0)),"")</f>
        <v>CP 15 mm okoumé</v>
      </c>
    </row>
    <row r="390" spans="1:16">
      <c r="A390" s="30" t="s">
        <v>23</v>
      </c>
      <c r="B390" s="51" t="s">
        <v>194</v>
      </c>
      <c r="C390" s="51" t="s">
        <v>630</v>
      </c>
      <c r="D390" s="51"/>
      <c r="E390" s="52">
        <v>2.8</v>
      </c>
      <c r="F390" s="52">
        <v>2.0699999999999998</v>
      </c>
      <c r="G390" s="52">
        <v>1</v>
      </c>
      <c r="H390" s="19">
        <v>11.55</v>
      </c>
      <c r="I390" s="53">
        <v>0</v>
      </c>
      <c r="J390" s="53">
        <f>Devis!$D$8</f>
        <v>0</v>
      </c>
      <c r="K390" s="135" t="b">
        <f>IF(COUNTIF(A$4:A390,table[[#This Row],[Désignation]])=1,MAX(K$4:K389)+1)</f>
        <v>0</v>
      </c>
      <c r="L390" s="182" t="b">
        <f>IF(COUNTIF(B$4:B390,table[[#This Row],[Fournisseur ]])=1,MAX(L$4:L389)+1)</f>
        <v>0</v>
      </c>
      <c r="M390" s="182">
        <f>IF(COUNTIF(C$4:C390,table[[#This Row],[Détails]])=1,MAX(M$4:M389)+1)</f>
        <v>386</v>
      </c>
      <c r="N390" s="140" t="str">
        <f>IFERROR(INDEX(table[Désignation],MATCH(ROW()-4,table[Ordre],0)),"")</f>
        <v/>
      </c>
      <c r="O390" s="139" t="str">
        <f>IFERROR(INDEX(table[[Fournisseur ]],MATCH(ROW()-4,table[Ordre2],0)),"")</f>
        <v/>
      </c>
      <c r="P390" s="139" t="str">
        <f>IFERROR(INDEX(table[Détails],MATCH(ROW()-4,table[Ordre3],0)),"")</f>
        <v>Soie rose U313 ?</v>
      </c>
    </row>
    <row r="391" spans="1:16">
      <c r="A391" s="54" t="s">
        <v>23</v>
      </c>
      <c r="B391" s="47" t="s">
        <v>194</v>
      </c>
      <c r="C391" s="47" t="s">
        <v>539</v>
      </c>
      <c r="D391" s="47"/>
      <c r="E391" s="48">
        <v>2.8</v>
      </c>
      <c r="F391" s="48">
        <v>2.0699999999999998</v>
      </c>
      <c r="G391" s="48">
        <v>1</v>
      </c>
      <c r="H391" s="49">
        <v>11.55</v>
      </c>
      <c r="I391" s="50">
        <v>0</v>
      </c>
      <c r="J391" s="50">
        <f>Devis!$D$8</f>
        <v>0</v>
      </c>
      <c r="K391" s="135" t="b">
        <f>IF(COUNTIF(A$4:A391,table[[#This Row],[Désignation]])=1,MAX(K$4:K390)+1)</f>
        <v>0</v>
      </c>
      <c r="L391" s="182" t="b">
        <f>IF(COUNTIF(B$4:B391,table[[#This Row],[Fournisseur ]])=1,MAX(L$4:L390)+1)</f>
        <v>0</v>
      </c>
      <c r="M391" s="182">
        <f>IF(COUNTIF(C$4:C391,table[[#This Row],[Détails]])=1,MAX(M$4:M390)+1)</f>
        <v>387</v>
      </c>
      <c r="N391" s="140" t="str">
        <f>IFERROR(INDEX(table[Désignation],MATCH(ROW()-4,table[Ordre],0)),"")</f>
        <v/>
      </c>
      <c r="O391" s="139" t="str">
        <f>IFERROR(INDEX(table[[Fournisseur ]],MATCH(ROW()-4,table[Ordre2],0)),"")</f>
        <v/>
      </c>
      <c r="P391" s="139" t="str">
        <f>IFERROR(INDEX(table[Détails],MATCH(ROW()-4,table[Ordre3],0)),"")</f>
        <v>Nude Abricot U 232</v>
      </c>
    </row>
    <row r="392" spans="1:16">
      <c r="A392" s="30" t="s">
        <v>23</v>
      </c>
      <c r="B392" s="51" t="s">
        <v>194</v>
      </c>
      <c r="C392" s="51" t="s">
        <v>540</v>
      </c>
      <c r="D392" s="51" t="s">
        <v>491</v>
      </c>
      <c r="E392" s="52">
        <v>2.8</v>
      </c>
      <c r="F392" s="52">
        <v>2.0699999999999998</v>
      </c>
      <c r="G392" s="52">
        <v>1</v>
      </c>
      <c r="H392" s="19">
        <v>10.72</v>
      </c>
      <c r="I392" s="53">
        <v>0</v>
      </c>
      <c r="J392" s="53">
        <f>Devis!$D$8</f>
        <v>0</v>
      </c>
      <c r="K392" s="135" t="b">
        <f>IF(COUNTIF(A$4:A392,table[[#This Row],[Désignation]])=1,MAX(K$4:K391)+1)</f>
        <v>0</v>
      </c>
      <c r="L392" s="182" t="b">
        <f>IF(COUNTIF(B$4:B392,table[[#This Row],[Fournisseur ]])=1,MAX(L$4:L391)+1)</f>
        <v>0</v>
      </c>
      <c r="M392" s="182">
        <f>IF(COUNTIF(C$4:C392,table[[#This Row],[Détails]])=1,MAX(M$4:M391)+1)</f>
        <v>388</v>
      </c>
      <c r="N392" s="140" t="str">
        <f>IFERROR(INDEX(table[Désignation],MATCH(ROW()-4,table[Ordre],0)),"")</f>
        <v/>
      </c>
      <c r="O392" s="139" t="str">
        <f>IFERROR(INDEX(table[[Fournisseur ]],MATCH(ROW()-4,table[Ordre2],0)),"")</f>
        <v/>
      </c>
      <c r="P392" s="139" t="str">
        <f>IFERROR(INDEX(table[Détails],MATCH(ROW()-4,table[Ordre3],0)),"")</f>
        <v>Fleetwood Blanc H3450</v>
      </c>
    </row>
    <row r="393" spans="1:16">
      <c r="A393" s="46" t="s">
        <v>23</v>
      </c>
      <c r="B393" s="47" t="s">
        <v>194</v>
      </c>
      <c r="C393" s="47" t="s">
        <v>631</v>
      </c>
      <c r="D393" s="47" t="s">
        <v>80</v>
      </c>
      <c r="E393" s="48">
        <v>3.05</v>
      </c>
      <c r="F393" s="48">
        <v>1.31</v>
      </c>
      <c r="G393" s="48">
        <v>1</v>
      </c>
      <c r="H393" s="49">
        <v>18.78</v>
      </c>
      <c r="I393" s="50">
        <v>0</v>
      </c>
      <c r="J393" s="50">
        <f>Devis!$D$8</f>
        <v>0</v>
      </c>
      <c r="K393" s="135" t="b">
        <f>IF(COUNTIF(A$4:A393,table[[#This Row],[Désignation]])=1,MAX(K$4:K392)+1)</f>
        <v>0</v>
      </c>
      <c r="L393" s="182" t="b">
        <f>IF(COUNTIF(B$4:B393,table[[#This Row],[Fournisseur ]])=1,MAX(L$4:L392)+1)</f>
        <v>0</v>
      </c>
      <c r="M393" s="182">
        <f>IF(COUNTIF(C$4:C393,table[[#This Row],[Détails]])=1,MAX(M$4:M392)+1)</f>
        <v>389</v>
      </c>
      <c r="N393" s="140" t="str">
        <f>IFERROR(INDEX(table[Désignation],MATCH(ROW()-4,table[Ordre],0)),"")</f>
        <v/>
      </c>
      <c r="O393" s="139" t="str">
        <f>IFERROR(INDEX(table[[Fournisseur ]],MATCH(ROW()-4,table[Ordre2],0)),"")</f>
        <v/>
      </c>
      <c r="P393" s="139" t="str">
        <f>IFERROR(INDEX(table[Détails],MATCH(ROW()-4,table[Ordre3],0)),"")</f>
        <v>Fleetwood Blanc H3450 stratifié</v>
      </c>
    </row>
    <row r="394" spans="1:16">
      <c r="A394" s="29" t="s">
        <v>23</v>
      </c>
      <c r="B394" s="51" t="s">
        <v>194</v>
      </c>
      <c r="C394" s="51" t="s">
        <v>541</v>
      </c>
      <c r="D394" s="51" t="s">
        <v>491</v>
      </c>
      <c r="E394" s="52">
        <v>2.8</v>
      </c>
      <c r="F394" s="52">
        <v>2.0699999999999998</v>
      </c>
      <c r="G394" s="52">
        <v>1</v>
      </c>
      <c r="H394" s="19">
        <v>7.88</v>
      </c>
      <c r="I394" s="53">
        <v>0</v>
      </c>
      <c r="J394" s="53">
        <f>Devis!$D$8</f>
        <v>0</v>
      </c>
      <c r="K394" s="135" t="b">
        <f>IF(COUNTIF(A$4:A394,table[[#This Row],[Désignation]])=1,MAX(K$4:K393)+1)</f>
        <v>0</v>
      </c>
      <c r="L394" s="182" t="b">
        <f>IF(COUNTIF(B$4:B394,table[[#This Row],[Fournisseur ]])=1,MAX(L$4:L393)+1)</f>
        <v>0</v>
      </c>
      <c r="M394" s="182">
        <f>IF(COUNTIF(C$4:C394,table[[#This Row],[Détails]])=1,MAX(M$4:M393)+1)</f>
        <v>390</v>
      </c>
      <c r="N394" s="140" t="str">
        <f>IFERROR(INDEX(table[Désignation],MATCH(ROW()-4,table[Ordre],0)),"")</f>
        <v/>
      </c>
      <c r="O394" s="139" t="str">
        <f>IFERROR(INDEX(table[[Fournisseur ]],MATCH(ROW()-4,table[Ordre2],0)),"")</f>
        <v/>
      </c>
      <c r="P394" s="139" t="str">
        <f>IFERROR(INDEX(table[Détails],MATCH(ROW()-4,table[Ordre3],0)),"")</f>
        <v>Gris graphite U961</v>
      </c>
    </row>
    <row r="395" spans="1:16">
      <c r="A395" s="46" t="s">
        <v>23</v>
      </c>
      <c r="B395" s="47" t="s">
        <v>194</v>
      </c>
      <c r="C395" s="47" t="s">
        <v>542</v>
      </c>
      <c r="D395" s="47" t="s">
        <v>80</v>
      </c>
      <c r="E395" s="48">
        <v>3.05</v>
      </c>
      <c r="F395" s="48">
        <v>1.31</v>
      </c>
      <c r="G395" s="48">
        <v>1</v>
      </c>
      <c r="H395" s="49">
        <v>17.05</v>
      </c>
      <c r="I395" s="50">
        <v>0</v>
      </c>
      <c r="J395" s="50">
        <f>Devis!$D$8</f>
        <v>0</v>
      </c>
      <c r="K395" s="135" t="b">
        <f>IF(COUNTIF(A$4:A395,table[[#This Row],[Désignation]])=1,MAX(K$4:K394)+1)</f>
        <v>0</v>
      </c>
      <c r="L395" s="182" t="b">
        <f>IF(COUNTIF(B$4:B395,table[[#This Row],[Fournisseur ]])=1,MAX(L$4:L394)+1)</f>
        <v>0</v>
      </c>
      <c r="M395" s="182">
        <f>IF(COUNTIF(C$4:C395,table[[#This Row],[Détails]])=1,MAX(M$4:M394)+1)</f>
        <v>391</v>
      </c>
      <c r="N395" s="140" t="str">
        <f>IFERROR(INDEX(table[Désignation],MATCH(ROW()-4,table[Ordre],0)),"")</f>
        <v/>
      </c>
      <c r="O395" s="139" t="str">
        <f>IFERROR(INDEX(table[[Fournisseur ]],MATCH(ROW()-4,table[Ordre2],0)),"")</f>
        <v/>
      </c>
      <c r="P395" s="139" t="str">
        <f>IFERROR(INDEX(table[Détails],MATCH(ROW()-4,table[Ordre3],0)),"")</f>
        <v>Gris graphite U962</v>
      </c>
    </row>
    <row r="396" spans="1:16">
      <c r="A396" s="29" t="s">
        <v>23</v>
      </c>
      <c r="B396" s="51" t="s">
        <v>191</v>
      </c>
      <c r="C396" s="51" t="s">
        <v>543</v>
      </c>
      <c r="D396" s="51" t="s">
        <v>544</v>
      </c>
      <c r="E396" s="52">
        <v>1</v>
      </c>
      <c r="F396" s="52">
        <v>1</v>
      </c>
      <c r="G396" s="52">
        <v>1</v>
      </c>
      <c r="H396" s="19">
        <v>69</v>
      </c>
      <c r="I396" s="53">
        <v>0</v>
      </c>
      <c r="J396" s="53">
        <f>Devis!$D$8</f>
        <v>0</v>
      </c>
      <c r="K396" s="135" t="b">
        <f>IF(COUNTIF(A$4:A396,table[[#This Row],[Désignation]])=1,MAX(K$4:K395)+1)</f>
        <v>0</v>
      </c>
      <c r="L396" s="182" t="b">
        <f>IF(COUNTIF(B$4:B396,table[[#This Row],[Fournisseur ]])=1,MAX(L$4:L395)+1)</f>
        <v>0</v>
      </c>
      <c r="M396" s="182">
        <f>IF(COUNTIF(C$4:C396,table[[#This Row],[Détails]])=1,MAX(M$4:M395)+1)</f>
        <v>392</v>
      </c>
      <c r="N396" s="140" t="str">
        <f>IFERROR(INDEX(table[Désignation],MATCH(ROW()-4,table[Ordre],0)),"")</f>
        <v/>
      </c>
      <c r="O396" s="139" t="str">
        <f>IFERROR(INDEX(table[[Fournisseur ]],MATCH(ROW()-4,table[Ordre2],0)),"")</f>
        <v/>
      </c>
      <c r="P396" s="139" t="str">
        <f>IFERROR(INDEX(table[Détails],MATCH(ROW()-4,table[Ordre3],0)),"")</f>
        <v>Placage chêne noir</v>
      </c>
    </row>
    <row r="397" spans="1:16">
      <c r="A397" s="54" t="s">
        <v>26</v>
      </c>
      <c r="B397" s="47" t="s">
        <v>118</v>
      </c>
      <c r="C397" s="47" t="s">
        <v>545</v>
      </c>
      <c r="D397" s="78" t="s">
        <v>546</v>
      </c>
      <c r="E397" s="48">
        <v>1</v>
      </c>
      <c r="F397" s="48">
        <v>1</v>
      </c>
      <c r="G397" s="48">
        <v>1</v>
      </c>
      <c r="H397" s="49">
        <v>4.34</v>
      </c>
      <c r="I397" s="50">
        <v>0</v>
      </c>
      <c r="J397" s="50">
        <f>Devis!$D$8</f>
        <v>0</v>
      </c>
      <c r="K397" s="135" t="b">
        <f>IF(COUNTIF(A$4:A397,table[[#This Row],[Désignation]])=1,MAX(K$4:K396)+1)</f>
        <v>0</v>
      </c>
      <c r="L397" s="182" t="b">
        <f>IF(COUNTIF(B$4:B397,table[[#This Row],[Fournisseur ]])=1,MAX(L$4:L396)+1)</f>
        <v>0</v>
      </c>
      <c r="M397" s="182">
        <f>IF(COUNTIF(C$4:C397,table[[#This Row],[Détails]])=1,MAX(M$4:M396)+1)</f>
        <v>393</v>
      </c>
      <c r="N397" s="140" t="str">
        <f>IFERROR(INDEX(table[Désignation],MATCH(ROW()-4,table[Ordre],0)),"")</f>
        <v/>
      </c>
      <c r="O397" s="139" t="str">
        <f>IFERROR(INDEX(table[[Fournisseur ]],MATCH(ROW()-4,table[Ordre2],0)),"")</f>
        <v/>
      </c>
      <c r="P397" s="139" t="str">
        <f>IFERROR(INDEX(table[Détails],MATCH(ROW()-4,table[Ordre3],0)),"")</f>
        <v>Poignée type LIP</v>
      </c>
    </row>
    <row r="398" spans="1:16">
      <c r="A398" s="30" t="s">
        <v>23</v>
      </c>
      <c r="B398" s="51" t="s">
        <v>194</v>
      </c>
      <c r="C398" s="51" t="s">
        <v>547</v>
      </c>
      <c r="D398" s="51" t="s">
        <v>482</v>
      </c>
      <c r="E398" s="52">
        <v>2.8</v>
      </c>
      <c r="F398" s="52">
        <v>2.0699999999999998</v>
      </c>
      <c r="G398" s="52">
        <v>1</v>
      </c>
      <c r="H398" s="19">
        <v>11.55</v>
      </c>
      <c r="I398" s="53">
        <v>0</v>
      </c>
      <c r="J398" s="53">
        <f>Devis!$D$8</f>
        <v>0</v>
      </c>
      <c r="K398" s="135" t="b">
        <f>IF(COUNTIF(A$4:A398,table[[#This Row],[Désignation]])=1,MAX(K$4:K397)+1)</f>
        <v>0</v>
      </c>
      <c r="L398" s="182" t="b">
        <f>IF(COUNTIF(B$4:B398,table[[#This Row],[Fournisseur ]])=1,MAX(L$4:L397)+1)</f>
        <v>0</v>
      </c>
      <c r="M398" s="182">
        <f>IF(COUNTIF(C$4:C398,table[[#This Row],[Détails]])=1,MAX(M$4:M397)+1)</f>
        <v>394</v>
      </c>
      <c r="N398" s="140" t="str">
        <f>IFERROR(INDEX(table[Désignation],MATCH(ROW()-4,table[Ordre],0)),"")</f>
        <v/>
      </c>
      <c r="O398" s="139" t="str">
        <f>IFERROR(INDEX(table[[Fournisseur ]],MATCH(ROW()-4,table[Ordre2],0)),"")</f>
        <v/>
      </c>
      <c r="P398" s="139" t="str">
        <f>IFERROR(INDEX(table[Détails],MATCH(ROW()-4,table[Ordre3],0)),"")</f>
        <v>U899 Soft black</v>
      </c>
    </row>
    <row r="399" spans="1:16">
      <c r="A399" s="54" t="s">
        <v>23</v>
      </c>
      <c r="B399" s="47" t="s">
        <v>194</v>
      </c>
      <c r="C399" s="47" t="s">
        <v>632</v>
      </c>
      <c r="D399" s="47" t="s">
        <v>212</v>
      </c>
      <c r="E399" s="48">
        <v>3.1</v>
      </c>
      <c r="F399" s="48">
        <v>1.31</v>
      </c>
      <c r="G399" s="48">
        <v>1</v>
      </c>
      <c r="H399" s="49">
        <v>18.78</v>
      </c>
      <c r="I399" s="50">
        <v>0</v>
      </c>
      <c r="J399" s="50">
        <f>Devis!$D$8</f>
        <v>0</v>
      </c>
      <c r="K399" s="135" t="b">
        <f>IF(COUNTIF(A$4:A399,table[[#This Row],[Désignation]])=1,MAX(K$4:K398)+1)</f>
        <v>0</v>
      </c>
      <c r="L399" s="182" t="b">
        <f>IF(COUNTIF(B$4:B399,table[[#This Row],[Fournisseur ]])=1,MAX(L$4:L398)+1)</f>
        <v>0</v>
      </c>
      <c r="M399" s="182">
        <f>IF(COUNTIF(C$4:C399,table[[#This Row],[Détails]])=1,MAX(M$4:M398)+1)</f>
        <v>395</v>
      </c>
      <c r="N399" s="140" t="str">
        <f>IFERROR(INDEX(table[Désignation],MATCH(ROW()-4,table[Ordre],0)),"")</f>
        <v/>
      </c>
      <c r="O399" s="139" t="str">
        <f>IFERROR(INDEX(table[[Fournisseur ]],MATCH(ROW()-4,table[Ordre2],0)),"")</f>
        <v/>
      </c>
      <c r="P399" s="139" t="str">
        <f>IFERROR(INDEX(table[Détails],MATCH(ROW()-4,table[Ordre3],0)),"")</f>
        <v>U899 Soft black stratifié</v>
      </c>
    </row>
    <row r="400" spans="1:16">
      <c r="A400" s="30" t="s">
        <v>434</v>
      </c>
      <c r="B400" s="51" t="s">
        <v>435</v>
      </c>
      <c r="C400" s="51" t="s">
        <v>548</v>
      </c>
      <c r="D400" s="51" t="s">
        <v>549</v>
      </c>
      <c r="E400" s="52">
        <v>1</v>
      </c>
      <c r="F400" s="52">
        <v>1</v>
      </c>
      <c r="G400" s="52">
        <v>1</v>
      </c>
      <c r="H400" s="19">
        <v>14</v>
      </c>
      <c r="I400" s="53">
        <v>0</v>
      </c>
      <c r="J400" s="53">
        <f>Devis!$D$8</f>
        <v>0</v>
      </c>
      <c r="K400" s="135" t="b">
        <f>IF(COUNTIF(A$4:A400,table[[#This Row],[Désignation]])=1,MAX(K$4:K399)+1)</f>
        <v>0</v>
      </c>
      <c r="L400" s="182" t="b">
        <f>IF(COUNTIF(B$4:B400,table[[#This Row],[Fournisseur ]])=1,MAX(L$4:L399)+1)</f>
        <v>0</v>
      </c>
      <c r="M400" s="182">
        <f>IF(COUNTIF(C$4:C400,table[[#This Row],[Détails]])=1,MAX(M$4:M399)+1)</f>
        <v>396</v>
      </c>
      <c r="N400" s="140" t="str">
        <f>IFERROR(INDEX(table[Désignation],MATCH(ROW()-4,table[Ordre],0)),"")</f>
        <v/>
      </c>
      <c r="O400" s="139" t="str">
        <f>IFERROR(INDEX(table[[Fournisseur ]],MATCH(ROW()-4,table[Ordre2],0)),"")</f>
        <v/>
      </c>
      <c r="P400" s="139" t="str">
        <f>IFERROR(INDEX(table[Détails],MATCH(ROW()-4,table[Ordre3],0)),"")</f>
        <v>Apprêt PU 2*2</v>
      </c>
    </row>
    <row r="401" spans="1:16">
      <c r="A401" s="46" t="s">
        <v>23</v>
      </c>
      <c r="B401" s="47" t="s">
        <v>550</v>
      </c>
      <c r="C401" s="47" t="s">
        <v>634</v>
      </c>
      <c r="D401" s="47" t="s">
        <v>551</v>
      </c>
      <c r="E401" s="48">
        <v>2.98</v>
      </c>
      <c r="F401" s="48">
        <v>1.25</v>
      </c>
      <c r="G401" s="48">
        <v>1</v>
      </c>
      <c r="H401" s="49">
        <v>18.350000000000001</v>
      </c>
      <c r="I401" s="50">
        <v>0</v>
      </c>
      <c r="J401" s="50">
        <f>Devis!$D$8</f>
        <v>0</v>
      </c>
      <c r="K401" s="135" t="b">
        <f>IF(COUNTIF(A$4:A401,table[[#This Row],[Désignation]])=1,MAX(K$4:K400)+1)</f>
        <v>0</v>
      </c>
      <c r="L401" s="182">
        <f>IF(COUNTIF(B$4:B401,table[[#This Row],[Fournisseur ]])=1,MAX(L$4:L400)+1)</f>
        <v>46</v>
      </c>
      <c r="M401" s="182">
        <f>IF(COUNTIF(C$4:C401,table[[#This Row],[Détails]])=1,MAX(M$4:M400)+1)</f>
        <v>397</v>
      </c>
      <c r="N401" s="140" t="str">
        <f>IFERROR(INDEX(table[Désignation],MATCH(ROW()-4,table[Ordre],0)),"")</f>
        <v/>
      </c>
      <c r="O401" s="139" t="str">
        <f>IFERROR(INDEX(table[[Fournisseur ]],MATCH(ROW()-4,table[Ordre2],0)),"")</f>
        <v/>
      </c>
      <c r="P401" s="139" t="str">
        <f>IFERROR(INDEX(table[Détails],MATCH(ROW()-4,table[Ordre3],0)),"")</f>
        <v>J-light 20 mm</v>
      </c>
    </row>
    <row r="402" spans="1:16">
      <c r="A402" s="29" t="s">
        <v>23</v>
      </c>
      <c r="B402" s="51" t="s">
        <v>550</v>
      </c>
      <c r="C402" s="51" t="s">
        <v>633</v>
      </c>
      <c r="D402" s="51" t="s">
        <v>552</v>
      </c>
      <c r="E402" s="52">
        <v>2.98</v>
      </c>
      <c r="F402" s="52">
        <v>1.25</v>
      </c>
      <c r="G402" s="52">
        <v>1</v>
      </c>
      <c r="H402" s="19">
        <v>39.049999999999997</v>
      </c>
      <c r="I402" s="53">
        <v>0</v>
      </c>
      <c r="J402" s="53">
        <f>Devis!$D$8</f>
        <v>0</v>
      </c>
      <c r="K402" s="135" t="b">
        <f>IF(COUNTIF(A$4:A402,table[[#This Row],[Désignation]])=1,MAX(K$4:K401)+1)</f>
        <v>0</v>
      </c>
      <c r="L402" s="182" t="b">
        <f>IF(COUNTIF(B$4:B402,table[[#This Row],[Fournisseur ]])=1,MAX(L$4:L401)+1)</f>
        <v>0</v>
      </c>
      <c r="M402" s="182">
        <f>IF(COUNTIF(C$4:C402,table[[#This Row],[Détails]])=1,MAX(M$4:M401)+1)</f>
        <v>398</v>
      </c>
      <c r="N402" s="140" t="str">
        <f>IFERROR(INDEX(table[Désignation],MATCH(ROW()-4,table[Ordre],0)),"")</f>
        <v/>
      </c>
      <c r="O402" s="139" t="str">
        <f>IFERROR(INDEX(table[[Fournisseur ]],MATCH(ROW()-4,table[Ordre2],0)),"")</f>
        <v/>
      </c>
      <c r="P402" s="139" t="str">
        <f>IFERROR(INDEX(table[Détails],MATCH(ROW()-4,table[Ordre3],0)),"")</f>
        <v>J-light 40 mm</v>
      </c>
    </row>
    <row r="403" spans="1:16">
      <c r="A403" s="46" t="s">
        <v>23</v>
      </c>
      <c r="B403" s="47" t="s">
        <v>194</v>
      </c>
      <c r="C403" s="47" t="s">
        <v>553</v>
      </c>
      <c r="D403" s="47" t="s">
        <v>491</v>
      </c>
      <c r="E403" s="48">
        <v>2.8</v>
      </c>
      <c r="F403" s="48">
        <v>2.0699999999999998</v>
      </c>
      <c r="G403" s="48">
        <v>1</v>
      </c>
      <c r="H403" s="49">
        <v>9.75</v>
      </c>
      <c r="I403" s="50">
        <v>0</v>
      </c>
      <c r="J403" s="50">
        <f>Devis!$D$8</f>
        <v>0</v>
      </c>
      <c r="K403" s="135" t="b">
        <f>IF(COUNTIF(A$4:A403,table[[#This Row],[Désignation]])=1,MAX(K$4:K402)+1)</f>
        <v>0</v>
      </c>
      <c r="L403" s="182" t="b">
        <f>IF(COUNTIF(B$4:B403,table[[#This Row],[Fournisseur ]])=1,MAX(L$4:L402)+1)</f>
        <v>0</v>
      </c>
      <c r="M403" s="182">
        <f>IF(COUNTIF(C$4:C403,table[[#This Row],[Détails]])=1,MAX(M$4:M402)+1)</f>
        <v>399</v>
      </c>
      <c r="N403" s="140" t="str">
        <f>IFERROR(INDEX(table[Désignation],MATCH(ROW()-4,table[Ordre],0)),"")</f>
        <v/>
      </c>
      <c r="O403" s="139" t="str">
        <f>IFERROR(INDEX(table[[Fournisseur ]],MATCH(ROW()-4,table[Ordre2],0)),"")</f>
        <v/>
      </c>
      <c r="P403" s="139" t="str">
        <f>IFERROR(INDEX(table[Détails],MATCH(ROW()-4,table[Ordre3],0)),"")</f>
        <v>H1733 Bouleau de Mainau</v>
      </c>
    </row>
    <row r="404" spans="1:16">
      <c r="A404" s="29" t="s">
        <v>23</v>
      </c>
      <c r="B404" s="51" t="s">
        <v>194</v>
      </c>
      <c r="C404" s="51" t="s">
        <v>635</v>
      </c>
      <c r="D404" s="51" t="s">
        <v>80</v>
      </c>
      <c r="E404" s="52">
        <v>3.05</v>
      </c>
      <c r="F404" s="52">
        <v>1.31</v>
      </c>
      <c r="G404" s="52">
        <v>1</v>
      </c>
      <c r="H404" s="19">
        <v>17.05</v>
      </c>
      <c r="I404" s="53">
        <v>0</v>
      </c>
      <c r="J404" s="53">
        <f>Devis!$D$8</f>
        <v>0</v>
      </c>
      <c r="K404" s="135" t="b">
        <f>IF(COUNTIF(A$4:A404,table[[#This Row],[Désignation]])=1,MAX(K$4:K403)+1)</f>
        <v>0</v>
      </c>
      <c r="L404" s="182" t="b">
        <f>IF(COUNTIF(B$4:B404,table[[#This Row],[Fournisseur ]])=1,MAX(L$4:L403)+1)</f>
        <v>0</v>
      </c>
      <c r="M404" s="182">
        <f>IF(COUNTIF(C$4:C404,table[[#This Row],[Détails]])=1,MAX(M$4:M403)+1)</f>
        <v>400</v>
      </c>
      <c r="N404" s="140" t="str">
        <f>IFERROR(INDEX(table[Désignation],MATCH(ROW()-4,table[Ordre],0)),"")</f>
        <v/>
      </c>
      <c r="O404" s="139" t="str">
        <f>IFERROR(INDEX(table[[Fournisseur ]],MATCH(ROW()-4,table[Ordre2],0)),"")</f>
        <v/>
      </c>
      <c r="P404" s="139" t="str">
        <f>IFERROR(INDEX(table[Détails],MATCH(ROW()-4,table[Ordre3],0)),"")</f>
        <v>H1733 Bouleau de Mainau stratifié</v>
      </c>
    </row>
    <row r="405" spans="1:16">
      <c r="A405" s="46" t="s">
        <v>23</v>
      </c>
      <c r="B405" s="47" t="s">
        <v>194</v>
      </c>
      <c r="C405" s="47" t="s">
        <v>554</v>
      </c>
      <c r="D405" s="47" t="s">
        <v>491</v>
      </c>
      <c r="E405" s="48">
        <v>2.8</v>
      </c>
      <c r="F405" s="48">
        <v>2.0699999999999998</v>
      </c>
      <c r="G405" s="48">
        <v>1</v>
      </c>
      <c r="H405" s="49">
        <v>11.55</v>
      </c>
      <c r="I405" s="50">
        <v>0</v>
      </c>
      <c r="J405" s="50">
        <f>Devis!$D$8</f>
        <v>0</v>
      </c>
      <c r="K405" s="135" t="b">
        <f>IF(COUNTIF(A$4:A405,table[[#This Row],[Désignation]])=1,MAX(K$4:K404)+1)</f>
        <v>0</v>
      </c>
      <c r="L405" s="182" t="b">
        <f>IF(COUNTIF(B$4:B405,table[[#This Row],[Fournisseur ]])=1,MAX(L$4:L404)+1)</f>
        <v>0</v>
      </c>
      <c r="M405" s="182">
        <f>IF(COUNTIF(C$4:C405,table[[#This Row],[Détails]])=1,MAX(M$4:M404)+1)</f>
        <v>401</v>
      </c>
      <c r="N405" s="140" t="str">
        <f>IFERROR(INDEX(table[Désignation],MATCH(ROW()-4,table[Ordre],0)),"")</f>
        <v/>
      </c>
      <c r="O405" s="139" t="str">
        <f>IFERROR(INDEX(table[[Fournisseur ]],MATCH(ROW()-4,table[Ordre2],0)),"")</f>
        <v/>
      </c>
      <c r="P405" s="139" t="str">
        <f>IFERROR(INDEX(table[Détails],MATCH(ROW()-4,table[Ordre3],0)),"")</f>
        <v>U163 Jaune curry</v>
      </c>
    </row>
    <row r="406" spans="1:16">
      <c r="A406" s="29" t="s">
        <v>23</v>
      </c>
      <c r="B406" s="51" t="s">
        <v>194</v>
      </c>
      <c r="C406" s="51" t="s">
        <v>636</v>
      </c>
      <c r="D406" s="51" t="s">
        <v>80</v>
      </c>
      <c r="E406" s="52">
        <v>3.05</v>
      </c>
      <c r="F406" s="52">
        <v>1.31</v>
      </c>
      <c r="G406" s="52">
        <v>1</v>
      </c>
      <c r="H406" s="19">
        <v>18.8</v>
      </c>
      <c r="I406" s="53">
        <v>0</v>
      </c>
      <c r="J406" s="53">
        <f>Devis!$D$8</f>
        <v>0</v>
      </c>
      <c r="K406" s="135" t="b">
        <f>IF(COUNTIF(A$4:A406,table[[#This Row],[Désignation]])=1,MAX(K$4:K405)+1)</f>
        <v>0</v>
      </c>
      <c r="L406" s="182" t="b">
        <f>IF(COUNTIF(B$4:B406,table[[#This Row],[Fournisseur ]])=1,MAX(L$4:L405)+1)</f>
        <v>0</v>
      </c>
      <c r="M406" s="182">
        <f>IF(COUNTIF(C$4:C406,table[[#This Row],[Détails]])=1,MAX(M$4:M405)+1)</f>
        <v>402</v>
      </c>
      <c r="N406" s="140" t="str">
        <f>IFERROR(INDEX(table[Désignation],MATCH(ROW()-4,table[Ordre],0)),"")</f>
        <v/>
      </c>
      <c r="O406" s="139" t="str">
        <f>IFERROR(INDEX(table[[Fournisseur ]],MATCH(ROW()-4,table[Ordre2],0)),"")</f>
        <v/>
      </c>
      <c r="P406" s="139" t="str">
        <f>IFERROR(INDEX(table[Détails],MATCH(ROW()-4,table[Ordre3],0)),"")</f>
        <v>U163 Jaune curry stratifié</v>
      </c>
    </row>
    <row r="407" spans="1:16">
      <c r="A407" s="29" t="s">
        <v>23</v>
      </c>
      <c r="B407" s="51" t="s">
        <v>191</v>
      </c>
      <c r="C407" s="51" t="s">
        <v>637</v>
      </c>
      <c r="D407" s="51" t="s">
        <v>556</v>
      </c>
      <c r="E407" s="52">
        <v>2.5</v>
      </c>
      <c r="F407" s="52">
        <v>1.24</v>
      </c>
      <c r="G407" s="52">
        <v>1</v>
      </c>
      <c r="H407" s="19">
        <v>61</v>
      </c>
      <c r="I407" s="53">
        <v>0</v>
      </c>
      <c r="J407" s="53">
        <f>Devis!$D$8</f>
        <v>0</v>
      </c>
      <c r="K407" s="135" t="b">
        <f>IF(COUNTIF(A$4:A407,table[[#This Row],[Désignation]])=1,MAX(K$4:K406)+1)</f>
        <v>0</v>
      </c>
      <c r="L407" s="182" t="b">
        <f>IF(COUNTIF(B$4:B407,table[[#This Row],[Fournisseur ]])=1,MAX(L$4:L406)+1)</f>
        <v>0</v>
      </c>
      <c r="M407" s="182">
        <f>IF(COUNTIF(C$4:C407,table[[#This Row],[Détails]])=1,MAX(M$4:M406)+1)</f>
        <v>403</v>
      </c>
      <c r="N407" s="140" t="str">
        <f>IFERROR(INDEX(table[Désignation],MATCH(ROW()-4,table[Ordre],0)),"")</f>
        <v/>
      </c>
      <c r="O407" s="139" t="str">
        <f>IFERROR(INDEX(table[[Fournisseur ]],MATCH(ROW()-4,table[Ordre2],0)),"")</f>
        <v/>
      </c>
      <c r="P407" s="139" t="str">
        <f>IFERROR(INDEX(table[Détails],MATCH(ROW()-4,table[Ordre3],0)),"")</f>
        <v xml:space="preserve">Placage Frêne Olivier </v>
      </c>
    </row>
    <row r="408" spans="1:16">
      <c r="A408" s="46" t="s">
        <v>23</v>
      </c>
      <c r="B408" s="47" t="s">
        <v>557</v>
      </c>
      <c r="C408" s="47" t="s">
        <v>555</v>
      </c>
      <c r="D408" s="47" t="s">
        <v>558</v>
      </c>
      <c r="E408" s="48">
        <v>1</v>
      </c>
      <c r="F408" s="48">
        <v>1</v>
      </c>
      <c r="G408" s="48">
        <v>1</v>
      </c>
      <c r="H408" s="49">
        <v>1200</v>
      </c>
      <c r="I408" s="50">
        <v>0</v>
      </c>
      <c r="J408" s="50">
        <f>Devis!$D$8</f>
        <v>0</v>
      </c>
      <c r="K408" s="135" t="b">
        <f>IF(COUNTIF(A$4:A408,table[[#This Row],[Désignation]])=1,MAX(K$4:K407)+1)</f>
        <v>0</v>
      </c>
      <c r="L408" s="182">
        <f>IF(COUNTIF(B$4:B408,table[[#This Row],[Fournisseur ]])=1,MAX(L$4:L407)+1)</f>
        <v>47</v>
      </c>
      <c r="M408" s="182">
        <f>IF(COUNTIF(C$4:C408,table[[#This Row],[Détails]])=1,MAX(M$4:M407)+1)</f>
        <v>404</v>
      </c>
      <c r="N408" s="140" t="str">
        <f>IFERROR(INDEX(table[Désignation],MATCH(ROW()-4,table[Ordre],0)),"")</f>
        <v/>
      </c>
      <c r="O408" s="139" t="str">
        <f>IFERROR(INDEX(table[[Fournisseur ]],MATCH(ROW()-4,table[Ordre2],0)),"")</f>
        <v/>
      </c>
      <c r="P408" s="139" t="str">
        <f>IFERROR(INDEX(table[Détails],MATCH(ROW()-4,table[Ordre3],0)),"")</f>
        <v>Frêne Olivier</v>
      </c>
    </row>
    <row r="409" spans="1:16">
      <c r="A409" s="29" t="s">
        <v>23</v>
      </c>
      <c r="B409" s="51" t="s">
        <v>557</v>
      </c>
      <c r="C409" s="51" t="s">
        <v>468</v>
      </c>
      <c r="D409" s="51">
        <v>54</v>
      </c>
      <c r="E409" s="52">
        <v>1</v>
      </c>
      <c r="F409" s="52">
        <v>1</v>
      </c>
      <c r="G409" s="52">
        <v>1</v>
      </c>
      <c r="H409" s="19"/>
      <c r="I409" s="53">
        <v>0</v>
      </c>
      <c r="J409" s="53">
        <f>Devis!$D$8</f>
        <v>0</v>
      </c>
      <c r="K409" s="135" t="b">
        <f>IF(COUNTIF(A$4:A409,table[[#This Row],[Désignation]])=1,MAX(K$4:K408)+1)</f>
        <v>0</v>
      </c>
      <c r="L409" s="182" t="b">
        <f>IF(COUNTIF(B$4:B409,table[[#This Row],[Fournisseur ]])=1,MAX(L$4:L408)+1)</f>
        <v>0</v>
      </c>
      <c r="M409" s="182">
        <f>IF(COUNTIF(C$4:C409,table[[#This Row],[Détails]])=1,MAX(M$4:M408)+1)</f>
        <v>405</v>
      </c>
      <c r="N409" s="140" t="str">
        <f>IFERROR(INDEX(table[Désignation],MATCH(ROW()-4,table[Ordre],0)),"")</f>
        <v/>
      </c>
      <c r="O409" s="139" t="str">
        <f>IFERROR(INDEX(table[[Fournisseur ]],MATCH(ROW()-4,table[Ordre2],0)),"")</f>
        <v/>
      </c>
      <c r="P409" s="139" t="str">
        <f>IFERROR(INDEX(table[Détails],MATCH(ROW()-4,table[Ordre3],0)),"")</f>
        <v>Hêtre</v>
      </c>
    </row>
    <row r="410" spans="1:16">
      <c r="A410" s="46" t="s">
        <v>23</v>
      </c>
      <c r="B410" s="47" t="s">
        <v>194</v>
      </c>
      <c r="C410" s="47" t="s">
        <v>638</v>
      </c>
      <c r="D410" s="47" t="s">
        <v>80</v>
      </c>
      <c r="E410" s="48">
        <v>3.1</v>
      </c>
      <c r="F410" s="48">
        <v>1.31</v>
      </c>
      <c r="G410" s="48">
        <v>1</v>
      </c>
      <c r="H410" s="49">
        <v>18.78</v>
      </c>
      <c r="I410" s="50">
        <v>0</v>
      </c>
      <c r="J410" s="50">
        <f>Devis!$D$8</f>
        <v>0</v>
      </c>
      <c r="K410" s="135" t="b">
        <f>IF(COUNTIF(A$4:A410,table[[#This Row],[Désignation]])=1,MAX(K$4:K409)+1)</f>
        <v>0</v>
      </c>
      <c r="L410" s="182" t="b">
        <f>IF(COUNTIF(B$4:B410,table[[#This Row],[Fournisseur ]])=1,MAX(L$4:L409)+1)</f>
        <v>0</v>
      </c>
      <c r="M410" s="182">
        <f>IF(COUNTIF(C$4:C410,table[[#This Row],[Détails]])=1,MAX(M$4:M409)+1)</f>
        <v>406</v>
      </c>
      <c r="N410" s="140" t="str">
        <f>IFERROR(INDEX(table[Désignation],MATCH(ROW()-4,table[Ordre],0)),"")</f>
        <v/>
      </c>
      <c r="O410" s="139" t="str">
        <f>IFERROR(INDEX(table[[Fournisseur ]],MATCH(ROW()-4,table[Ordre2],0)),"")</f>
        <v/>
      </c>
      <c r="P410" s="139" t="str">
        <f>IFERROR(INDEX(table[Détails],MATCH(ROW()-4,table[Ordre3],0)),"")</f>
        <v>W1100 ST9 stratifié</v>
      </c>
    </row>
    <row r="411" spans="1:16">
      <c r="A411" s="29" t="s">
        <v>23</v>
      </c>
      <c r="B411" s="51" t="s">
        <v>194</v>
      </c>
      <c r="C411" s="51" t="s">
        <v>639</v>
      </c>
      <c r="D411" s="51" t="s">
        <v>491</v>
      </c>
      <c r="E411" s="52">
        <v>2.8</v>
      </c>
      <c r="F411" s="52">
        <v>2.0699999999999998</v>
      </c>
      <c r="G411" s="52">
        <v>1</v>
      </c>
      <c r="H411" s="19">
        <v>11.55</v>
      </c>
      <c r="I411" s="53">
        <v>0</v>
      </c>
      <c r="J411" s="53">
        <f>Devis!$D$8</f>
        <v>0</v>
      </c>
      <c r="K411" s="138" t="b">
        <f>IF(COUNTIF(A$4:A412,table[[#This Row],[Désignation]])=1,MAX(K$4:K410)+1)</f>
        <v>0</v>
      </c>
      <c r="L411" s="189" t="b">
        <f>IF(COUNTIF(B$4:B412,table[[#This Row],[Fournisseur ]])=1,MAX(L$4:L410)+1)</f>
        <v>0</v>
      </c>
      <c r="M411" s="189">
        <f>IF(COUNTIF(C$4:C412,table[[#This Row],[Détails]])=1,MAX(M$4:M410)+1)</f>
        <v>407</v>
      </c>
      <c r="N411" s="140" t="str">
        <f>IFERROR(INDEX(table[Désignation],MATCH(ROW()-4,table[Ordre],0)),"")</f>
        <v/>
      </c>
      <c r="O411" s="139" t="str">
        <f>IFERROR(INDEX(table[[Fournisseur ]],MATCH(ROW()-4,table[Ordre2],0)),"")</f>
        <v/>
      </c>
      <c r="P411" s="139" t="str">
        <f>IFERROR(INDEX(table[Détails],MATCH(ROW()-4,table[Ordre3],0)),"")</f>
        <v>W1100 St9 19 mm</v>
      </c>
    </row>
    <row r="412" spans="1:16">
      <c r="A412" s="185" t="s">
        <v>640</v>
      </c>
      <c r="B412" s="182" t="s">
        <v>641</v>
      </c>
      <c r="C412" s="182" t="s">
        <v>642</v>
      </c>
      <c r="D412" s="182"/>
      <c r="E412" s="186"/>
      <c r="F412" s="186"/>
      <c r="G412" s="186"/>
      <c r="H412" s="187"/>
      <c r="I412" s="188"/>
      <c r="J412" s="188">
        <f>Devis!$D$8</f>
        <v>0</v>
      </c>
      <c r="K412" s="135">
        <f>IF(COUNTIF(A$4:A412,table[[#This Row],[Désignation]])=1,MAX(K$4:K411)+1)</f>
        <v>7</v>
      </c>
      <c r="L412" s="135">
        <f>IF(COUNTIF(B$4:B412,table[[#This Row],[Fournisseur ]])=1,MAX(L$4:L411)+1)</f>
        <v>48</v>
      </c>
      <c r="M412" s="135">
        <f>IF(COUNTIF(C$4:C412,table[[#This Row],[Détails]])=1,MAX(M$4:M411)+1)</f>
        <v>408</v>
      </c>
      <c r="N412" s="140" t="str">
        <f>IFERROR(INDEX(table[Désignation],MATCH(ROW()-4,table[Ordre],0)),"")</f>
        <v/>
      </c>
      <c r="O412" s="139" t="str">
        <f>IFERROR(INDEX(table[[Fournisseur ]],MATCH(ROW()-4,table[Ordre2],0)),"")</f>
        <v/>
      </c>
      <c r="P412" s="139" t="str">
        <f>IFERROR(INDEX(table[Détails],MATCH(ROW()-4,table[Ordre3],0)),"")</f>
        <v>ouhou</v>
      </c>
    </row>
    <row r="413" spans="1:16">
      <c r="N413" s="140" t="str">
        <f>IFERROR(INDEX(table[Désignation],MATCH(ROW()-4,table[Ordre],0)),"")</f>
        <v/>
      </c>
      <c r="O413" s="139" t="str">
        <f>IFERROR(INDEX(table[[Fournisseur ]],MATCH(ROW()-4,table[Ordre2],0)),"")</f>
        <v/>
      </c>
      <c r="P413" s="139" t="str">
        <f>IFERROR(INDEX(table[Détails],MATCH(ROW()-4,table[Ordre3],0)),"")</f>
        <v/>
      </c>
    </row>
    <row r="414" spans="1:16">
      <c r="N414" s="140" t="str">
        <f>IFERROR(INDEX(table[Désignation],MATCH(ROW()-4,table[Ordre],0)),"")</f>
        <v/>
      </c>
      <c r="O414" s="139" t="str">
        <f>IFERROR(INDEX(table[[Fournisseur ]],MATCH(ROW()-4,table[Ordre2],0)),"")</f>
        <v/>
      </c>
      <c r="P414" s="139" t="str">
        <f>IFERROR(INDEX(table[Détails],MATCH(ROW()-4,table[Ordre3],0)),"")</f>
        <v/>
      </c>
    </row>
    <row r="415" spans="1:16">
      <c r="N415" s="140" t="str">
        <f>IFERROR(INDEX(table[Désignation],MATCH(ROW()-4,table[Ordre],0)),"")</f>
        <v/>
      </c>
      <c r="O415" s="139" t="str">
        <f>IFERROR(INDEX(table[[Fournisseur ]],MATCH(ROW()-4,table[Ordre2],0)),"")</f>
        <v/>
      </c>
      <c r="P415" s="139" t="str">
        <f>IFERROR(INDEX(table[Détails],MATCH(ROW()-4,table[Ordre3],0)),"")</f>
        <v/>
      </c>
    </row>
    <row r="416" spans="1:16">
      <c r="N416" s="140" t="str">
        <f>IFERROR(INDEX(table[Désignation],MATCH(ROW()-4,table[Ordre],0)),"")</f>
        <v/>
      </c>
      <c r="O416" s="139" t="str">
        <f>IFERROR(INDEX(table[[Fournisseur ]],MATCH(ROW()-4,table[Ordre2],0)),"")</f>
        <v/>
      </c>
      <c r="P416" s="139" t="str">
        <f>IFERROR(INDEX(table[Détails],MATCH(ROW()-4,table[Ordre3],0)),"")</f>
        <v/>
      </c>
    </row>
    <row r="417" spans="14:16">
      <c r="N417" s="140" t="str">
        <f>IFERROR(INDEX(table[Désignation],MATCH(ROW()-4,table[Ordre],0)),"")</f>
        <v/>
      </c>
      <c r="O417" s="139" t="str">
        <f>IFERROR(INDEX(table[[Fournisseur ]],MATCH(ROW()-4,table[Ordre2],0)),"")</f>
        <v/>
      </c>
      <c r="P417" s="139" t="str">
        <f>IFERROR(INDEX(table[Détails],MATCH(ROW()-4,table[Ordre3],0)),"")</f>
        <v/>
      </c>
    </row>
    <row r="418" spans="14:16">
      <c r="N418" s="140" t="str">
        <f>IFERROR(INDEX(table[Désignation],MATCH(ROW()-4,table[Ordre],0)),"")</f>
        <v/>
      </c>
      <c r="O418" s="139" t="str">
        <f>IFERROR(INDEX(table[[Fournisseur ]],MATCH(ROW()-4,table[Ordre2],0)),"")</f>
        <v/>
      </c>
      <c r="P418" s="139" t="str">
        <f>IFERROR(INDEX(table[Détails],MATCH(ROW()-4,table[Ordre3],0)),"")</f>
        <v/>
      </c>
    </row>
    <row r="419" spans="14:16">
      <c r="N419" s="140" t="str">
        <f>IFERROR(INDEX(table[Désignation],MATCH(ROW()-4,table[Ordre],0)),"")</f>
        <v/>
      </c>
      <c r="O419" s="139" t="str">
        <f>IFERROR(INDEX(table[[Fournisseur ]],MATCH(ROW()-4,table[Ordre2],0)),"")</f>
        <v/>
      </c>
      <c r="P419" s="139" t="str">
        <f>IFERROR(INDEX(table[Détails],MATCH(ROW()-4,table[Ordre3],0)),"")</f>
        <v/>
      </c>
    </row>
    <row r="420" spans="14:16">
      <c r="N420" s="140" t="str">
        <f>IFERROR(INDEX(table[Désignation],MATCH(ROW()-4,table[Ordre],0)),"")</f>
        <v/>
      </c>
      <c r="O420" s="139" t="str">
        <f>IFERROR(INDEX(table[[Fournisseur ]],MATCH(ROW()-4,table[Ordre2],0)),"")</f>
        <v/>
      </c>
      <c r="P420" s="139" t="str">
        <f>IFERROR(INDEX(table[Détails],MATCH(ROW()-4,table[Ordre3],0)),"")</f>
        <v/>
      </c>
    </row>
    <row r="421" spans="14:16">
      <c r="N421" s="140" t="str">
        <f>IFERROR(INDEX(table[Désignation],MATCH(ROW()-4,table[Ordre],0)),"")</f>
        <v/>
      </c>
      <c r="O421" s="139" t="str">
        <f>IFERROR(INDEX(table[[Fournisseur ]],MATCH(ROW()-4,table[Ordre2],0)),"")</f>
        <v/>
      </c>
      <c r="P421" s="139" t="str">
        <f>IFERROR(INDEX(table[Détails],MATCH(ROW()-4,table[Ordre3],0)),"")</f>
        <v/>
      </c>
    </row>
    <row r="422" spans="14:16">
      <c r="N422" s="140" t="str">
        <f>IFERROR(INDEX(table[Désignation],MATCH(ROW()-4,table[Ordre],0)),"")</f>
        <v/>
      </c>
      <c r="O422" s="139" t="str">
        <f>IFERROR(INDEX(table[[Fournisseur ]],MATCH(ROW()-4,table[Ordre2],0)),"")</f>
        <v/>
      </c>
      <c r="P422" s="139" t="str">
        <f>IFERROR(INDEX(table[Détails],MATCH(ROW()-4,table[Ordre3],0)),"")</f>
        <v/>
      </c>
    </row>
    <row r="423" spans="14:16">
      <c r="N423" s="140" t="str">
        <f>IFERROR(INDEX(table[Désignation],MATCH(ROW()-4,table[Ordre],0)),"")</f>
        <v/>
      </c>
      <c r="O423" s="139" t="str">
        <f>IFERROR(INDEX(table[[Fournisseur ]],MATCH(ROW()-4,table[Ordre2],0)),"")</f>
        <v/>
      </c>
      <c r="P423" s="139" t="str">
        <f>IFERROR(INDEX(table[Détails],MATCH(ROW()-4,table[Ordre3],0)),"")</f>
        <v/>
      </c>
    </row>
    <row r="424" spans="14:16">
      <c r="N424" s="140" t="str">
        <f>IFERROR(INDEX(table[Désignation],MATCH(ROW()-4,table[Ordre],0)),"")</f>
        <v/>
      </c>
      <c r="O424" s="139" t="str">
        <f>IFERROR(INDEX(table[[Fournisseur ]],MATCH(ROW()-4,table[Ordre2],0)),"")</f>
        <v/>
      </c>
      <c r="P424" s="139" t="str">
        <f>IFERROR(INDEX(table[Détails],MATCH(ROW()-4,table[Ordre3],0)),"")</f>
        <v/>
      </c>
    </row>
    <row r="425" spans="14:16">
      <c r="N425" s="140" t="str">
        <f>IFERROR(INDEX(table[Désignation],MATCH(ROW()-4,table[Ordre],0)),"")</f>
        <v/>
      </c>
      <c r="O425" s="139" t="str">
        <f>IFERROR(INDEX(table[[Fournisseur ]],MATCH(ROW()-4,table[Ordre2],0)),"")</f>
        <v/>
      </c>
      <c r="P425" s="139" t="str">
        <f>IFERROR(INDEX(table[Détails],MATCH(ROW()-4,table[Ordre3],0)),"")</f>
        <v/>
      </c>
    </row>
    <row r="426" spans="14:16">
      <c r="N426" s="140" t="str">
        <f>IFERROR(INDEX(table[Désignation],MATCH(ROW()-4,table[Ordre],0)),"")</f>
        <v/>
      </c>
      <c r="O426" s="139" t="str">
        <f>IFERROR(INDEX(table[[Fournisseur ]],MATCH(ROW()-4,table[Ordre2],0)),"")</f>
        <v/>
      </c>
      <c r="P426" s="139" t="str">
        <f>IFERROR(INDEX(table[Détails],MATCH(ROW()-4,table[Ordre3],0)),"")</f>
        <v/>
      </c>
    </row>
    <row r="427" spans="14:16">
      <c r="N427" s="141" t="str">
        <f>IFERROR(INDEX(table[Désignation],MATCH(ROW()-4,table[Ordre],0)),"")</f>
        <v/>
      </c>
      <c r="O427" s="139" t="str">
        <f>IFERROR(INDEX(table[[Fournisseur ]],MATCH(ROW()-4,table[Ordre2],0)),"")</f>
        <v/>
      </c>
      <c r="P427" s="139" t="str">
        <f>IFERROR(INDEX(table[Détails],MATCH(ROW()-4,table[Ordre3],0)),"")</f>
        <v/>
      </c>
    </row>
    <row r="428" spans="14:16">
      <c r="N428" s="141" t="str">
        <f>IFERROR(INDEX(table[Désignation],MATCH(ROW()-4,table[Ordre],0)),"")</f>
        <v/>
      </c>
      <c r="O428" s="139" t="str">
        <f>IFERROR(INDEX(table[[Fournisseur ]],MATCH(ROW()-4,table[Ordre2],0)),"")</f>
        <v/>
      </c>
      <c r="P428" s="139" t="str">
        <f>IFERROR(INDEX(table[Détails],MATCH(ROW()-4,table[Ordre3],0)),"")</f>
        <v/>
      </c>
    </row>
    <row r="429" spans="14:16">
      <c r="N429" s="141" t="str">
        <f>IFERROR(INDEX(table[Désignation],MATCH(ROW()-4,table[Ordre],0)),"")</f>
        <v/>
      </c>
      <c r="O429" s="139" t="str">
        <f>IFERROR(INDEX(table[[Fournisseur ]],MATCH(ROW()-4,table[Ordre2],0)),"")</f>
        <v/>
      </c>
      <c r="P429" s="139" t="str">
        <f>IFERROR(INDEX(table[Détails],MATCH(ROW()-4,table[Ordre3],0)),"")</f>
        <v/>
      </c>
    </row>
    <row r="430" spans="14:16">
      <c r="N430" s="141" t="str">
        <f>IFERROR(INDEX(table[Désignation],MATCH(ROW()-4,table[Ordre],0)),"")</f>
        <v/>
      </c>
      <c r="O430" s="139" t="str">
        <f>IFERROR(INDEX(table[[Fournisseur ]],MATCH(ROW()-4,table[Ordre2],0)),"")</f>
        <v/>
      </c>
      <c r="P430" s="139" t="str">
        <f>IFERROR(INDEX(table[Détails],MATCH(ROW()-4,table[Ordre3],0)),"")</f>
        <v/>
      </c>
    </row>
    <row r="431" spans="14:16">
      <c r="N431" s="141" t="str">
        <f>IFERROR(INDEX(table[Désignation],MATCH(ROW()-4,table[Ordre],0)),"")</f>
        <v/>
      </c>
      <c r="O431" s="139" t="str">
        <f>IFERROR(INDEX(table[[Fournisseur ]],MATCH(ROW()-4,table[Ordre2],0)),"")</f>
        <v/>
      </c>
      <c r="P431" s="139" t="str">
        <f>IFERROR(INDEX(table[Détails],MATCH(ROW()-4,table[Ordre3],0)),"")</f>
        <v/>
      </c>
    </row>
    <row r="432" spans="14:16">
      <c r="N432" s="141" t="str">
        <f>IFERROR(INDEX(table[Désignation],MATCH(ROW()-4,table[Ordre],0)),"")</f>
        <v/>
      </c>
      <c r="O432" s="139" t="str">
        <f>IFERROR(INDEX(table[[Fournisseur ]],MATCH(ROW()-4,table[Ordre2],0)),"")</f>
        <v/>
      </c>
      <c r="P432" s="139" t="str">
        <f>IFERROR(INDEX(table[Détails],MATCH(ROW()-4,table[Ordre3],0)),"")</f>
        <v/>
      </c>
    </row>
    <row r="433" spans="14:16">
      <c r="N433" s="141" t="str">
        <f>IFERROR(INDEX(table[Désignation],MATCH(ROW()-4,table[Ordre],0)),"")</f>
        <v/>
      </c>
      <c r="O433" s="139" t="str">
        <f>IFERROR(INDEX(table[[Fournisseur ]],MATCH(ROW()-4,table[Ordre2],0)),"")</f>
        <v/>
      </c>
      <c r="P433" s="139" t="str">
        <f>IFERROR(INDEX(table[Détails],MATCH(ROW()-4,table[Ordre3],0)),"")</f>
        <v/>
      </c>
    </row>
    <row r="434" spans="14:16">
      <c r="N434" s="141" t="str">
        <f>IFERROR(INDEX(table[Désignation],MATCH(ROW()-4,table[Ordre],0)),"")</f>
        <v/>
      </c>
      <c r="O434" s="139" t="str">
        <f>IFERROR(INDEX(table[[Fournisseur ]],MATCH(ROW()-4,table[Ordre2],0)),"")</f>
        <v/>
      </c>
      <c r="P434" s="139" t="str">
        <f>IFERROR(INDEX(table[Détails],MATCH(ROW()-4,table[Ordre3],0)),"")</f>
        <v/>
      </c>
    </row>
    <row r="435" spans="14:16">
      <c r="N435" s="141" t="str">
        <f>IFERROR(INDEX(table[Désignation],MATCH(ROW()-4,table[Ordre],0)),"")</f>
        <v/>
      </c>
      <c r="O435" s="139" t="str">
        <f>IFERROR(INDEX(table[[Fournisseur ]],MATCH(ROW()-4,table[Ordre2],0)),"")</f>
        <v/>
      </c>
      <c r="P435" s="139" t="str">
        <f>IFERROR(INDEX(table[Détails],MATCH(ROW()-4,table[Ordre3],0)),"")</f>
        <v/>
      </c>
    </row>
    <row r="436" spans="14:16">
      <c r="N436" s="141" t="str">
        <f>IFERROR(INDEX(table[Désignation],MATCH(ROW()-4,table[Ordre],0)),"")</f>
        <v/>
      </c>
      <c r="O436" s="139" t="str">
        <f>IFERROR(INDEX(table[[Fournisseur ]],MATCH(ROW()-4,table[Ordre2],0)),"")</f>
        <v/>
      </c>
      <c r="P436" s="139" t="str">
        <f>IFERROR(INDEX(table[Détails],MATCH(ROW()-4,table[Ordre3],0)),"")</f>
        <v/>
      </c>
    </row>
    <row r="437" spans="14:16">
      <c r="N437" s="141" t="str">
        <f>IFERROR(INDEX(table[Désignation],MATCH(ROW()-4,table[Ordre],0)),"")</f>
        <v/>
      </c>
      <c r="O437" s="139" t="str">
        <f>IFERROR(INDEX(table[[Fournisseur ]],MATCH(ROW()-4,table[Ordre2],0)),"")</f>
        <v/>
      </c>
      <c r="P437" s="139" t="str">
        <f>IFERROR(INDEX(table[Détails],MATCH(ROW()-4,table[Ordre3],0)),"")</f>
        <v/>
      </c>
    </row>
    <row r="438" spans="14:16">
      <c r="N438" s="141" t="str">
        <f>IFERROR(INDEX(table[Désignation],MATCH(ROW()-4,table[Ordre],0)),"")</f>
        <v/>
      </c>
      <c r="O438" s="139" t="str">
        <f>IFERROR(INDEX(table[[Fournisseur ]],MATCH(ROW()-4,table[Ordre2],0)),"")</f>
        <v/>
      </c>
      <c r="P438" s="139" t="str">
        <f>IFERROR(INDEX(table[Détails],MATCH(ROW()-4,table[Ordre3],0)),"")</f>
        <v/>
      </c>
    </row>
    <row r="439" spans="14:16">
      <c r="N439" s="141" t="str">
        <f>IFERROR(INDEX(table[Désignation],MATCH(ROW()-4,table[Ordre],0)),"")</f>
        <v/>
      </c>
      <c r="O439" s="139" t="str">
        <f>IFERROR(INDEX(table[[Fournisseur ]],MATCH(ROW()-4,table[Ordre2],0)),"")</f>
        <v/>
      </c>
      <c r="P439" s="139" t="str">
        <f>IFERROR(INDEX(table[Détails],MATCH(ROW()-4,table[Ordre3],0)),"")</f>
        <v/>
      </c>
    </row>
    <row r="440" spans="14:16">
      <c r="N440" s="141" t="str">
        <f>IFERROR(INDEX(table[Désignation],MATCH(ROW()-4,table[Ordre],0)),"")</f>
        <v/>
      </c>
      <c r="O440" s="139" t="str">
        <f>IFERROR(INDEX(table[[Fournisseur ]],MATCH(ROW()-4,table[Ordre2],0)),"")</f>
        <v/>
      </c>
      <c r="P440" s="139" t="str">
        <f>IFERROR(INDEX(table[Détails],MATCH(ROW()-4,table[Ordre3],0)),"")</f>
        <v/>
      </c>
    </row>
    <row r="441" spans="14:16">
      <c r="N441" s="141" t="str">
        <f>IFERROR(INDEX(table[Désignation],MATCH(ROW()-4,table[Ordre],0)),"")</f>
        <v/>
      </c>
      <c r="O441" s="139" t="str">
        <f>IFERROR(INDEX(table[[Fournisseur ]],MATCH(ROW()-4,table[Ordre2],0)),"")</f>
        <v/>
      </c>
      <c r="P441" s="139" t="str">
        <f>IFERROR(INDEX(table[Détails],MATCH(ROW()-4,table[Ordre3],0)),"")</f>
        <v/>
      </c>
    </row>
    <row r="442" spans="14:16">
      <c r="N442" s="141" t="str">
        <f>IFERROR(INDEX(table[Désignation],MATCH(ROW()-4,table[Ordre],0)),"")</f>
        <v/>
      </c>
      <c r="O442" s="139" t="str">
        <f>IFERROR(INDEX(table[[Fournisseur ]],MATCH(ROW()-4,table[Ordre2],0)),"")</f>
        <v/>
      </c>
      <c r="P442" s="139" t="str">
        <f>IFERROR(INDEX(table[Détails],MATCH(ROW()-4,table[Ordre3],0)),"")</f>
        <v/>
      </c>
    </row>
    <row r="443" spans="14:16">
      <c r="N443" s="141" t="str">
        <f>IFERROR(INDEX(table[Désignation],MATCH(ROW()-4,table[Ordre],0)),"")</f>
        <v/>
      </c>
      <c r="O443" s="139" t="str">
        <f>IFERROR(INDEX(table[[Fournisseur ]],MATCH(ROW()-4,table[Ordre2],0)),"")</f>
        <v/>
      </c>
      <c r="P443" s="139" t="str">
        <f>IFERROR(INDEX(table[Détails],MATCH(ROW()-4,table[Ordre3],0)),"")</f>
        <v/>
      </c>
    </row>
    <row r="444" spans="14:16">
      <c r="N444" s="141" t="str">
        <f>IFERROR(INDEX(table[Désignation],MATCH(ROW()-4,table[Ordre],0)),"")</f>
        <v/>
      </c>
      <c r="O444" s="139" t="str">
        <f>IFERROR(INDEX(table[[Fournisseur ]],MATCH(ROW()-4,table[Ordre2],0)),"")</f>
        <v/>
      </c>
      <c r="P444" s="139" t="str">
        <f>IFERROR(INDEX(table[Détails],MATCH(ROW()-4,table[Ordre3],0)),"")</f>
        <v/>
      </c>
    </row>
    <row r="445" spans="14:16">
      <c r="N445" s="141" t="str">
        <f>IFERROR(INDEX(table[Désignation],MATCH(ROW()-4,table[Ordre],0)),"")</f>
        <v/>
      </c>
      <c r="O445" s="139" t="str">
        <f>IFERROR(INDEX(table[[Fournisseur ]],MATCH(ROW()-4,table[Ordre2],0)),"")</f>
        <v/>
      </c>
      <c r="P445" s="139" t="str">
        <f>IFERROR(INDEX(table[Détails],MATCH(ROW()-4,table[Ordre3],0)),"")</f>
        <v/>
      </c>
    </row>
    <row r="446" spans="14:16">
      <c r="N446" s="141" t="str">
        <f>IFERROR(INDEX(table[Désignation],MATCH(ROW()-4,table[Ordre],0)),"")</f>
        <v/>
      </c>
      <c r="O446" s="139" t="str">
        <f>IFERROR(INDEX(table[[Fournisseur ]],MATCH(ROW()-4,table[Ordre2],0)),"")</f>
        <v/>
      </c>
      <c r="P446" s="139" t="str">
        <f>IFERROR(INDEX(table[Détails],MATCH(ROW()-4,table[Ordre3],0)),"")</f>
        <v/>
      </c>
    </row>
    <row r="447" spans="14:16">
      <c r="N447" s="141" t="str">
        <f>IFERROR(INDEX(table[Désignation],MATCH(ROW()-4,table[Ordre],0)),"")</f>
        <v/>
      </c>
      <c r="O447" s="139" t="str">
        <f>IFERROR(INDEX(table[[Fournisseur ]],MATCH(ROW()-4,table[Ordre2],0)),"")</f>
        <v/>
      </c>
      <c r="P447" s="139" t="str">
        <f>IFERROR(INDEX(table[Détails],MATCH(ROW()-4,table[Ordre3],0)),"")</f>
        <v/>
      </c>
    </row>
    <row r="448" spans="14:16">
      <c r="N448" s="141" t="str">
        <f>IFERROR(INDEX(table[Désignation],MATCH(ROW()-4,table[Ordre],0)),"")</f>
        <v/>
      </c>
      <c r="O448" s="139" t="str">
        <f>IFERROR(INDEX(table[[Fournisseur ]],MATCH(ROW()-4,table[Ordre2],0)),"")</f>
        <v/>
      </c>
      <c r="P448" s="139" t="str">
        <f>IFERROR(INDEX(table[Détails],MATCH(ROW()-4,table[Ordre3],0)),"")</f>
        <v/>
      </c>
    </row>
    <row r="449" spans="14:16">
      <c r="N449" s="141" t="str">
        <f>IFERROR(INDEX(table[Désignation],MATCH(ROW()-4,table[Ordre],0)),"")</f>
        <v/>
      </c>
      <c r="O449" s="139" t="str">
        <f>IFERROR(INDEX(table[[Fournisseur ]],MATCH(ROW()-4,table[Ordre2],0)),"")</f>
        <v/>
      </c>
      <c r="P449" s="139" t="str">
        <f>IFERROR(INDEX(table[Détails],MATCH(ROW()-4,table[Ordre3],0)),"")</f>
        <v/>
      </c>
    </row>
    <row r="450" spans="14:16">
      <c r="N450" s="141" t="str">
        <f>IFERROR(INDEX(table[Désignation],MATCH(ROW()-4,table[Ordre],0)),"")</f>
        <v/>
      </c>
      <c r="O450" s="139" t="str">
        <f>IFERROR(INDEX(table[[Fournisseur ]],MATCH(ROW()-4,table[Ordre2],0)),"")</f>
        <v/>
      </c>
      <c r="P450" s="139" t="str">
        <f>IFERROR(INDEX(table[Détails],MATCH(ROW()-4,table[Ordre3],0)),"")</f>
        <v/>
      </c>
    </row>
    <row r="451" spans="14:16">
      <c r="N451" s="141" t="str">
        <f>IFERROR(INDEX(table[Désignation],MATCH(ROW()-4,table[Ordre],0)),"")</f>
        <v/>
      </c>
      <c r="O451" s="139" t="str">
        <f>IFERROR(INDEX(table[[Fournisseur ]],MATCH(ROW()-4,table[Ordre2],0)),"")</f>
        <v/>
      </c>
      <c r="P451" s="139" t="str">
        <f>IFERROR(INDEX(table[Détails],MATCH(ROW()-4,table[Ordre3],0)),"")</f>
        <v/>
      </c>
    </row>
    <row r="452" spans="14:16">
      <c r="N452" s="141" t="str">
        <f>IFERROR(INDEX(table[Désignation],MATCH(ROW()-4,table[Ordre],0)),"")</f>
        <v/>
      </c>
      <c r="O452" s="139" t="str">
        <f>IFERROR(INDEX(table[[Fournisseur ]],MATCH(ROW()-4,table[Ordre2],0)),"")</f>
        <v/>
      </c>
      <c r="P452" s="139" t="str">
        <f>IFERROR(INDEX(table[Détails],MATCH(ROW()-4,table[Ordre3],0)),"")</f>
        <v/>
      </c>
    </row>
    <row r="453" spans="14:16">
      <c r="N453" s="141" t="str">
        <f>IFERROR(INDEX(table[Désignation],MATCH(ROW()-4,table[Ordre],0)),"")</f>
        <v/>
      </c>
      <c r="O453" s="139" t="str">
        <f>IFERROR(INDEX(table[[Fournisseur ]],MATCH(ROW()-4,table[Ordre2],0)),"")</f>
        <v/>
      </c>
      <c r="P453" s="139" t="str">
        <f>IFERROR(INDEX(table[Détails],MATCH(ROW()-4,table[Ordre3],0)),"")</f>
        <v/>
      </c>
    </row>
    <row r="454" spans="14:16">
      <c r="N454" s="141" t="str">
        <f>IFERROR(INDEX(table[Désignation],MATCH(ROW()-4,table[Ordre],0)),"")</f>
        <v/>
      </c>
      <c r="O454" s="139" t="str">
        <f>IFERROR(INDEX(table[[Fournisseur ]],MATCH(ROW()-4,table[Ordre2],0)),"")</f>
        <v/>
      </c>
      <c r="P454" s="139" t="str">
        <f>IFERROR(INDEX(table[Détails],MATCH(ROW()-4,table[Ordre3],0)),"")</f>
        <v/>
      </c>
    </row>
    <row r="455" spans="14:16">
      <c r="N455" s="141" t="str">
        <f>IFERROR(INDEX(table[Désignation],MATCH(ROW()-4,table[Ordre],0)),"")</f>
        <v/>
      </c>
      <c r="O455" s="139" t="str">
        <f>IFERROR(INDEX(table[[Fournisseur ]],MATCH(ROW()-4,table[Ordre2],0)),"")</f>
        <v/>
      </c>
      <c r="P455" s="139" t="str">
        <f>IFERROR(INDEX(table[Détails],MATCH(ROW()-4,table[Ordre3],0)),"")</f>
        <v/>
      </c>
    </row>
    <row r="456" spans="14:16">
      <c r="N456" s="141" t="str">
        <f>IFERROR(INDEX(table[Désignation],MATCH(ROW()-4,table[Ordre],0)),"")</f>
        <v/>
      </c>
      <c r="O456" s="139" t="str">
        <f>IFERROR(INDEX(table[[Fournisseur ]],MATCH(ROW()-4,table[Ordre2],0)),"")</f>
        <v/>
      </c>
      <c r="P456" s="139" t="str">
        <f>IFERROR(INDEX(table[Détails],MATCH(ROW()-4,table[Ordre3],0)),"")</f>
        <v/>
      </c>
    </row>
    <row r="457" spans="14:16">
      <c r="N457" s="141" t="str">
        <f>IFERROR(INDEX(table[Désignation],MATCH(ROW()-4,table[Ordre],0)),"")</f>
        <v/>
      </c>
      <c r="O457" s="139" t="str">
        <f>IFERROR(INDEX(table[[Fournisseur ]],MATCH(ROW()-4,table[Ordre2],0)),"")</f>
        <v/>
      </c>
      <c r="P457" s="139" t="str">
        <f>IFERROR(INDEX(table[Détails],MATCH(ROW()-4,table[Ordre3],0)),"")</f>
        <v/>
      </c>
    </row>
    <row r="458" spans="14:16">
      <c r="N458" s="141" t="str">
        <f>IFERROR(INDEX(table[Désignation],MATCH(ROW()-4,table[Ordre],0)),"")</f>
        <v/>
      </c>
      <c r="O458" s="139" t="str">
        <f>IFERROR(INDEX(table[[Fournisseur ]],MATCH(ROW()-4,table[Ordre2],0)),"")</f>
        <v/>
      </c>
      <c r="P458" s="139" t="str">
        <f>IFERROR(INDEX(table[Détails],MATCH(ROW()-4,table[Ordre3],0)),"")</f>
        <v/>
      </c>
    </row>
    <row r="459" spans="14:16">
      <c r="N459" s="141" t="str">
        <f>IFERROR(INDEX(table[Désignation],MATCH(ROW()-4,table[Ordre],0)),"")</f>
        <v/>
      </c>
      <c r="O459" s="139" t="str">
        <f>IFERROR(INDEX(table[[Fournisseur ]],MATCH(ROW()-4,table[Ordre2],0)),"")</f>
        <v/>
      </c>
      <c r="P459" s="139" t="str">
        <f>IFERROR(INDEX(table[Détails],MATCH(ROW()-4,table[Ordre3],0)),"")</f>
        <v/>
      </c>
    </row>
    <row r="460" spans="14:16">
      <c r="N460" s="141" t="str">
        <f>IFERROR(INDEX(table[Désignation],MATCH(ROW()-4,table[Ordre],0)),"")</f>
        <v/>
      </c>
      <c r="O460" s="139" t="str">
        <f>IFERROR(INDEX(table[[Fournisseur ]],MATCH(ROW()-4,table[Ordre2],0)),"")</f>
        <v/>
      </c>
      <c r="P460" s="139" t="str">
        <f>IFERROR(INDEX(table[Détails],MATCH(ROW()-4,table[Ordre3],0)),"")</f>
        <v/>
      </c>
    </row>
    <row r="461" spans="14:16">
      <c r="N461" s="141" t="str">
        <f>IFERROR(INDEX(table[Désignation],MATCH(ROW()-4,table[Ordre],0)),"")</f>
        <v/>
      </c>
      <c r="O461" s="139" t="str">
        <f>IFERROR(INDEX(table[[Fournisseur ]],MATCH(ROW()-4,table[Ordre2],0)),"")</f>
        <v/>
      </c>
      <c r="P461" s="139" t="str">
        <f>IFERROR(INDEX(table[Détails],MATCH(ROW()-4,table[Ordre3],0)),"")</f>
        <v/>
      </c>
    </row>
    <row r="462" spans="14:16">
      <c r="N462" s="141" t="str">
        <f>IFERROR(INDEX(table[Désignation],MATCH(ROW()-4,table[Ordre],0)),"")</f>
        <v/>
      </c>
      <c r="O462" s="139" t="str">
        <f>IFERROR(INDEX(table[[Fournisseur ]],MATCH(ROW()-4,table[Ordre2],0)),"")</f>
        <v/>
      </c>
      <c r="P462" s="139" t="str">
        <f>IFERROR(INDEX(table[Détails],MATCH(ROW()-4,table[Ordre3],0)),"")</f>
        <v/>
      </c>
    </row>
    <row r="463" spans="14:16">
      <c r="N463" s="141" t="str">
        <f>IFERROR(INDEX(table[Désignation],MATCH(ROW()-4,table[Ordre],0)),"")</f>
        <v/>
      </c>
      <c r="O463" s="139" t="str">
        <f>IFERROR(INDEX(table[[Fournisseur ]],MATCH(ROW()-4,table[Ordre2],0)),"")</f>
        <v/>
      </c>
      <c r="P463" s="139" t="str">
        <f>IFERROR(INDEX(table[Détails],MATCH(ROW()-4,table[Ordre3],0)),"")</f>
        <v/>
      </c>
    </row>
    <row r="464" spans="14:16">
      <c r="N464" s="141" t="str">
        <f>IFERROR(INDEX(table[Désignation],MATCH(ROW()-4,table[Ordre],0)),"")</f>
        <v/>
      </c>
      <c r="O464" s="139" t="str">
        <f>IFERROR(INDEX(table[[Fournisseur ]],MATCH(ROW()-4,table[Ordre2],0)),"")</f>
        <v/>
      </c>
      <c r="P464" s="139" t="str">
        <f>IFERROR(INDEX(table[Détails],MATCH(ROW()-4,table[Ordre3],0)),"")</f>
        <v/>
      </c>
    </row>
    <row r="465" spans="14:16">
      <c r="N465" s="141" t="str">
        <f>IFERROR(INDEX(table[Désignation],MATCH(ROW()-4,table[Ordre],0)),"")</f>
        <v/>
      </c>
      <c r="O465" s="139" t="str">
        <f>IFERROR(INDEX(table[[Fournisseur ]],MATCH(ROW()-4,table[Ordre2],0)),"")</f>
        <v/>
      </c>
      <c r="P465" s="139" t="str">
        <f>IFERROR(INDEX(table[Détails],MATCH(ROW()-4,table[Ordre3],0)),"")</f>
        <v/>
      </c>
    </row>
    <row r="466" spans="14:16">
      <c r="N466" s="141" t="str">
        <f>IFERROR(INDEX(table[Désignation],MATCH(ROW()-4,table[Ordre],0)),"")</f>
        <v/>
      </c>
      <c r="O466" s="139" t="str">
        <f>IFERROR(INDEX(table[[Fournisseur ]],MATCH(ROW()-4,table[Ordre2],0)),"")</f>
        <v/>
      </c>
      <c r="P466" s="139" t="str">
        <f>IFERROR(INDEX(table[Détails],MATCH(ROW()-4,table[Ordre3],0)),"")</f>
        <v/>
      </c>
    </row>
    <row r="467" spans="14:16">
      <c r="N467" s="141" t="str">
        <f>IFERROR(INDEX(table[Désignation],MATCH(ROW()-4,table[Ordre],0)),"")</f>
        <v/>
      </c>
      <c r="O467" s="139" t="str">
        <f>IFERROR(INDEX(table[[Fournisseur ]],MATCH(ROW()-4,table[Ordre2],0)),"")</f>
        <v/>
      </c>
      <c r="P467" s="139" t="str">
        <f>IFERROR(INDEX(table[Détails],MATCH(ROW()-4,table[Ordre3],0)),"")</f>
        <v/>
      </c>
    </row>
    <row r="468" spans="14:16">
      <c r="N468" s="141" t="str">
        <f>IFERROR(INDEX(table[Désignation],MATCH(ROW()-4,table[Ordre],0)),"")</f>
        <v/>
      </c>
      <c r="O468" s="139" t="str">
        <f>IFERROR(INDEX(table[[Fournisseur ]],MATCH(ROW()-4,table[Ordre2],0)),"")</f>
        <v/>
      </c>
      <c r="P468" s="139" t="str">
        <f>IFERROR(INDEX(table[Détails],MATCH(ROW()-4,table[Ordre3],0)),"")</f>
        <v/>
      </c>
    </row>
    <row r="469" spans="14:16">
      <c r="N469" s="141" t="str">
        <f>IFERROR(INDEX(table[Désignation],MATCH(ROW()-4,table[Ordre],0)),"")</f>
        <v/>
      </c>
      <c r="O469" s="139" t="str">
        <f>IFERROR(INDEX(table[[Fournisseur ]],MATCH(ROW()-4,table[Ordre2],0)),"")</f>
        <v/>
      </c>
      <c r="P469" s="139" t="str">
        <f>IFERROR(INDEX(table[Détails],MATCH(ROW()-4,table[Ordre3],0)),"")</f>
        <v/>
      </c>
    </row>
    <row r="470" spans="14:16">
      <c r="N470" s="141" t="str">
        <f>IFERROR(INDEX(table[Désignation],MATCH(ROW()-4,table[Ordre],0)),"")</f>
        <v/>
      </c>
      <c r="O470" s="139" t="str">
        <f>IFERROR(INDEX(table[[Fournisseur ]],MATCH(ROW()-4,table[Ordre2],0)),"")</f>
        <v/>
      </c>
      <c r="P470" s="139" t="str">
        <f>IFERROR(INDEX(table[Détails],MATCH(ROW()-4,table[Ordre3],0)),"")</f>
        <v/>
      </c>
    </row>
    <row r="471" spans="14:16">
      <c r="N471" s="141" t="str">
        <f>IFERROR(INDEX(table[Désignation],MATCH(ROW()-4,table[Ordre],0)),"")</f>
        <v/>
      </c>
      <c r="O471" s="139" t="str">
        <f>IFERROR(INDEX(table[[Fournisseur ]],MATCH(ROW()-4,table[Ordre2],0)),"")</f>
        <v/>
      </c>
      <c r="P471" s="139" t="str">
        <f>IFERROR(INDEX(table[Détails],MATCH(ROW()-4,table[Ordre3],0)),"")</f>
        <v/>
      </c>
    </row>
    <row r="472" spans="14:16">
      <c r="N472" s="141" t="str">
        <f>IFERROR(INDEX(table[Désignation],MATCH(ROW()-4,table[Ordre],0)),"")</f>
        <v/>
      </c>
      <c r="O472" s="139" t="str">
        <f>IFERROR(INDEX(table[[Fournisseur ]],MATCH(ROW()-4,table[Ordre2],0)),"")</f>
        <v/>
      </c>
      <c r="P472" s="139" t="str">
        <f>IFERROR(INDEX(table[Détails],MATCH(ROW()-4,table[Ordre3],0)),"")</f>
        <v/>
      </c>
    </row>
    <row r="473" spans="14:16">
      <c r="N473" s="141" t="str">
        <f>IFERROR(INDEX(table[Désignation],MATCH(ROW()-4,table[Ordre],0)),"")</f>
        <v/>
      </c>
      <c r="O473" s="139" t="str">
        <f>IFERROR(INDEX(table[[Fournisseur ]],MATCH(ROW()-4,table[Ordre2],0)),"")</f>
        <v/>
      </c>
      <c r="P473" s="139" t="str">
        <f>IFERROR(INDEX(table[Détails],MATCH(ROW()-4,table[Ordre3],0)),"")</f>
        <v/>
      </c>
    </row>
    <row r="474" spans="14:16">
      <c r="N474" s="141" t="str">
        <f>IFERROR(INDEX(table[Désignation],MATCH(ROW()-4,table[Ordre],0)),"")</f>
        <v/>
      </c>
      <c r="O474" s="139" t="str">
        <f>IFERROR(INDEX(table[[Fournisseur ]],MATCH(ROW()-4,table[Ordre2],0)),"")</f>
        <v/>
      </c>
      <c r="P474" s="139" t="str">
        <f>IFERROR(INDEX(table[Détails],MATCH(ROW()-4,table[Ordre3],0)),"")</f>
        <v/>
      </c>
    </row>
    <row r="475" spans="14:16">
      <c r="N475" s="141" t="str">
        <f>IFERROR(INDEX(table[Désignation],MATCH(ROW()-4,table[Ordre],0)),"")</f>
        <v/>
      </c>
      <c r="O475" s="139" t="str">
        <f>IFERROR(INDEX(table[[Fournisseur ]],MATCH(ROW()-4,table[Ordre2],0)),"")</f>
        <v/>
      </c>
      <c r="P475" s="139" t="str">
        <f>IFERROR(INDEX(table[Détails],MATCH(ROW()-4,table[Ordre3],0)),"")</f>
        <v/>
      </c>
    </row>
    <row r="476" spans="14:16">
      <c r="N476" s="141" t="str">
        <f>IFERROR(INDEX(table[Désignation],MATCH(ROW()-4,table[Ordre],0)),"")</f>
        <v/>
      </c>
      <c r="O476" s="139" t="str">
        <f>IFERROR(INDEX(table[[Fournisseur ]],MATCH(ROW()-4,table[Ordre2],0)),"")</f>
        <v/>
      </c>
      <c r="P476" s="139" t="str">
        <f>IFERROR(INDEX(table[Détails],MATCH(ROW()-4,table[Ordre3],0)),"")</f>
        <v/>
      </c>
    </row>
    <row r="477" spans="14:16">
      <c r="N477" s="141" t="str">
        <f>IFERROR(INDEX(table[Désignation],MATCH(ROW()-4,table[Ordre],0)),"")</f>
        <v/>
      </c>
      <c r="O477" s="139" t="str">
        <f>IFERROR(INDEX(table[[Fournisseur ]],MATCH(ROW()-4,table[Ordre2],0)),"")</f>
        <v/>
      </c>
      <c r="P477" s="139" t="str">
        <f>IFERROR(INDEX(table[Détails],MATCH(ROW()-4,table[Ordre3],0)),"")</f>
        <v/>
      </c>
    </row>
    <row r="478" spans="14:16">
      <c r="N478" s="141" t="str">
        <f>IFERROR(INDEX(table[Désignation],MATCH(ROW()-4,table[Ordre],0)),"")</f>
        <v/>
      </c>
      <c r="O478" s="139" t="str">
        <f>IFERROR(INDEX(table[[Fournisseur ]],MATCH(ROW()-4,table[Ordre2],0)),"")</f>
        <v/>
      </c>
      <c r="P478" s="139" t="str">
        <f>IFERROR(INDEX(table[Détails],MATCH(ROW()-4,table[Ordre3],0)),"")</f>
        <v/>
      </c>
    </row>
    <row r="479" spans="14:16">
      <c r="N479" s="141" t="str">
        <f>IFERROR(INDEX(table[Désignation],MATCH(ROW()-4,table[Ordre],0)),"")</f>
        <v/>
      </c>
      <c r="O479" s="139" t="str">
        <f>IFERROR(INDEX(table[[Fournisseur ]],MATCH(ROW()-4,table[Ordre2],0)),"")</f>
        <v/>
      </c>
      <c r="P479" s="139" t="str">
        <f>IFERROR(INDEX(table[Détails],MATCH(ROW()-4,table[Ordre3],0)),"")</f>
        <v/>
      </c>
    </row>
    <row r="480" spans="14:16">
      <c r="N480" s="141" t="str">
        <f>IFERROR(INDEX(table[Désignation],MATCH(ROW()-4,table[Ordre],0)),"")</f>
        <v/>
      </c>
      <c r="O480" s="139" t="str">
        <f>IFERROR(INDEX(table[[Fournisseur ]],MATCH(ROW()-4,table[Ordre2],0)),"")</f>
        <v/>
      </c>
      <c r="P480" s="139" t="str">
        <f>IFERROR(INDEX(table[Détails],MATCH(ROW()-4,table[Ordre3],0)),"")</f>
        <v/>
      </c>
    </row>
    <row r="481" spans="14:16">
      <c r="N481" s="141" t="str">
        <f>IFERROR(INDEX(table[Désignation],MATCH(ROW()-4,table[Ordre],0)),"")</f>
        <v/>
      </c>
      <c r="O481" s="139" t="str">
        <f>IFERROR(INDEX(table[[Fournisseur ]],MATCH(ROW()-4,table[Ordre2],0)),"")</f>
        <v/>
      </c>
      <c r="P481" s="139" t="str">
        <f>IFERROR(INDEX(table[Détails],MATCH(ROW()-4,table[Ordre3],0)),"")</f>
        <v/>
      </c>
    </row>
    <row r="482" spans="14:16">
      <c r="N482" s="141" t="str">
        <f>IFERROR(INDEX(table[Désignation],MATCH(ROW()-4,table[Ordre],0)),"")</f>
        <v/>
      </c>
      <c r="O482" s="139" t="str">
        <f>IFERROR(INDEX(table[[Fournisseur ]],MATCH(ROW()-4,table[Ordre2],0)),"")</f>
        <v/>
      </c>
      <c r="P482" s="139" t="str">
        <f>IFERROR(INDEX(table[Détails],MATCH(ROW()-4,table[Ordre3],0)),"")</f>
        <v/>
      </c>
    </row>
    <row r="483" spans="14:16">
      <c r="N483" s="141" t="str">
        <f>IFERROR(INDEX(table[Désignation],MATCH(ROW()-4,table[Ordre],0)),"")</f>
        <v/>
      </c>
      <c r="O483" s="139" t="str">
        <f>IFERROR(INDEX(table[[Fournisseur ]],MATCH(ROW()-4,table[Ordre2],0)),"")</f>
        <v/>
      </c>
      <c r="P483" s="139" t="str">
        <f>IFERROR(INDEX(table[Détails],MATCH(ROW()-4,table[Ordre3],0)),"")</f>
        <v/>
      </c>
    </row>
    <row r="484" spans="14:16">
      <c r="N484" s="141" t="str">
        <f>IFERROR(INDEX(table[Désignation],MATCH(ROW()-4,table[Ordre],0)),"")</f>
        <v/>
      </c>
      <c r="O484" s="139" t="str">
        <f>IFERROR(INDEX(table[[Fournisseur ]],MATCH(ROW()-4,table[Ordre2],0)),"")</f>
        <v/>
      </c>
      <c r="P484" s="139" t="str">
        <f>IFERROR(INDEX(table[Détails],MATCH(ROW()-4,table[Ordre3],0)),"")</f>
        <v/>
      </c>
    </row>
    <row r="485" spans="14:16">
      <c r="N485" s="141" t="str">
        <f>IFERROR(INDEX(table[Désignation],MATCH(ROW()-4,table[Ordre],0)),"")</f>
        <v/>
      </c>
      <c r="O485" s="139" t="str">
        <f>IFERROR(INDEX(table[[Fournisseur ]],MATCH(ROW()-4,table[Ordre2],0)),"")</f>
        <v/>
      </c>
      <c r="P485" s="139" t="str">
        <f>IFERROR(INDEX(table[Détails],MATCH(ROW()-4,table[Ordre3],0)),"")</f>
        <v/>
      </c>
    </row>
    <row r="486" spans="14:16">
      <c r="N486" s="141" t="str">
        <f>IFERROR(INDEX(table[Désignation],MATCH(ROW()-4,table[Ordre],0)),"")</f>
        <v/>
      </c>
      <c r="O486" s="139" t="str">
        <f>IFERROR(INDEX(table[[Fournisseur ]],MATCH(ROW()-4,table[Ordre2],0)),"")</f>
        <v/>
      </c>
      <c r="P486" s="139" t="str">
        <f>IFERROR(INDEX(table[Détails],MATCH(ROW()-4,table[Ordre3],0)),"")</f>
        <v/>
      </c>
    </row>
    <row r="487" spans="14:16">
      <c r="N487" s="141" t="str">
        <f>IFERROR(INDEX(table[Désignation],MATCH(ROW()-4,table[Ordre],0)),"")</f>
        <v/>
      </c>
      <c r="O487" s="139" t="str">
        <f>IFERROR(INDEX(table[[Fournisseur ]],MATCH(ROW()-4,table[Ordre2],0)),"")</f>
        <v/>
      </c>
      <c r="P487" s="139" t="str">
        <f>IFERROR(INDEX(table[Détails],MATCH(ROW()-4,table[Ordre3],0)),"")</f>
        <v/>
      </c>
    </row>
    <row r="488" spans="14:16">
      <c r="N488" s="141" t="str">
        <f>IFERROR(INDEX(table[Désignation],MATCH(ROW()-4,table[Ordre],0)),"")</f>
        <v/>
      </c>
      <c r="O488" s="139" t="str">
        <f>IFERROR(INDEX(table[[Fournisseur ]],MATCH(ROW()-4,table[Ordre2],0)),"")</f>
        <v/>
      </c>
      <c r="P488" s="139" t="str">
        <f>IFERROR(INDEX(table[Détails],MATCH(ROW()-4,table[Ordre3],0)),"")</f>
        <v/>
      </c>
    </row>
    <row r="489" spans="14:16">
      <c r="N489" s="141" t="str">
        <f>IFERROR(INDEX(table[Désignation],MATCH(ROW()-4,table[Ordre],0)),"")</f>
        <v/>
      </c>
      <c r="O489" s="139" t="str">
        <f>IFERROR(INDEX(table[[Fournisseur ]],MATCH(ROW()-4,table[Ordre2],0)),"")</f>
        <v/>
      </c>
      <c r="P489" s="139" t="str">
        <f>IFERROR(INDEX(table[Détails],MATCH(ROW()-4,table[Ordre3],0)),"")</f>
        <v/>
      </c>
    </row>
    <row r="490" spans="14:16">
      <c r="N490" s="141" t="str">
        <f>IFERROR(INDEX(table[Désignation],MATCH(ROW()-4,table[Ordre],0)),"")</f>
        <v/>
      </c>
      <c r="O490" s="139" t="str">
        <f>IFERROR(INDEX(table[[Fournisseur ]],MATCH(ROW()-4,table[Ordre2],0)),"")</f>
        <v/>
      </c>
      <c r="P490" s="139" t="str">
        <f>IFERROR(INDEX(table[Détails],MATCH(ROW()-4,table[Ordre3],0)),"")</f>
        <v/>
      </c>
    </row>
    <row r="491" spans="14:16">
      <c r="N491" s="141" t="str">
        <f>IFERROR(INDEX(table[Désignation],MATCH(ROW()-4,table[Ordre],0)),"")</f>
        <v/>
      </c>
      <c r="O491" s="139" t="str">
        <f>IFERROR(INDEX(table[[Fournisseur ]],MATCH(ROW()-4,table[Ordre2],0)),"")</f>
        <v/>
      </c>
      <c r="P491" s="139" t="str">
        <f>IFERROR(INDEX(table[Détails],MATCH(ROW()-4,table[Ordre3],0)),"")</f>
        <v/>
      </c>
    </row>
    <row r="492" spans="14:16">
      <c r="N492" s="141" t="str">
        <f>IFERROR(INDEX(table[Désignation],MATCH(ROW()-4,table[Ordre],0)),"")</f>
        <v/>
      </c>
      <c r="O492" s="139" t="str">
        <f>IFERROR(INDEX(table[[Fournisseur ]],MATCH(ROW()-4,table[Ordre2],0)),"")</f>
        <v/>
      </c>
      <c r="P492" s="139" t="str">
        <f>IFERROR(INDEX(table[Détails],MATCH(ROW()-4,table[Ordre3],0)),"")</f>
        <v/>
      </c>
    </row>
    <row r="493" spans="14:16">
      <c r="N493" s="141" t="str">
        <f>IFERROR(INDEX(table[Désignation],MATCH(ROW()-4,table[Ordre],0)),"")</f>
        <v/>
      </c>
      <c r="O493" s="139" t="str">
        <f>IFERROR(INDEX(table[[Fournisseur ]],MATCH(ROW()-4,table[Ordre2],0)),"")</f>
        <v/>
      </c>
      <c r="P493" s="139" t="str">
        <f>IFERROR(INDEX(table[Détails],MATCH(ROW()-4,table[Ordre3],0)),"")</f>
        <v/>
      </c>
    </row>
    <row r="494" spans="14:16">
      <c r="N494" s="141" t="str">
        <f>IFERROR(INDEX(table[Désignation],MATCH(ROW()-4,table[Ordre],0)),"")</f>
        <v/>
      </c>
      <c r="O494" s="139" t="str">
        <f>IFERROR(INDEX(table[[Fournisseur ]],MATCH(ROW()-4,table[Ordre2],0)),"")</f>
        <v/>
      </c>
      <c r="P494" s="139" t="str">
        <f>IFERROR(INDEX(table[Détails],MATCH(ROW()-4,table[Ordre3],0)),"")</f>
        <v/>
      </c>
    </row>
    <row r="495" spans="14:16">
      <c r="N495" s="141" t="str">
        <f>IFERROR(INDEX(table[Désignation],MATCH(ROW()-4,table[Ordre],0)),"")</f>
        <v/>
      </c>
      <c r="O495" s="139" t="str">
        <f>IFERROR(INDEX(table[[Fournisseur ]],MATCH(ROW()-4,table[Ordre2],0)),"")</f>
        <v/>
      </c>
      <c r="P495" s="139" t="str">
        <f>IFERROR(INDEX(table[Détails],MATCH(ROW()-4,table[Ordre3],0)),"")</f>
        <v/>
      </c>
    </row>
    <row r="496" spans="14:16">
      <c r="N496" s="141" t="str">
        <f>IFERROR(INDEX(table[Désignation],MATCH(ROW()-4,table[Ordre],0)),"")</f>
        <v/>
      </c>
      <c r="O496" s="139" t="str">
        <f>IFERROR(INDEX(table[[Fournisseur ]],MATCH(ROW()-4,table[Ordre2],0)),"")</f>
        <v/>
      </c>
      <c r="P496" s="139" t="str">
        <f>IFERROR(INDEX(table[Détails],MATCH(ROW()-4,table[Ordre3],0)),"")</f>
        <v/>
      </c>
    </row>
    <row r="497" spans="14:16">
      <c r="N497" s="141" t="str">
        <f>IFERROR(INDEX(table[Désignation],MATCH(ROW()-4,table[Ordre],0)),"")</f>
        <v/>
      </c>
      <c r="O497" s="139" t="str">
        <f>IFERROR(INDEX(table[[Fournisseur ]],MATCH(ROW()-4,table[Ordre2],0)),"")</f>
        <v/>
      </c>
      <c r="P497" s="139" t="str">
        <f>IFERROR(INDEX(table[Détails],MATCH(ROW()-4,table[Ordre3],0)),"")</f>
        <v/>
      </c>
    </row>
    <row r="498" spans="14:16">
      <c r="N498" s="141" t="str">
        <f>IFERROR(INDEX(table[Désignation],MATCH(ROW()-4,table[Ordre],0)),"")</f>
        <v/>
      </c>
      <c r="O498" s="139" t="str">
        <f>IFERROR(INDEX(table[[Fournisseur ]],MATCH(ROW()-4,table[Ordre2],0)),"")</f>
        <v/>
      </c>
      <c r="P498" s="139" t="str">
        <f>IFERROR(INDEX(table[Détails],MATCH(ROW()-4,table[Ordre3],0)),"")</f>
        <v/>
      </c>
    </row>
    <row r="499" spans="14:16">
      <c r="N499" s="141" t="str">
        <f>IFERROR(INDEX(table[Désignation],MATCH(ROW()-4,table[Ordre],0)),"")</f>
        <v/>
      </c>
      <c r="O499" s="139" t="str">
        <f>IFERROR(INDEX(table[[Fournisseur ]],MATCH(ROW()-4,table[Ordre2],0)),"")</f>
        <v/>
      </c>
      <c r="P499" s="139" t="str">
        <f>IFERROR(INDEX(table[Détails],MATCH(ROW()-4,table[Ordre3],0)),"")</f>
        <v/>
      </c>
    </row>
    <row r="500" spans="14:16">
      <c r="N500" s="141" t="str">
        <f>IFERROR(INDEX(table[Désignation],MATCH(ROW()-4,table[Ordre],0)),"")</f>
        <v/>
      </c>
      <c r="O500" s="139" t="str">
        <f>IFERROR(INDEX(table[[Fournisseur ]],MATCH(ROW()-4,table[Ordre2],0)),"")</f>
        <v/>
      </c>
      <c r="P500" s="139" t="str">
        <f>IFERROR(INDEX(table[Détails],MATCH(ROW()-4,table[Ordre3],0)),"")</f>
        <v/>
      </c>
    </row>
    <row r="501" spans="14:16">
      <c r="N501" s="141" t="str">
        <f>IFERROR(INDEX(table[Désignation],MATCH(ROW()-4,table[Ordre],0)),"")</f>
        <v/>
      </c>
      <c r="O501" s="139" t="str">
        <f>IFERROR(INDEX(table[[Fournisseur ]],MATCH(ROW()-4,table[Ordre2],0)),"")</f>
        <v/>
      </c>
      <c r="P501" s="139" t="str">
        <f>IFERROR(INDEX(table[Détails],MATCH(ROW()-4,table[Ordre3],0)),"")</f>
        <v/>
      </c>
    </row>
    <row r="502" spans="14:16">
      <c r="N502" s="141" t="str">
        <f>IFERROR(INDEX(table[Désignation],MATCH(ROW()-4,table[Ordre],0)),"")</f>
        <v/>
      </c>
      <c r="O502" s="139" t="str">
        <f>IFERROR(INDEX(table[[Fournisseur ]],MATCH(ROW()-4,table[Ordre2],0)),"")</f>
        <v/>
      </c>
      <c r="P502" s="139" t="str">
        <f>IFERROR(INDEX(table[Détails],MATCH(ROW()-4,table[Ordre3],0)),"")</f>
        <v/>
      </c>
    </row>
    <row r="503" spans="14:16">
      <c r="N503" s="141" t="str">
        <f>IFERROR(INDEX(table[Désignation],MATCH(ROW()-4,table[Ordre],0)),"")</f>
        <v/>
      </c>
      <c r="O503" s="139" t="str">
        <f>IFERROR(INDEX(table[[Fournisseur ]],MATCH(ROW()-4,table[Ordre2],0)),"")</f>
        <v/>
      </c>
      <c r="P503" s="139" t="str">
        <f>IFERROR(INDEX(table[Détails],MATCH(ROW()-4,table[Ordre3],0)),"")</f>
        <v/>
      </c>
    </row>
    <row r="504" spans="14:16">
      <c r="N504" s="141" t="str">
        <f>IFERROR(INDEX(table[Désignation],MATCH(ROW()-4,table[Ordre],0)),"")</f>
        <v/>
      </c>
      <c r="O504" s="139" t="str">
        <f>IFERROR(INDEX(table[[Fournisseur ]],MATCH(ROW()-4,table[Ordre2],0)),"")</f>
        <v/>
      </c>
      <c r="P504" s="139" t="str">
        <f>IFERROR(INDEX(table[Détails],MATCH(ROW()-4,table[Ordre3],0)),"")</f>
        <v/>
      </c>
    </row>
    <row r="505" spans="14:16">
      <c r="N505" s="141" t="str">
        <f>IFERROR(INDEX(table[Désignation],MATCH(ROW()-4,table[Ordre],0)),"")</f>
        <v/>
      </c>
      <c r="O505" s="139" t="str">
        <f>IFERROR(INDEX(table[[Fournisseur ]],MATCH(ROW()-4,table[Ordre2],0)),"")</f>
        <v/>
      </c>
      <c r="P505" s="139" t="str">
        <f>IFERROR(INDEX(table[Détails],MATCH(ROW()-4,table[Ordre3],0)),"")</f>
        <v/>
      </c>
    </row>
    <row r="506" spans="14:16">
      <c r="N506" s="141" t="str">
        <f>IFERROR(INDEX(table[Désignation],MATCH(ROW()-4,table[Ordre],0)),"")</f>
        <v/>
      </c>
      <c r="O506" s="139" t="str">
        <f>IFERROR(INDEX(table[[Fournisseur ]],MATCH(ROW()-4,table[Ordre2],0)),"")</f>
        <v/>
      </c>
      <c r="P506" s="139" t="str">
        <f>IFERROR(INDEX(table[Détails],MATCH(ROW()-4,table[Ordre3],0)),"")</f>
        <v/>
      </c>
    </row>
    <row r="507" spans="14:16">
      <c r="N507" s="141" t="str">
        <f>IFERROR(INDEX(table[Désignation],MATCH(ROW()-4,table[Ordre],0)),"")</f>
        <v/>
      </c>
      <c r="O507" s="139" t="str">
        <f>IFERROR(INDEX(table[[Fournisseur ]],MATCH(ROW()-4,table[Ordre2],0)),"")</f>
        <v/>
      </c>
      <c r="P507" s="139" t="str">
        <f>IFERROR(INDEX(table[Détails],MATCH(ROW()-4,table[Ordre3],0)),"")</f>
        <v/>
      </c>
    </row>
    <row r="508" spans="14:16">
      <c r="N508" s="141" t="str">
        <f>IFERROR(INDEX(table[Désignation],MATCH(ROW()-4,table[Ordre],0)),"")</f>
        <v/>
      </c>
      <c r="O508" s="139" t="str">
        <f>IFERROR(INDEX(table[[Fournisseur ]],MATCH(ROW()-4,table[Ordre2],0)),"")</f>
        <v/>
      </c>
      <c r="P508" s="139" t="str">
        <f>IFERROR(INDEX(table[Détails],MATCH(ROW()-4,table[Ordre3],0)),"")</f>
        <v/>
      </c>
    </row>
    <row r="509" spans="14:16">
      <c r="N509" s="141" t="str">
        <f>IFERROR(INDEX(table[Désignation],MATCH(ROW()-4,table[Ordre],0)),"")</f>
        <v/>
      </c>
      <c r="O509" s="139" t="str">
        <f>IFERROR(INDEX(table[[Fournisseur ]],MATCH(ROW()-4,table[Ordre2],0)),"")</f>
        <v/>
      </c>
      <c r="P509" s="139" t="str">
        <f>IFERROR(INDEX(table[Détails],MATCH(ROW()-4,table[Ordre3],0)),"")</f>
        <v/>
      </c>
    </row>
    <row r="510" spans="14:16">
      <c r="N510" s="141" t="str">
        <f>IFERROR(INDEX(table[Désignation],MATCH(ROW()-4,table[Ordre],0)),"")</f>
        <v/>
      </c>
      <c r="O510" s="139" t="str">
        <f>IFERROR(INDEX(table[[Fournisseur ]],MATCH(ROW()-4,table[Ordre2],0)),"")</f>
        <v/>
      </c>
      <c r="P510" s="139" t="str">
        <f>IFERROR(INDEX(table[Détails],MATCH(ROW()-4,table[Ordre3],0)),"")</f>
        <v/>
      </c>
    </row>
    <row r="511" spans="14:16">
      <c r="N511" s="141" t="str">
        <f>IFERROR(INDEX(table[Désignation],MATCH(ROW()-4,table[Ordre],0)),"")</f>
        <v/>
      </c>
      <c r="O511" s="139" t="str">
        <f>IFERROR(INDEX(table[[Fournisseur ]],MATCH(ROW()-4,table[Ordre2],0)),"")</f>
        <v/>
      </c>
      <c r="P511" s="139" t="str">
        <f>IFERROR(INDEX(table[Détails],MATCH(ROW()-4,table[Ordre3],0)),"")</f>
        <v/>
      </c>
    </row>
    <row r="512" spans="14:16">
      <c r="N512" s="141" t="str">
        <f>IFERROR(INDEX(table[Désignation],MATCH(ROW()-4,table[Ordre],0)),"")</f>
        <v/>
      </c>
      <c r="O512" s="139" t="str">
        <f>IFERROR(INDEX(table[[Fournisseur ]],MATCH(ROW()-4,table[Ordre2],0)),"")</f>
        <v/>
      </c>
      <c r="P512" s="139" t="str">
        <f>IFERROR(INDEX(table[Détails],MATCH(ROW()-4,table[Ordre3],0)),"")</f>
        <v/>
      </c>
    </row>
    <row r="513" spans="14:16">
      <c r="N513" s="141" t="str">
        <f>IFERROR(INDEX(table[Désignation],MATCH(ROW()-4,table[Ordre],0)),"")</f>
        <v/>
      </c>
      <c r="O513" s="139" t="str">
        <f>IFERROR(INDEX(table[[Fournisseur ]],MATCH(ROW()-4,table[Ordre2],0)),"")</f>
        <v/>
      </c>
      <c r="P513" s="139" t="str">
        <f>IFERROR(INDEX(table[Détails],MATCH(ROW()-4,table[Ordre3],0)),"")</f>
        <v/>
      </c>
    </row>
    <row r="514" spans="14:16">
      <c r="N514" s="141" t="str">
        <f>IFERROR(INDEX(table[Désignation],MATCH(ROW()-4,table[Ordre],0)),"")</f>
        <v/>
      </c>
      <c r="O514" s="139" t="str">
        <f>IFERROR(INDEX(table[[Fournisseur ]],MATCH(ROW()-4,table[Ordre2],0)),"")</f>
        <v/>
      </c>
      <c r="P514" s="139" t="str">
        <f>IFERROR(INDEX(table[Détails],MATCH(ROW()-4,table[Ordre3],0)),"")</f>
        <v/>
      </c>
    </row>
    <row r="515" spans="14:16">
      <c r="N515" s="141" t="str">
        <f>IFERROR(INDEX(table[Désignation],MATCH(ROW()-4,table[Ordre],0)),"")</f>
        <v/>
      </c>
      <c r="O515" s="139" t="str">
        <f>IFERROR(INDEX(table[[Fournisseur ]],MATCH(ROW()-4,table[Ordre2],0)),"")</f>
        <v/>
      </c>
      <c r="P515" s="139" t="str">
        <f>IFERROR(INDEX(table[Détails],MATCH(ROW()-4,table[Ordre3],0)),"")</f>
        <v/>
      </c>
    </row>
    <row r="516" spans="14:16">
      <c r="N516" s="141" t="str">
        <f>IFERROR(INDEX(table[Désignation],MATCH(ROW()-4,table[Ordre],0)),"")</f>
        <v/>
      </c>
      <c r="O516" s="139" t="str">
        <f>IFERROR(INDEX(table[[Fournisseur ]],MATCH(ROW()-4,table[Ordre2],0)),"")</f>
        <v/>
      </c>
      <c r="P516" s="139" t="str">
        <f>IFERROR(INDEX(table[Détails],MATCH(ROW()-4,table[Ordre3],0)),"")</f>
        <v/>
      </c>
    </row>
    <row r="517" spans="14:16">
      <c r="N517" s="141" t="str">
        <f>IFERROR(INDEX(table[Désignation],MATCH(ROW()-4,table[Ordre],0)),"")</f>
        <v/>
      </c>
      <c r="O517" s="139" t="str">
        <f>IFERROR(INDEX(table[[Fournisseur ]],MATCH(ROW()-4,table[Ordre2],0)),"")</f>
        <v/>
      </c>
      <c r="P517" s="139" t="str">
        <f>IFERROR(INDEX(table[Détails],MATCH(ROW()-4,table[Ordre3],0)),"")</f>
        <v/>
      </c>
    </row>
    <row r="518" spans="14:16">
      <c r="N518" s="141" t="str">
        <f>IFERROR(INDEX(table[Désignation],MATCH(ROW()-4,table[Ordre],0)),"")</f>
        <v/>
      </c>
      <c r="O518" s="139" t="str">
        <f>IFERROR(INDEX(table[[Fournisseur ]],MATCH(ROW()-4,table[Ordre2],0)),"")</f>
        <v/>
      </c>
      <c r="P518" s="139" t="str">
        <f>IFERROR(INDEX(table[Détails],MATCH(ROW()-4,table[Ordre3],0)),"")</f>
        <v/>
      </c>
    </row>
    <row r="519" spans="14:16">
      <c r="N519" s="141" t="str">
        <f>IFERROR(INDEX(table[Désignation],MATCH(ROW()-4,table[Ordre],0)),"")</f>
        <v/>
      </c>
      <c r="O519" s="139" t="str">
        <f>IFERROR(INDEX(table[[Fournisseur ]],MATCH(ROW()-4,table[Ordre2],0)),"")</f>
        <v/>
      </c>
      <c r="P519" s="139" t="str">
        <f>IFERROR(INDEX(table[Détails],MATCH(ROW()-4,table[Ordre3],0)),"")</f>
        <v/>
      </c>
    </row>
    <row r="520" spans="14:16">
      <c r="N520" s="141" t="str">
        <f>IFERROR(INDEX(table[Désignation],MATCH(ROW()-4,table[Ordre],0)),"")</f>
        <v/>
      </c>
      <c r="O520" s="139" t="str">
        <f>IFERROR(INDEX(table[[Fournisseur ]],MATCH(ROW()-4,table[Ordre2],0)),"")</f>
        <v/>
      </c>
      <c r="P520" s="139" t="str">
        <f>IFERROR(INDEX(table[Détails],MATCH(ROW()-4,table[Ordre3],0)),"")</f>
        <v/>
      </c>
    </row>
    <row r="521" spans="14:16">
      <c r="N521" s="141" t="str">
        <f>IFERROR(INDEX(table[Désignation],MATCH(ROW()-4,table[Ordre],0)),"")</f>
        <v/>
      </c>
      <c r="O521" s="139" t="str">
        <f>IFERROR(INDEX(table[[Fournisseur ]],MATCH(ROW()-4,table[Ordre2],0)),"")</f>
        <v/>
      </c>
      <c r="P521" s="139" t="str">
        <f>IFERROR(INDEX(table[Détails],MATCH(ROW()-4,table[Ordre3],0)),"")</f>
        <v/>
      </c>
    </row>
    <row r="522" spans="14:16">
      <c r="N522" s="141" t="str">
        <f>IFERROR(INDEX(table[Désignation],MATCH(ROW()-4,table[Ordre],0)),"")</f>
        <v/>
      </c>
      <c r="O522" s="139" t="str">
        <f>IFERROR(INDEX(table[[Fournisseur ]],MATCH(ROW()-4,table[Ordre2],0)),"")</f>
        <v/>
      </c>
      <c r="P522" s="139" t="str">
        <f>IFERROR(INDEX(table[Détails],MATCH(ROW()-4,table[Ordre3],0)),"")</f>
        <v/>
      </c>
    </row>
    <row r="523" spans="14:16">
      <c r="N523" s="141" t="str">
        <f>IFERROR(INDEX(table[Désignation],MATCH(ROW()-4,table[Ordre],0)),"")</f>
        <v/>
      </c>
      <c r="O523" s="139" t="str">
        <f>IFERROR(INDEX(table[[Fournisseur ]],MATCH(ROW()-4,table[Ordre2],0)),"")</f>
        <v/>
      </c>
      <c r="P523" s="139" t="str">
        <f>IFERROR(INDEX(table[Détails],MATCH(ROW()-4,table[Ordre3],0)),"")</f>
        <v/>
      </c>
    </row>
    <row r="524" spans="14:16">
      <c r="N524" s="141" t="str">
        <f>IFERROR(INDEX(table[Désignation],MATCH(ROW()-4,table[Ordre],0)),"")</f>
        <v/>
      </c>
      <c r="O524" s="139" t="str">
        <f>IFERROR(INDEX(table[[Fournisseur ]],MATCH(ROW()-4,table[Ordre2],0)),"")</f>
        <v/>
      </c>
      <c r="P524" s="139" t="str">
        <f>IFERROR(INDEX(table[Détails],MATCH(ROW()-4,table[Ordre3],0)),"")</f>
        <v/>
      </c>
    </row>
    <row r="525" spans="14:16">
      <c r="N525" s="141" t="str">
        <f>IFERROR(INDEX(table[Désignation],MATCH(ROW()-4,table[Ordre],0)),"")</f>
        <v/>
      </c>
      <c r="O525" s="139" t="str">
        <f>IFERROR(INDEX(table[[Fournisseur ]],MATCH(ROW()-4,table[Ordre2],0)),"")</f>
        <v/>
      </c>
      <c r="P525" s="139" t="str">
        <f>IFERROR(INDEX(table[Détails],MATCH(ROW()-4,table[Ordre3],0)),"")</f>
        <v/>
      </c>
    </row>
    <row r="526" spans="14:16">
      <c r="N526" s="141" t="str">
        <f>IFERROR(INDEX(table[Désignation],MATCH(ROW()-4,table[Ordre],0)),"")</f>
        <v/>
      </c>
      <c r="O526" s="139" t="str">
        <f>IFERROR(INDEX(table[[Fournisseur ]],MATCH(ROW()-4,table[Ordre2],0)),"")</f>
        <v/>
      </c>
      <c r="P526" s="139" t="str">
        <f>IFERROR(INDEX(table[Détails],MATCH(ROW()-4,table[Ordre3],0)),"")</f>
        <v/>
      </c>
    </row>
    <row r="527" spans="14:16">
      <c r="N527" s="141" t="str">
        <f>IFERROR(INDEX(table[Désignation],MATCH(ROW()-4,table[Ordre],0)),"")</f>
        <v/>
      </c>
      <c r="O527" s="139" t="str">
        <f>IFERROR(INDEX(table[[Fournisseur ]],MATCH(ROW()-4,table[Ordre2],0)),"")</f>
        <v/>
      </c>
      <c r="P527" s="139" t="str">
        <f>IFERROR(INDEX(table[Détails],MATCH(ROW()-4,table[Ordre3],0)),"")</f>
        <v/>
      </c>
    </row>
    <row r="528" spans="14:16">
      <c r="N528" s="141" t="str">
        <f>IFERROR(INDEX(table[Désignation],MATCH(ROW()-4,table[Ordre],0)),"")</f>
        <v/>
      </c>
      <c r="O528" s="139" t="str">
        <f>IFERROR(INDEX(table[[Fournisseur ]],MATCH(ROW()-4,table[Ordre2],0)),"")</f>
        <v/>
      </c>
      <c r="P528" s="139" t="str">
        <f>IFERROR(INDEX(table[Détails],MATCH(ROW()-4,table[Ordre3],0)),"")</f>
        <v/>
      </c>
    </row>
    <row r="529" spans="14:16">
      <c r="N529" s="141" t="str">
        <f>IFERROR(INDEX(table[Désignation],MATCH(ROW()-4,table[Ordre],0)),"")</f>
        <v/>
      </c>
      <c r="O529" s="139" t="str">
        <f>IFERROR(INDEX(table[[Fournisseur ]],MATCH(ROW()-4,table[Ordre2],0)),"")</f>
        <v/>
      </c>
      <c r="P529" s="139" t="str">
        <f>IFERROR(INDEX(table[Détails],MATCH(ROW()-4,table[Ordre3],0)),"")</f>
        <v/>
      </c>
    </row>
    <row r="530" spans="14:16">
      <c r="N530" s="141" t="str">
        <f>IFERROR(INDEX(table[Désignation],MATCH(ROW()-4,table[Ordre],0)),"")</f>
        <v/>
      </c>
      <c r="O530" s="139" t="str">
        <f>IFERROR(INDEX(table[[Fournisseur ]],MATCH(ROW()-4,table[Ordre2],0)),"")</f>
        <v/>
      </c>
      <c r="P530" s="139" t="str">
        <f>IFERROR(INDEX(table[Détails],MATCH(ROW()-4,table[Ordre3],0)),"")</f>
        <v/>
      </c>
    </row>
    <row r="531" spans="14:16">
      <c r="N531" s="141" t="str">
        <f>IFERROR(INDEX(table[Désignation],MATCH(ROW()-4,table[Ordre],0)),"")</f>
        <v/>
      </c>
      <c r="O531" s="139" t="str">
        <f>IFERROR(INDEX(table[[Fournisseur ]],MATCH(ROW()-4,table[Ordre2],0)),"")</f>
        <v/>
      </c>
      <c r="P531" s="139" t="str">
        <f>IFERROR(INDEX(table[Détails],MATCH(ROW()-4,table[Ordre3],0)),"")</f>
        <v/>
      </c>
    </row>
    <row r="532" spans="14:16">
      <c r="N532" s="141" t="str">
        <f>IFERROR(INDEX(table[Désignation],MATCH(ROW()-4,table[Ordre],0)),"")</f>
        <v/>
      </c>
      <c r="O532" s="139" t="str">
        <f>IFERROR(INDEX(table[[Fournisseur ]],MATCH(ROW()-4,table[Ordre2],0)),"")</f>
        <v/>
      </c>
      <c r="P532" s="139" t="str">
        <f>IFERROR(INDEX(table[Détails],MATCH(ROW()-4,table[Ordre3],0)),"")</f>
        <v/>
      </c>
    </row>
    <row r="533" spans="14:16">
      <c r="N533" s="141" t="str">
        <f>IFERROR(INDEX(table[Désignation],MATCH(ROW()-4,table[Ordre],0)),"")</f>
        <v/>
      </c>
      <c r="O533" s="139" t="str">
        <f>IFERROR(INDEX(table[[Fournisseur ]],MATCH(ROW()-4,table[Ordre2],0)),"")</f>
        <v/>
      </c>
      <c r="P533" s="139" t="str">
        <f>IFERROR(INDEX(table[Détails],MATCH(ROW()-4,table[Ordre3],0)),"")</f>
        <v/>
      </c>
    </row>
    <row r="534" spans="14:16">
      <c r="N534" s="141" t="str">
        <f>IFERROR(INDEX(table[Désignation],MATCH(ROW()-4,table[Ordre],0)),"")</f>
        <v/>
      </c>
      <c r="O534" s="139" t="str">
        <f>IFERROR(INDEX(table[[Fournisseur ]],MATCH(ROW()-4,table[Ordre2],0)),"")</f>
        <v/>
      </c>
      <c r="P534" s="139" t="str">
        <f>IFERROR(INDEX(table[Détails],MATCH(ROW()-4,table[Ordre3],0)),"")</f>
        <v/>
      </c>
    </row>
    <row r="535" spans="14:16">
      <c r="N535" s="141" t="str">
        <f>IFERROR(INDEX(table[Désignation],MATCH(ROW()-4,table[Ordre],0)),"")</f>
        <v/>
      </c>
      <c r="O535" s="139" t="str">
        <f>IFERROR(INDEX(table[[Fournisseur ]],MATCH(ROW()-4,table[Ordre2],0)),"")</f>
        <v/>
      </c>
      <c r="P535" s="139" t="str">
        <f>IFERROR(INDEX(table[Détails],MATCH(ROW()-4,table[Ordre3],0)),"")</f>
        <v/>
      </c>
    </row>
    <row r="536" spans="14:16">
      <c r="N536" s="141" t="str">
        <f>IFERROR(INDEX(table[Désignation],MATCH(ROW()-4,table[Ordre],0)),"")</f>
        <v/>
      </c>
      <c r="O536" s="139" t="str">
        <f>IFERROR(INDEX(table[[Fournisseur ]],MATCH(ROW()-4,table[Ordre2],0)),"")</f>
        <v/>
      </c>
      <c r="P536" s="139" t="str">
        <f>IFERROR(INDEX(table[Détails],MATCH(ROW()-4,table[Ordre3],0)),"")</f>
        <v/>
      </c>
    </row>
    <row r="537" spans="14:16">
      <c r="N537" s="141" t="str">
        <f>IFERROR(INDEX(table[Désignation],MATCH(ROW()-4,table[Ordre],0)),"")</f>
        <v/>
      </c>
      <c r="O537" s="139" t="str">
        <f>IFERROR(INDEX(table[[Fournisseur ]],MATCH(ROW()-4,table[Ordre2],0)),"")</f>
        <v/>
      </c>
      <c r="P537" s="139" t="str">
        <f>IFERROR(INDEX(table[Détails],MATCH(ROW()-4,table[Ordre3],0)),"")</f>
        <v/>
      </c>
    </row>
    <row r="538" spans="14:16">
      <c r="N538" s="141" t="str">
        <f>IFERROR(INDEX(table[Désignation],MATCH(ROW()-4,table[Ordre],0)),"")</f>
        <v/>
      </c>
      <c r="O538" s="139" t="str">
        <f>IFERROR(INDEX(table[[Fournisseur ]],MATCH(ROW()-4,table[Ordre2],0)),"")</f>
        <v/>
      </c>
      <c r="P538" s="139" t="str">
        <f>IFERROR(INDEX(table[Détails],MATCH(ROW()-4,table[Ordre3],0)),"")</f>
        <v/>
      </c>
    </row>
    <row r="539" spans="14:16">
      <c r="N539" s="141" t="str">
        <f>IFERROR(INDEX(table[Désignation],MATCH(ROW()-4,table[Ordre],0)),"")</f>
        <v/>
      </c>
      <c r="O539" s="139" t="str">
        <f>IFERROR(INDEX(table[[Fournisseur ]],MATCH(ROW()-4,table[Ordre2],0)),"")</f>
        <v/>
      </c>
      <c r="P539" s="139" t="str">
        <f>IFERROR(INDEX(table[Détails],MATCH(ROW()-4,table[Ordre3],0)),"")</f>
        <v/>
      </c>
    </row>
    <row r="540" spans="14:16">
      <c r="N540" s="141" t="str">
        <f>IFERROR(INDEX(table[Désignation],MATCH(ROW()-4,table[Ordre],0)),"")</f>
        <v/>
      </c>
      <c r="O540" s="139" t="str">
        <f>IFERROR(INDEX(table[[Fournisseur ]],MATCH(ROW()-4,table[Ordre2],0)),"")</f>
        <v/>
      </c>
      <c r="P540" s="139" t="str">
        <f>IFERROR(INDEX(table[Détails],MATCH(ROW()-4,table[Ordre3],0)),"")</f>
        <v/>
      </c>
    </row>
    <row r="541" spans="14:16">
      <c r="N541" s="141" t="str">
        <f>IFERROR(INDEX(table[Désignation],MATCH(ROW()-4,table[Ordre],0)),"")</f>
        <v/>
      </c>
      <c r="O541" s="139" t="str">
        <f>IFERROR(INDEX(table[[Fournisseur ]],MATCH(ROW()-4,table[Ordre2],0)),"")</f>
        <v/>
      </c>
      <c r="P541" s="139" t="str">
        <f>IFERROR(INDEX(table[Détails],MATCH(ROW()-4,table[Ordre3],0)),"")</f>
        <v/>
      </c>
    </row>
    <row r="542" spans="14:16">
      <c r="N542" s="141" t="str">
        <f>IFERROR(INDEX(table[Désignation],MATCH(ROW()-4,table[Ordre],0)),"")</f>
        <v/>
      </c>
      <c r="O542" s="139" t="str">
        <f>IFERROR(INDEX(table[[Fournisseur ]],MATCH(ROW()-4,table[Ordre2],0)),"")</f>
        <v/>
      </c>
      <c r="P542" s="139" t="str">
        <f>IFERROR(INDEX(table[Détails],MATCH(ROW()-4,table[Ordre3],0)),"")</f>
        <v/>
      </c>
    </row>
    <row r="543" spans="14:16">
      <c r="N543" s="141" t="str">
        <f>IFERROR(INDEX(table[Désignation],MATCH(ROW()-4,table[Ordre],0)),"")</f>
        <v/>
      </c>
      <c r="O543" s="139" t="str">
        <f>IFERROR(INDEX(table[[Fournisseur ]],MATCH(ROW()-4,table[Ordre2],0)),"")</f>
        <v/>
      </c>
      <c r="P543" s="139" t="str">
        <f>IFERROR(INDEX(table[Détails],MATCH(ROW()-4,table[Ordre3],0)),"")</f>
        <v/>
      </c>
    </row>
    <row r="544" spans="14:16">
      <c r="N544" s="141" t="str">
        <f>IFERROR(INDEX(table[Désignation],MATCH(ROW()-4,table[Ordre],0)),"")</f>
        <v/>
      </c>
      <c r="O544" s="139" t="str">
        <f>IFERROR(INDEX(table[[Fournisseur ]],MATCH(ROW()-4,table[Ordre2],0)),"")</f>
        <v/>
      </c>
      <c r="P544" s="139" t="str">
        <f>IFERROR(INDEX(table[Détails],MATCH(ROW()-4,table[Ordre3],0)),"")</f>
        <v/>
      </c>
    </row>
    <row r="545" spans="14:16">
      <c r="N545" s="141" t="str">
        <f>IFERROR(INDEX(table[Désignation],MATCH(ROW()-4,table[Ordre],0)),"")</f>
        <v/>
      </c>
      <c r="O545" s="139" t="str">
        <f>IFERROR(INDEX(table[[Fournisseur ]],MATCH(ROW()-4,table[Ordre2],0)),"")</f>
        <v/>
      </c>
      <c r="P545" s="139" t="str">
        <f>IFERROR(INDEX(table[Détails],MATCH(ROW()-4,table[Ordre3],0)),"")</f>
        <v/>
      </c>
    </row>
    <row r="546" spans="14:16">
      <c r="N546" s="141" t="str">
        <f>IFERROR(INDEX(table[Désignation],MATCH(ROW()-4,table[Ordre],0)),"")</f>
        <v/>
      </c>
      <c r="O546" s="139" t="str">
        <f>IFERROR(INDEX(table[[Fournisseur ]],MATCH(ROW()-4,table[Ordre2],0)),"")</f>
        <v/>
      </c>
      <c r="P546" s="139" t="str">
        <f>IFERROR(INDEX(table[Détails],MATCH(ROW()-4,table[Ordre3],0)),"")</f>
        <v/>
      </c>
    </row>
    <row r="547" spans="14:16">
      <c r="N547" s="141" t="str">
        <f>IFERROR(INDEX(table[Désignation],MATCH(ROW()-4,table[Ordre],0)),"")</f>
        <v/>
      </c>
      <c r="O547" s="139" t="str">
        <f>IFERROR(INDEX(table[[Fournisseur ]],MATCH(ROW()-4,table[Ordre2],0)),"")</f>
        <v/>
      </c>
      <c r="P547" s="139" t="str">
        <f>IFERROR(INDEX(table[Détails],MATCH(ROW()-4,table[Ordre3],0)),"")</f>
        <v/>
      </c>
    </row>
    <row r="548" spans="14:16">
      <c r="N548" s="141" t="str">
        <f>IFERROR(INDEX(table[Désignation],MATCH(ROW()-4,table[Ordre],0)),"")</f>
        <v/>
      </c>
      <c r="O548" s="139" t="str">
        <f>IFERROR(INDEX(table[[Fournisseur ]],MATCH(ROW()-4,table[Ordre2],0)),"")</f>
        <v/>
      </c>
      <c r="P548" s="139" t="str">
        <f>IFERROR(INDEX(table[Détails],MATCH(ROW()-4,table[Ordre3],0)),"")</f>
        <v/>
      </c>
    </row>
    <row r="549" spans="14:16">
      <c r="N549" s="141" t="str">
        <f>IFERROR(INDEX(table[Désignation],MATCH(ROW()-4,table[Ordre],0)),"")</f>
        <v/>
      </c>
      <c r="O549" s="139" t="str">
        <f>IFERROR(INDEX(table[[Fournisseur ]],MATCH(ROW()-4,table[Ordre2],0)),"")</f>
        <v/>
      </c>
      <c r="P549" s="139" t="str">
        <f>IFERROR(INDEX(table[Détails],MATCH(ROW()-4,table[Ordre3],0)),"")</f>
        <v/>
      </c>
    </row>
    <row r="550" spans="14:16">
      <c r="N550" s="141" t="str">
        <f>IFERROR(INDEX(table[Désignation],MATCH(ROW()-4,table[Ordre],0)),"")</f>
        <v/>
      </c>
      <c r="O550" s="139" t="str">
        <f>IFERROR(INDEX(table[[Fournisseur ]],MATCH(ROW()-4,table[Ordre2],0)),"")</f>
        <v/>
      </c>
      <c r="P550" s="139" t="str">
        <f>IFERROR(INDEX(table[Détails],MATCH(ROW()-4,table[Ordre3],0)),"")</f>
        <v/>
      </c>
    </row>
    <row r="551" spans="14:16">
      <c r="N551" s="141" t="str">
        <f>IFERROR(INDEX(table[Désignation],MATCH(ROW()-4,table[Ordre],0)),"")</f>
        <v/>
      </c>
      <c r="O551" s="139" t="str">
        <f>IFERROR(INDEX(table[[Fournisseur ]],MATCH(ROW()-4,table[Ordre2],0)),"")</f>
        <v/>
      </c>
      <c r="P551" s="139" t="str">
        <f>IFERROR(INDEX(table[Détails],MATCH(ROW()-4,table[Ordre3],0)),"")</f>
        <v/>
      </c>
    </row>
    <row r="552" spans="14:16">
      <c r="N552" s="141" t="str">
        <f>IFERROR(INDEX(table[Désignation],MATCH(ROW()-4,table[Ordre],0)),"")</f>
        <v/>
      </c>
      <c r="O552" s="139" t="str">
        <f>IFERROR(INDEX(table[[Fournisseur ]],MATCH(ROW()-4,table[Ordre2],0)),"")</f>
        <v/>
      </c>
      <c r="P552" s="139" t="str">
        <f>IFERROR(INDEX(table[Détails],MATCH(ROW()-4,table[Ordre3],0)),"")</f>
        <v/>
      </c>
    </row>
    <row r="553" spans="14:16">
      <c r="N553" s="141" t="str">
        <f>IFERROR(INDEX(table[Désignation],MATCH(ROW()-4,table[Ordre],0)),"")</f>
        <v/>
      </c>
      <c r="O553" s="139" t="str">
        <f>IFERROR(INDEX(table[[Fournisseur ]],MATCH(ROW()-4,table[Ordre2],0)),"")</f>
        <v/>
      </c>
      <c r="P553" s="139" t="str">
        <f>IFERROR(INDEX(table[Détails],MATCH(ROW()-4,table[Ordre3],0)),"")</f>
        <v/>
      </c>
    </row>
    <row r="554" spans="14:16">
      <c r="N554" s="141" t="str">
        <f>IFERROR(INDEX(table[Désignation],MATCH(ROW()-4,table[Ordre],0)),"")</f>
        <v/>
      </c>
      <c r="O554" s="139" t="str">
        <f>IFERROR(INDEX(table[[Fournisseur ]],MATCH(ROW()-4,table[Ordre2],0)),"")</f>
        <v/>
      </c>
      <c r="P554" s="139" t="str">
        <f>IFERROR(INDEX(table[Détails],MATCH(ROW()-4,table[Ordre3],0)),"")</f>
        <v/>
      </c>
    </row>
    <row r="555" spans="14:16">
      <c r="N555" s="141" t="str">
        <f>IFERROR(INDEX(table[Désignation],MATCH(ROW()-4,table[Ordre],0)),"")</f>
        <v/>
      </c>
      <c r="O555" s="139" t="str">
        <f>IFERROR(INDEX(table[[Fournisseur ]],MATCH(ROW()-4,table[Ordre2],0)),"")</f>
        <v/>
      </c>
      <c r="P555" s="139" t="str">
        <f>IFERROR(INDEX(table[Détails],MATCH(ROW()-4,table[Ordre3],0)),"")</f>
        <v/>
      </c>
    </row>
    <row r="556" spans="14:16">
      <c r="N556" s="141" t="str">
        <f>IFERROR(INDEX(table[Désignation],MATCH(ROW()-4,table[Ordre],0)),"")</f>
        <v/>
      </c>
      <c r="O556" s="139" t="str">
        <f>IFERROR(INDEX(table[[Fournisseur ]],MATCH(ROW()-4,table[Ordre2],0)),"")</f>
        <v/>
      </c>
      <c r="P556" s="139" t="str">
        <f>IFERROR(INDEX(table[Détails],MATCH(ROW()-4,table[Ordre3],0)),"")</f>
        <v/>
      </c>
    </row>
    <row r="557" spans="14:16">
      <c r="N557" s="141" t="str">
        <f>IFERROR(INDEX(table[Désignation],MATCH(ROW()-4,table[Ordre],0)),"")</f>
        <v/>
      </c>
      <c r="O557" s="139" t="str">
        <f>IFERROR(INDEX(table[[Fournisseur ]],MATCH(ROW()-4,table[Ordre2],0)),"")</f>
        <v/>
      </c>
      <c r="P557" s="139" t="str">
        <f>IFERROR(INDEX(table[Détails],MATCH(ROW()-4,table[Ordre3],0)),"")</f>
        <v/>
      </c>
    </row>
    <row r="558" spans="14:16">
      <c r="N558" s="141" t="str">
        <f>IFERROR(INDEX(table[Désignation],MATCH(ROW()-4,table[Ordre],0)),"")</f>
        <v/>
      </c>
      <c r="O558" s="139" t="str">
        <f>IFERROR(INDEX(table[[Fournisseur ]],MATCH(ROW()-4,table[Ordre2],0)),"")</f>
        <v/>
      </c>
      <c r="P558" s="139" t="str">
        <f>IFERROR(INDEX(table[Détails],MATCH(ROW()-4,table[Ordre3],0)),"")</f>
        <v/>
      </c>
    </row>
    <row r="559" spans="14:16">
      <c r="N559" s="141" t="str">
        <f>IFERROR(INDEX(table[Désignation],MATCH(ROW()-4,table[Ordre],0)),"")</f>
        <v/>
      </c>
      <c r="O559" s="139" t="str">
        <f>IFERROR(INDEX(table[[Fournisseur ]],MATCH(ROW()-4,table[Ordre2],0)),"")</f>
        <v/>
      </c>
      <c r="P559" s="139" t="str">
        <f>IFERROR(INDEX(table[Détails],MATCH(ROW()-4,table[Ordre3],0)),"")</f>
        <v/>
      </c>
    </row>
    <row r="560" spans="14:16">
      <c r="N560" s="141" t="str">
        <f>IFERROR(INDEX(table[Désignation],MATCH(ROW()-4,table[Ordre],0)),"")</f>
        <v/>
      </c>
      <c r="O560" s="139" t="str">
        <f>IFERROR(INDEX(table[[Fournisseur ]],MATCH(ROW()-4,table[Ordre2],0)),"")</f>
        <v/>
      </c>
      <c r="P560" s="139" t="str">
        <f>IFERROR(INDEX(table[Détails],MATCH(ROW()-4,table[Ordre3],0)),"")</f>
        <v/>
      </c>
    </row>
    <row r="561" spans="14:16">
      <c r="N561" s="141" t="str">
        <f>IFERROR(INDEX(table[Désignation],MATCH(ROW()-4,table[Ordre],0)),"")</f>
        <v/>
      </c>
      <c r="O561" s="139" t="str">
        <f>IFERROR(INDEX(table[[Fournisseur ]],MATCH(ROW()-4,table[Ordre2],0)),"")</f>
        <v/>
      </c>
      <c r="P561" s="139" t="str">
        <f>IFERROR(INDEX(table[Détails],MATCH(ROW()-4,table[Ordre3],0)),"")</f>
        <v/>
      </c>
    </row>
    <row r="562" spans="14:16">
      <c r="N562" s="141" t="str">
        <f>IFERROR(INDEX(table[Désignation],MATCH(ROW()-4,table[Ordre],0)),"")</f>
        <v/>
      </c>
      <c r="O562" s="139" t="str">
        <f>IFERROR(INDEX(table[[Fournisseur ]],MATCH(ROW()-4,table[Ordre2],0)),"")</f>
        <v/>
      </c>
      <c r="P562" s="139" t="str">
        <f>IFERROR(INDEX(table[Détails],MATCH(ROW()-4,table[Ordre3],0)),"")</f>
        <v/>
      </c>
    </row>
    <row r="563" spans="14:16">
      <c r="N563" s="141" t="str">
        <f>IFERROR(INDEX(table[Désignation],MATCH(ROW()-4,table[Ordre],0)),"")</f>
        <v/>
      </c>
      <c r="O563" s="139" t="str">
        <f>IFERROR(INDEX(table[[Fournisseur ]],MATCH(ROW()-4,table[Ordre2],0)),"")</f>
        <v/>
      </c>
      <c r="P563" s="139" t="str">
        <f>IFERROR(INDEX(table[Détails],MATCH(ROW()-4,table[Ordre3],0)),"")</f>
        <v/>
      </c>
    </row>
    <row r="564" spans="14:16">
      <c r="N564" s="141" t="str">
        <f>IFERROR(INDEX(table[Désignation],MATCH(ROW()-4,table[Ordre],0)),"")</f>
        <v/>
      </c>
      <c r="O564" s="139" t="str">
        <f>IFERROR(INDEX(table[[Fournisseur ]],MATCH(ROW()-4,table[Ordre2],0)),"")</f>
        <v/>
      </c>
      <c r="P564" s="139" t="str">
        <f>IFERROR(INDEX(table[Détails],MATCH(ROW()-4,table[Ordre3],0)),"")</f>
        <v/>
      </c>
    </row>
    <row r="565" spans="14:16">
      <c r="N565" s="141" t="str">
        <f>IFERROR(INDEX(table[Désignation],MATCH(ROW()-4,table[Ordre],0)),"")</f>
        <v/>
      </c>
      <c r="O565" s="139" t="str">
        <f>IFERROR(INDEX(table[[Fournisseur ]],MATCH(ROW()-4,table[Ordre2],0)),"")</f>
        <v/>
      </c>
      <c r="P565" s="139" t="str">
        <f>IFERROR(INDEX(table[Détails],MATCH(ROW()-4,table[Ordre3],0)),"")</f>
        <v/>
      </c>
    </row>
    <row r="566" spans="14:16">
      <c r="N566" s="141" t="str">
        <f>IFERROR(INDEX(table[Désignation],MATCH(ROW()-4,table[Ordre],0)),"")</f>
        <v/>
      </c>
      <c r="O566" s="139" t="str">
        <f>IFERROR(INDEX(table[[Fournisseur ]],MATCH(ROW()-4,table[Ordre2],0)),"")</f>
        <v/>
      </c>
      <c r="P566" s="139" t="str">
        <f>IFERROR(INDEX(table[Détails],MATCH(ROW()-4,table[Ordre3],0)),"")</f>
        <v/>
      </c>
    </row>
    <row r="567" spans="14:16">
      <c r="N567" s="141" t="str">
        <f>IFERROR(INDEX(table[Désignation],MATCH(ROW()-4,table[Ordre],0)),"")</f>
        <v/>
      </c>
      <c r="O567" s="139" t="str">
        <f>IFERROR(INDEX(table[[Fournisseur ]],MATCH(ROW()-4,table[Ordre2],0)),"")</f>
        <v/>
      </c>
      <c r="P567" s="139" t="str">
        <f>IFERROR(INDEX(table[Détails],MATCH(ROW()-4,table[Ordre3],0)),"")</f>
        <v/>
      </c>
    </row>
    <row r="568" spans="14:16">
      <c r="N568" s="141" t="str">
        <f>IFERROR(INDEX(table[Désignation],MATCH(ROW()-4,table[Ordre],0)),"")</f>
        <v/>
      </c>
      <c r="O568" s="139" t="str">
        <f>IFERROR(INDEX(table[[Fournisseur ]],MATCH(ROW()-4,table[Ordre2],0)),"")</f>
        <v/>
      </c>
      <c r="P568" s="139" t="str">
        <f>IFERROR(INDEX(table[Détails],MATCH(ROW()-4,table[Ordre3],0)),"")</f>
        <v/>
      </c>
    </row>
    <row r="569" spans="14:16">
      <c r="N569" s="141" t="str">
        <f>IFERROR(INDEX(table[Désignation],MATCH(ROW()-4,table[Ordre],0)),"")</f>
        <v/>
      </c>
      <c r="O569" s="139" t="str">
        <f>IFERROR(INDEX(table[[Fournisseur ]],MATCH(ROW()-4,table[Ordre2],0)),"")</f>
        <v/>
      </c>
      <c r="P569" s="139" t="str">
        <f>IFERROR(INDEX(table[Détails],MATCH(ROW()-4,table[Ordre3],0)),"")</f>
        <v/>
      </c>
    </row>
    <row r="570" spans="14:16">
      <c r="N570" s="141" t="str">
        <f>IFERROR(INDEX(table[Désignation],MATCH(ROW()-4,table[Ordre],0)),"")</f>
        <v/>
      </c>
      <c r="O570" s="139" t="str">
        <f>IFERROR(INDEX(table[[Fournisseur ]],MATCH(ROW()-4,table[Ordre2],0)),"")</f>
        <v/>
      </c>
      <c r="P570" s="139" t="str">
        <f>IFERROR(INDEX(table[Détails],MATCH(ROW()-4,table[Ordre3],0)),"")</f>
        <v/>
      </c>
    </row>
    <row r="571" spans="14:16">
      <c r="N571" s="141" t="str">
        <f>IFERROR(INDEX(table[Désignation],MATCH(ROW()-4,table[Ordre],0)),"")</f>
        <v/>
      </c>
      <c r="O571" s="139" t="str">
        <f>IFERROR(INDEX(table[[Fournisseur ]],MATCH(ROW()-4,table[Ordre2],0)),"")</f>
        <v/>
      </c>
      <c r="P571" s="139" t="str">
        <f>IFERROR(INDEX(table[Détails],MATCH(ROW()-4,table[Ordre3],0)),"")</f>
        <v/>
      </c>
    </row>
    <row r="572" spans="14:16">
      <c r="N572" s="141" t="str">
        <f>IFERROR(INDEX(table[Désignation],MATCH(ROW()-4,table[Ordre],0)),"")</f>
        <v/>
      </c>
      <c r="O572" s="139" t="str">
        <f>IFERROR(INDEX(table[[Fournisseur ]],MATCH(ROW()-4,table[Ordre2],0)),"")</f>
        <v/>
      </c>
      <c r="P572" s="139" t="str">
        <f>IFERROR(INDEX(table[Détails],MATCH(ROW()-4,table[Ordre3],0)),"")</f>
        <v/>
      </c>
    </row>
    <row r="573" spans="14:16">
      <c r="N573" s="141" t="str">
        <f>IFERROR(INDEX(table[Désignation],MATCH(ROW()-4,table[Ordre],0)),"")</f>
        <v/>
      </c>
      <c r="O573" s="139" t="str">
        <f>IFERROR(INDEX(table[[Fournisseur ]],MATCH(ROW()-4,table[Ordre2],0)),"")</f>
        <v/>
      </c>
      <c r="P573" s="139" t="str">
        <f>IFERROR(INDEX(table[Détails],MATCH(ROW()-4,table[Ordre3],0)),"")</f>
        <v/>
      </c>
    </row>
    <row r="574" spans="14:16">
      <c r="N574" s="141" t="str">
        <f>IFERROR(INDEX(table[Désignation],MATCH(ROW()-4,table[Ordre],0)),"")</f>
        <v/>
      </c>
      <c r="O574" s="139" t="str">
        <f>IFERROR(INDEX(table[[Fournisseur ]],MATCH(ROW()-4,table[Ordre2],0)),"")</f>
        <v/>
      </c>
      <c r="P574" s="139" t="str">
        <f>IFERROR(INDEX(table[Détails],MATCH(ROW()-4,table[Ordre3],0)),"")</f>
        <v/>
      </c>
    </row>
    <row r="575" spans="14:16">
      <c r="N575" s="141" t="str">
        <f>IFERROR(INDEX(table[Désignation],MATCH(ROW()-4,table[Ordre],0)),"")</f>
        <v/>
      </c>
      <c r="O575" s="139" t="str">
        <f>IFERROR(INDEX(table[[Fournisseur ]],MATCH(ROW()-4,table[Ordre2],0)),"")</f>
        <v/>
      </c>
      <c r="P575" s="139" t="str">
        <f>IFERROR(INDEX(table[Détails],MATCH(ROW()-4,table[Ordre3],0)),"")</f>
        <v/>
      </c>
    </row>
    <row r="576" spans="14:16">
      <c r="N576" s="141" t="str">
        <f>IFERROR(INDEX(table[Désignation],MATCH(ROW()-4,table[Ordre],0)),"")</f>
        <v/>
      </c>
      <c r="O576" s="139" t="str">
        <f>IFERROR(INDEX(table[[Fournisseur ]],MATCH(ROW()-4,table[Ordre2],0)),"")</f>
        <v/>
      </c>
      <c r="P576" s="139" t="str">
        <f>IFERROR(INDEX(table[Détails],MATCH(ROW()-4,table[Ordre3],0)),"")</f>
        <v/>
      </c>
    </row>
    <row r="577" spans="14:16">
      <c r="N577" s="141" t="str">
        <f>IFERROR(INDEX(table[Désignation],MATCH(ROW()-4,table[Ordre],0)),"")</f>
        <v/>
      </c>
      <c r="O577" s="139" t="str">
        <f>IFERROR(INDEX(table[[Fournisseur ]],MATCH(ROW()-4,table[Ordre2],0)),"")</f>
        <v/>
      </c>
      <c r="P577" s="139" t="str">
        <f>IFERROR(INDEX(table[Détails],MATCH(ROW()-4,table[Ordre3],0)),"")</f>
        <v/>
      </c>
    </row>
    <row r="578" spans="14:16">
      <c r="N578" s="141" t="str">
        <f>IFERROR(INDEX(table[Désignation],MATCH(ROW()-4,table[Ordre],0)),"")</f>
        <v/>
      </c>
      <c r="O578" s="139" t="str">
        <f>IFERROR(INDEX(table[[Fournisseur ]],MATCH(ROW()-4,table[Ordre2],0)),"")</f>
        <v/>
      </c>
      <c r="P578" s="139" t="str">
        <f>IFERROR(INDEX(table[Détails],MATCH(ROW()-4,table[Ordre3],0)),"")</f>
        <v/>
      </c>
    </row>
    <row r="579" spans="14:16">
      <c r="N579" s="141" t="str">
        <f>IFERROR(INDEX(table[Désignation],MATCH(ROW()-4,table[Ordre],0)),"")</f>
        <v/>
      </c>
      <c r="O579" s="139" t="str">
        <f>IFERROR(INDEX(table[[Fournisseur ]],MATCH(ROW()-4,table[Ordre2],0)),"")</f>
        <v/>
      </c>
      <c r="P579" s="139" t="str">
        <f>IFERROR(INDEX(table[Détails],MATCH(ROW()-4,table[Ordre3],0)),"")</f>
        <v/>
      </c>
    </row>
    <row r="580" spans="14:16">
      <c r="N580" s="141" t="str">
        <f>IFERROR(INDEX(table[Désignation],MATCH(ROW()-4,table[Ordre],0)),"")</f>
        <v/>
      </c>
      <c r="O580" s="139" t="str">
        <f>IFERROR(INDEX(table[[Fournisseur ]],MATCH(ROW()-4,table[Ordre2],0)),"")</f>
        <v/>
      </c>
      <c r="P580" s="139" t="str">
        <f>IFERROR(INDEX(table[Détails],MATCH(ROW()-4,table[Ordre3],0)),"")</f>
        <v/>
      </c>
    </row>
    <row r="581" spans="14:16">
      <c r="N581" s="141" t="str">
        <f>IFERROR(INDEX(table[Désignation],MATCH(ROW()-4,table[Ordre],0)),"")</f>
        <v/>
      </c>
      <c r="O581" s="139" t="str">
        <f>IFERROR(INDEX(table[[Fournisseur ]],MATCH(ROW()-4,table[Ordre2],0)),"")</f>
        <v/>
      </c>
      <c r="P581" s="139" t="str">
        <f>IFERROR(INDEX(table[Détails],MATCH(ROW()-4,table[Ordre3],0)),"")</f>
        <v/>
      </c>
    </row>
    <row r="582" spans="14:16">
      <c r="N582" s="141" t="str">
        <f>IFERROR(INDEX(table[Désignation],MATCH(ROW()-4,table[Ordre],0)),"")</f>
        <v/>
      </c>
      <c r="O582" s="139" t="str">
        <f>IFERROR(INDEX(table[[Fournisseur ]],MATCH(ROW()-4,table[Ordre2],0)),"")</f>
        <v/>
      </c>
      <c r="P582" s="139" t="str">
        <f>IFERROR(INDEX(table[Détails],MATCH(ROW()-4,table[Ordre3],0)),"")</f>
        <v/>
      </c>
    </row>
    <row r="583" spans="14:16">
      <c r="N583" s="141" t="str">
        <f>IFERROR(INDEX(table[Désignation],MATCH(ROW()-4,table[Ordre],0)),"")</f>
        <v/>
      </c>
      <c r="O583" s="139" t="str">
        <f>IFERROR(INDEX(table[[Fournisseur ]],MATCH(ROW()-4,table[Ordre2],0)),"")</f>
        <v/>
      </c>
      <c r="P583" s="139" t="str">
        <f>IFERROR(INDEX(table[Détails],MATCH(ROW()-4,table[Ordre3],0)),"")</f>
        <v/>
      </c>
    </row>
    <row r="584" spans="14:16">
      <c r="N584" s="141" t="str">
        <f>IFERROR(INDEX(table[Désignation],MATCH(ROW()-4,table[Ordre],0)),"")</f>
        <v/>
      </c>
      <c r="O584" s="139" t="str">
        <f>IFERROR(INDEX(table[[Fournisseur ]],MATCH(ROW()-4,table[Ordre2],0)),"")</f>
        <v/>
      </c>
      <c r="P584" s="139" t="str">
        <f>IFERROR(INDEX(table[Détails],MATCH(ROW()-4,table[Ordre3],0)),"")</f>
        <v/>
      </c>
    </row>
    <row r="585" spans="14:16">
      <c r="N585" s="141" t="str">
        <f>IFERROR(INDEX(table[Désignation],MATCH(ROW()-4,table[Ordre],0)),"")</f>
        <v/>
      </c>
      <c r="O585" s="139" t="str">
        <f>IFERROR(INDEX(table[[Fournisseur ]],MATCH(ROW()-4,table[Ordre2],0)),"")</f>
        <v/>
      </c>
      <c r="P585" s="139" t="str">
        <f>IFERROR(INDEX(table[Détails],MATCH(ROW()-4,table[Ordre3],0)),"")</f>
        <v/>
      </c>
    </row>
    <row r="586" spans="14:16">
      <c r="N586" s="141" t="str">
        <f>IFERROR(INDEX(table[Désignation],MATCH(ROW()-4,table[Ordre],0)),"")</f>
        <v/>
      </c>
      <c r="O586" s="139" t="str">
        <f>IFERROR(INDEX(table[[Fournisseur ]],MATCH(ROW()-4,table[Ordre2],0)),"")</f>
        <v/>
      </c>
      <c r="P586" s="139" t="str">
        <f>IFERROR(INDEX(table[Détails],MATCH(ROW()-4,table[Ordre3],0)),"")</f>
        <v/>
      </c>
    </row>
    <row r="587" spans="14:16">
      <c r="N587" s="141" t="str">
        <f>IFERROR(INDEX(table[Désignation],MATCH(ROW()-4,table[Ordre],0)),"")</f>
        <v/>
      </c>
      <c r="O587" s="139" t="str">
        <f>IFERROR(INDEX(table[[Fournisseur ]],MATCH(ROW()-4,table[Ordre2],0)),"")</f>
        <v/>
      </c>
      <c r="P587" s="139" t="str">
        <f>IFERROR(INDEX(table[Détails],MATCH(ROW()-4,table[Ordre3],0)),"")</f>
        <v/>
      </c>
    </row>
    <row r="588" spans="14:16">
      <c r="N588" s="141" t="str">
        <f>IFERROR(INDEX(table[Désignation],MATCH(ROW()-4,table[Ordre],0)),"")</f>
        <v/>
      </c>
      <c r="O588" s="139" t="str">
        <f>IFERROR(INDEX(table[[Fournisseur ]],MATCH(ROW()-4,table[Ordre2],0)),"")</f>
        <v/>
      </c>
      <c r="P588" s="139" t="str">
        <f>IFERROR(INDEX(table[Détails],MATCH(ROW()-4,table[Ordre3],0)),"")</f>
        <v/>
      </c>
    </row>
    <row r="589" spans="14:16">
      <c r="N589" s="141" t="str">
        <f>IFERROR(INDEX(table[Désignation],MATCH(ROW()-4,table[Ordre],0)),"")</f>
        <v/>
      </c>
      <c r="O589" s="139" t="str">
        <f>IFERROR(INDEX(table[[Fournisseur ]],MATCH(ROW()-4,table[Ordre2],0)),"")</f>
        <v/>
      </c>
      <c r="P589" s="139" t="str">
        <f>IFERROR(INDEX(table[Détails],MATCH(ROW()-4,table[Ordre3],0)),"")</f>
        <v/>
      </c>
    </row>
    <row r="590" spans="14:16">
      <c r="N590" s="141" t="str">
        <f>IFERROR(INDEX(table[Désignation],MATCH(ROW()-4,table[Ordre],0)),"")</f>
        <v/>
      </c>
      <c r="O590" s="139" t="str">
        <f>IFERROR(INDEX(table[[Fournisseur ]],MATCH(ROW()-4,table[Ordre2],0)),"")</f>
        <v/>
      </c>
      <c r="P590" s="139" t="str">
        <f>IFERROR(INDEX(table[Détails],MATCH(ROW()-4,table[Ordre3],0)),"")</f>
        <v/>
      </c>
    </row>
    <row r="591" spans="14:16">
      <c r="N591" s="141" t="str">
        <f>IFERROR(INDEX(table[Désignation],MATCH(ROW()-4,table[Ordre],0)),"")</f>
        <v/>
      </c>
      <c r="O591" s="139" t="str">
        <f>IFERROR(INDEX(table[[Fournisseur ]],MATCH(ROW()-4,table[Ordre2],0)),"")</f>
        <v/>
      </c>
      <c r="P591" s="139" t="str">
        <f>IFERROR(INDEX(table[Détails],MATCH(ROW()-4,table[Ordre3],0)),"")</f>
        <v/>
      </c>
    </row>
    <row r="592" spans="14:16">
      <c r="N592" s="141" t="str">
        <f>IFERROR(INDEX(table[Désignation],MATCH(ROW()-4,table[Ordre],0)),"")</f>
        <v/>
      </c>
      <c r="O592" s="139" t="str">
        <f>IFERROR(INDEX(table[[Fournisseur ]],MATCH(ROW()-4,table[Ordre2],0)),"")</f>
        <v/>
      </c>
      <c r="P592" s="139" t="str">
        <f>IFERROR(INDEX(table[Détails],MATCH(ROW()-4,table[Ordre3],0)),"")</f>
        <v/>
      </c>
    </row>
    <row r="593" spans="14:16">
      <c r="N593" s="141" t="str">
        <f>IFERROR(INDEX(table[Désignation],MATCH(ROW()-4,table[Ordre],0)),"")</f>
        <v/>
      </c>
      <c r="O593" s="139" t="str">
        <f>IFERROR(INDEX(table[[Fournisseur ]],MATCH(ROW()-4,table[Ordre2],0)),"")</f>
        <v/>
      </c>
      <c r="P593" s="139" t="str">
        <f>IFERROR(INDEX(table[Détails],MATCH(ROW()-4,table[Ordre3],0)),"")</f>
        <v/>
      </c>
    </row>
    <row r="594" spans="14:16">
      <c r="N594" s="141" t="str">
        <f>IFERROR(INDEX(table[Désignation],MATCH(ROW()-4,table[Ordre],0)),"")</f>
        <v/>
      </c>
      <c r="O594" s="139" t="str">
        <f>IFERROR(INDEX(table[[Fournisseur ]],MATCH(ROW()-4,table[Ordre2],0)),"")</f>
        <v/>
      </c>
      <c r="P594" s="139" t="str">
        <f>IFERROR(INDEX(table[Détails],MATCH(ROW()-4,table[Ordre3],0)),"")</f>
        <v/>
      </c>
    </row>
    <row r="595" spans="14:16">
      <c r="N595" s="141" t="str">
        <f>IFERROR(INDEX(table[Désignation],MATCH(ROW()-4,table[Ordre],0)),"")</f>
        <v/>
      </c>
      <c r="O595" s="139" t="str">
        <f>IFERROR(INDEX(table[[Fournisseur ]],MATCH(ROW()-4,table[Ordre2],0)),"")</f>
        <v/>
      </c>
      <c r="P595" s="139" t="str">
        <f>IFERROR(INDEX(table[Détails],MATCH(ROW()-4,table[Ordre3],0)),"")</f>
        <v/>
      </c>
    </row>
    <row r="596" spans="14:16">
      <c r="N596" s="141" t="str">
        <f>IFERROR(INDEX(table[Désignation],MATCH(ROW()-4,table[Ordre],0)),"")</f>
        <v/>
      </c>
      <c r="O596" s="139" t="str">
        <f>IFERROR(INDEX(table[[Fournisseur ]],MATCH(ROW()-4,table[Ordre2],0)),"")</f>
        <v/>
      </c>
      <c r="P596" s="139" t="str">
        <f>IFERROR(INDEX(table[Détails],MATCH(ROW()-4,table[Ordre3],0)),"")</f>
        <v/>
      </c>
    </row>
    <row r="597" spans="14:16">
      <c r="N597" s="141" t="str">
        <f>IFERROR(INDEX(table[Désignation],MATCH(ROW()-4,table[Ordre],0)),"")</f>
        <v/>
      </c>
      <c r="O597" s="139" t="str">
        <f>IFERROR(INDEX(table[[Fournisseur ]],MATCH(ROW()-4,table[Ordre2],0)),"")</f>
        <v/>
      </c>
      <c r="P597" s="139" t="str">
        <f>IFERROR(INDEX(table[Détails],MATCH(ROW()-4,table[Ordre3],0)),"")</f>
        <v/>
      </c>
    </row>
    <row r="598" spans="14:16">
      <c r="N598" s="141" t="str">
        <f>IFERROR(INDEX(table[Désignation],MATCH(ROW()-4,table[Ordre],0)),"")</f>
        <v/>
      </c>
      <c r="O598" s="139" t="str">
        <f>IFERROR(INDEX(table[[Fournisseur ]],MATCH(ROW()-4,table[Ordre2],0)),"")</f>
        <v/>
      </c>
      <c r="P598" s="139" t="str">
        <f>IFERROR(INDEX(table[Détails],MATCH(ROW()-4,table[Ordre3],0)),"")</f>
        <v/>
      </c>
    </row>
    <row r="599" spans="14:16">
      <c r="N599" s="141" t="str">
        <f>IFERROR(INDEX(table[Désignation],MATCH(ROW()-4,table[Ordre],0)),"")</f>
        <v/>
      </c>
      <c r="O599" s="139" t="str">
        <f>IFERROR(INDEX(table[[Fournisseur ]],MATCH(ROW()-4,table[Ordre2],0)),"")</f>
        <v/>
      </c>
      <c r="P599" s="139" t="str">
        <f>IFERROR(INDEX(table[Détails],MATCH(ROW()-4,table[Ordre3],0)),"")</f>
        <v/>
      </c>
    </row>
    <row r="600" spans="14:16">
      <c r="N600" s="141" t="str">
        <f>IFERROR(INDEX(table[Désignation],MATCH(ROW()-4,table[Ordre],0)),"")</f>
        <v/>
      </c>
      <c r="O600" s="139" t="str">
        <f>IFERROR(INDEX(table[[Fournisseur ]],MATCH(ROW()-4,table[Ordre2],0)),"")</f>
        <v/>
      </c>
      <c r="P600" s="139" t="str">
        <f>IFERROR(INDEX(table[Détails],MATCH(ROW()-4,table[Ordre3],0)),"")</f>
        <v/>
      </c>
    </row>
    <row r="601" spans="14:16">
      <c r="N601" s="141" t="str">
        <f>IFERROR(INDEX(table[Désignation],MATCH(ROW()-4,table[Ordre],0)),"")</f>
        <v/>
      </c>
      <c r="O601" s="139" t="str">
        <f>IFERROR(INDEX(table[[Fournisseur ]],MATCH(ROW()-4,table[Ordre2],0)),"")</f>
        <v/>
      </c>
      <c r="P601" s="139" t="str">
        <f>IFERROR(INDEX(table[Détails],MATCH(ROW()-4,table[Ordre3],0)),"")</f>
        <v/>
      </c>
    </row>
    <row r="602" spans="14:16">
      <c r="N602" s="141" t="str">
        <f>IFERROR(INDEX(table[Désignation],MATCH(ROW()-4,table[Ordre],0)),"")</f>
        <v/>
      </c>
      <c r="O602" s="139" t="str">
        <f>IFERROR(INDEX(table[[Fournisseur ]],MATCH(ROW()-4,table[Ordre2],0)),"")</f>
        <v/>
      </c>
      <c r="P602" s="139" t="str">
        <f>IFERROR(INDEX(table[Détails],MATCH(ROW()-4,table[Ordre3],0)),"")</f>
        <v/>
      </c>
    </row>
    <row r="603" spans="14:16">
      <c r="N603" s="141" t="str">
        <f>IFERROR(INDEX(table[Désignation],MATCH(ROW()-4,table[Ordre],0)),"")</f>
        <v/>
      </c>
      <c r="O603" s="139" t="str">
        <f>IFERROR(INDEX(table[[Fournisseur ]],MATCH(ROW()-4,table[Ordre2],0)),"")</f>
        <v/>
      </c>
      <c r="P603" s="139" t="str">
        <f>IFERROR(INDEX(table[Détails],MATCH(ROW()-4,table[Ordre3],0)),"")</f>
        <v/>
      </c>
    </row>
    <row r="604" spans="14:16">
      <c r="N604" s="141" t="str">
        <f>IFERROR(INDEX(table[Désignation],MATCH(ROW()-4,table[Ordre],0)),"")</f>
        <v/>
      </c>
      <c r="O604" s="139" t="str">
        <f>IFERROR(INDEX(table[[Fournisseur ]],MATCH(ROW()-4,table[Ordre2],0)),"")</f>
        <v/>
      </c>
      <c r="P604" s="139" t="str">
        <f>IFERROR(INDEX(table[Détails],MATCH(ROW()-4,table[Ordre3],0)),"")</f>
        <v/>
      </c>
    </row>
    <row r="605" spans="14:16">
      <c r="N605" s="141" t="str">
        <f>IFERROR(INDEX(table[Désignation],MATCH(ROW()-4,table[Ordre],0)),"")</f>
        <v/>
      </c>
      <c r="O605" s="139" t="str">
        <f>IFERROR(INDEX(table[[Fournisseur ]],MATCH(ROW()-4,table[Ordre2],0)),"")</f>
        <v/>
      </c>
      <c r="P605" s="139" t="str">
        <f>IFERROR(INDEX(table[Détails],MATCH(ROW()-4,table[Ordre3],0)),"")</f>
        <v/>
      </c>
    </row>
    <row r="606" spans="14:16">
      <c r="N606" s="141" t="str">
        <f>IFERROR(INDEX(table[Désignation],MATCH(ROW()-4,table[Ordre],0)),"")</f>
        <v/>
      </c>
      <c r="O606" s="139" t="str">
        <f>IFERROR(INDEX(table[[Fournisseur ]],MATCH(ROW()-4,table[Ordre2],0)),"")</f>
        <v/>
      </c>
      <c r="P606" s="139" t="str">
        <f>IFERROR(INDEX(table[Détails],MATCH(ROW()-4,table[Ordre3],0)),"")</f>
        <v/>
      </c>
    </row>
    <row r="607" spans="14:16">
      <c r="N607" s="141" t="str">
        <f>IFERROR(INDEX(table[Désignation],MATCH(ROW()-4,table[Ordre],0)),"")</f>
        <v/>
      </c>
      <c r="O607" s="139" t="str">
        <f>IFERROR(INDEX(table[[Fournisseur ]],MATCH(ROW()-4,table[Ordre2],0)),"")</f>
        <v/>
      </c>
      <c r="P607" s="139" t="str">
        <f>IFERROR(INDEX(table[Détails],MATCH(ROW()-4,table[Ordre3],0)),"")</f>
        <v/>
      </c>
    </row>
    <row r="608" spans="14:16">
      <c r="N608" s="141" t="str">
        <f>IFERROR(INDEX(table[Désignation],MATCH(ROW()-4,table[Ordre],0)),"")</f>
        <v/>
      </c>
      <c r="O608" s="139" t="str">
        <f>IFERROR(INDEX(table[[Fournisseur ]],MATCH(ROW()-4,table[Ordre2],0)),"")</f>
        <v/>
      </c>
      <c r="P608" s="139" t="str">
        <f>IFERROR(INDEX(table[Détails],MATCH(ROW()-4,table[Ordre3],0)),"")</f>
        <v/>
      </c>
    </row>
    <row r="609" spans="14:16">
      <c r="N609" s="141" t="str">
        <f>IFERROR(INDEX(table[Désignation],MATCH(ROW()-4,table[Ordre],0)),"")</f>
        <v/>
      </c>
      <c r="O609" s="139" t="str">
        <f>IFERROR(INDEX(table[[Fournisseur ]],MATCH(ROW()-4,table[Ordre2],0)),"")</f>
        <v/>
      </c>
      <c r="P609" s="139" t="str">
        <f>IFERROR(INDEX(table[Détails],MATCH(ROW()-4,table[Ordre3],0)),"")</f>
        <v/>
      </c>
    </row>
    <row r="610" spans="14:16">
      <c r="N610" s="141" t="str">
        <f>IFERROR(INDEX(table[Désignation],MATCH(ROW()-4,table[Ordre],0)),"")</f>
        <v/>
      </c>
      <c r="O610" s="139" t="str">
        <f>IFERROR(INDEX(table[[Fournisseur ]],MATCH(ROW()-4,table[Ordre2],0)),"")</f>
        <v/>
      </c>
      <c r="P610" s="139" t="str">
        <f>IFERROR(INDEX(table[Détails],MATCH(ROW()-4,table[Ordre3],0)),"")</f>
        <v/>
      </c>
    </row>
    <row r="611" spans="14:16">
      <c r="N611" s="141" t="str">
        <f>IFERROR(INDEX(table[Désignation],MATCH(ROW()-4,table[Ordre],0)),"")</f>
        <v/>
      </c>
      <c r="O611" s="139" t="str">
        <f>IFERROR(INDEX(table[[Fournisseur ]],MATCH(ROW()-4,table[Ordre2],0)),"")</f>
        <v/>
      </c>
      <c r="P611" s="139" t="str">
        <f>IFERROR(INDEX(table[Détails],MATCH(ROW()-4,table[Ordre3],0)),"")</f>
        <v/>
      </c>
    </row>
    <row r="612" spans="14:16">
      <c r="N612" s="141" t="str">
        <f>IFERROR(INDEX(table[Désignation],MATCH(ROW()-4,table[Ordre],0)),"")</f>
        <v/>
      </c>
      <c r="O612" s="139" t="str">
        <f>IFERROR(INDEX(table[[Fournisseur ]],MATCH(ROW()-4,table[Ordre2],0)),"")</f>
        <v/>
      </c>
      <c r="P612" s="139" t="str">
        <f>IFERROR(INDEX(table[Détails],MATCH(ROW()-4,table[Ordre3],0)),"")</f>
        <v/>
      </c>
    </row>
    <row r="613" spans="14:16">
      <c r="N613" s="141" t="str">
        <f>IFERROR(INDEX(table[Désignation],MATCH(ROW()-4,table[Ordre],0)),"")</f>
        <v/>
      </c>
      <c r="O613" s="139" t="str">
        <f>IFERROR(INDEX(table[[Fournisseur ]],MATCH(ROW()-4,table[Ordre2],0)),"")</f>
        <v/>
      </c>
      <c r="P613" s="139" t="str">
        <f>IFERROR(INDEX(table[Détails],MATCH(ROW()-4,table[Ordre3],0)),"")</f>
        <v/>
      </c>
    </row>
    <row r="614" spans="14:16">
      <c r="N614" s="141" t="str">
        <f>IFERROR(INDEX(table[Désignation],MATCH(ROW()-4,table[Ordre],0)),"")</f>
        <v/>
      </c>
      <c r="O614" s="139" t="str">
        <f>IFERROR(INDEX(table[[Fournisseur ]],MATCH(ROW()-4,table[Ordre2],0)),"")</f>
        <v/>
      </c>
      <c r="P614" s="139" t="str">
        <f>IFERROR(INDEX(table[Détails],MATCH(ROW()-4,table[Ordre3],0)),"")</f>
        <v/>
      </c>
    </row>
    <row r="615" spans="14:16">
      <c r="N615" s="141" t="str">
        <f>IFERROR(INDEX(table[Désignation],MATCH(ROW()-4,table[Ordre],0)),"")</f>
        <v/>
      </c>
      <c r="O615" s="139" t="str">
        <f>IFERROR(INDEX(table[[Fournisseur ]],MATCH(ROW()-4,table[Ordre2],0)),"")</f>
        <v/>
      </c>
      <c r="P615" s="139" t="str">
        <f>IFERROR(INDEX(table[Détails],MATCH(ROW()-4,table[Ordre3],0)),"")</f>
        <v/>
      </c>
    </row>
    <row r="616" spans="14:16">
      <c r="N616" s="141" t="str">
        <f>IFERROR(INDEX(table[Désignation],MATCH(ROW()-4,table[Ordre],0)),"")</f>
        <v/>
      </c>
      <c r="O616" s="139" t="str">
        <f>IFERROR(INDEX(table[[Fournisseur ]],MATCH(ROW()-4,table[Ordre2],0)),"")</f>
        <v/>
      </c>
      <c r="P616" s="139" t="str">
        <f>IFERROR(INDEX(table[Détails],MATCH(ROW()-4,table[Ordre3],0)),"")</f>
        <v/>
      </c>
    </row>
    <row r="617" spans="14:16">
      <c r="N617" s="141" t="str">
        <f>IFERROR(INDEX(table[Désignation],MATCH(ROW()-4,table[Ordre],0)),"")</f>
        <v/>
      </c>
      <c r="O617" s="139" t="str">
        <f>IFERROR(INDEX(table[[Fournisseur ]],MATCH(ROW()-4,table[Ordre2],0)),"")</f>
        <v/>
      </c>
      <c r="P617" s="139" t="str">
        <f>IFERROR(INDEX(table[Détails],MATCH(ROW()-4,table[Ordre3],0)),"")</f>
        <v/>
      </c>
    </row>
    <row r="618" spans="14:16">
      <c r="N618" s="141" t="str">
        <f>IFERROR(INDEX(table[Désignation],MATCH(ROW()-4,table[Ordre],0)),"")</f>
        <v/>
      </c>
      <c r="O618" s="139" t="str">
        <f>IFERROR(INDEX(table[[Fournisseur ]],MATCH(ROW()-4,table[Ordre2],0)),"")</f>
        <v/>
      </c>
      <c r="P618" s="139" t="str">
        <f>IFERROR(INDEX(table[Détails],MATCH(ROW()-4,table[Ordre3],0)),"")</f>
        <v/>
      </c>
    </row>
    <row r="619" spans="14:16">
      <c r="N619" s="141" t="str">
        <f>IFERROR(INDEX(table[Désignation],MATCH(ROW()-4,table[Ordre],0)),"")</f>
        <v/>
      </c>
      <c r="O619" s="139" t="str">
        <f>IFERROR(INDEX(table[[Fournisseur ]],MATCH(ROW()-4,table[Ordre2],0)),"")</f>
        <v/>
      </c>
      <c r="P619" s="139" t="str">
        <f>IFERROR(INDEX(table[Détails],MATCH(ROW()-4,table[Ordre3],0)),"")</f>
        <v/>
      </c>
    </row>
    <row r="620" spans="14:16">
      <c r="N620" s="141" t="str">
        <f>IFERROR(INDEX(table[Désignation],MATCH(ROW()-4,table[Ordre],0)),"")</f>
        <v/>
      </c>
      <c r="O620" s="139" t="str">
        <f>IFERROR(INDEX(table[[Fournisseur ]],MATCH(ROW()-4,table[Ordre2],0)),"")</f>
        <v/>
      </c>
      <c r="P620" s="139" t="str">
        <f>IFERROR(INDEX(table[Détails],MATCH(ROW()-4,table[Ordre3],0)),"")</f>
        <v/>
      </c>
    </row>
    <row r="621" spans="14:16">
      <c r="N621" s="141" t="str">
        <f>IFERROR(INDEX(table[Désignation],MATCH(ROW()-4,table[Ordre],0)),"")</f>
        <v/>
      </c>
      <c r="O621" s="139" t="str">
        <f>IFERROR(INDEX(table[[Fournisseur ]],MATCH(ROW()-4,table[Ordre2],0)),"")</f>
        <v/>
      </c>
      <c r="P621" s="139" t="str">
        <f>IFERROR(INDEX(table[Détails],MATCH(ROW()-4,table[Ordre3],0)),"")</f>
        <v/>
      </c>
    </row>
    <row r="622" spans="14:16">
      <c r="N622" s="141" t="str">
        <f>IFERROR(INDEX(table[Désignation],MATCH(ROW()-4,table[Ordre],0)),"")</f>
        <v/>
      </c>
      <c r="O622" s="139" t="str">
        <f>IFERROR(INDEX(table[[Fournisseur ]],MATCH(ROW()-4,table[Ordre2],0)),"")</f>
        <v/>
      </c>
      <c r="P622" s="139" t="str">
        <f>IFERROR(INDEX(table[Détails],MATCH(ROW()-4,table[Ordre3],0)),"")</f>
        <v/>
      </c>
    </row>
    <row r="623" spans="14:16">
      <c r="N623" s="141" t="str">
        <f>IFERROR(INDEX(table[Désignation],MATCH(ROW()-4,table[Ordre],0)),"")</f>
        <v/>
      </c>
      <c r="O623" s="139" t="str">
        <f>IFERROR(INDEX(table[[Fournisseur ]],MATCH(ROW()-4,table[Ordre2],0)),"")</f>
        <v/>
      </c>
      <c r="P623" s="139" t="str">
        <f>IFERROR(INDEX(table[Détails],MATCH(ROW()-4,table[Ordre3],0)),"")</f>
        <v/>
      </c>
    </row>
    <row r="624" spans="14:16">
      <c r="N624" s="141" t="str">
        <f>IFERROR(INDEX(table[Désignation],MATCH(ROW()-4,table[Ordre],0)),"")</f>
        <v/>
      </c>
      <c r="O624" s="139" t="str">
        <f>IFERROR(INDEX(table[[Fournisseur ]],MATCH(ROW()-4,table[Ordre2],0)),"")</f>
        <v/>
      </c>
      <c r="P624" s="139" t="str">
        <f>IFERROR(INDEX(table[Détails],MATCH(ROW()-4,table[Ordre3],0)),"")</f>
        <v/>
      </c>
    </row>
    <row r="625" spans="14:16">
      <c r="N625" s="141" t="str">
        <f>IFERROR(INDEX(table[Désignation],MATCH(ROW()-4,table[Ordre],0)),"")</f>
        <v/>
      </c>
      <c r="O625" s="139" t="str">
        <f>IFERROR(INDEX(table[[Fournisseur ]],MATCH(ROW()-4,table[Ordre2],0)),"")</f>
        <v/>
      </c>
      <c r="P625" s="139" t="str">
        <f>IFERROR(INDEX(table[Détails],MATCH(ROW()-4,table[Ordre3],0)),"")</f>
        <v/>
      </c>
    </row>
    <row r="626" spans="14:16">
      <c r="N626" s="141" t="str">
        <f>IFERROR(INDEX(table[Désignation],MATCH(ROW()-4,table[Ordre],0)),"")</f>
        <v/>
      </c>
      <c r="O626" s="139" t="str">
        <f>IFERROR(INDEX(table[[Fournisseur ]],MATCH(ROW()-4,table[Ordre2],0)),"")</f>
        <v/>
      </c>
      <c r="P626" s="139" t="str">
        <f>IFERROR(INDEX(table[Détails],MATCH(ROW()-4,table[Ordre3],0)),"")</f>
        <v/>
      </c>
    </row>
    <row r="627" spans="14:16">
      <c r="N627" s="141" t="str">
        <f>IFERROR(INDEX(table[Désignation],MATCH(ROW()-4,table[Ordre],0)),"")</f>
        <v/>
      </c>
      <c r="O627" s="139" t="str">
        <f>IFERROR(INDEX(table[[Fournisseur ]],MATCH(ROW()-4,table[Ordre2],0)),"")</f>
        <v/>
      </c>
      <c r="P627" s="139" t="str">
        <f>IFERROR(INDEX(table[Détails],MATCH(ROW()-4,table[Ordre3],0)),"")</f>
        <v/>
      </c>
    </row>
    <row r="628" spans="14:16">
      <c r="N628" s="141" t="str">
        <f>IFERROR(INDEX(table[Désignation],MATCH(ROW()-4,table[Ordre],0)),"")</f>
        <v/>
      </c>
      <c r="O628" s="139" t="str">
        <f>IFERROR(INDEX(table[[Fournisseur ]],MATCH(ROW()-4,table[Ordre2],0)),"")</f>
        <v/>
      </c>
      <c r="P628" s="139" t="str">
        <f>IFERROR(INDEX(table[Détails],MATCH(ROW()-4,table[Ordre3],0)),"")</f>
        <v/>
      </c>
    </row>
    <row r="629" spans="14:16">
      <c r="N629" s="141" t="str">
        <f>IFERROR(INDEX(table[Désignation],MATCH(ROW()-4,table[Ordre],0)),"")</f>
        <v/>
      </c>
      <c r="O629" s="139" t="str">
        <f>IFERROR(INDEX(table[[Fournisseur ]],MATCH(ROW()-4,table[Ordre2],0)),"")</f>
        <v/>
      </c>
      <c r="P629" s="139" t="str">
        <f>IFERROR(INDEX(table[Détails],MATCH(ROW()-4,table[Ordre3],0)),"")</f>
        <v/>
      </c>
    </row>
    <row r="630" spans="14:16">
      <c r="N630" s="141" t="str">
        <f>IFERROR(INDEX(table[Désignation],MATCH(ROW()-4,table[Ordre],0)),"")</f>
        <v/>
      </c>
      <c r="O630" s="139" t="str">
        <f>IFERROR(INDEX(table[[Fournisseur ]],MATCH(ROW()-4,table[Ordre2],0)),"")</f>
        <v/>
      </c>
      <c r="P630" s="139" t="str">
        <f>IFERROR(INDEX(table[Détails],MATCH(ROW()-4,table[Ordre3],0)),"")</f>
        <v/>
      </c>
    </row>
    <row r="631" spans="14:16">
      <c r="N631" s="141" t="str">
        <f>IFERROR(INDEX(table[Désignation],MATCH(ROW()-4,table[Ordre],0)),"")</f>
        <v/>
      </c>
      <c r="O631" s="139" t="str">
        <f>IFERROR(INDEX(table[[Fournisseur ]],MATCH(ROW()-4,table[Ordre2],0)),"")</f>
        <v/>
      </c>
      <c r="P631" s="139" t="str">
        <f>IFERROR(INDEX(table[Détails],MATCH(ROW()-4,table[Ordre3],0)),"")</f>
        <v/>
      </c>
    </row>
    <row r="632" spans="14:16">
      <c r="N632" s="141" t="str">
        <f>IFERROR(INDEX(table[Désignation],MATCH(ROW()-4,table[Ordre],0)),"")</f>
        <v/>
      </c>
      <c r="O632" s="139" t="str">
        <f>IFERROR(INDEX(table[[Fournisseur ]],MATCH(ROW()-4,table[Ordre2],0)),"")</f>
        <v/>
      </c>
      <c r="P632" s="139" t="str">
        <f>IFERROR(INDEX(table[Détails],MATCH(ROW()-4,table[Ordre3],0)),"")</f>
        <v/>
      </c>
    </row>
    <row r="633" spans="14:16">
      <c r="N633" s="141" t="str">
        <f>IFERROR(INDEX(table[Désignation],MATCH(ROW()-4,table[Ordre],0)),"")</f>
        <v/>
      </c>
      <c r="O633" s="139" t="str">
        <f>IFERROR(INDEX(table[[Fournisseur ]],MATCH(ROW()-4,table[Ordre2],0)),"")</f>
        <v/>
      </c>
      <c r="P633" s="139" t="str">
        <f>IFERROR(INDEX(table[Détails],MATCH(ROW()-4,table[Ordre3],0)),"")</f>
        <v/>
      </c>
    </row>
    <row r="634" spans="14:16">
      <c r="N634" s="141" t="str">
        <f>IFERROR(INDEX(table[Désignation],MATCH(ROW()-4,table[Ordre],0)),"")</f>
        <v/>
      </c>
      <c r="O634" s="139" t="str">
        <f>IFERROR(INDEX(table[[Fournisseur ]],MATCH(ROW()-4,table[Ordre2],0)),"")</f>
        <v/>
      </c>
      <c r="P634" s="139" t="str">
        <f>IFERROR(INDEX(table[Détails],MATCH(ROW()-4,table[Ordre3],0)),"")</f>
        <v/>
      </c>
    </row>
    <row r="635" spans="14:16">
      <c r="N635" s="141" t="str">
        <f>IFERROR(INDEX(table[Désignation],MATCH(ROW()-4,table[Ordre],0)),"")</f>
        <v/>
      </c>
      <c r="O635" s="139" t="str">
        <f>IFERROR(INDEX(table[[Fournisseur ]],MATCH(ROW()-4,table[Ordre2],0)),"")</f>
        <v/>
      </c>
      <c r="P635" s="139" t="str">
        <f>IFERROR(INDEX(table[Détails],MATCH(ROW()-4,table[Ordre3],0)),"")</f>
        <v/>
      </c>
    </row>
    <row r="636" spans="14:16">
      <c r="N636" s="141" t="str">
        <f>IFERROR(INDEX(table[Désignation],MATCH(ROW()-4,table[Ordre],0)),"")</f>
        <v/>
      </c>
      <c r="O636" s="139" t="str">
        <f>IFERROR(INDEX(table[[Fournisseur ]],MATCH(ROW()-4,table[Ordre2],0)),"")</f>
        <v/>
      </c>
      <c r="P636" s="139" t="str">
        <f>IFERROR(INDEX(table[Détails],MATCH(ROW()-4,table[Ordre3],0)),"")</f>
        <v/>
      </c>
    </row>
    <row r="637" spans="14:16">
      <c r="N637" s="141" t="str">
        <f>IFERROR(INDEX(table[Désignation],MATCH(ROW()-4,table[Ordre],0)),"")</f>
        <v/>
      </c>
      <c r="O637" s="139" t="str">
        <f>IFERROR(INDEX(table[[Fournisseur ]],MATCH(ROW()-4,table[Ordre2],0)),"")</f>
        <v/>
      </c>
      <c r="P637" s="139" t="str">
        <f>IFERROR(INDEX(table[Détails],MATCH(ROW()-4,table[Ordre3],0)),"")</f>
        <v/>
      </c>
    </row>
    <row r="638" spans="14:16">
      <c r="N638" s="141" t="str">
        <f>IFERROR(INDEX(table[Désignation],MATCH(ROW()-4,table[Ordre],0)),"")</f>
        <v/>
      </c>
      <c r="O638" s="139" t="str">
        <f>IFERROR(INDEX(table[[Fournisseur ]],MATCH(ROW()-4,table[Ordre2],0)),"")</f>
        <v/>
      </c>
      <c r="P638" s="139" t="str">
        <f>IFERROR(INDEX(table[Détails],MATCH(ROW()-4,table[Ordre3],0)),"")</f>
        <v/>
      </c>
    </row>
    <row r="639" spans="14:16">
      <c r="N639" s="141" t="str">
        <f>IFERROR(INDEX(table[Désignation],MATCH(ROW()-4,table[Ordre],0)),"")</f>
        <v/>
      </c>
      <c r="O639" s="139" t="str">
        <f>IFERROR(INDEX(table[[Fournisseur ]],MATCH(ROW()-4,table[Ordre2],0)),"")</f>
        <v/>
      </c>
      <c r="P639" s="139" t="str">
        <f>IFERROR(INDEX(table[Détails],MATCH(ROW()-4,table[Ordre3],0)),"")</f>
        <v/>
      </c>
    </row>
    <row r="640" spans="14:16">
      <c r="N640" s="141" t="str">
        <f>IFERROR(INDEX(table[Désignation],MATCH(ROW()-4,table[Ordre],0)),"")</f>
        <v/>
      </c>
      <c r="O640" s="139" t="str">
        <f>IFERROR(INDEX(table[[Fournisseur ]],MATCH(ROW()-4,table[Ordre2],0)),"")</f>
        <v/>
      </c>
      <c r="P640" s="139" t="str">
        <f>IFERROR(INDEX(table[Détails],MATCH(ROW()-4,table[Ordre3],0)),"")</f>
        <v/>
      </c>
    </row>
    <row r="641" spans="14:16">
      <c r="N641" s="141" t="str">
        <f>IFERROR(INDEX(table[Désignation],MATCH(ROW()-4,table[Ordre],0)),"")</f>
        <v/>
      </c>
      <c r="O641" s="139" t="str">
        <f>IFERROR(INDEX(table[[Fournisseur ]],MATCH(ROW()-4,table[Ordre2],0)),"")</f>
        <v/>
      </c>
      <c r="P641" s="139" t="str">
        <f>IFERROR(INDEX(table[Détails],MATCH(ROW()-4,table[Ordre3],0)),"")</f>
        <v/>
      </c>
    </row>
    <row r="642" spans="14:16">
      <c r="N642" s="141" t="str">
        <f>IFERROR(INDEX(table[Désignation],MATCH(ROW()-4,table[Ordre],0)),"")</f>
        <v/>
      </c>
      <c r="O642" s="139" t="str">
        <f>IFERROR(INDEX(table[[Fournisseur ]],MATCH(ROW()-4,table[Ordre2],0)),"")</f>
        <v/>
      </c>
      <c r="P642" s="139" t="str">
        <f>IFERROR(INDEX(table[Détails],MATCH(ROW()-4,table[Ordre3],0)),"")</f>
        <v/>
      </c>
    </row>
    <row r="643" spans="14:16">
      <c r="N643" s="141" t="str">
        <f>IFERROR(INDEX(table[Désignation],MATCH(ROW()-4,table[Ordre],0)),"")</f>
        <v/>
      </c>
      <c r="O643" s="139" t="str">
        <f>IFERROR(INDEX(table[[Fournisseur ]],MATCH(ROW()-4,table[Ordre2],0)),"")</f>
        <v/>
      </c>
      <c r="P643" s="139" t="str">
        <f>IFERROR(INDEX(table[Détails],MATCH(ROW()-4,table[Ordre3],0)),"")</f>
        <v/>
      </c>
    </row>
    <row r="644" spans="14:16">
      <c r="N644" s="141" t="str">
        <f>IFERROR(INDEX(table[Désignation],MATCH(ROW()-4,table[Ordre],0)),"")</f>
        <v/>
      </c>
      <c r="O644" s="139" t="str">
        <f>IFERROR(INDEX(table[[Fournisseur ]],MATCH(ROW()-4,table[Ordre2],0)),"")</f>
        <v/>
      </c>
      <c r="P644" s="139" t="str">
        <f>IFERROR(INDEX(table[Détails],MATCH(ROW()-4,table[Ordre3],0)),"")</f>
        <v/>
      </c>
    </row>
    <row r="645" spans="14:16">
      <c r="N645" s="141" t="str">
        <f>IFERROR(INDEX(table[Désignation],MATCH(ROW()-4,table[Ordre],0)),"")</f>
        <v/>
      </c>
      <c r="O645" s="139" t="str">
        <f>IFERROR(INDEX(table[[Fournisseur ]],MATCH(ROW()-4,table[Ordre2],0)),"")</f>
        <v/>
      </c>
      <c r="P645" s="139" t="str">
        <f>IFERROR(INDEX(table[Détails],MATCH(ROW()-4,table[Ordre3],0)),"")</f>
        <v/>
      </c>
    </row>
    <row r="646" spans="14:16">
      <c r="N646" s="141" t="str">
        <f>IFERROR(INDEX(table[Désignation],MATCH(ROW()-4,table[Ordre],0)),"")</f>
        <v/>
      </c>
      <c r="O646" s="139" t="str">
        <f>IFERROR(INDEX(table[[Fournisseur ]],MATCH(ROW()-4,table[Ordre2],0)),"")</f>
        <v/>
      </c>
      <c r="P646" s="139" t="str">
        <f>IFERROR(INDEX(table[Détails],MATCH(ROW()-4,table[Ordre3],0)),"")</f>
        <v/>
      </c>
    </row>
    <row r="647" spans="14:16">
      <c r="N647" s="141" t="str">
        <f>IFERROR(INDEX(table[Désignation],MATCH(ROW()-4,table[Ordre],0)),"")</f>
        <v/>
      </c>
      <c r="O647" s="139" t="str">
        <f>IFERROR(INDEX(table[[Fournisseur ]],MATCH(ROW()-4,table[Ordre2],0)),"")</f>
        <v/>
      </c>
      <c r="P647" s="139" t="str">
        <f>IFERROR(INDEX(table[Détails],MATCH(ROW()-4,table[Ordre3],0)),"")</f>
        <v/>
      </c>
    </row>
    <row r="648" spans="14:16">
      <c r="N648" s="141" t="str">
        <f>IFERROR(INDEX(table[Désignation],MATCH(ROW()-4,table[Ordre],0)),"")</f>
        <v/>
      </c>
      <c r="O648" s="139" t="str">
        <f>IFERROR(INDEX(table[[Fournisseur ]],MATCH(ROW()-4,table[Ordre2],0)),"")</f>
        <v/>
      </c>
      <c r="P648" s="139" t="str">
        <f>IFERROR(INDEX(table[Détails],MATCH(ROW()-4,table[Ordre3],0)),"")</f>
        <v/>
      </c>
    </row>
    <row r="649" spans="14:16">
      <c r="N649" s="141" t="str">
        <f>IFERROR(INDEX(table[Désignation],MATCH(ROW()-4,table[Ordre],0)),"")</f>
        <v/>
      </c>
      <c r="O649" s="139" t="str">
        <f>IFERROR(INDEX(table[[Fournisseur ]],MATCH(ROW()-4,table[Ordre2],0)),"")</f>
        <v/>
      </c>
      <c r="P649" s="139" t="str">
        <f>IFERROR(INDEX(table[Détails],MATCH(ROW()-4,table[Ordre3],0)),"")</f>
        <v/>
      </c>
    </row>
    <row r="650" spans="14:16">
      <c r="N650" s="141" t="str">
        <f>IFERROR(INDEX(table[Désignation],MATCH(ROW()-4,table[Ordre],0)),"")</f>
        <v/>
      </c>
      <c r="O650" s="139" t="str">
        <f>IFERROR(INDEX(table[[Fournisseur ]],MATCH(ROW()-4,table[Ordre2],0)),"")</f>
        <v/>
      </c>
      <c r="P650" s="139" t="str">
        <f>IFERROR(INDEX(table[Détails],MATCH(ROW()-4,table[Ordre3],0)),"")</f>
        <v/>
      </c>
    </row>
    <row r="651" spans="14:16">
      <c r="N651" s="141" t="str">
        <f>IFERROR(INDEX(table[Désignation],MATCH(ROW()-4,table[Ordre],0)),"")</f>
        <v/>
      </c>
      <c r="O651" s="139" t="str">
        <f>IFERROR(INDEX(table[[Fournisseur ]],MATCH(ROW()-4,table[Ordre2],0)),"")</f>
        <v/>
      </c>
      <c r="P651" s="139" t="str">
        <f>IFERROR(INDEX(table[Détails],MATCH(ROW()-4,table[Ordre3],0)),"")</f>
        <v/>
      </c>
    </row>
    <row r="652" spans="14:16">
      <c r="N652" s="141" t="str">
        <f>IFERROR(INDEX(table[Désignation],MATCH(ROW()-4,table[Ordre],0)),"")</f>
        <v/>
      </c>
      <c r="O652" s="139" t="str">
        <f>IFERROR(INDEX(table[[Fournisseur ]],MATCH(ROW()-4,table[Ordre2],0)),"")</f>
        <v/>
      </c>
      <c r="P652" s="139" t="str">
        <f>IFERROR(INDEX(table[Détails],MATCH(ROW()-4,table[Ordre3],0)),"")</f>
        <v/>
      </c>
    </row>
    <row r="653" spans="14:16">
      <c r="N653" s="141" t="str">
        <f>IFERROR(INDEX(table[Désignation],MATCH(ROW()-4,table[Ordre],0)),"")</f>
        <v/>
      </c>
      <c r="O653" s="139" t="str">
        <f>IFERROR(INDEX(table[[Fournisseur ]],MATCH(ROW()-4,table[Ordre2],0)),"")</f>
        <v/>
      </c>
      <c r="P653" s="139" t="str">
        <f>IFERROR(INDEX(table[Détails],MATCH(ROW()-4,table[Ordre3],0)),"")</f>
        <v/>
      </c>
    </row>
    <row r="654" spans="14:16">
      <c r="N654" s="141" t="str">
        <f>IFERROR(INDEX(table[Désignation],MATCH(ROW()-4,table[Ordre],0)),"")</f>
        <v/>
      </c>
      <c r="O654" s="139" t="str">
        <f>IFERROR(INDEX(table[[Fournisseur ]],MATCH(ROW()-4,table[Ordre2],0)),"")</f>
        <v/>
      </c>
      <c r="P654" s="139" t="str">
        <f>IFERROR(INDEX(table[Détails],MATCH(ROW()-4,table[Ordre3],0)),"")</f>
        <v/>
      </c>
    </row>
    <row r="655" spans="14:16">
      <c r="N655" s="141" t="str">
        <f>IFERROR(INDEX(table[Désignation],MATCH(ROW()-4,table[Ordre],0)),"")</f>
        <v/>
      </c>
      <c r="O655" s="139" t="str">
        <f>IFERROR(INDEX(table[[Fournisseur ]],MATCH(ROW()-4,table[Ordre2],0)),"")</f>
        <v/>
      </c>
      <c r="P655" s="139" t="str">
        <f>IFERROR(INDEX(table[Détails],MATCH(ROW()-4,table[Ordre3],0)),"")</f>
        <v/>
      </c>
    </row>
    <row r="656" spans="14:16">
      <c r="N656" s="141" t="str">
        <f>IFERROR(INDEX(table[Désignation],MATCH(ROW()-4,table[Ordre],0)),"")</f>
        <v/>
      </c>
      <c r="O656" s="139" t="str">
        <f>IFERROR(INDEX(table[[Fournisseur ]],MATCH(ROW()-4,table[Ordre2],0)),"")</f>
        <v/>
      </c>
      <c r="P656" s="139" t="str">
        <f>IFERROR(INDEX(table[Détails],MATCH(ROW()-4,table[Ordre3],0)),"")</f>
        <v/>
      </c>
    </row>
    <row r="657" spans="14:16">
      <c r="N657" s="141" t="str">
        <f>IFERROR(INDEX(table[Désignation],MATCH(ROW()-4,table[Ordre],0)),"")</f>
        <v/>
      </c>
      <c r="O657" s="139" t="str">
        <f>IFERROR(INDEX(table[[Fournisseur ]],MATCH(ROW()-4,table[Ordre2],0)),"")</f>
        <v/>
      </c>
      <c r="P657" s="139" t="str">
        <f>IFERROR(INDEX(table[Détails],MATCH(ROW()-4,table[Ordre3],0)),"")</f>
        <v/>
      </c>
    </row>
    <row r="658" spans="14:16">
      <c r="N658" s="141" t="str">
        <f>IFERROR(INDEX(table[Désignation],MATCH(ROW()-4,table[Ordre],0)),"")</f>
        <v/>
      </c>
      <c r="O658" s="139" t="str">
        <f>IFERROR(INDEX(table[[Fournisseur ]],MATCH(ROW()-4,table[Ordre2],0)),"")</f>
        <v/>
      </c>
      <c r="P658" s="139" t="str">
        <f>IFERROR(INDEX(table[Détails],MATCH(ROW()-4,table[Ordre3],0)),"")</f>
        <v/>
      </c>
    </row>
    <row r="659" spans="14:16">
      <c r="N659" s="141" t="str">
        <f>IFERROR(INDEX(table[Désignation],MATCH(ROW()-4,table[Ordre],0)),"")</f>
        <v/>
      </c>
      <c r="O659" s="139" t="str">
        <f>IFERROR(INDEX(table[[Fournisseur ]],MATCH(ROW()-4,table[Ordre2],0)),"")</f>
        <v/>
      </c>
      <c r="P659" s="139" t="str">
        <f>IFERROR(INDEX(table[Détails],MATCH(ROW()-4,table[Ordre3],0)),"")</f>
        <v/>
      </c>
    </row>
    <row r="660" spans="14:16">
      <c r="N660" s="141" t="str">
        <f>IFERROR(INDEX(table[Désignation],MATCH(ROW()-4,table[Ordre],0)),"")</f>
        <v/>
      </c>
      <c r="O660" s="139" t="str">
        <f>IFERROR(INDEX(table[[Fournisseur ]],MATCH(ROW()-4,table[Ordre2],0)),"")</f>
        <v/>
      </c>
      <c r="P660" s="139" t="str">
        <f>IFERROR(INDEX(table[Détails],MATCH(ROW()-4,table[Ordre3],0)),"")</f>
        <v/>
      </c>
    </row>
    <row r="661" spans="14:16">
      <c r="N661" s="141" t="str">
        <f>IFERROR(INDEX(table[Désignation],MATCH(ROW()-4,table[Ordre],0)),"")</f>
        <v/>
      </c>
      <c r="O661" s="139" t="str">
        <f>IFERROR(INDEX(table[[Fournisseur ]],MATCH(ROW()-4,table[Ordre2],0)),"")</f>
        <v/>
      </c>
      <c r="P661" s="139" t="str">
        <f>IFERROR(INDEX(table[Détails],MATCH(ROW()-4,table[Ordre3],0)),"")</f>
        <v/>
      </c>
    </row>
    <row r="662" spans="14:16">
      <c r="N662" s="141" t="str">
        <f>IFERROR(INDEX(table[Désignation],MATCH(ROW()-4,table[Ordre],0)),"")</f>
        <v/>
      </c>
      <c r="O662" s="139" t="str">
        <f>IFERROR(INDEX(table[[Fournisseur ]],MATCH(ROW()-4,table[Ordre2],0)),"")</f>
        <v/>
      </c>
      <c r="P662" s="139" t="str">
        <f>IFERROR(INDEX(table[Détails],MATCH(ROW()-4,table[Ordre3],0)),"")</f>
        <v/>
      </c>
    </row>
    <row r="663" spans="14:16">
      <c r="N663" s="141" t="str">
        <f>IFERROR(INDEX(table[Désignation],MATCH(ROW()-4,table[Ordre],0)),"")</f>
        <v/>
      </c>
      <c r="O663" s="139" t="str">
        <f>IFERROR(INDEX(table[[Fournisseur ]],MATCH(ROW()-4,table[Ordre2],0)),"")</f>
        <v/>
      </c>
      <c r="P663" s="139" t="str">
        <f>IFERROR(INDEX(table[Détails],MATCH(ROW()-4,table[Ordre3],0)),"")</f>
        <v/>
      </c>
    </row>
    <row r="664" spans="14:16">
      <c r="N664" s="141" t="str">
        <f>IFERROR(INDEX(table[Désignation],MATCH(ROW()-4,table[Ordre],0)),"")</f>
        <v/>
      </c>
      <c r="O664" s="139" t="str">
        <f>IFERROR(INDEX(table[[Fournisseur ]],MATCH(ROW()-4,table[Ordre2],0)),"")</f>
        <v/>
      </c>
      <c r="P664" s="139" t="str">
        <f>IFERROR(INDEX(table[Détails],MATCH(ROW()-4,table[Ordre3],0)),"")</f>
        <v/>
      </c>
    </row>
    <row r="665" spans="14:16">
      <c r="N665" s="141" t="str">
        <f>IFERROR(INDEX(table[Désignation],MATCH(ROW()-4,table[Ordre],0)),"")</f>
        <v/>
      </c>
      <c r="O665" s="139" t="str">
        <f>IFERROR(INDEX(table[[Fournisseur ]],MATCH(ROW()-4,table[Ordre2],0)),"")</f>
        <v/>
      </c>
      <c r="P665" s="139" t="str">
        <f>IFERROR(INDEX(table[Détails],MATCH(ROW()-4,table[Ordre3],0)),"")</f>
        <v/>
      </c>
    </row>
    <row r="666" spans="14:16">
      <c r="N666" s="141" t="str">
        <f>IFERROR(INDEX(table[Désignation],MATCH(ROW()-4,table[Ordre],0)),"")</f>
        <v/>
      </c>
      <c r="O666" s="139" t="str">
        <f>IFERROR(INDEX(table[[Fournisseur ]],MATCH(ROW()-4,table[Ordre2],0)),"")</f>
        <v/>
      </c>
      <c r="P666" s="139" t="str">
        <f>IFERROR(INDEX(table[Détails],MATCH(ROW()-4,table[Ordre3],0)),"")</f>
        <v/>
      </c>
    </row>
    <row r="667" spans="14:16">
      <c r="N667" s="141" t="str">
        <f>IFERROR(INDEX(table[Désignation],MATCH(ROW()-4,table[Ordre],0)),"")</f>
        <v/>
      </c>
      <c r="O667" s="139" t="str">
        <f>IFERROR(INDEX(table[[Fournisseur ]],MATCH(ROW()-4,table[Ordre2],0)),"")</f>
        <v/>
      </c>
      <c r="P667" s="139" t="str">
        <f>IFERROR(INDEX(table[Détails],MATCH(ROW()-4,table[Ordre3],0)),"")</f>
        <v/>
      </c>
    </row>
    <row r="668" spans="14:16">
      <c r="N668" s="141" t="str">
        <f>IFERROR(INDEX(table[Désignation],MATCH(ROW()-4,table[Ordre],0)),"")</f>
        <v/>
      </c>
      <c r="O668" s="139" t="str">
        <f>IFERROR(INDEX(table[[Fournisseur ]],MATCH(ROW()-4,table[Ordre2],0)),"")</f>
        <v/>
      </c>
      <c r="P668" s="139" t="str">
        <f>IFERROR(INDEX(table[Détails],MATCH(ROW()-4,table[Ordre3],0)),"")</f>
        <v/>
      </c>
    </row>
    <row r="669" spans="14:16">
      <c r="N669" s="141" t="str">
        <f>IFERROR(INDEX(table[Désignation],MATCH(ROW()-4,table[Ordre],0)),"")</f>
        <v/>
      </c>
      <c r="O669" s="139" t="str">
        <f>IFERROR(INDEX(table[[Fournisseur ]],MATCH(ROW()-4,table[Ordre2],0)),"")</f>
        <v/>
      </c>
      <c r="P669" s="139" t="str">
        <f>IFERROR(INDEX(table[Détails],MATCH(ROW()-4,table[Ordre3],0)),"")</f>
        <v/>
      </c>
    </row>
    <row r="670" spans="14:16">
      <c r="N670" s="141" t="str">
        <f>IFERROR(INDEX(table[Désignation],MATCH(ROW()-4,table[Ordre],0)),"")</f>
        <v/>
      </c>
      <c r="O670" s="139" t="str">
        <f>IFERROR(INDEX(table[[Fournisseur ]],MATCH(ROW()-4,table[Ordre2],0)),"")</f>
        <v/>
      </c>
      <c r="P670" s="139" t="str">
        <f>IFERROR(INDEX(table[Détails],MATCH(ROW()-4,table[Ordre3],0)),"")</f>
        <v/>
      </c>
    </row>
    <row r="671" spans="14:16">
      <c r="N671" s="141" t="str">
        <f>IFERROR(INDEX(table[Désignation],MATCH(ROW()-4,table[Ordre],0)),"")</f>
        <v/>
      </c>
      <c r="O671" s="139" t="str">
        <f>IFERROR(INDEX(table[[Fournisseur ]],MATCH(ROW()-4,table[Ordre2],0)),"")</f>
        <v/>
      </c>
      <c r="P671" s="139" t="str">
        <f>IFERROR(INDEX(table[Détails],MATCH(ROW()-4,table[Ordre3],0)),"")</f>
        <v/>
      </c>
    </row>
    <row r="672" spans="14:16">
      <c r="N672" s="141" t="str">
        <f>IFERROR(INDEX(table[Désignation],MATCH(ROW()-4,table[Ordre],0)),"")</f>
        <v/>
      </c>
      <c r="O672" s="139" t="str">
        <f>IFERROR(INDEX(table[[Fournisseur ]],MATCH(ROW()-4,table[Ordre2],0)),"")</f>
        <v/>
      </c>
      <c r="P672" s="139" t="str">
        <f>IFERROR(INDEX(table[Détails],MATCH(ROW()-4,table[Ordre3],0)),"")</f>
        <v/>
      </c>
    </row>
    <row r="673" spans="14:16">
      <c r="N673" s="141" t="str">
        <f>IFERROR(INDEX(table[Désignation],MATCH(ROW()-4,table[Ordre],0)),"")</f>
        <v/>
      </c>
      <c r="O673" s="139" t="str">
        <f>IFERROR(INDEX(table[[Fournisseur ]],MATCH(ROW()-4,table[Ordre2],0)),"")</f>
        <v/>
      </c>
      <c r="P673" s="139" t="str">
        <f>IFERROR(INDEX(table[Détails],MATCH(ROW()-4,table[Ordre3],0)),"")</f>
        <v/>
      </c>
    </row>
    <row r="674" spans="14:16">
      <c r="N674" s="141" t="str">
        <f>IFERROR(INDEX(table[Désignation],MATCH(ROW()-4,table[Ordre],0)),"")</f>
        <v/>
      </c>
      <c r="O674" s="139" t="str">
        <f>IFERROR(INDEX(table[[Fournisseur ]],MATCH(ROW()-4,table[Ordre2],0)),"")</f>
        <v/>
      </c>
      <c r="P674" s="139" t="str">
        <f>IFERROR(INDEX(table[Détails],MATCH(ROW()-4,table[Ordre3],0)),"")</f>
        <v/>
      </c>
    </row>
    <row r="675" spans="14:16">
      <c r="N675" s="141" t="str">
        <f>IFERROR(INDEX(table[Désignation],MATCH(ROW()-4,table[Ordre],0)),"")</f>
        <v/>
      </c>
      <c r="O675" s="139" t="str">
        <f>IFERROR(INDEX(table[[Fournisseur ]],MATCH(ROW()-4,table[Ordre2],0)),"")</f>
        <v/>
      </c>
      <c r="P675" s="139" t="str">
        <f>IFERROR(INDEX(table[Détails],MATCH(ROW()-4,table[Ordre3],0)),"")</f>
        <v/>
      </c>
    </row>
    <row r="676" spans="14:16">
      <c r="N676" s="141" t="str">
        <f>IFERROR(INDEX(table[Désignation],MATCH(ROW()-4,table[Ordre],0)),"")</f>
        <v/>
      </c>
      <c r="O676" s="139" t="str">
        <f>IFERROR(INDEX(table[[Fournisseur ]],MATCH(ROW()-4,table[Ordre2],0)),"")</f>
        <v/>
      </c>
      <c r="P676" s="139" t="str">
        <f>IFERROR(INDEX(table[Détails],MATCH(ROW()-4,table[Ordre3],0)),"")</f>
        <v/>
      </c>
    </row>
    <row r="677" spans="14:16">
      <c r="N677" s="141" t="str">
        <f>IFERROR(INDEX(table[Désignation],MATCH(ROW()-4,table[Ordre],0)),"")</f>
        <v/>
      </c>
      <c r="O677" s="139" t="str">
        <f>IFERROR(INDEX(table[[Fournisseur ]],MATCH(ROW()-4,table[Ordre2],0)),"")</f>
        <v/>
      </c>
      <c r="P677" s="139" t="str">
        <f>IFERROR(INDEX(table[Détails],MATCH(ROW()-4,table[Ordre3],0)),"")</f>
        <v/>
      </c>
    </row>
    <row r="678" spans="14:16">
      <c r="N678" s="141" t="str">
        <f>IFERROR(INDEX(table[Désignation],MATCH(ROW()-4,table[Ordre],0)),"")</f>
        <v/>
      </c>
      <c r="O678" s="139" t="str">
        <f>IFERROR(INDEX(table[[Fournisseur ]],MATCH(ROW()-4,table[Ordre2],0)),"")</f>
        <v/>
      </c>
      <c r="P678" s="139" t="str">
        <f>IFERROR(INDEX(table[Détails],MATCH(ROW()-4,table[Ordre3],0)),"")</f>
        <v/>
      </c>
    </row>
    <row r="679" spans="14:16">
      <c r="N679" s="141" t="str">
        <f>IFERROR(INDEX(table[Désignation],MATCH(ROW()-4,table[Ordre],0)),"")</f>
        <v/>
      </c>
      <c r="O679" s="139" t="str">
        <f>IFERROR(INDEX(table[[Fournisseur ]],MATCH(ROW()-4,table[Ordre2],0)),"")</f>
        <v/>
      </c>
      <c r="P679" s="139" t="str">
        <f>IFERROR(INDEX(table[Détails],MATCH(ROW()-4,table[Ordre3],0)),"")</f>
        <v/>
      </c>
    </row>
    <row r="680" spans="14:16">
      <c r="N680" s="141" t="str">
        <f>IFERROR(INDEX(table[Désignation],MATCH(ROW()-4,table[Ordre],0)),"")</f>
        <v/>
      </c>
      <c r="O680" s="139" t="str">
        <f>IFERROR(INDEX(table[[Fournisseur ]],MATCH(ROW()-4,table[Ordre2],0)),"")</f>
        <v/>
      </c>
      <c r="P680" s="139" t="str">
        <f>IFERROR(INDEX(table[Détails],MATCH(ROW()-4,table[Ordre3],0)),"")</f>
        <v/>
      </c>
    </row>
    <row r="681" spans="14:16">
      <c r="N681" s="141" t="str">
        <f>IFERROR(INDEX(table[Désignation],MATCH(ROW()-4,table[Ordre],0)),"")</f>
        <v/>
      </c>
      <c r="O681" s="139" t="str">
        <f>IFERROR(INDEX(table[[Fournisseur ]],MATCH(ROW()-4,table[Ordre2],0)),"")</f>
        <v/>
      </c>
      <c r="P681" s="139" t="str">
        <f>IFERROR(INDEX(table[Détails],MATCH(ROW()-4,table[Ordre3],0)),"")</f>
        <v/>
      </c>
    </row>
    <row r="682" spans="14:16">
      <c r="N682" s="141" t="str">
        <f>IFERROR(INDEX(table[Désignation],MATCH(ROW()-4,table[Ordre],0)),"")</f>
        <v/>
      </c>
      <c r="O682" s="139" t="str">
        <f>IFERROR(INDEX(table[[Fournisseur ]],MATCH(ROW()-4,table[Ordre2],0)),"")</f>
        <v/>
      </c>
      <c r="P682" s="139" t="str">
        <f>IFERROR(INDEX(table[Détails],MATCH(ROW()-4,table[Ordre3],0)),"")</f>
        <v/>
      </c>
    </row>
    <row r="683" spans="14:16">
      <c r="N683" s="141" t="str">
        <f>IFERROR(INDEX(table[Désignation],MATCH(ROW()-4,table[Ordre],0)),"")</f>
        <v/>
      </c>
      <c r="O683" s="139" t="str">
        <f>IFERROR(INDEX(table[[Fournisseur ]],MATCH(ROW()-4,table[Ordre2],0)),"")</f>
        <v/>
      </c>
      <c r="P683" s="139" t="str">
        <f>IFERROR(INDEX(table[Détails],MATCH(ROW()-4,table[Ordre3],0)),"")</f>
        <v/>
      </c>
    </row>
    <row r="684" spans="14:16">
      <c r="N684" s="141" t="str">
        <f>IFERROR(INDEX(table[Désignation],MATCH(ROW()-4,table[Ordre],0)),"")</f>
        <v/>
      </c>
      <c r="O684" s="139" t="str">
        <f>IFERROR(INDEX(table[[Fournisseur ]],MATCH(ROW()-4,table[Ordre2],0)),"")</f>
        <v/>
      </c>
      <c r="P684" s="139" t="str">
        <f>IFERROR(INDEX(table[Détails],MATCH(ROW()-4,table[Ordre3],0)),"")</f>
        <v/>
      </c>
    </row>
    <row r="685" spans="14:16">
      <c r="N685" s="141" t="str">
        <f>IFERROR(INDEX(table[Désignation],MATCH(ROW()-4,table[Ordre],0)),"")</f>
        <v/>
      </c>
      <c r="O685" s="139" t="str">
        <f>IFERROR(INDEX(table[[Fournisseur ]],MATCH(ROW()-4,table[Ordre2],0)),"")</f>
        <v/>
      </c>
      <c r="P685" s="139" t="str">
        <f>IFERROR(INDEX(table[Détails],MATCH(ROW()-4,table[Ordre3],0)),"")</f>
        <v/>
      </c>
    </row>
    <row r="686" spans="14:16">
      <c r="N686" s="141" t="str">
        <f>IFERROR(INDEX(table[Désignation],MATCH(ROW()-4,table[Ordre],0)),"")</f>
        <v/>
      </c>
      <c r="O686" s="139" t="str">
        <f>IFERROR(INDEX(table[[Fournisseur ]],MATCH(ROW()-4,table[Ordre2],0)),"")</f>
        <v/>
      </c>
      <c r="P686" s="139" t="str">
        <f>IFERROR(INDEX(table[Détails],MATCH(ROW()-4,table[Ordre3],0)),"")</f>
        <v/>
      </c>
    </row>
    <row r="687" spans="14:16">
      <c r="N687" s="141" t="str">
        <f>IFERROR(INDEX(table[Désignation],MATCH(ROW()-4,table[Ordre],0)),"")</f>
        <v/>
      </c>
      <c r="O687" s="139" t="str">
        <f>IFERROR(INDEX(table[[Fournisseur ]],MATCH(ROW()-4,table[Ordre2],0)),"")</f>
        <v/>
      </c>
      <c r="P687" s="139" t="str">
        <f>IFERROR(INDEX(table[Détails],MATCH(ROW()-4,table[Ordre3],0)),"")</f>
        <v/>
      </c>
    </row>
    <row r="688" spans="14:16">
      <c r="N688" s="141" t="str">
        <f>IFERROR(INDEX(table[Désignation],MATCH(ROW()-4,table[Ordre],0)),"")</f>
        <v/>
      </c>
      <c r="O688" s="139" t="str">
        <f>IFERROR(INDEX(table[[Fournisseur ]],MATCH(ROW()-4,table[Ordre2],0)),"")</f>
        <v/>
      </c>
      <c r="P688" s="139" t="str">
        <f>IFERROR(INDEX(table[Détails],MATCH(ROW()-4,table[Ordre3],0)),"")</f>
        <v/>
      </c>
    </row>
    <row r="689" spans="14:16">
      <c r="N689" s="141" t="str">
        <f>IFERROR(INDEX(table[Désignation],MATCH(ROW()-4,table[Ordre],0)),"")</f>
        <v/>
      </c>
      <c r="O689" s="139" t="str">
        <f>IFERROR(INDEX(table[[Fournisseur ]],MATCH(ROW()-4,table[Ordre2],0)),"")</f>
        <v/>
      </c>
      <c r="P689" s="139" t="str">
        <f>IFERROR(INDEX(table[Détails],MATCH(ROW()-4,table[Ordre3],0)),"")</f>
        <v/>
      </c>
    </row>
    <row r="690" spans="14:16">
      <c r="N690" s="141" t="str">
        <f>IFERROR(INDEX(table[Désignation],MATCH(ROW()-4,table[Ordre],0)),"")</f>
        <v/>
      </c>
      <c r="O690" s="139" t="str">
        <f>IFERROR(INDEX(table[[Fournisseur ]],MATCH(ROW()-4,table[Ordre2],0)),"")</f>
        <v/>
      </c>
      <c r="P690" s="139" t="str">
        <f>IFERROR(INDEX(table[Détails],MATCH(ROW()-4,table[Ordre3],0)),"")</f>
        <v/>
      </c>
    </row>
    <row r="691" spans="14:16">
      <c r="N691" s="141" t="str">
        <f>IFERROR(INDEX(table[Désignation],MATCH(ROW()-4,table[Ordre],0)),"")</f>
        <v/>
      </c>
      <c r="O691" s="139" t="str">
        <f>IFERROR(INDEX(table[[Fournisseur ]],MATCH(ROW()-4,table[Ordre2],0)),"")</f>
        <v/>
      </c>
      <c r="P691" s="139" t="str">
        <f>IFERROR(INDEX(table[Détails],MATCH(ROW()-4,table[Ordre3],0)),"")</f>
        <v/>
      </c>
    </row>
    <row r="692" spans="14:16">
      <c r="N692" s="141" t="str">
        <f>IFERROR(INDEX(table[Désignation],MATCH(ROW()-4,table[Ordre],0)),"")</f>
        <v/>
      </c>
      <c r="O692" s="139" t="str">
        <f>IFERROR(INDEX(table[[Fournisseur ]],MATCH(ROW()-4,table[Ordre2],0)),"")</f>
        <v/>
      </c>
      <c r="P692" s="139" t="str">
        <f>IFERROR(INDEX(table[Détails],MATCH(ROW()-4,table[Ordre3],0)),"")</f>
        <v/>
      </c>
    </row>
    <row r="693" spans="14:16">
      <c r="N693" s="141" t="str">
        <f>IFERROR(INDEX(table[Désignation],MATCH(ROW()-4,table[Ordre],0)),"")</f>
        <v/>
      </c>
      <c r="O693" s="139" t="str">
        <f>IFERROR(INDEX(table[[Fournisseur ]],MATCH(ROW()-4,table[Ordre2],0)),"")</f>
        <v/>
      </c>
      <c r="P693" s="139" t="str">
        <f>IFERROR(INDEX(table[Détails],MATCH(ROW()-4,table[Ordre3],0)),"")</f>
        <v/>
      </c>
    </row>
    <row r="694" spans="14:16">
      <c r="N694" s="141" t="str">
        <f>IFERROR(INDEX(table[Désignation],MATCH(ROW()-4,table[Ordre],0)),"")</f>
        <v/>
      </c>
      <c r="O694" s="139" t="str">
        <f>IFERROR(INDEX(table[[Fournisseur ]],MATCH(ROW()-4,table[Ordre2],0)),"")</f>
        <v/>
      </c>
      <c r="P694" s="139" t="str">
        <f>IFERROR(INDEX(table[Détails],MATCH(ROW()-4,table[Ordre3],0)),"")</f>
        <v/>
      </c>
    </row>
    <row r="695" spans="14:16">
      <c r="N695" s="141" t="str">
        <f>IFERROR(INDEX(table[Désignation],MATCH(ROW()-4,table[Ordre],0)),"")</f>
        <v/>
      </c>
      <c r="O695" s="139" t="str">
        <f>IFERROR(INDEX(table[[Fournisseur ]],MATCH(ROW()-4,table[Ordre2],0)),"")</f>
        <v/>
      </c>
      <c r="P695" s="139" t="str">
        <f>IFERROR(INDEX(table[Détails],MATCH(ROW()-4,table[Ordre3],0)),"")</f>
        <v/>
      </c>
    </row>
    <row r="696" spans="14:16">
      <c r="N696" s="141" t="str">
        <f>IFERROR(INDEX(table[Désignation],MATCH(ROW()-4,table[Ordre],0)),"")</f>
        <v/>
      </c>
      <c r="O696" s="139" t="str">
        <f>IFERROR(INDEX(table[[Fournisseur ]],MATCH(ROW()-4,table[Ordre2],0)),"")</f>
        <v/>
      </c>
      <c r="P696" s="139" t="str">
        <f>IFERROR(INDEX(table[Détails],MATCH(ROW()-4,table[Ordre3],0)),"")</f>
        <v/>
      </c>
    </row>
    <row r="697" spans="14:16">
      <c r="N697" s="141" t="str">
        <f>IFERROR(INDEX(table[Désignation],MATCH(ROW()-4,table[Ordre],0)),"")</f>
        <v/>
      </c>
      <c r="O697" s="139" t="str">
        <f>IFERROR(INDEX(table[[Fournisseur ]],MATCH(ROW()-4,table[Ordre2],0)),"")</f>
        <v/>
      </c>
      <c r="P697" s="139" t="str">
        <f>IFERROR(INDEX(table[Détails],MATCH(ROW()-4,table[Ordre3],0)),"")</f>
        <v/>
      </c>
    </row>
    <row r="698" spans="14:16">
      <c r="N698" s="141" t="str">
        <f>IFERROR(INDEX(table[Désignation],MATCH(ROW()-4,table[Ordre],0)),"")</f>
        <v/>
      </c>
      <c r="O698" s="139" t="str">
        <f>IFERROR(INDEX(table[[Fournisseur ]],MATCH(ROW()-4,table[Ordre2],0)),"")</f>
        <v/>
      </c>
      <c r="P698" s="139" t="str">
        <f>IFERROR(INDEX(table[Détails],MATCH(ROW()-4,table[Ordre3],0)),"")</f>
        <v/>
      </c>
    </row>
    <row r="699" spans="14:16">
      <c r="N699" s="141" t="str">
        <f>IFERROR(INDEX(table[Désignation],MATCH(ROW()-4,table[Ordre],0)),"")</f>
        <v/>
      </c>
      <c r="O699" s="139" t="str">
        <f>IFERROR(INDEX(table[[Fournisseur ]],MATCH(ROW()-4,table[Ordre2],0)),"")</f>
        <v/>
      </c>
      <c r="P699" s="139" t="str">
        <f>IFERROR(INDEX(table[Détails],MATCH(ROW()-4,table[Ordre3],0)),"")</f>
        <v/>
      </c>
    </row>
    <row r="700" spans="14:16">
      <c r="N700" s="141" t="str">
        <f>IFERROR(INDEX(table[Désignation],MATCH(ROW()-4,table[Ordre],0)),"")</f>
        <v/>
      </c>
      <c r="O700" s="139" t="str">
        <f>IFERROR(INDEX(table[[Fournisseur ]],MATCH(ROW()-4,table[Ordre2],0)),"")</f>
        <v/>
      </c>
      <c r="P700" s="139" t="str">
        <f>IFERROR(INDEX(table[Détails],MATCH(ROW()-4,table[Ordre3],0)),"")</f>
        <v/>
      </c>
    </row>
    <row r="701" spans="14:16">
      <c r="N701" s="141" t="str">
        <f>IFERROR(INDEX(table[Désignation],MATCH(ROW()-4,table[Ordre],0)),"")</f>
        <v/>
      </c>
      <c r="O701" s="139" t="str">
        <f>IFERROR(INDEX(table[[Fournisseur ]],MATCH(ROW()-4,table[Ordre2],0)),"")</f>
        <v/>
      </c>
      <c r="P701" s="139" t="str">
        <f>IFERROR(INDEX(table[Détails],MATCH(ROW()-4,table[Ordre3],0)),"")</f>
        <v/>
      </c>
    </row>
    <row r="702" spans="14:16">
      <c r="N702" s="141" t="str">
        <f>IFERROR(INDEX(table[Désignation],MATCH(ROW()-4,table[Ordre],0)),"")</f>
        <v/>
      </c>
      <c r="O702" s="139" t="str">
        <f>IFERROR(INDEX(table[[Fournisseur ]],MATCH(ROW()-4,table[Ordre2],0)),"")</f>
        <v/>
      </c>
      <c r="P702" s="139" t="str">
        <f>IFERROR(INDEX(table[Détails],MATCH(ROW()-4,table[Ordre3],0)),"")</f>
        <v/>
      </c>
    </row>
    <row r="703" spans="14:16">
      <c r="N703" s="141" t="str">
        <f>IFERROR(INDEX(table[Désignation],MATCH(ROW()-4,table[Ordre],0)),"")</f>
        <v/>
      </c>
      <c r="O703" s="139" t="str">
        <f>IFERROR(INDEX(table[[Fournisseur ]],MATCH(ROW()-4,table[Ordre2],0)),"")</f>
        <v/>
      </c>
      <c r="P703" s="139" t="str">
        <f>IFERROR(INDEX(table[Détails],MATCH(ROW()-4,table[Ordre3],0)),"")</f>
        <v/>
      </c>
    </row>
    <row r="704" spans="14:16">
      <c r="N704" s="141" t="str">
        <f>IFERROR(INDEX(table[Désignation],MATCH(ROW()-4,table[Ordre],0)),"")</f>
        <v/>
      </c>
      <c r="O704" s="139" t="str">
        <f>IFERROR(INDEX(table[[Fournisseur ]],MATCH(ROW()-4,table[Ordre2],0)),"")</f>
        <v/>
      </c>
      <c r="P704" s="139" t="str">
        <f>IFERROR(INDEX(table[Détails],MATCH(ROW()-4,table[Ordre3],0)),"")</f>
        <v/>
      </c>
    </row>
    <row r="705" spans="14:16">
      <c r="N705" s="141" t="str">
        <f>IFERROR(INDEX(table[Désignation],MATCH(ROW()-4,table[Ordre],0)),"")</f>
        <v/>
      </c>
      <c r="O705" s="139" t="str">
        <f>IFERROR(INDEX(table[[Fournisseur ]],MATCH(ROW()-4,table[Ordre2],0)),"")</f>
        <v/>
      </c>
      <c r="P705" s="139" t="str">
        <f>IFERROR(INDEX(table[Détails],MATCH(ROW()-4,table[Ordre3],0)),"")</f>
        <v/>
      </c>
    </row>
    <row r="706" spans="14:16">
      <c r="N706" s="141" t="str">
        <f>IFERROR(INDEX(table[Désignation],MATCH(ROW()-4,table[Ordre],0)),"")</f>
        <v/>
      </c>
      <c r="O706" s="139" t="str">
        <f>IFERROR(INDEX(table[[Fournisseur ]],MATCH(ROW()-4,table[Ordre2],0)),"")</f>
        <v/>
      </c>
      <c r="P706" s="139" t="str">
        <f>IFERROR(INDEX(table[Détails],MATCH(ROW()-4,table[Ordre3],0)),"")</f>
        <v/>
      </c>
    </row>
    <row r="707" spans="14:16">
      <c r="N707" s="141" t="str">
        <f>IFERROR(INDEX(table[Désignation],MATCH(ROW()-4,table[Ordre],0)),"")</f>
        <v/>
      </c>
      <c r="O707" s="139" t="str">
        <f>IFERROR(INDEX(table[[Fournisseur ]],MATCH(ROW()-4,table[Ordre2],0)),"")</f>
        <v/>
      </c>
      <c r="P707" s="139" t="str">
        <f>IFERROR(INDEX(table[Détails],MATCH(ROW()-4,table[Ordre3],0)),"")</f>
        <v/>
      </c>
    </row>
    <row r="708" spans="14:16">
      <c r="N708" s="141" t="str">
        <f>IFERROR(INDEX(table[Désignation],MATCH(ROW()-4,table[Ordre],0)),"")</f>
        <v/>
      </c>
      <c r="O708" s="139" t="str">
        <f>IFERROR(INDEX(table[[Fournisseur ]],MATCH(ROW()-4,table[Ordre2],0)),"")</f>
        <v/>
      </c>
      <c r="P708" s="139" t="str">
        <f>IFERROR(INDEX(table[Détails],MATCH(ROW()-4,table[Ordre3],0)),"")</f>
        <v/>
      </c>
    </row>
    <row r="709" spans="14:16">
      <c r="N709" s="141" t="str">
        <f>IFERROR(INDEX(table[Désignation],MATCH(ROW()-4,table[Ordre],0)),"")</f>
        <v/>
      </c>
      <c r="O709" s="139" t="str">
        <f>IFERROR(INDEX(table[[Fournisseur ]],MATCH(ROW()-4,table[Ordre2],0)),"")</f>
        <v/>
      </c>
      <c r="P709" s="139" t="str">
        <f>IFERROR(INDEX(table[Détails],MATCH(ROW()-4,table[Ordre3],0)),"")</f>
        <v/>
      </c>
    </row>
    <row r="710" spans="14:16">
      <c r="N710" s="141" t="str">
        <f>IFERROR(INDEX(table[Désignation],MATCH(ROW()-4,table[Ordre],0)),"")</f>
        <v/>
      </c>
      <c r="O710" s="139" t="str">
        <f>IFERROR(INDEX(table[[Fournisseur ]],MATCH(ROW()-4,table[Ordre2],0)),"")</f>
        <v/>
      </c>
      <c r="P710" s="139" t="str">
        <f>IFERROR(INDEX(table[Détails],MATCH(ROW()-4,table[Ordre3],0)),"")</f>
        <v/>
      </c>
    </row>
    <row r="711" spans="14:16">
      <c r="N711" s="141" t="str">
        <f>IFERROR(INDEX(table[Désignation],MATCH(ROW()-4,table[Ordre],0)),"")</f>
        <v/>
      </c>
      <c r="O711" s="139" t="str">
        <f>IFERROR(INDEX(table[[Fournisseur ]],MATCH(ROW()-4,table[Ordre2],0)),"")</f>
        <v/>
      </c>
      <c r="P711" s="139" t="str">
        <f>IFERROR(INDEX(table[Détails],MATCH(ROW()-4,table[Ordre3],0)),"")</f>
        <v/>
      </c>
    </row>
    <row r="712" spans="14:16">
      <c r="N712" s="141" t="str">
        <f>IFERROR(INDEX(table[Désignation],MATCH(ROW()-4,table[Ordre],0)),"")</f>
        <v/>
      </c>
      <c r="O712" s="139" t="str">
        <f>IFERROR(INDEX(table[[Fournisseur ]],MATCH(ROW()-4,table[Ordre2],0)),"")</f>
        <v/>
      </c>
      <c r="P712" s="139" t="str">
        <f>IFERROR(INDEX(table[Détails],MATCH(ROW()-4,table[Ordre3],0)),"")</f>
        <v/>
      </c>
    </row>
    <row r="713" spans="14:16">
      <c r="N713" s="141" t="str">
        <f>IFERROR(INDEX(table[Désignation],MATCH(ROW()-4,table[Ordre],0)),"")</f>
        <v/>
      </c>
      <c r="O713" s="139" t="str">
        <f>IFERROR(INDEX(table[[Fournisseur ]],MATCH(ROW()-4,table[Ordre2],0)),"")</f>
        <v/>
      </c>
      <c r="P713" s="139" t="str">
        <f>IFERROR(INDEX(table[Détails],MATCH(ROW()-4,table[Ordre3],0)),"")</f>
        <v/>
      </c>
    </row>
    <row r="714" spans="14:16">
      <c r="N714" s="141" t="str">
        <f>IFERROR(INDEX(table[Désignation],MATCH(ROW()-4,table[Ordre],0)),"")</f>
        <v/>
      </c>
      <c r="O714" s="139" t="str">
        <f>IFERROR(INDEX(table[[Fournisseur ]],MATCH(ROW()-4,table[Ordre2],0)),"")</f>
        <v/>
      </c>
      <c r="P714" s="139" t="str">
        <f>IFERROR(INDEX(table[Détails],MATCH(ROW()-4,table[Ordre3],0)),"")</f>
        <v/>
      </c>
    </row>
    <row r="715" spans="14:16">
      <c r="N715" s="141" t="str">
        <f>IFERROR(INDEX(table[Désignation],MATCH(ROW()-4,table[Ordre],0)),"")</f>
        <v/>
      </c>
      <c r="O715" s="139" t="str">
        <f>IFERROR(INDEX(table[[Fournisseur ]],MATCH(ROW()-4,table[Ordre2],0)),"")</f>
        <v/>
      </c>
      <c r="P715" s="139" t="str">
        <f>IFERROR(INDEX(table[Détails],MATCH(ROW()-4,table[Ordre3],0)),"")</f>
        <v/>
      </c>
    </row>
    <row r="716" spans="14:16">
      <c r="N716" s="141" t="str">
        <f>IFERROR(INDEX(table[Désignation],MATCH(ROW()-4,table[Ordre],0)),"")</f>
        <v/>
      </c>
      <c r="O716" s="139" t="str">
        <f>IFERROR(INDEX(table[[Fournisseur ]],MATCH(ROW()-4,table[Ordre2],0)),"")</f>
        <v/>
      </c>
      <c r="P716" s="139" t="str">
        <f>IFERROR(INDEX(table[Détails],MATCH(ROW()-4,table[Ordre3],0)),"")</f>
        <v/>
      </c>
    </row>
    <row r="717" spans="14:16">
      <c r="N717" s="141" t="str">
        <f>IFERROR(INDEX(table[Désignation],MATCH(ROW()-4,table[Ordre],0)),"")</f>
        <v/>
      </c>
      <c r="O717" s="139" t="str">
        <f>IFERROR(INDEX(table[[Fournisseur ]],MATCH(ROW()-4,table[Ordre2],0)),"")</f>
        <v/>
      </c>
      <c r="P717" s="139" t="str">
        <f>IFERROR(INDEX(table[Détails],MATCH(ROW()-4,table[Ordre3],0)),"")</f>
        <v/>
      </c>
    </row>
    <row r="718" spans="14:16">
      <c r="N718" s="141" t="str">
        <f>IFERROR(INDEX(table[Désignation],MATCH(ROW()-4,table[Ordre],0)),"")</f>
        <v/>
      </c>
      <c r="O718" s="139" t="str">
        <f>IFERROR(INDEX(table[[Fournisseur ]],MATCH(ROW()-4,table[Ordre2],0)),"")</f>
        <v/>
      </c>
      <c r="P718" s="139" t="str">
        <f>IFERROR(INDEX(table[Détails],MATCH(ROW()-4,table[Ordre3],0)),"")</f>
        <v/>
      </c>
    </row>
    <row r="719" spans="14:16">
      <c r="N719" s="141" t="str">
        <f>IFERROR(INDEX(table[Désignation],MATCH(ROW()-4,table[Ordre],0)),"")</f>
        <v/>
      </c>
      <c r="O719" s="139" t="str">
        <f>IFERROR(INDEX(table[[Fournisseur ]],MATCH(ROW()-4,table[Ordre2],0)),"")</f>
        <v/>
      </c>
      <c r="P719" s="139" t="str">
        <f>IFERROR(INDEX(table[Détails],MATCH(ROW()-4,table[Ordre3],0)),"")</f>
        <v/>
      </c>
    </row>
    <row r="720" spans="14:16">
      <c r="N720" s="141" t="str">
        <f>IFERROR(INDEX(table[Désignation],MATCH(ROW()-4,table[Ordre],0)),"")</f>
        <v/>
      </c>
      <c r="O720" s="139" t="str">
        <f>IFERROR(INDEX(table[[Fournisseur ]],MATCH(ROW()-4,table[Ordre2],0)),"")</f>
        <v/>
      </c>
      <c r="P720" s="139" t="str">
        <f>IFERROR(INDEX(table[Détails],MATCH(ROW()-4,table[Ordre3],0)),"")</f>
        <v/>
      </c>
    </row>
    <row r="721" spans="14:16">
      <c r="N721" s="141" t="str">
        <f>IFERROR(INDEX(table[Désignation],MATCH(ROW()-4,table[Ordre],0)),"")</f>
        <v/>
      </c>
      <c r="O721" s="139" t="str">
        <f>IFERROR(INDEX(table[[Fournisseur ]],MATCH(ROW()-4,table[Ordre2],0)),"")</f>
        <v/>
      </c>
      <c r="P721" s="139" t="str">
        <f>IFERROR(INDEX(table[Détails],MATCH(ROW()-4,table[Ordre3],0)),"")</f>
        <v/>
      </c>
    </row>
    <row r="722" spans="14:16">
      <c r="N722" s="141" t="str">
        <f>IFERROR(INDEX(table[Désignation],MATCH(ROW()-4,table[Ordre],0)),"")</f>
        <v/>
      </c>
      <c r="O722" s="139" t="str">
        <f>IFERROR(INDEX(table[[Fournisseur ]],MATCH(ROW()-4,table[Ordre2],0)),"")</f>
        <v/>
      </c>
      <c r="P722" s="139" t="str">
        <f>IFERROR(INDEX(table[Détails],MATCH(ROW()-4,table[Ordre3],0)),"")</f>
        <v/>
      </c>
    </row>
    <row r="723" spans="14:16">
      <c r="N723" s="141" t="str">
        <f>IFERROR(INDEX(table[Désignation],MATCH(ROW()-4,table[Ordre],0)),"")</f>
        <v/>
      </c>
      <c r="O723" s="139" t="str">
        <f>IFERROR(INDEX(table[[Fournisseur ]],MATCH(ROW()-4,table[Ordre2],0)),"")</f>
        <v/>
      </c>
      <c r="P723" s="139" t="str">
        <f>IFERROR(INDEX(table[Détails],MATCH(ROW()-4,table[Ordre3],0)),"")</f>
        <v/>
      </c>
    </row>
    <row r="724" spans="14:16">
      <c r="N724" s="141" t="str">
        <f>IFERROR(INDEX(table[Désignation],MATCH(ROW()-4,table[Ordre],0)),"")</f>
        <v/>
      </c>
      <c r="O724" s="139" t="str">
        <f>IFERROR(INDEX(table[[Fournisseur ]],MATCH(ROW()-4,table[Ordre2],0)),"")</f>
        <v/>
      </c>
      <c r="P724" s="139" t="str">
        <f>IFERROR(INDEX(table[Détails],MATCH(ROW()-4,table[Ordre3],0)),"")</f>
        <v/>
      </c>
    </row>
    <row r="725" spans="14:16">
      <c r="N725" s="141" t="str">
        <f>IFERROR(INDEX(table[Désignation],MATCH(ROW()-4,table[Ordre],0)),"")</f>
        <v/>
      </c>
      <c r="O725" s="139" t="str">
        <f>IFERROR(INDEX(table[[Fournisseur ]],MATCH(ROW()-4,table[Ordre2],0)),"")</f>
        <v/>
      </c>
      <c r="P725" s="139" t="str">
        <f>IFERROR(INDEX(table[Détails],MATCH(ROW()-4,table[Ordre3],0)),"")</f>
        <v/>
      </c>
    </row>
    <row r="726" spans="14:16">
      <c r="N726" s="141" t="str">
        <f>IFERROR(INDEX(table[Désignation],MATCH(ROW()-4,table[Ordre],0)),"")</f>
        <v/>
      </c>
      <c r="O726" s="139" t="str">
        <f>IFERROR(INDEX(table[[Fournisseur ]],MATCH(ROW()-4,table[Ordre2],0)),"")</f>
        <v/>
      </c>
      <c r="P726" s="139" t="str">
        <f>IFERROR(INDEX(table[Détails],MATCH(ROW()-4,table[Ordre3],0)),"")</f>
        <v/>
      </c>
    </row>
    <row r="727" spans="14:16">
      <c r="N727" s="141" t="str">
        <f>IFERROR(INDEX(table[Désignation],MATCH(ROW()-4,table[Ordre],0)),"")</f>
        <v/>
      </c>
      <c r="O727" s="139" t="str">
        <f>IFERROR(INDEX(table[[Fournisseur ]],MATCH(ROW()-4,table[Ordre2],0)),"")</f>
        <v/>
      </c>
      <c r="P727" s="139" t="str">
        <f>IFERROR(INDEX(table[Détails],MATCH(ROW()-4,table[Ordre3],0)),"")</f>
        <v/>
      </c>
    </row>
    <row r="728" spans="14:16">
      <c r="N728" s="141" t="str">
        <f>IFERROR(INDEX(table[Désignation],MATCH(ROW()-4,table[Ordre],0)),"")</f>
        <v/>
      </c>
      <c r="O728" s="139" t="str">
        <f>IFERROR(INDEX(table[[Fournisseur ]],MATCH(ROW()-4,table[Ordre2],0)),"")</f>
        <v/>
      </c>
      <c r="P728" s="139" t="str">
        <f>IFERROR(INDEX(table[Détails],MATCH(ROW()-4,table[Ordre3],0)),"")</f>
        <v/>
      </c>
    </row>
    <row r="729" spans="14:16">
      <c r="N729" s="141" t="str">
        <f>IFERROR(INDEX(table[Désignation],MATCH(ROW()-4,table[Ordre],0)),"")</f>
        <v/>
      </c>
      <c r="O729" s="139" t="str">
        <f>IFERROR(INDEX(table[[Fournisseur ]],MATCH(ROW()-4,table[Ordre2],0)),"")</f>
        <v/>
      </c>
      <c r="P729" s="139" t="str">
        <f>IFERROR(INDEX(table[Détails],MATCH(ROW()-4,table[Ordre3],0)),"")</f>
        <v/>
      </c>
    </row>
    <row r="730" spans="14:16">
      <c r="N730" s="141" t="str">
        <f>IFERROR(INDEX(table[Désignation],MATCH(ROW()-4,table[Ordre],0)),"")</f>
        <v/>
      </c>
      <c r="O730" s="139" t="str">
        <f>IFERROR(INDEX(table[[Fournisseur ]],MATCH(ROW()-4,table[Ordre2],0)),"")</f>
        <v/>
      </c>
      <c r="P730" s="139" t="str">
        <f>IFERROR(INDEX(table[Détails],MATCH(ROW()-4,table[Ordre3],0)),"")</f>
        <v/>
      </c>
    </row>
    <row r="731" spans="14:16">
      <c r="N731" s="141" t="str">
        <f>IFERROR(INDEX(table[Désignation],MATCH(ROW()-4,table[Ordre],0)),"")</f>
        <v/>
      </c>
      <c r="O731" s="139" t="str">
        <f>IFERROR(INDEX(table[[Fournisseur ]],MATCH(ROW()-4,table[Ordre2],0)),"")</f>
        <v/>
      </c>
      <c r="P731" s="139" t="str">
        <f>IFERROR(INDEX(table[Détails],MATCH(ROW()-4,table[Ordre3],0)),"")</f>
        <v/>
      </c>
    </row>
    <row r="732" spans="14:16">
      <c r="N732" s="141" t="str">
        <f>IFERROR(INDEX(table[Désignation],MATCH(ROW()-4,table[Ordre],0)),"")</f>
        <v/>
      </c>
      <c r="O732" s="139" t="str">
        <f>IFERROR(INDEX(table[[Fournisseur ]],MATCH(ROW()-4,table[Ordre2],0)),"")</f>
        <v/>
      </c>
      <c r="P732" s="139" t="str">
        <f>IFERROR(INDEX(table[Détails],MATCH(ROW()-4,table[Ordre3],0)),"")</f>
        <v/>
      </c>
    </row>
    <row r="733" spans="14:16">
      <c r="N733" s="141" t="str">
        <f>IFERROR(INDEX(table[Désignation],MATCH(ROW()-4,table[Ordre],0)),"")</f>
        <v/>
      </c>
      <c r="O733" s="139" t="str">
        <f>IFERROR(INDEX(table[[Fournisseur ]],MATCH(ROW()-4,table[Ordre2],0)),"")</f>
        <v/>
      </c>
      <c r="P733" s="139" t="str">
        <f>IFERROR(INDEX(table[Détails],MATCH(ROW()-4,table[Ordre3],0)),"")</f>
        <v/>
      </c>
    </row>
    <row r="734" spans="14:16">
      <c r="N734" s="141" t="str">
        <f>IFERROR(INDEX(table[Désignation],MATCH(ROW()-4,table[Ordre],0)),"")</f>
        <v/>
      </c>
      <c r="O734" s="139" t="str">
        <f>IFERROR(INDEX(table[[Fournisseur ]],MATCH(ROW()-4,table[Ordre2],0)),"")</f>
        <v/>
      </c>
      <c r="P734" s="139" t="str">
        <f>IFERROR(INDEX(table[Détails],MATCH(ROW()-4,table[Ordre3],0)),"")</f>
        <v/>
      </c>
    </row>
    <row r="735" spans="14:16">
      <c r="N735" s="141" t="str">
        <f>IFERROR(INDEX(table[Désignation],MATCH(ROW()-4,table[Ordre],0)),"")</f>
        <v/>
      </c>
      <c r="O735" s="139" t="str">
        <f>IFERROR(INDEX(table[[Fournisseur ]],MATCH(ROW()-4,table[Ordre2],0)),"")</f>
        <v/>
      </c>
      <c r="P735" s="139" t="str">
        <f>IFERROR(INDEX(table[Détails],MATCH(ROW()-4,table[Ordre3],0)),"")</f>
        <v/>
      </c>
    </row>
    <row r="736" spans="14:16">
      <c r="N736" s="141" t="str">
        <f>IFERROR(INDEX(table[Désignation],MATCH(ROW()-4,table[Ordre],0)),"")</f>
        <v/>
      </c>
      <c r="O736" s="139" t="str">
        <f>IFERROR(INDEX(table[[Fournisseur ]],MATCH(ROW()-4,table[Ordre2],0)),"")</f>
        <v/>
      </c>
      <c r="P736" s="139" t="str">
        <f>IFERROR(INDEX(table[Détails],MATCH(ROW()-4,table[Ordre3],0)),"")</f>
        <v/>
      </c>
    </row>
    <row r="737" spans="14:16">
      <c r="N737" s="141" t="str">
        <f>IFERROR(INDEX(table[Désignation],MATCH(ROW()-4,table[Ordre],0)),"")</f>
        <v/>
      </c>
      <c r="O737" s="139" t="str">
        <f>IFERROR(INDEX(table[[Fournisseur ]],MATCH(ROW()-4,table[Ordre2],0)),"")</f>
        <v/>
      </c>
      <c r="P737" s="139" t="str">
        <f>IFERROR(INDEX(table[Détails],MATCH(ROW()-4,table[Ordre3],0)),"")</f>
        <v/>
      </c>
    </row>
    <row r="738" spans="14:16">
      <c r="N738" s="141" t="str">
        <f>IFERROR(INDEX(table[Désignation],MATCH(ROW()-4,table[Ordre],0)),"")</f>
        <v/>
      </c>
      <c r="O738" s="139" t="str">
        <f>IFERROR(INDEX(table[[Fournisseur ]],MATCH(ROW()-4,table[Ordre2],0)),"")</f>
        <v/>
      </c>
      <c r="P738" s="139" t="str">
        <f>IFERROR(INDEX(table[Détails],MATCH(ROW()-4,table[Ordre3],0)),"")</f>
        <v/>
      </c>
    </row>
    <row r="739" spans="14:16">
      <c r="N739" s="141" t="str">
        <f>IFERROR(INDEX(table[Désignation],MATCH(ROW()-4,table[Ordre],0)),"")</f>
        <v/>
      </c>
      <c r="O739" s="139" t="str">
        <f>IFERROR(INDEX(table[[Fournisseur ]],MATCH(ROW()-4,table[Ordre2],0)),"")</f>
        <v/>
      </c>
      <c r="P739" s="139" t="str">
        <f>IFERROR(INDEX(table[Détails],MATCH(ROW()-4,table[Ordre3],0)),"")</f>
        <v/>
      </c>
    </row>
    <row r="740" spans="14:16">
      <c r="N740" s="141" t="str">
        <f>IFERROR(INDEX(table[Désignation],MATCH(ROW()-4,table[Ordre],0)),"")</f>
        <v/>
      </c>
      <c r="O740" s="139" t="str">
        <f>IFERROR(INDEX(table[[Fournisseur ]],MATCH(ROW()-4,table[Ordre2],0)),"")</f>
        <v/>
      </c>
      <c r="P740" s="139" t="str">
        <f>IFERROR(INDEX(table[Détails],MATCH(ROW()-4,table[Ordre3],0)),"")</f>
        <v/>
      </c>
    </row>
    <row r="741" spans="14:16">
      <c r="N741" s="141" t="str">
        <f>IFERROR(INDEX(table[Désignation],MATCH(ROW()-4,table[Ordre],0)),"")</f>
        <v/>
      </c>
      <c r="O741" s="139" t="str">
        <f>IFERROR(INDEX(table[[Fournisseur ]],MATCH(ROW()-4,table[Ordre2],0)),"")</f>
        <v/>
      </c>
      <c r="P741" s="139" t="str">
        <f>IFERROR(INDEX(table[Détails],MATCH(ROW()-4,table[Ordre3],0)),"")</f>
        <v/>
      </c>
    </row>
    <row r="742" spans="14:16">
      <c r="N742" s="141" t="str">
        <f>IFERROR(INDEX(table[Désignation],MATCH(ROW()-4,table[Ordre],0)),"")</f>
        <v/>
      </c>
      <c r="O742" s="139" t="str">
        <f>IFERROR(INDEX(table[[Fournisseur ]],MATCH(ROW()-4,table[Ordre2],0)),"")</f>
        <v/>
      </c>
      <c r="P742" s="139" t="str">
        <f>IFERROR(INDEX(table[Détails],MATCH(ROW()-4,table[Ordre3],0)),"")</f>
        <v/>
      </c>
    </row>
    <row r="743" spans="14:16">
      <c r="N743" s="141" t="str">
        <f>IFERROR(INDEX(table[Désignation],MATCH(ROW()-4,table[Ordre],0)),"")</f>
        <v/>
      </c>
      <c r="O743" s="139" t="str">
        <f>IFERROR(INDEX(table[[Fournisseur ]],MATCH(ROW()-4,table[Ordre2],0)),"")</f>
        <v/>
      </c>
      <c r="P743" s="139" t="str">
        <f>IFERROR(INDEX(table[Détails],MATCH(ROW()-4,table[Ordre3],0)),"")</f>
        <v/>
      </c>
    </row>
    <row r="744" spans="14:16">
      <c r="N744" s="141" t="str">
        <f>IFERROR(INDEX(table[Désignation],MATCH(ROW()-4,table[Ordre],0)),"")</f>
        <v/>
      </c>
      <c r="O744" s="139" t="str">
        <f>IFERROR(INDEX(table[[Fournisseur ]],MATCH(ROW()-4,table[Ordre2],0)),"")</f>
        <v/>
      </c>
      <c r="P744" s="139" t="str">
        <f>IFERROR(INDEX(table[Détails],MATCH(ROW()-4,table[Ordre3],0)),"")</f>
        <v/>
      </c>
    </row>
    <row r="745" spans="14:16">
      <c r="N745" s="141" t="str">
        <f>IFERROR(INDEX(table[Désignation],MATCH(ROW()-4,table[Ordre],0)),"")</f>
        <v/>
      </c>
      <c r="O745" s="139" t="str">
        <f>IFERROR(INDEX(table[[Fournisseur ]],MATCH(ROW()-4,table[Ordre2],0)),"")</f>
        <v/>
      </c>
      <c r="P745" s="139" t="str">
        <f>IFERROR(INDEX(table[Détails],MATCH(ROW()-4,table[Ordre3],0)),"")</f>
        <v/>
      </c>
    </row>
    <row r="746" spans="14:16">
      <c r="N746" s="141" t="str">
        <f>IFERROR(INDEX(table[Désignation],MATCH(ROW()-4,table[Ordre],0)),"")</f>
        <v/>
      </c>
      <c r="O746" s="139" t="str">
        <f>IFERROR(INDEX(table[[Fournisseur ]],MATCH(ROW()-4,table[Ordre2],0)),"")</f>
        <v/>
      </c>
      <c r="P746" s="139" t="str">
        <f>IFERROR(INDEX(table[Détails],MATCH(ROW()-4,table[Ordre3],0)),"")</f>
        <v/>
      </c>
    </row>
    <row r="747" spans="14:16">
      <c r="N747" s="141" t="str">
        <f>IFERROR(INDEX(table[Désignation],MATCH(ROW()-4,table[Ordre],0)),"")</f>
        <v/>
      </c>
      <c r="O747" s="139" t="str">
        <f>IFERROR(INDEX(table[[Fournisseur ]],MATCH(ROW()-4,table[Ordre2],0)),"")</f>
        <v/>
      </c>
      <c r="P747" s="139" t="str">
        <f>IFERROR(INDEX(table[Détails],MATCH(ROW()-4,table[Ordre3],0)),"")</f>
        <v/>
      </c>
    </row>
    <row r="748" spans="14:16">
      <c r="N748" s="141" t="str">
        <f>IFERROR(INDEX(table[Désignation],MATCH(ROW()-4,table[Ordre],0)),"")</f>
        <v/>
      </c>
      <c r="O748" s="139" t="str">
        <f>IFERROR(INDEX(table[[Fournisseur ]],MATCH(ROW()-4,table[Ordre2],0)),"")</f>
        <v/>
      </c>
      <c r="P748" s="139" t="str">
        <f>IFERROR(INDEX(table[Détails],MATCH(ROW()-4,table[Ordre3],0)),"")</f>
        <v/>
      </c>
    </row>
    <row r="749" spans="14:16">
      <c r="N749" s="141" t="str">
        <f>IFERROR(INDEX(table[Désignation],MATCH(ROW()-4,table[Ordre],0)),"")</f>
        <v/>
      </c>
      <c r="O749" s="139" t="str">
        <f>IFERROR(INDEX(table[[Fournisseur ]],MATCH(ROW()-4,table[Ordre2],0)),"")</f>
        <v/>
      </c>
      <c r="P749" s="139" t="str">
        <f>IFERROR(INDEX(table[Détails],MATCH(ROW()-4,table[Ordre3],0)),"")</f>
        <v/>
      </c>
    </row>
    <row r="750" spans="14:16">
      <c r="N750" s="141" t="str">
        <f>IFERROR(INDEX(table[Désignation],MATCH(ROW()-4,table[Ordre],0)),"")</f>
        <v/>
      </c>
      <c r="O750" s="139" t="str">
        <f>IFERROR(INDEX(table[[Fournisseur ]],MATCH(ROW()-4,table[Ordre2],0)),"")</f>
        <v/>
      </c>
      <c r="P750" s="139" t="str">
        <f>IFERROR(INDEX(table[Détails],MATCH(ROW()-4,table[Ordre3],0)),"")</f>
        <v/>
      </c>
    </row>
    <row r="751" spans="14:16">
      <c r="N751" s="141" t="str">
        <f>IFERROR(INDEX(table[Désignation],MATCH(ROW()-4,table[Ordre],0)),"")</f>
        <v/>
      </c>
      <c r="O751" s="139" t="str">
        <f>IFERROR(INDEX(table[[Fournisseur ]],MATCH(ROW()-4,table[Ordre2],0)),"")</f>
        <v/>
      </c>
      <c r="P751" s="139" t="str">
        <f>IFERROR(INDEX(table[Détails],MATCH(ROW()-4,table[Ordre3],0)),"")</f>
        <v/>
      </c>
    </row>
    <row r="752" spans="14:16">
      <c r="N752" s="141" t="str">
        <f>IFERROR(INDEX(table[Désignation],MATCH(ROW()-4,table[Ordre],0)),"")</f>
        <v/>
      </c>
      <c r="O752" s="139" t="str">
        <f>IFERROR(INDEX(table[[Fournisseur ]],MATCH(ROW()-4,table[Ordre2],0)),"")</f>
        <v/>
      </c>
      <c r="P752" s="139" t="str">
        <f>IFERROR(INDEX(table[Détails],MATCH(ROW()-4,table[Ordre3],0)),"")</f>
        <v/>
      </c>
    </row>
    <row r="753" spans="14:16">
      <c r="N753" s="141" t="str">
        <f>IFERROR(INDEX(table[Désignation],MATCH(ROW()-4,table[Ordre],0)),"")</f>
        <v/>
      </c>
      <c r="O753" s="139" t="str">
        <f>IFERROR(INDEX(table[[Fournisseur ]],MATCH(ROW()-4,table[Ordre2],0)),"")</f>
        <v/>
      </c>
      <c r="P753" s="139" t="str">
        <f>IFERROR(INDEX(table[Détails],MATCH(ROW()-4,table[Ordre3],0)),"")</f>
        <v/>
      </c>
    </row>
    <row r="754" spans="14:16">
      <c r="N754" s="141" t="str">
        <f>IFERROR(INDEX(table[Désignation],MATCH(ROW()-4,table[Ordre],0)),"")</f>
        <v/>
      </c>
      <c r="O754" s="139" t="str">
        <f>IFERROR(INDEX(table[[Fournisseur ]],MATCH(ROW()-4,table[Ordre2],0)),"")</f>
        <v/>
      </c>
      <c r="P754" s="139" t="str">
        <f>IFERROR(INDEX(table[Détails],MATCH(ROW()-4,table[Ordre3],0)),"")</f>
        <v/>
      </c>
    </row>
    <row r="755" spans="14:16">
      <c r="N755" s="141" t="str">
        <f>IFERROR(INDEX(table[Désignation],MATCH(ROW()-4,table[Ordre],0)),"")</f>
        <v/>
      </c>
      <c r="O755" s="139" t="str">
        <f>IFERROR(INDEX(table[[Fournisseur ]],MATCH(ROW()-4,table[Ordre2],0)),"")</f>
        <v/>
      </c>
      <c r="P755" s="139" t="str">
        <f>IFERROR(INDEX(table[Détails],MATCH(ROW()-4,table[Ordre3],0)),"")</f>
        <v/>
      </c>
    </row>
    <row r="756" spans="14:16">
      <c r="N756" s="141" t="str">
        <f>IFERROR(INDEX(table[Désignation],MATCH(ROW()-4,table[Ordre],0)),"")</f>
        <v/>
      </c>
      <c r="O756" s="139" t="str">
        <f>IFERROR(INDEX(table[[Fournisseur ]],MATCH(ROW()-4,table[Ordre2],0)),"")</f>
        <v/>
      </c>
      <c r="P756" s="139" t="str">
        <f>IFERROR(INDEX(table[Détails],MATCH(ROW()-4,table[Ordre3],0)),"")</f>
        <v/>
      </c>
    </row>
    <row r="757" spans="14:16">
      <c r="N757" s="141" t="str">
        <f>IFERROR(INDEX(table[Désignation],MATCH(ROW()-4,table[Ordre],0)),"")</f>
        <v/>
      </c>
      <c r="O757" s="139" t="str">
        <f>IFERROR(INDEX(table[[Fournisseur ]],MATCH(ROW()-4,table[Ordre2],0)),"")</f>
        <v/>
      </c>
      <c r="P757" s="139" t="str">
        <f>IFERROR(INDEX(table[Détails],MATCH(ROW()-4,table[Ordre3],0)),"")</f>
        <v/>
      </c>
    </row>
    <row r="758" spans="14:16">
      <c r="N758" s="141" t="str">
        <f>IFERROR(INDEX(table[Désignation],MATCH(ROW()-4,table[Ordre],0)),"")</f>
        <v/>
      </c>
      <c r="O758" s="139" t="str">
        <f>IFERROR(INDEX(table[[Fournisseur ]],MATCH(ROW()-4,table[Ordre2],0)),"")</f>
        <v/>
      </c>
      <c r="P758" s="139" t="str">
        <f>IFERROR(INDEX(table[Détails],MATCH(ROW()-4,table[Ordre3],0)),"")</f>
        <v/>
      </c>
    </row>
    <row r="759" spans="14:16">
      <c r="N759" s="141" t="str">
        <f>IFERROR(INDEX(table[Désignation],MATCH(ROW()-4,table[Ordre],0)),"")</f>
        <v/>
      </c>
      <c r="O759" s="139" t="str">
        <f>IFERROR(INDEX(table[[Fournisseur ]],MATCH(ROW()-4,table[Ordre2],0)),"")</f>
        <v/>
      </c>
      <c r="P759" s="139" t="str">
        <f>IFERROR(INDEX(table[Détails],MATCH(ROW()-4,table[Ordre3],0)),"")</f>
        <v/>
      </c>
    </row>
    <row r="760" spans="14:16">
      <c r="N760" s="141" t="str">
        <f>IFERROR(INDEX(table[Désignation],MATCH(ROW()-4,table[Ordre],0)),"")</f>
        <v/>
      </c>
      <c r="O760" s="139" t="str">
        <f>IFERROR(INDEX(table[[Fournisseur ]],MATCH(ROW()-4,table[Ordre2],0)),"")</f>
        <v/>
      </c>
      <c r="P760" s="139" t="str">
        <f>IFERROR(INDEX(table[Détails],MATCH(ROW()-4,table[Ordre3],0)),"")</f>
        <v/>
      </c>
    </row>
    <row r="761" spans="14:16">
      <c r="N761" s="141" t="str">
        <f>IFERROR(INDEX(table[Désignation],MATCH(ROW()-4,table[Ordre],0)),"")</f>
        <v/>
      </c>
      <c r="O761" s="139" t="str">
        <f>IFERROR(INDEX(table[[Fournisseur ]],MATCH(ROW()-4,table[Ordre2],0)),"")</f>
        <v/>
      </c>
      <c r="P761" s="139" t="str">
        <f>IFERROR(INDEX(table[Détails],MATCH(ROW()-4,table[Ordre3],0)),"")</f>
        <v/>
      </c>
    </row>
    <row r="762" spans="14:16">
      <c r="N762" s="141" t="str">
        <f>IFERROR(INDEX(table[Désignation],MATCH(ROW()-4,table[Ordre],0)),"")</f>
        <v/>
      </c>
      <c r="O762" s="139" t="str">
        <f>IFERROR(INDEX(table[[Fournisseur ]],MATCH(ROW()-4,table[Ordre2],0)),"")</f>
        <v/>
      </c>
      <c r="P762" s="139" t="str">
        <f>IFERROR(INDEX(table[Détails],MATCH(ROW()-4,table[Ordre3],0)),"")</f>
        <v/>
      </c>
    </row>
    <row r="763" spans="14:16">
      <c r="N763" s="141" t="str">
        <f>IFERROR(INDEX(table[Désignation],MATCH(ROW()-4,table[Ordre],0)),"")</f>
        <v/>
      </c>
      <c r="O763" s="139" t="str">
        <f>IFERROR(INDEX(table[[Fournisseur ]],MATCH(ROW()-4,table[Ordre2],0)),"")</f>
        <v/>
      </c>
      <c r="P763" s="139" t="str">
        <f>IFERROR(INDEX(table[Détails],MATCH(ROW()-4,table[Ordre3],0)),"")</f>
        <v/>
      </c>
    </row>
    <row r="764" spans="14:16">
      <c r="N764" s="141" t="str">
        <f>IFERROR(INDEX(table[Désignation],MATCH(ROW()-4,table[Ordre],0)),"")</f>
        <v/>
      </c>
      <c r="O764" s="139" t="str">
        <f>IFERROR(INDEX(table[[Fournisseur ]],MATCH(ROW()-4,table[Ordre2],0)),"")</f>
        <v/>
      </c>
      <c r="P764" s="139" t="str">
        <f>IFERROR(INDEX(table[Détails],MATCH(ROW()-4,table[Ordre3],0)),"")</f>
        <v/>
      </c>
    </row>
    <row r="765" spans="14:16">
      <c r="N765" s="141" t="str">
        <f>IFERROR(INDEX(table[Désignation],MATCH(ROW()-4,table[Ordre],0)),"")</f>
        <v/>
      </c>
      <c r="O765" s="139" t="str">
        <f>IFERROR(INDEX(table[[Fournisseur ]],MATCH(ROW()-4,table[Ordre2],0)),"")</f>
        <v/>
      </c>
      <c r="P765" s="139" t="str">
        <f>IFERROR(INDEX(table[Détails],MATCH(ROW()-4,table[Ordre3],0)),"")</f>
        <v/>
      </c>
    </row>
    <row r="766" spans="14:16">
      <c r="N766" s="141" t="str">
        <f>IFERROR(INDEX(table[Désignation],MATCH(ROW()-4,table[Ordre],0)),"")</f>
        <v/>
      </c>
      <c r="O766" s="139" t="str">
        <f>IFERROR(INDEX(table[[Fournisseur ]],MATCH(ROW()-4,table[Ordre2],0)),"")</f>
        <v/>
      </c>
      <c r="P766" s="139" t="str">
        <f>IFERROR(INDEX(table[Détails],MATCH(ROW()-4,table[Ordre3],0)),"")</f>
        <v/>
      </c>
    </row>
    <row r="767" spans="14:16">
      <c r="N767" s="141" t="str">
        <f>IFERROR(INDEX(table[Désignation],MATCH(ROW()-4,table[Ordre],0)),"")</f>
        <v/>
      </c>
      <c r="O767" s="139" t="str">
        <f>IFERROR(INDEX(table[[Fournisseur ]],MATCH(ROW()-4,table[Ordre2],0)),"")</f>
        <v/>
      </c>
      <c r="P767" s="139" t="str">
        <f>IFERROR(INDEX(table[Détails],MATCH(ROW()-4,table[Ordre3],0)),"")</f>
        <v/>
      </c>
    </row>
    <row r="768" spans="14:16">
      <c r="N768" s="141" t="str">
        <f>IFERROR(INDEX(table[Désignation],MATCH(ROW()-4,table[Ordre],0)),"")</f>
        <v/>
      </c>
      <c r="O768" s="139" t="str">
        <f>IFERROR(INDEX(table[[Fournisseur ]],MATCH(ROW()-4,table[Ordre2],0)),"")</f>
        <v/>
      </c>
      <c r="P768" s="139" t="str">
        <f>IFERROR(INDEX(table[Détails],MATCH(ROW()-4,table[Ordre3],0)),"")</f>
        <v/>
      </c>
    </row>
    <row r="769" spans="14:16">
      <c r="N769" s="141" t="str">
        <f>IFERROR(INDEX(table[Désignation],MATCH(ROW()-4,table[Ordre],0)),"")</f>
        <v/>
      </c>
      <c r="O769" s="139" t="str">
        <f>IFERROR(INDEX(table[[Fournisseur ]],MATCH(ROW()-4,table[Ordre2],0)),"")</f>
        <v/>
      </c>
      <c r="P769" s="139" t="str">
        <f>IFERROR(INDEX(table[Détails],MATCH(ROW()-4,table[Ordre3],0)),"")</f>
        <v/>
      </c>
    </row>
    <row r="770" spans="14:16">
      <c r="N770" s="141" t="str">
        <f>IFERROR(INDEX(table[Désignation],MATCH(ROW()-4,table[Ordre],0)),"")</f>
        <v/>
      </c>
      <c r="O770" s="139" t="str">
        <f>IFERROR(INDEX(table[[Fournisseur ]],MATCH(ROW()-4,table[Ordre2],0)),"")</f>
        <v/>
      </c>
      <c r="P770" s="139" t="str">
        <f>IFERROR(INDEX(table[Détails],MATCH(ROW()-4,table[Ordre3],0)),"")</f>
        <v/>
      </c>
    </row>
    <row r="771" spans="14:16">
      <c r="N771" s="141" t="str">
        <f>IFERROR(INDEX(table[Désignation],MATCH(ROW()-4,table[Ordre],0)),"")</f>
        <v/>
      </c>
      <c r="O771" s="139" t="str">
        <f>IFERROR(INDEX(table[[Fournisseur ]],MATCH(ROW()-4,table[Ordre2],0)),"")</f>
        <v/>
      </c>
      <c r="P771" s="139" t="str">
        <f>IFERROR(INDEX(table[Détails],MATCH(ROW()-4,table[Ordre3],0)),"")</f>
        <v/>
      </c>
    </row>
    <row r="772" spans="14:16">
      <c r="N772" s="141" t="str">
        <f>IFERROR(INDEX(table[Désignation],MATCH(ROW()-4,table[Ordre],0)),"")</f>
        <v/>
      </c>
      <c r="O772" s="139" t="str">
        <f>IFERROR(INDEX(table[[Fournisseur ]],MATCH(ROW()-4,table[Ordre2],0)),"")</f>
        <v/>
      </c>
      <c r="P772" s="139" t="str">
        <f>IFERROR(INDEX(table[Détails],MATCH(ROW()-4,table[Ordre3],0)),"")</f>
        <v/>
      </c>
    </row>
    <row r="773" spans="14:16">
      <c r="N773" s="141" t="str">
        <f>IFERROR(INDEX(table[Désignation],MATCH(ROW()-4,table[Ordre],0)),"")</f>
        <v/>
      </c>
      <c r="O773" s="139" t="str">
        <f>IFERROR(INDEX(table[[Fournisseur ]],MATCH(ROW()-4,table[Ordre2],0)),"")</f>
        <v/>
      </c>
      <c r="P773" s="139" t="str">
        <f>IFERROR(INDEX(table[Détails],MATCH(ROW()-4,table[Ordre3],0)),"")</f>
        <v/>
      </c>
    </row>
    <row r="774" spans="14:16">
      <c r="N774" s="141" t="str">
        <f>IFERROR(INDEX(table[Désignation],MATCH(ROW()-4,table[Ordre],0)),"")</f>
        <v/>
      </c>
      <c r="O774" s="139" t="str">
        <f>IFERROR(INDEX(table[[Fournisseur ]],MATCH(ROW()-4,table[Ordre2],0)),"")</f>
        <v/>
      </c>
      <c r="P774" s="139" t="str">
        <f>IFERROR(INDEX(table[Détails],MATCH(ROW()-4,table[Ordre3],0)),"")</f>
        <v/>
      </c>
    </row>
    <row r="775" spans="14:16">
      <c r="N775" s="141" t="str">
        <f>IFERROR(INDEX(table[Désignation],MATCH(ROW()-4,table[Ordre],0)),"")</f>
        <v/>
      </c>
      <c r="O775" s="139" t="str">
        <f>IFERROR(INDEX(table[[Fournisseur ]],MATCH(ROW()-4,table[Ordre2],0)),"")</f>
        <v/>
      </c>
      <c r="P775" s="139" t="str">
        <f>IFERROR(INDEX(table[Détails],MATCH(ROW()-4,table[Ordre3],0)),"")</f>
        <v/>
      </c>
    </row>
    <row r="776" spans="14:16">
      <c r="N776" s="141" t="str">
        <f>IFERROR(INDEX(table[Désignation],MATCH(ROW()-4,table[Ordre],0)),"")</f>
        <v/>
      </c>
      <c r="O776" s="139" t="str">
        <f>IFERROR(INDEX(table[[Fournisseur ]],MATCH(ROW()-4,table[Ordre2],0)),"")</f>
        <v/>
      </c>
      <c r="P776" s="139" t="str">
        <f>IFERROR(INDEX(table[Détails],MATCH(ROW()-4,table[Ordre3],0)),"")</f>
        <v/>
      </c>
    </row>
    <row r="777" spans="14:16">
      <c r="N777" s="141" t="str">
        <f>IFERROR(INDEX(table[Désignation],MATCH(ROW()-4,table[Ordre],0)),"")</f>
        <v/>
      </c>
      <c r="O777" s="139" t="str">
        <f>IFERROR(INDEX(table[[Fournisseur ]],MATCH(ROW()-4,table[Ordre2],0)),"")</f>
        <v/>
      </c>
      <c r="P777" s="139" t="str">
        <f>IFERROR(INDEX(table[Détails],MATCH(ROW()-4,table[Ordre3],0)),"")</f>
        <v/>
      </c>
    </row>
    <row r="778" spans="14:16">
      <c r="N778" s="141" t="str">
        <f>IFERROR(INDEX(table[Désignation],MATCH(ROW()-4,table[Ordre],0)),"")</f>
        <v/>
      </c>
      <c r="O778" s="139" t="str">
        <f>IFERROR(INDEX(table[[Fournisseur ]],MATCH(ROW()-4,table[Ordre2],0)),"")</f>
        <v/>
      </c>
      <c r="P778" s="139" t="str">
        <f>IFERROR(INDEX(table[Détails],MATCH(ROW()-4,table[Ordre3],0)),"")</f>
        <v/>
      </c>
    </row>
    <row r="779" spans="14:16">
      <c r="N779" s="141" t="str">
        <f>IFERROR(INDEX(table[Désignation],MATCH(ROW()-4,table[Ordre],0)),"")</f>
        <v/>
      </c>
      <c r="O779" s="139" t="str">
        <f>IFERROR(INDEX(table[[Fournisseur ]],MATCH(ROW()-4,table[Ordre2],0)),"")</f>
        <v/>
      </c>
      <c r="P779" s="139" t="str">
        <f>IFERROR(INDEX(table[Détails],MATCH(ROW()-4,table[Ordre3],0)),"")</f>
        <v/>
      </c>
    </row>
    <row r="780" spans="14:16">
      <c r="N780" s="141" t="str">
        <f>IFERROR(INDEX(table[Désignation],MATCH(ROW()-4,table[Ordre],0)),"")</f>
        <v/>
      </c>
      <c r="O780" s="139" t="str">
        <f>IFERROR(INDEX(table[[Fournisseur ]],MATCH(ROW()-4,table[Ordre2],0)),"")</f>
        <v/>
      </c>
      <c r="P780" s="139" t="str">
        <f>IFERROR(INDEX(table[Détails],MATCH(ROW()-4,table[Ordre3],0)),"")</f>
        <v/>
      </c>
    </row>
    <row r="781" spans="14:16">
      <c r="N781" s="141" t="str">
        <f>IFERROR(INDEX(table[Désignation],MATCH(ROW()-4,table[Ordre],0)),"")</f>
        <v/>
      </c>
      <c r="O781" s="139" t="str">
        <f>IFERROR(INDEX(table[[Fournisseur ]],MATCH(ROW()-4,table[Ordre2],0)),"")</f>
        <v/>
      </c>
      <c r="P781" s="139" t="str">
        <f>IFERROR(INDEX(table[Détails],MATCH(ROW()-4,table[Ordre3],0)),"")</f>
        <v/>
      </c>
    </row>
    <row r="782" spans="14:16">
      <c r="N782" s="141" t="str">
        <f>IFERROR(INDEX(table[Désignation],MATCH(ROW()-4,table[Ordre],0)),"")</f>
        <v/>
      </c>
      <c r="O782" s="139" t="str">
        <f>IFERROR(INDEX(table[[Fournisseur ]],MATCH(ROW()-4,table[Ordre2],0)),"")</f>
        <v/>
      </c>
      <c r="P782" s="139" t="str">
        <f>IFERROR(INDEX(table[Détails],MATCH(ROW()-4,table[Ordre3],0)),"")</f>
        <v/>
      </c>
    </row>
    <row r="783" spans="14:16">
      <c r="N783" s="141" t="str">
        <f>IFERROR(INDEX(table[Désignation],MATCH(ROW()-4,table[Ordre],0)),"")</f>
        <v/>
      </c>
      <c r="O783" s="139" t="str">
        <f>IFERROR(INDEX(table[[Fournisseur ]],MATCH(ROW()-4,table[Ordre2],0)),"")</f>
        <v/>
      </c>
      <c r="P783" s="139" t="str">
        <f>IFERROR(INDEX(table[Détails],MATCH(ROW()-4,table[Ordre3],0)),"")</f>
        <v/>
      </c>
    </row>
    <row r="784" spans="14:16">
      <c r="N784" s="141" t="str">
        <f>IFERROR(INDEX(table[Désignation],MATCH(ROW()-4,table[Ordre],0)),"")</f>
        <v/>
      </c>
      <c r="O784" s="139" t="str">
        <f>IFERROR(INDEX(table[[Fournisseur ]],MATCH(ROW()-4,table[Ordre2],0)),"")</f>
        <v/>
      </c>
      <c r="P784" s="139" t="str">
        <f>IFERROR(INDEX(table[Détails],MATCH(ROW()-4,table[Ordre3],0)),"")</f>
        <v/>
      </c>
    </row>
    <row r="785" spans="14:16">
      <c r="N785" s="141" t="str">
        <f>IFERROR(INDEX(table[Désignation],MATCH(ROW()-4,table[Ordre],0)),"")</f>
        <v/>
      </c>
      <c r="O785" s="139" t="str">
        <f>IFERROR(INDEX(table[[Fournisseur ]],MATCH(ROW()-4,table[Ordre2],0)),"")</f>
        <v/>
      </c>
      <c r="P785" s="139" t="str">
        <f>IFERROR(INDEX(table[Détails],MATCH(ROW()-4,table[Ordre3],0)),"")</f>
        <v/>
      </c>
    </row>
    <row r="786" spans="14:16">
      <c r="N786" s="141" t="str">
        <f>IFERROR(INDEX(table[Désignation],MATCH(ROW()-4,table[Ordre],0)),"")</f>
        <v/>
      </c>
      <c r="O786" s="139" t="str">
        <f>IFERROR(INDEX(table[[Fournisseur ]],MATCH(ROW()-4,table[Ordre2],0)),"")</f>
        <v/>
      </c>
      <c r="P786" s="139" t="str">
        <f>IFERROR(INDEX(table[Détails],MATCH(ROW()-4,table[Ordre3],0)),"")</f>
        <v/>
      </c>
    </row>
    <row r="787" spans="14:16">
      <c r="N787" s="141" t="str">
        <f>IFERROR(INDEX(table[Désignation],MATCH(ROW()-4,table[Ordre],0)),"")</f>
        <v/>
      </c>
      <c r="O787" s="139" t="str">
        <f>IFERROR(INDEX(table[[Fournisseur ]],MATCH(ROW()-4,table[Ordre2],0)),"")</f>
        <v/>
      </c>
      <c r="P787" s="139" t="str">
        <f>IFERROR(INDEX(table[Détails],MATCH(ROW()-4,table[Ordre3],0)),"")</f>
        <v/>
      </c>
    </row>
    <row r="788" spans="14:16">
      <c r="N788" s="141" t="str">
        <f>IFERROR(INDEX(table[Désignation],MATCH(ROW()-4,table[Ordre],0)),"")</f>
        <v/>
      </c>
      <c r="O788" s="139" t="str">
        <f>IFERROR(INDEX(table[[Fournisseur ]],MATCH(ROW()-4,table[Ordre2],0)),"")</f>
        <v/>
      </c>
      <c r="P788" s="139" t="str">
        <f>IFERROR(INDEX(table[Détails],MATCH(ROW()-4,table[Ordre3],0)),"")</f>
        <v/>
      </c>
    </row>
    <row r="789" spans="14:16">
      <c r="N789" s="141" t="str">
        <f>IFERROR(INDEX(table[Désignation],MATCH(ROW()-4,table[Ordre],0)),"")</f>
        <v/>
      </c>
      <c r="O789" s="139" t="str">
        <f>IFERROR(INDEX(table[[Fournisseur ]],MATCH(ROW()-4,table[Ordre2],0)),"")</f>
        <v/>
      </c>
      <c r="P789" s="139" t="str">
        <f>IFERROR(INDEX(table[Détails],MATCH(ROW()-4,table[Ordre3],0)),"")</f>
        <v/>
      </c>
    </row>
    <row r="790" spans="14:16">
      <c r="N790" s="141" t="str">
        <f>IFERROR(INDEX(table[Désignation],MATCH(ROW()-4,table[Ordre],0)),"")</f>
        <v/>
      </c>
      <c r="O790" s="139" t="str">
        <f>IFERROR(INDEX(table[[Fournisseur ]],MATCH(ROW()-4,table[Ordre2],0)),"")</f>
        <v/>
      </c>
      <c r="P790" s="139" t="str">
        <f>IFERROR(INDEX(table[Détails],MATCH(ROW()-4,table[Ordre3],0)),"")</f>
        <v/>
      </c>
    </row>
    <row r="791" spans="14:16">
      <c r="N791" s="141" t="str">
        <f>IFERROR(INDEX(table[Désignation],MATCH(ROW()-4,table[Ordre],0)),"")</f>
        <v/>
      </c>
      <c r="O791" s="139" t="str">
        <f>IFERROR(INDEX(table[[Fournisseur ]],MATCH(ROW()-4,table[Ordre2],0)),"")</f>
        <v/>
      </c>
      <c r="P791" s="139" t="str">
        <f>IFERROR(INDEX(table[Détails],MATCH(ROW()-4,table[Ordre3],0)),"")</f>
        <v/>
      </c>
    </row>
    <row r="792" spans="14:16">
      <c r="N792" s="141" t="str">
        <f>IFERROR(INDEX(table[Désignation],MATCH(ROW()-4,table[Ordre],0)),"")</f>
        <v/>
      </c>
      <c r="O792" s="139" t="str">
        <f>IFERROR(INDEX(table[[Fournisseur ]],MATCH(ROW()-4,table[Ordre2],0)),"")</f>
        <v/>
      </c>
      <c r="P792" s="139" t="str">
        <f>IFERROR(INDEX(table[Détails],MATCH(ROW()-4,table[Ordre3],0)),"")</f>
        <v/>
      </c>
    </row>
    <row r="793" spans="14:16">
      <c r="N793" s="141" t="str">
        <f>IFERROR(INDEX(table[Désignation],MATCH(ROW()-4,table[Ordre],0)),"")</f>
        <v/>
      </c>
      <c r="O793" s="139" t="str">
        <f>IFERROR(INDEX(table[[Fournisseur ]],MATCH(ROW()-4,table[Ordre2],0)),"")</f>
        <v/>
      </c>
      <c r="P793" s="139" t="str">
        <f>IFERROR(INDEX(table[Détails],MATCH(ROW()-4,table[Ordre3],0)),"")</f>
        <v/>
      </c>
    </row>
    <row r="794" spans="14:16">
      <c r="N794" s="141" t="str">
        <f>IFERROR(INDEX(table[Désignation],MATCH(ROW()-4,table[Ordre],0)),"")</f>
        <v/>
      </c>
      <c r="O794" s="139" t="str">
        <f>IFERROR(INDEX(table[[Fournisseur ]],MATCH(ROW()-4,table[Ordre2],0)),"")</f>
        <v/>
      </c>
      <c r="P794" s="139" t="str">
        <f>IFERROR(INDEX(table[Détails],MATCH(ROW()-4,table[Ordre3],0)),"")</f>
        <v/>
      </c>
    </row>
    <row r="795" spans="14:16">
      <c r="N795" s="141" t="str">
        <f>IFERROR(INDEX(table[Désignation],MATCH(ROW()-4,table[Ordre],0)),"")</f>
        <v/>
      </c>
      <c r="O795" s="139" t="str">
        <f>IFERROR(INDEX(table[[Fournisseur ]],MATCH(ROW()-4,table[Ordre2],0)),"")</f>
        <v/>
      </c>
      <c r="P795" s="139" t="str">
        <f>IFERROR(INDEX(table[Détails],MATCH(ROW()-4,table[Ordre3],0)),"")</f>
        <v/>
      </c>
    </row>
    <row r="796" spans="14:16">
      <c r="N796" s="141" t="str">
        <f>IFERROR(INDEX(table[Désignation],MATCH(ROW()-4,table[Ordre],0)),"")</f>
        <v/>
      </c>
      <c r="O796" s="139" t="str">
        <f>IFERROR(INDEX(table[[Fournisseur ]],MATCH(ROW()-4,table[Ordre2],0)),"")</f>
        <v/>
      </c>
      <c r="P796" s="139" t="str">
        <f>IFERROR(INDEX(table[Détails],MATCH(ROW()-4,table[Ordre3],0)),"")</f>
        <v/>
      </c>
    </row>
    <row r="797" spans="14:16">
      <c r="N797" s="141" t="str">
        <f>IFERROR(INDEX(table[Désignation],MATCH(ROW()-4,table[Ordre],0)),"")</f>
        <v/>
      </c>
      <c r="O797" s="139" t="str">
        <f>IFERROR(INDEX(table[[Fournisseur ]],MATCH(ROW()-4,table[Ordre2],0)),"")</f>
        <v/>
      </c>
      <c r="P797" s="139" t="str">
        <f>IFERROR(INDEX(table[Détails],MATCH(ROW()-4,table[Ordre3],0)),"")</f>
        <v/>
      </c>
    </row>
    <row r="798" spans="14:16">
      <c r="N798" s="141" t="str">
        <f>IFERROR(INDEX(table[Désignation],MATCH(ROW()-4,table[Ordre],0)),"")</f>
        <v/>
      </c>
      <c r="O798" s="139" t="str">
        <f>IFERROR(INDEX(table[[Fournisseur ]],MATCH(ROW()-4,table[Ordre2],0)),"")</f>
        <v/>
      </c>
      <c r="P798" s="139" t="str">
        <f>IFERROR(INDEX(table[Détails],MATCH(ROW()-4,table[Ordre3],0)),"")</f>
        <v/>
      </c>
    </row>
    <row r="799" spans="14:16">
      <c r="N799" s="141" t="str">
        <f>IFERROR(INDEX(table[Désignation],MATCH(ROW()-4,table[Ordre],0)),"")</f>
        <v/>
      </c>
      <c r="O799" s="139" t="str">
        <f>IFERROR(INDEX(table[[Fournisseur ]],MATCH(ROW()-4,table[Ordre2],0)),"")</f>
        <v/>
      </c>
      <c r="P799" s="139" t="str">
        <f>IFERROR(INDEX(table[Détails],MATCH(ROW()-4,table[Ordre3],0)),"")</f>
        <v/>
      </c>
    </row>
    <row r="800" spans="14:16">
      <c r="N800" s="141" t="str">
        <f>IFERROR(INDEX(table[Désignation],MATCH(ROW()-4,table[Ordre],0)),"")</f>
        <v/>
      </c>
      <c r="O800" s="139" t="str">
        <f>IFERROR(INDEX(table[[Fournisseur ]],MATCH(ROW()-4,table[Ordre2],0)),"")</f>
        <v/>
      </c>
      <c r="P800" s="139" t="str">
        <f>IFERROR(INDEX(table[Détails],MATCH(ROW()-4,table[Ordre3],0)),"")</f>
        <v/>
      </c>
    </row>
    <row r="801" spans="14:16">
      <c r="N801" s="141" t="str">
        <f>IFERROR(INDEX(table[Désignation],MATCH(ROW()-4,table[Ordre],0)),"")</f>
        <v/>
      </c>
      <c r="O801" s="139" t="str">
        <f>IFERROR(INDEX(table[[Fournisseur ]],MATCH(ROW()-4,table[Ordre2],0)),"")</f>
        <v/>
      </c>
      <c r="P801" s="139" t="str">
        <f>IFERROR(INDEX(table[Détails],MATCH(ROW()-4,table[Ordre3],0)),"")</f>
        <v/>
      </c>
    </row>
    <row r="802" spans="14:16">
      <c r="N802" s="141" t="str">
        <f>IFERROR(INDEX(table[Désignation],MATCH(ROW()-4,table[Ordre],0)),"")</f>
        <v/>
      </c>
      <c r="O802" s="139" t="str">
        <f>IFERROR(INDEX(table[[Fournisseur ]],MATCH(ROW()-4,table[Ordre2],0)),"")</f>
        <v/>
      </c>
      <c r="P802" s="139" t="str">
        <f>IFERROR(INDEX(table[Détails],MATCH(ROW()-4,table[Ordre3],0)),"")</f>
        <v/>
      </c>
    </row>
    <row r="803" spans="14:16">
      <c r="N803" s="141" t="str">
        <f>IFERROR(INDEX(table[Désignation],MATCH(ROW()-4,table[Ordre],0)),"")</f>
        <v/>
      </c>
      <c r="O803" s="139" t="str">
        <f>IFERROR(INDEX(table[[Fournisseur ]],MATCH(ROW()-4,table[Ordre2],0)),"")</f>
        <v/>
      </c>
      <c r="P803" s="139" t="str">
        <f>IFERROR(INDEX(table[Détails],MATCH(ROW()-4,table[Ordre3],0)),"")</f>
        <v/>
      </c>
    </row>
    <row r="804" spans="14:16">
      <c r="N804" s="141" t="str">
        <f>IFERROR(INDEX(table[Désignation],MATCH(ROW()-4,table[Ordre],0)),"")</f>
        <v/>
      </c>
      <c r="O804" s="139" t="str">
        <f>IFERROR(INDEX(table[[Fournisseur ]],MATCH(ROW()-4,table[Ordre2],0)),"")</f>
        <v/>
      </c>
      <c r="P804" s="139" t="str">
        <f>IFERROR(INDEX(table[Détails],MATCH(ROW()-4,table[Ordre3],0)),"")</f>
        <v/>
      </c>
    </row>
    <row r="805" spans="14:16">
      <c r="N805" s="141" t="str">
        <f>IFERROR(INDEX(table[Désignation],MATCH(ROW()-4,table[Ordre],0)),"")</f>
        <v/>
      </c>
      <c r="O805" s="139" t="str">
        <f>IFERROR(INDEX(table[[Fournisseur ]],MATCH(ROW()-4,table[Ordre2],0)),"")</f>
        <v/>
      </c>
      <c r="P805" s="139" t="str">
        <f>IFERROR(INDEX(table[Détails],MATCH(ROW()-4,table[Ordre3],0)),"")</f>
        <v/>
      </c>
    </row>
    <row r="806" spans="14:16">
      <c r="N806" s="141" t="str">
        <f>IFERROR(INDEX(table[Désignation],MATCH(ROW()-4,table[Ordre],0)),"")</f>
        <v/>
      </c>
      <c r="O806" s="139" t="str">
        <f>IFERROR(INDEX(table[[Fournisseur ]],MATCH(ROW()-4,table[Ordre2],0)),"")</f>
        <v/>
      </c>
      <c r="P806" s="139" t="str">
        <f>IFERROR(INDEX(table[Détails],MATCH(ROW()-4,table[Ordre3],0)),"")</f>
        <v/>
      </c>
    </row>
    <row r="807" spans="14:16">
      <c r="N807" s="141" t="str">
        <f>IFERROR(INDEX(table[Désignation],MATCH(ROW()-4,table[Ordre],0)),"")</f>
        <v/>
      </c>
      <c r="O807" s="139" t="str">
        <f>IFERROR(INDEX(table[[Fournisseur ]],MATCH(ROW()-4,table[Ordre2],0)),"")</f>
        <v/>
      </c>
      <c r="P807" s="139" t="str">
        <f>IFERROR(INDEX(table[Détails],MATCH(ROW()-4,table[Ordre3],0)),"")</f>
        <v/>
      </c>
    </row>
    <row r="808" spans="14:16">
      <c r="N808" s="141" t="str">
        <f>IFERROR(INDEX(table[Désignation],MATCH(ROW()-4,table[Ordre],0)),"")</f>
        <v/>
      </c>
      <c r="O808" s="139" t="str">
        <f>IFERROR(INDEX(table[[Fournisseur ]],MATCH(ROW()-4,table[Ordre2],0)),"")</f>
        <v/>
      </c>
      <c r="P808" s="139" t="str">
        <f>IFERROR(INDEX(table[Détails],MATCH(ROW()-4,table[Ordre3],0)),"")</f>
        <v/>
      </c>
    </row>
    <row r="809" spans="14:16">
      <c r="N809" s="141" t="str">
        <f>IFERROR(INDEX(table[Désignation],MATCH(ROW()-4,table[Ordre],0)),"")</f>
        <v/>
      </c>
      <c r="O809" s="139" t="str">
        <f>IFERROR(INDEX(table[[Fournisseur ]],MATCH(ROW()-4,table[Ordre2],0)),"")</f>
        <v/>
      </c>
      <c r="P809" s="139" t="str">
        <f>IFERROR(INDEX(table[Détails],MATCH(ROW()-4,table[Ordre3],0)),"")</f>
        <v/>
      </c>
    </row>
    <row r="810" spans="14:16">
      <c r="N810" s="141" t="str">
        <f>IFERROR(INDEX(table[Désignation],MATCH(ROW()-4,table[Ordre],0)),"")</f>
        <v/>
      </c>
      <c r="O810" s="139" t="str">
        <f>IFERROR(INDEX(table[[Fournisseur ]],MATCH(ROW()-4,table[Ordre2],0)),"")</f>
        <v/>
      </c>
      <c r="P810" s="139" t="str">
        <f>IFERROR(INDEX(table[Détails],MATCH(ROW()-4,table[Ordre3],0)),"")</f>
        <v/>
      </c>
    </row>
    <row r="811" spans="14:16">
      <c r="N811" s="141" t="str">
        <f>IFERROR(INDEX(table[Désignation],MATCH(ROW()-4,table[Ordre],0)),"")</f>
        <v/>
      </c>
      <c r="O811" s="139" t="str">
        <f>IFERROR(INDEX(table[[Fournisseur ]],MATCH(ROW()-4,table[Ordre2],0)),"")</f>
        <v/>
      </c>
      <c r="P811" s="139" t="str">
        <f>IFERROR(INDEX(table[Détails],MATCH(ROW()-4,table[Ordre3],0)),"")</f>
        <v/>
      </c>
    </row>
    <row r="812" spans="14:16">
      <c r="N812" s="141" t="str">
        <f>IFERROR(INDEX(table[Désignation],MATCH(ROW()-4,table[Ordre],0)),"")</f>
        <v/>
      </c>
      <c r="O812" s="139" t="str">
        <f>IFERROR(INDEX(table[[Fournisseur ]],MATCH(ROW()-4,table[Ordre2],0)),"")</f>
        <v/>
      </c>
      <c r="P812" s="139" t="str">
        <f>IFERROR(INDEX(table[Détails],MATCH(ROW()-4,table[Ordre3],0)),"")</f>
        <v/>
      </c>
    </row>
    <row r="813" spans="14:16">
      <c r="N813" s="141" t="str">
        <f>IFERROR(INDEX(table[Désignation],MATCH(ROW()-4,table[Ordre],0)),"")</f>
        <v/>
      </c>
      <c r="O813" s="139" t="str">
        <f>IFERROR(INDEX(table[[Fournisseur ]],MATCH(ROW()-4,table[Ordre2],0)),"")</f>
        <v/>
      </c>
      <c r="P813" s="139" t="str">
        <f>IFERROR(INDEX(table[Détails],MATCH(ROW()-4,table[Ordre3],0)),"")</f>
        <v/>
      </c>
    </row>
    <row r="814" spans="14:16">
      <c r="N814" s="141" t="str">
        <f>IFERROR(INDEX(table[Désignation],MATCH(ROW()-4,table[Ordre],0)),"")</f>
        <v/>
      </c>
      <c r="O814" s="139" t="str">
        <f>IFERROR(INDEX(table[[Fournisseur ]],MATCH(ROW()-4,table[Ordre2],0)),"")</f>
        <v/>
      </c>
      <c r="P814" s="139" t="str">
        <f>IFERROR(INDEX(table[Détails],MATCH(ROW()-4,table[Ordre3],0)),"")</f>
        <v/>
      </c>
    </row>
    <row r="815" spans="14:16">
      <c r="N815" s="141" t="str">
        <f>IFERROR(INDEX(table[Désignation],MATCH(ROW()-4,table[Ordre],0)),"")</f>
        <v/>
      </c>
      <c r="O815" s="139" t="str">
        <f>IFERROR(INDEX(table[[Fournisseur ]],MATCH(ROW()-4,table[Ordre2],0)),"")</f>
        <v/>
      </c>
      <c r="P815" s="139" t="str">
        <f>IFERROR(INDEX(table[Détails],MATCH(ROW()-4,table[Ordre3],0)),"")</f>
        <v/>
      </c>
    </row>
    <row r="816" spans="14:16">
      <c r="N816" s="141" t="str">
        <f>IFERROR(INDEX(table[Désignation],MATCH(ROW()-4,table[Ordre],0)),"")</f>
        <v/>
      </c>
      <c r="O816" s="139" t="str">
        <f>IFERROR(INDEX(table[[Fournisseur ]],MATCH(ROW()-4,table[Ordre2],0)),"")</f>
        <v/>
      </c>
      <c r="P816" s="139" t="str">
        <f>IFERROR(INDEX(table[Détails],MATCH(ROW()-4,table[Ordre3],0)),"")</f>
        <v/>
      </c>
    </row>
    <row r="817" spans="14:16">
      <c r="N817" s="141" t="str">
        <f>IFERROR(INDEX(table[Désignation],MATCH(ROW()-4,table[Ordre],0)),"")</f>
        <v/>
      </c>
      <c r="O817" s="139" t="str">
        <f>IFERROR(INDEX(table[[Fournisseur ]],MATCH(ROW()-4,table[Ordre2],0)),"")</f>
        <v/>
      </c>
      <c r="P817" s="139" t="str">
        <f>IFERROR(INDEX(table[Détails],MATCH(ROW()-4,table[Ordre3],0)),"")</f>
        <v/>
      </c>
    </row>
    <row r="818" spans="14:16">
      <c r="N818" s="141" t="str">
        <f>IFERROR(INDEX(table[Désignation],MATCH(ROW()-4,table[Ordre],0)),"")</f>
        <v/>
      </c>
      <c r="O818" s="139" t="str">
        <f>IFERROR(INDEX(table[[Fournisseur ]],MATCH(ROW()-4,table[Ordre2],0)),"")</f>
        <v/>
      </c>
      <c r="P818" s="139" t="str">
        <f>IFERROR(INDEX(table[Détails],MATCH(ROW()-4,table[Ordre3],0)),"")</f>
        <v/>
      </c>
    </row>
    <row r="819" spans="14:16">
      <c r="N819" s="141" t="str">
        <f>IFERROR(INDEX(table[Désignation],MATCH(ROW()-4,table[Ordre],0)),"")</f>
        <v/>
      </c>
      <c r="O819" s="139" t="str">
        <f>IFERROR(INDEX(table[[Fournisseur ]],MATCH(ROW()-4,table[Ordre2],0)),"")</f>
        <v/>
      </c>
      <c r="P819" s="139" t="str">
        <f>IFERROR(INDEX(table[Détails],MATCH(ROW()-4,table[Ordre3],0)),"")</f>
        <v/>
      </c>
    </row>
    <row r="820" spans="14:16">
      <c r="N820" s="141" t="str">
        <f>IFERROR(INDEX(table[Désignation],MATCH(ROW()-4,table[Ordre],0)),"")</f>
        <v/>
      </c>
      <c r="O820" s="139" t="str">
        <f>IFERROR(INDEX(table[[Fournisseur ]],MATCH(ROW()-4,table[Ordre2],0)),"")</f>
        <v/>
      </c>
      <c r="P820" s="139" t="str">
        <f>IFERROR(INDEX(table[Détails],MATCH(ROW()-4,table[Ordre3],0)),"")</f>
        <v/>
      </c>
    </row>
    <row r="821" spans="14:16">
      <c r="N821" s="141" t="str">
        <f>IFERROR(INDEX(table[Désignation],MATCH(ROW()-4,table[Ordre],0)),"")</f>
        <v/>
      </c>
      <c r="O821" s="139" t="str">
        <f>IFERROR(INDEX(table[[Fournisseur ]],MATCH(ROW()-4,table[Ordre2],0)),"")</f>
        <v/>
      </c>
      <c r="P821" s="139" t="str">
        <f>IFERROR(INDEX(table[Détails],MATCH(ROW()-4,table[Ordre3],0)),"")</f>
        <v/>
      </c>
    </row>
    <row r="822" spans="14:16">
      <c r="N822" s="141" t="str">
        <f>IFERROR(INDEX(table[Désignation],MATCH(ROW()-4,table[Ordre],0)),"")</f>
        <v/>
      </c>
      <c r="O822" s="139" t="str">
        <f>IFERROR(INDEX(table[[Fournisseur ]],MATCH(ROW()-4,table[Ordre2],0)),"")</f>
        <v/>
      </c>
      <c r="P822" s="139" t="str">
        <f>IFERROR(INDEX(table[Détails],MATCH(ROW()-4,table[Ordre3],0)),"")</f>
        <v/>
      </c>
    </row>
    <row r="823" spans="14:16">
      <c r="N823" s="141" t="str">
        <f>IFERROR(INDEX(table[Désignation],MATCH(ROW()-4,table[Ordre],0)),"")</f>
        <v/>
      </c>
      <c r="O823" s="139" t="str">
        <f>IFERROR(INDEX(table[[Fournisseur ]],MATCH(ROW()-4,table[Ordre2],0)),"")</f>
        <v/>
      </c>
      <c r="P823" s="139" t="str">
        <f>IFERROR(INDEX(table[Détails],MATCH(ROW()-4,table[Ordre3],0)),"")</f>
        <v/>
      </c>
    </row>
    <row r="824" spans="14:16">
      <c r="N824" s="141" t="str">
        <f>IFERROR(INDEX(table[Désignation],MATCH(ROW()-4,table[Ordre],0)),"")</f>
        <v/>
      </c>
      <c r="O824" s="139" t="str">
        <f>IFERROR(INDEX(table[[Fournisseur ]],MATCH(ROW()-4,table[Ordre2],0)),"")</f>
        <v/>
      </c>
      <c r="P824" s="139" t="str">
        <f>IFERROR(INDEX(table[Détails],MATCH(ROW()-4,table[Ordre3],0)),"")</f>
        <v/>
      </c>
    </row>
    <row r="825" spans="14:16">
      <c r="N825" s="141" t="str">
        <f>IFERROR(INDEX(table[Désignation],MATCH(ROW()-4,table[Ordre],0)),"")</f>
        <v/>
      </c>
      <c r="O825" s="139" t="str">
        <f>IFERROR(INDEX(table[[Fournisseur ]],MATCH(ROW()-4,table[Ordre2],0)),"")</f>
        <v/>
      </c>
      <c r="P825" s="139" t="str">
        <f>IFERROR(INDEX(table[Détails],MATCH(ROW()-4,table[Ordre3],0)),"")</f>
        <v/>
      </c>
    </row>
    <row r="826" spans="14:16">
      <c r="N826" s="141" t="str">
        <f>IFERROR(INDEX(table[Désignation],MATCH(ROW()-4,table[Ordre],0)),"")</f>
        <v/>
      </c>
      <c r="O826" s="139" t="str">
        <f>IFERROR(INDEX(table[[Fournisseur ]],MATCH(ROW()-4,table[Ordre2],0)),"")</f>
        <v/>
      </c>
      <c r="P826" s="139" t="str">
        <f>IFERROR(INDEX(table[Détails],MATCH(ROW()-4,table[Ordre3],0)),"")</f>
        <v/>
      </c>
    </row>
    <row r="827" spans="14:16">
      <c r="N827" s="141" t="str">
        <f>IFERROR(INDEX(table[Désignation],MATCH(ROW()-4,table[Ordre],0)),"")</f>
        <v/>
      </c>
      <c r="O827" s="139" t="str">
        <f>IFERROR(INDEX(table[[Fournisseur ]],MATCH(ROW()-4,table[Ordre2],0)),"")</f>
        <v/>
      </c>
      <c r="P827" s="139" t="str">
        <f>IFERROR(INDEX(table[Détails],MATCH(ROW()-4,table[Ordre3],0)),"")</f>
        <v/>
      </c>
    </row>
    <row r="828" spans="14:16">
      <c r="N828" s="141" t="str">
        <f>IFERROR(INDEX(table[Désignation],MATCH(ROW()-4,table[Ordre],0)),"")</f>
        <v/>
      </c>
      <c r="O828" s="139" t="str">
        <f>IFERROR(INDEX(table[[Fournisseur ]],MATCH(ROW()-4,table[Ordre2],0)),"")</f>
        <v/>
      </c>
      <c r="P828" s="139" t="str">
        <f>IFERROR(INDEX(table[Détails],MATCH(ROW()-4,table[Ordre3],0)),"")</f>
        <v/>
      </c>
    </row>
    <row r="829" spans="14:16">
      <c r="N829" s="141" t="str">
        <f>IFERROR(INDEX(table[Désignation],MATCH(ROW()-4,table[Ordre],0)),"")</f>
        <v/>
      </c>
      <c r="O829" s="139" t="str">
        <f>IFERROR(INDEX(table[[Fournisseur ]],MATCH(ROW()-4,table[Ordre2],0)),"")</f>
        <v/>
      </c>
      <c r="P829" s="139" t="str">
        <f>IFERROR(INDEX(table[Détails],MATCH(ROW()-4,table[Ordre3],0)),"")</f>
        <v/>
      </c>
    </row>
    <row r="830" spans="14:16">
      <c r="N830" s="141" t="str">
        <f>IFERROR(INDEX(table[Désignation],MATCH(ROW()-4,table[Ordre],0)),"")</f>
        <v/>
      </c>
      <c r="O830" s="139" t="str">
        <f>IFERROR(INDEX(table[[Fournisseur ]],MATCH(ROW()-4,table[Ordre2],0)),"")</f>
        <v/>
      </c>
      <c r="P830" s="139" t="str">
        <f>IFERROR(INDEX(table[Détails],MATCH(ROW()-4,table[Ordre3],0)),"")</f>
        <v/>
      </c>
    </row>
    <row r="831" spans="14:16">
      <c r="N831" s="141" t="str">
        <f>IFERROR(INDEX(table[Désignation],MATCH(ROW()-4,table[Ordre],0)),"")</f>
        <v/>
      </c>
      <c r="O831" s="139" t="str">
        <f>IFERROR(INDEX(table[[Fournisseur ]],MATCH(ROW()-4,table[Ordre2],0)),"")</f>
        <v/>
      </c>
      <c r="P831" s="139" t="str">
        <f>IFERROR(INDEX(table[Détails],MATCH(ROW()-4,table[Ordre3],0)),"")</f>
        <v/>
      </c>
    </row>
    <row r="832" spans="14:16">
      <c r="N832" s="141" t="str">
        <f>IFERROR(INDEX(table[Désignation],MATCH(ROW()-4,table[Ordre],0)),"")</f>
        <v/>
      </c>
      <c r="O832" s="139" t="str">
        <f>IFERROR(INDEX(table[[Fournisseur ]],MATCH(ROW()-4,table[Ordre2],0)),"")</f>
        <v/>
      </c>
      <c r="P832" s="139" t="str">
        <f>IFERROR(INDEX(table[Détails],MATCH(ROW()-4,table[Ordre3],0)),"")</f>
        <v/>
      </c>
    </row>
    <row r="833" spans="14:16">
      <c r="N833" s="141" t="str">
        <f>IFERROR(INDEX(table[Désignation],MATCH(ROW()-4,table[Ordre],0)),"")</f>
        <v/>
      </c>
      <c r="O833" s="139" t="str">
        <f>IFERROR(INDEX(table[[Fournisseur ]],MATCH(ROW()-4,table[Ordre2],0)),"")</f>
        <v/>
      </c>
      <c r="P833" s="139" t="str">
        <f>IFERROR(INDEX(table[Détails],MATCH(ROW()-4,table[Ordre3],0)),"")</f>
        <v/>
      </c>
    </row>
    <row r="834" spans="14:16">
      <c r="N834" s="141" t="str">
        <f>IFERROR(INDEX(table[Désignation],MATCH(ROW()-4,table[Ordre],0)),"")</f>
        <v/>
      </c>
      <c r="O834" s="139" t="str">
        <f>IFERROR(INDEX(table[[Fournisseur ]],MATCH(ROW()-4,table[Ordre2],0)),"")</f>
        <v/>
      </c>
      <c r="P834" s="139" t="str">
        <f>IFERROR(INDEX(table[Détails],MATCH(ROW()-4,table[Ordre3],0)),"")</f>
        <v/>
      </c>
    </row>
    <row r="835" spans="14:16">
      <c r="N835" s="141" t="str">
        <f>IFERROR(INDEX(table[Désignation],MATCH(ROW()-4,table[Ordre],0)),"")</f>
        <v/>
      </c>
      <c r="O835" s="139" t="str">
        <f>IFERROR(INDEX(table[[Fournisseur ]],MATCH(ROW()-4,table[Ordre2],0)),"")</f>
        <v/>
      </c>
      <c r="P835" s="139" t="str">
        <f>IFERROR(INDEX(table[Détails],MATCH(ROW()-4,table[Ordre3],0)),"")</f>
        <v/>
      </c>
    </row>
    <row r="836" spans="14:16">
      <c r="N836" s="141" t="str">
        <f>IFERROR(INDEX(table[Désignation],MATCH(ROW()-4,table[Ordre],0)),"")</f>
        <v/>
      </c>
      <c r="O836" s="139" t="str">
        <f>IFERROR(INDEX(table[[Fournisseur ]],MATCH(ROW()-4,table[Ordre2],0)),"")</f>
        <v/>
      </c>
      <c r="P836" s="139" t="str">
        <f>IFERROR(INDEX(table[Détails],MATCH(ROW()-4,table[Ordre3],0)),"")</f>
        <v/>
      </c>
    </row>
    <row r="837" spans="14:16">
      <c r="N837" s="141" t="str">
        <f>IFERROR(INDEX(table[Désignation],MATCH(ROW()-4,table[Ordre],0)),"")</f>
        <v/>
      </c>
      <c r="O837" s="139" t="str">
        <f>IFERROR(INDEX(table[[Fournisseur ]],MATCH(ROW()-4,table[Ordre2],0)),"")</f>
        <v/>
      </c>
      <c r="P837" s="139" t="str">
        <f>IFERROR(INDEX(table[Détails],MATCH(ROW()-4,table[Ordre3],0)),"")</f>
        <v/>
      </c>
    </row>
    <row r="838" spans="14:16">
      <c r="N838" s="141" t="str">
        <f>IFERROR(INDEX(table[Désignation],MATCH(ROW()-4,table[Ordre],0)),"")</f>
        <v/>
      </c>
      <c r="O838" s="139" t="str">
        <f>IFERROR(INDEX(table[[Fournisseur ]],MATCH(ROW()-4,table[Ordre2],0)),"")</f>
        <v/>
      </c>
      <c r="P838" s="139" t="str">
        <f>IFERROR(INDEX(table[Détails],MATCH(ROW()-4,table[Ordre3],0)),"")</f>
        <v/>
      </c>
    </row>
    <row r="839" spans="14:16">
      <c r="N839" s="141" t="str">
        <f>IFERROR(INDEX(table[Désignation],MATCH(ROW()-4,table[Ordre],0)),"")</f>
        <v/>
      </c>
      <c r="O839" s="139" t="str">
        <f>IFERROR(INDEX(table[[Fournisseur ]],MATCH(ROW()-4,table[Ordre2],0)),"")</f>
        <v/>
      </c>
      <c r="P839" s="139" t="str">
        <f>IFERROR(INDEX(table[Détails],MATCH(ROW()-4,table[Ordre3],0)),"")</f>
        <v/>
      </c>
    </row>
    <row r="840" spans="14:16">
      <c r="N840" s="141" t="str">
        <f>IFERROR(INDEX(table[Désignation],MATCH(ROW()-4,table[Ordre],0)),"")</f>
        <v/>
      </c>
      <c r="O840" s="139" t="str">
        <f>IFERROR(INDEX(table[[Fournisseur ]],MATCH(ROW()-4,table[Ordre2],0)),"")</f>
        <v/>
      </c>
      <c r="P840" s="139" t="str">
        <f>IFERROR(INDEX(table[Détails],MATCH(ROW()-4,table[Ordre3],0)),"")</f>
        <v/>
      </c>
    </row>
    <row r="841" spans="14:16">
      <c r="N841" s="141" t="str">
        <f>IFERROR(INDEX(table[Désignation],MATCH(ROW()-4,table[Ordre],0)),"")</f>
        <v/>
      </c>
      <c r="O841" s="139" t="str">
        <f>IFERROR(INDEX(table[[Fournisseur ]],MATCH(ROW()-4,table[Ordre2],0)),"")</f>
        <v/>
      </c>
      <c r="P841" s="139" t="str">
        <f>IFERROR(INDEX(table[Détails],MATCH(ROW()-4,table[Ordre3],0)),"")</f>
        <v/>
      </c>
    </row>
    <row r="842" spans="14:16">
      <c r="N842" s="141" t="str">
        <f>IFERROR(INDEX(table[Désignation],MATCH(ROW()-4,table[Ordre],0)),"")</f>
        <v/>
      </c>
      <c r="O842" s="139" t="str">
        <f>IFERROR(INDEX(table[[Fournisseur ]],MATCH(ROW()-4,table[Ordre2],0)),"")</f>
        <v/>
      </c>
      <c r="P842" s="139" t="str">
        <f>IFERROR(INDEX(table[Détails],MATCH(ROW()-4,table[Ordre3],0)),"")</f>
        <v/>
      </c>
    </row>
    <row r="843" spans="14:16">
      <c r="N843" s="141" t="str">
        <f>IFERROR(INDEX(table[Désignation],MATCH(ROW()-4,table[Ordre],0)),"")</f>
        <v/>
      </c>
      <c r="O843" s="139" t="str">
        <f>IFERROR(INDEX(table[[Fournisseur ]],MATCH(ROW()-4,table[Ordre2],0)),"")</f>
        <v/>
      </c>
      <c r="P843" s="139" t="str">
        <f>IFERROR(INDEX(table[Détails],MATCH(ROW()-4,table[Ordre3],0)),"")</f>
        <v/>
      </c>
    </row>
    <row r="844" spans="14:16">
      <c r="N844" s="141" t="str">
        <f>IFERROR(INDEX(table[Désignation],MATCH(ROW()-4,table[Ordre],0)),"")</f>
        <v/>
      </c>
      <c r="O844" s="139" t="str">
        <f>IFERROR(INDEX(table[[Fournisseur ]],MATCH(ROW()-4,table[Ordre2],0)),"")</f>
        <v/>
      </c>
      <c r="P844" s="139" t="str">
        <f>IFERROR(INDEX(table[Détails],MATCH(ROW()-4,table[Ordre3],0)),"")</f>
        <v/>
      </c>
    </row>
    <row r="845" spans="14:16">
      <c r="N845" s="141" t="str">
        <f>IFERROR(INDEX(table[Désignation],MATCH(ROW()-4,table[Ordre],0)),"")</f>
        <v/>
      </c>
      <c r="O845" s="139" t="str">
        <f>IFERROR(INDEX(table[[Fournisseur ]],MATCH(ROW()-4,table[Ordre2],0)),"")</f>
        <v/>
      </c>
      <c r="P845" s="139" t="str">
        <f>IFERROR(INDEX(table[Détails],MATCH(ROW()-4,table[Ordre3],0)),"")</f>
        <v/>
      </c>
    </row>
    <row r="846" spans="14:16">
      <c r="N846" s="141" t="str">
        <f>IFERROR(INDEX(table[Désignation],MATCH(ROW()-4,table[Ordre],0)),"")</f>
        <v/>
      </c>
      <c r="O846" s="139" t="str">
        <f>IFERROR(INDEX(table[[Fournisseur ]],MATCH(ROW()-4,table[Ordre2],0)),"")</f>
        <v/>
      </c>
      <c r="P846" s="139" t="str">
        <f>IFERROR(INDEX(table[Détails],MATCH(ROW()-4,table[Ordre3],0)),"")</f>
        <v/>
      </c>
    </row>
    <row r="847" spans="14:16">
      <c r="N847" s="141" t="str">
        <f>IFERROR(INDEX(table[Désignation],MATCH(ROW()-4,table[Ordre],0)),"")</f>
        <v/>
      </c>
      <c r="O847" s="139" t="str">
        <f>IFERROR(INDEX(table[[Fournisseur ]],MATCH(ROW()-4,table[Ordre2],0)),"")</f>
        <v/>
      </c>
      <c r="P847" s="139" t="str">
        <f>IFERROR(INDEX(table[Détails],MATCH(ROW()-4,table[Ordre3],0)),"")</f>
        <v/>
      </c>
    </row>
    <row r="848" spans="14:16">
      <c r="N848" s="141" t="str">
        <f>IFERROR(INDEX(table[Désignation],MATCH(ROW()-4,table[Ordre],0)),"")</f>
        <v/>
      </c>
      <c r="O848" s="139" t="str">
        <f>IFERROR(INDEX(table[[Fournisseur ]],MATCH(ROW()-4,table[Ordre2],0)),"")</f>
        <v/>
      </c>
      <c r="P848" s="139" t="str">
        <f>IFERROR(INDEX(table[Détails],MATCH(ROW()-4,table[Ordre3],0)),"")</f>
        <v/>
      </c>
    </row>
    <row r="849" spans="14:16">
      <c r="N849" s="141" t="str">
        <f>IFERROR(INDEX(table[Désignation],MATCH(ROW()-4,table[Ordre],0)),"")</f>
        <v/>
      </c>
      <c r="O849" s="139" t="str">
        <f>IFERROR(INDEX(table[[Fournisseur ]],MATCH(ROW()-4,table[Ordre2],0)),"")</f>
        <v/>
      </c>
      <c r="P849" s="139" t="str">
        <f>IFERROR(INDEX(table[Détails],MATCH(ROW()-4,table[Ordre3],0)),"")</f>
        <v/>
      </c>
    </row>
    <row r="850" spans="14:16">
      <c r="N850" s="141" t="str">
        <f>IFERROR(INDEX(table[Désignation],MATCH(ROW()-4,table[Ordre],0)),"")</f>
        <v/>
      </c>
      <c r="O850" s="139" t="str">
        <f>IFERROR(INDEX(table[[Fournisseur ]],MATCH(ROW()-4,table[Ordre2],0)),"")</f>
        <v/>
      </c>
      <c r="P850" s="139" t="str">
        <f>IFERROR(INDEX(table[Détails],MATCH(ROW()-4,table[Ordre3],0)),"")</f>
        <v/>
      </c>
    </row>
    <row r="851" spans="14:16">
      <c r="N851" s="141" t="str">
        <f>IFERROR(INDEX(table[Désignation],MATCH(ROW()-4,table[Ordre],0)),"")</f>
        <v/>
      </c>
      <c r="O851" s="139" t="str">
        <f>IFERROR(INDEX(table[[Fournisseur ]],MATCH(ROW()-4,table[Ordre2],0)),"")</f>
        <v/>
      </c>
      <c r="P851" s="139" t="str">
        <f>IFERROR(INDEX(table[Détails],MATCH(ROW()-4,table[Ordre3],0)),"")</f>
        <v/>
      </c>
    </row>
    <row r="852" spans="14:16">
      <c r="N852" s="141" t="str">
        <f>IFERROR(INDEX(table[Désignation],MATCH(ROW()-4,table[Ordre],0)),"")</f>
        <v/>
      </c>
      <c r="O852" s="139" t="str">
        <f>IFERROR(INDEX(table[[Fournisseur ]],MATCH(ROW()-4,table[Ordre2],0)),"")</f>
        <v/>
      </c>
      <c r="P852" s="139" t="str">
        <f>IFERROR(INDEX(table[Détails],MATCH(ROW()-4,table[Ordre3],0)),"")</f>
        <v/>
      </c>
    </row>
    <row r="853" spans="14:16">
      <c r="N853" s="141" t="str">
        <f>IFERROR(INDEX(table[Désignation],MATCH(ROW()-4,table[Ordre],0)),"")</f>
        <v/>
      </c>
      <c r="O853" s="139" t="str">
        <f>IFERROR(INDEX(table[[Fournisseur ]],MATCH(ROW()-4,table[Ordre2],0)),"")</f>
        <v/>
      </c>
      <c r="P853" s="139" t="str">
        <f>IFERROR(INDEX(table[Détails],MATCH(ROW()-4,table[Ordre3],0)),"")</f>
        <v/>
      </c>
    </row>
    <row r="854" spans="14:16">
      <c r="N854" s="141" t="str">
        <f>IFERROR(INDEX(table[Désignation],MATCH(ROW()-4,table[Ordre],0)),"")</f>
        <v/>
      </c>
      <c r="O854" s="139" t="str">
        <f>IFERROR(INDEX(table[[Fournisseur ]],MATCH(ROW()-4,table[Ordre2],0)),"")</f>
        <v/>
      </c>
      <c r="P854" s="139" t="str">
        <f>IFERROR(INDEX(table[Détails],MATCH(ROW()-4,table[Ordre3],0)),"")</f>
        <v/>
      </c>
    </row>
    <row r="855" spans="14:16">
      <c r="N855" s="141" t="str">
        <f>IFERROR(INDEX(table[Désignation],MATCH(ROW()-4,table[Ordre],0)),"")</f>
        <v/>
      </c>
      <c r="O855" s="139" t="str">
        <f>IFERROR(INDEX(table[[Fournisseur ]],MATCH(ROW()-4,table[Ordre2],0)),"")</f>
        <v/>
      </c>
      <c r="P855" s="139" t="str">
        <f>IFERROR(INDEX(table[Détails],MATCH(ROW()-4,table[Ordre3],0)),"")</f>
        <v/>
      </c>
    </row>
    <row r="856" spans="14:16">
      <c r="N856" s="141" t="str">
        <f>IFERROR(INDEX(table[Désignation],MATCH(ROW()-4,table[Ordre],0)),"")</f>
        <v/>
      </c>
      <c r="O856" s="139" t="str">
        <f>IFERROR(INDEX(table[[Fournisseur ]],MATCH(ROW()-4,table[Ordre2],0)),"")</f>
        <v/>
      </c>
      <c r="P856" s="139" t="str">
        <f>IFERROR(INDEX(table[Détails],MATCH(ROW()-4,table[Ordre3],0)),"")</f>
        <v/>
      </c>
    </row>
    <row r="857" spans="14:16">
      <c r="N857" s="141" t="str">
        <f>IFERROR(INDEX(table[Désignation],MATCH(ROW()-4,table[Ordre],0)),"")</f>
        <v/>
      </c>
      <c r="O857" s="139" t="str">
        <f>IFERROR(INDEX(table[[Fournisseur ]],MATCH(ROW()-4,table[Ordre2],0)),"")</f>
        <v/>
      </c>
      <c r="P857" s="139" t="str">
        <f>IFERROR(INDEX(table[Détails],MATCH(ROW()-4,table[Ordre3],0)),"")</f>
        <v/>
      </c>
    </row>
    <row r="858" spans="14:16">
      <c r="N858" s="141" t="str">
        <f>IFERROR(INDEX(table[Désignation],MATCH(ROW()-4,table[Ordre],0)),"")</f>
        <v/>
      </c>
      <c r="O858" s="139" t="str">
        <f>IFERROR(INDEX(table[[Fournisseur ]],MATCH(ROW()-4,table[Ordre2],0)),"")</f>
        <v/>
      </c>
      <c r="P858" s="139" t="str">
        <f>IFERROR(INDEX(table[Détails],MATCH(ROW()-4,table[Ordre3],0)),"")</f>
        <v/>
      </c>
    </row>
    <row r="859" spans="14:16">
      <c r="N859" s="141" t="str">
        <f>IFERROR(INDEX(table[Désignation],MATCH(ROW()-4,table[Ordre],0)),"")</f>
        <v/>
      </c>
      <c r="O859" s="139" t="str">
        <f>IFERROR(INDEX(table[[Fournisseur ]],MATCH(ROW()-4,table[Ordre2],0)),"")</f>
        <v/>
      </c>
      <c r="P859" s="139" t="str">
        <f>IFERROR(INDEX(table[Détails],MATCH(ROW()-4,table[Ordre3],0)),"")</f>
        <v/>
      </c>
    </row>
    <row r="860" spans="14:16">
      <c r="N860" s="141" t="str">
        <f>IFERROR(INDEX(table[Désignation],MATCH(ROW()-4,table[Ordre],0)),"")</f>
        <v/>
      </c>
      <c r="O860" s="139" t="str">
        <f>IFERROR(INDEX(table[[Fournisseur ]],MATCH(ROW()-4,table[Ordre2],0)),"")</f>
        <v/>
      </c>
      <c r="P860" s="139" t="str">
        <f>IFERROR(INDEX(table[Détails],MATCH(ROW()-4,table[Ordre3],0)),"")</f>
        <v/>
      </c>
    </row>
    <row r="861" spans="14:16">
      <c r="N861" s="141" t="str">
        <f>IFERROR(INDEX(table[Désignation],MATCH(ROW()-4,table[Ordre],0)),"")</f>
        <v/>
      </c>
      <c r="O861" s="139" t="str">
        <f>IFERROR(INDEX(table[[Fournisseur ]],MATCH(ROW()-4,table[Ordre2],0)),"")</f>
        <v/>
      </c>
      <c r="P861" s="139" t="str">
        <f>IFERROR(INDEX(table[Détails],MATCH(ROW()-4,table[Ordre3],0)),"")</f>
        <v/>
      </c>
    </row>
    <row r="862" spans="14:16">
      <c r="N862" s="141" t="str">
        <f>IFERROR(INDEX(table[Désignation],MATCH(ROW()-4,table[Ordre],0)),"")</f>
        <v/>
      </c>
      <c r="O862" s="139" t="str">
        <f>IFERROR(INDEX(table[[Fournisseur ]],MATCH(ROW()-4,table[Ordre2],0)),"")</f>
        <v/>
      </c>
      <c r="P862" s="139" t="str">
        <f>IFERROR(INDEX(table[Détails],MATCH(ROW()-4,table[Ordre3],0)),"")</f>
        <v/>
      </c>
    </row>
    <row r="863" spans="14:16">
      <c r="N863" s="141" t="str">
        <f>IFERROR(INDEX(table[Désignation],MATCH(ROW()-4,table[Ordre],0)),"")</f>
        <v/>
      </c>
      <c r="O863" s="139" t="str">
        <f>IFERROR(INDEX(table[[Fournisseur ]],MATCH(ROW()-4,table[Ordre2],0)),"")</f>
        <v/>
      </c>
      <c r="P863" s="139" t="str">
        <f>IFERROR(INDEX(table[Détails],MATCH(ROW()-4,table[Ordre3],0)),"")</f>
        <v/>
      </c>
    </row>
    <row r="864" spans="14:16">
      <c r="N864" s="141" t="str">
        <f>IFERROR(INDEX(table[Désignation],MATCH(ROW()-4,table[Ordre],0)),"")</f>
        <v/>
      </c>
      <c r="O864" s="139" t="str">
        <f>IFERROR(INDEX(table[[Fournisseur ]],MATCH(ROW()-4,table[Ordre2],0)),"")</f>
        <v/>
      </c>
      <c r="P864" s="139" t="str">
        <f>IFERROR(INDEX(table[Détails],MATCH(ROW()-4,table[Ordre3],0)),"")</f>
        <v/>
      </c>
    </row>
    <row r="865" spans="14:16">
      <c r="N865" s="141" t="str">
        <f>IFERROR(INDEX(table[Désignation],MATCH(ROW()-4,table[Ordre],0)),"")</f>
        <v/>
      </c>
      <c r="O865" s="139" t="str">
        <f>IFERROR(INDEX(table[[Fournisseur ]],MATCH(ROW()-4,table[Ordre2],0)),"")</f>
        <v/>
      </c>
      <c r="P865" s="139" t="str">
        <f>IFERROR(INDEX(table[Détails],MATCH(ROW()-4,table[Ordre3],0)),"")</f>
        <v/>
      </c>
    </row>
    <row r="866" spans="14:16">
      <c r="N866" s="141" t="str">
        <f>IFERROR(INDEX(table[Désignation],MATCH(ROW()-4,table[Ordre],0)),"")</f>
        <v/>
      </c>
      <c r="O866" s="139" t="str">
        <f>IFERROR(INDEX(table[[Fournisseur ]],MATCH(ROW()-4,table[Ordre2],0)),"")</f>
        <v/>
      </c>
      <c r="P866" s="139" t="str">
        <f>IFERROR(INDEX(table[Détails],MATCH(ROW()-4,table[Ordre3],0)),"")</f>
        <v/>
      </c>
    </row>
    <row r="867" spans="14:16">
      <c r="N867" s="141" t="str">
        <f>IFERROR(INDEX(table[Désignation],MATCH(ROW()-4,table[Ordre],0)),"")</f>
        <v/>
      </c>
      <c r="O867" s="139" t="str">
        <f>IFERROR(INDEX(table[[Fournisseur ]],MATCH(ROW()-4,table[Ordre2],0)),"")</f>
        <v/>
      </c>
      <c r="P867" s="139" t="str">
        <f>IFERROR(INDEX(table[Détails],MATCH(ROW()-4,table[Ordre3],0)),"")</f>
        <v/>
      </c>
    </row>
    <row r="868" spans="14:16">
      <c r="N868" s="141" t="str">
        <f>IFERROR(INDEX(table[Désignation],MATCH(ROW()-4,table[Ordre],0)),"")</f>
        <v/>
      </c>
      <c r="O868" s="139" t="str">
        <f>IFERROR(INDEX(table[[Fournisseur ]],MATCH(ROW()-4,table[Ordre2],0)),"")</f>
        <v/>
      </c>
      <c r="P868" s="139" t="str">
        <f>IFERROR(INDEX(table[Détails],MATCH(ROW()-4,table[Ordre3],0)),"")</f>
        <v/>
      </c>
    </row>
    <row r="869" spans="14:16">
      <c r="N869" s="141" t="str">
        <f>IFERROR(INDEX(table[Désignation],MATCH(ROW()-4,table[Ordre],0)),"")</f>
        <v/>
      </c>
      <c r="O869" s="139" t="str">
        <f>IFERROR(INDEX(table[[Fournisseur ]],MATCH(ROW()-4,table[Ordre2],0)),"")</f>
        <v/>
      </c>
      <c r="P869" s="139" t="str">
        <f>IFERROR(INDEX(table[Détails],MATCH(ROW()-4,table[Ordre3],0)),"")</f>
        <v/>
      </c>
    </row>
    <row r="870" spans="14:16">
      <c r="N870" s="141" t="str">
        <f>IFERROR(INDEX(table[Désignation],MATCH(ROW()-4,table[Ordre],0)),"")</f>
        <v/>
      </c>
      <c r="O870" s="139" t="str">
        <f>IFERROR(INDEX(table[[Fournisseur ]],MATCH(ROW()-4,table[Ordre2],0)),"")</f>
        <v/>
      </c>
      <c r="P870" s="139" t="str">
        <f>IFERROR(INDEX(table[Détails],MATCH(ROW()-4,table[Ordre3],0)),"")</f>
        <v/>
      </c>
    </row>
    <row r="871" spans="14:16">
      <c r="N871" s="141" t="str">
        <f>IFERROR(INDEX(table[Désignation],MATCH(ROW()-4,table[Ordre],0)),"")</f>
        <v/>
      </c>
      <c r="O871" s="139" t="str">
        <f>IFERROR(INDEX(table[[Fournisseur ]],MATCH(ROW()-4,table[Ordre2],0)),"")</f>
        <v/>
      </c>
      <c r="P871" s="139" t="str">
        <f>IFERROR(INDEX(table[Détails],MATCH(ROW()-4,table[Ordre3],0)),"")</f>
        <v/>
      </c>
    </row>
    <row r="872" spans="14:16">
      <c r="N872" s="141" t="str">
        <f>IFERROR(INDEX(table[Désignation],MATCH(ROW()-4,table[Ordre],0)),"")</f>
        <v/>
      </c>
      <c r="O872" s="139" t="str">
        <f>IFERROR(INDEX(table[[Fournisseur ]],MATCH(ROW()-4,table[Ordre2],0)),"")</f>
        <v/>
      </c>
      <c r="P872" s="139" t="str">
        <f>IFERROR(INDEX(table[Détails],MATCH(ROW()-4,table[Ordre3],0)),"")</f>
        <v/>
      </c>
    </row>
    <row r="873" spans="14:16">
      <c r="N873" s="141" t="str">
        <f>IFERROR(INDEX(table[Désignation],MATCH(ROW()-4,table[Ordre],0)),"")</f>
        <v/>
      </c>
      <c r="O873" s="139" t="str">
        <f>IFERROR(INDEX(table[[Fournisseur ]],MATCH(ROW()-4,table[Ordre2],0)),"")</f>
        <v/>
      </c>
      <c r="P873" s="139" t="str">
        <f>IFERROR(INDEX(table[Détails],MATCH(ROW()-4,table[Ordre3],0)),"")</f>
        <v/>
      </c>
    </row>
    <row r="874" spans="14:16">
      <c r="N874" s="141" t="str">
        <f>IFERROR(INDEX(table[Désignation],MATCH(ROW()-4,table[Ordre],0)),"")</f>
        <v/>
      </c>
      <c r="O874" s="139" t="str">
        <f>IFERROR(INDEX(table[[Fournisseur ]],MATCH(ROW()-4,table[Ordre2],0)),"")</f>
        <v/>
      </c>
      <c r="P874" s="139" t="str">
        <f>IFERROR(INDEX(table[Détails],MATCH(ROW()-4,table[Ordre3],0)),"")</f>
        <v/>
      </c>
    </row>
    <row r="875" spans="14:16">
      <c r="N875" s="141" t="str">
        <f>IFERROR(INDEX(table[Désignation],MATCH(ROW()-4,table[Ordre],0)),"")</f>
        <v/>
      </c>
      <c r="O875" s="139" t="str">
        <f>IFERROR(INDEX(table[[Fournisseur ]],MATCH(ROW()-4,table[Ordre2],0)),"")</f>
        <v/>
      </c>
      <c r="P875" s="139" t="str">
        <f>IFERROR(INDEX(table[Détails],MATCH(ROW()-4,table[Ordre3],0)),"")</f>
        <v/>
      </c>
    </row>
    <row r="876" spans="14:16">
      <c r="N876" s="141" t="str">
        <f>IFERROR(INDEX(table[Désignation],MATCH(ROW()-4,table[Ordre],0)),"")</f>
        <v/>
      </c>
      <c r="O876" s="139" t="str">
        <f>IFERROR(INDEX(table[[Fournisseur ]],MATCH(ROW()-4,table[Ordre2],0)),"")</f>
        <v/>
      </c>
      <c r="P876" s="139" t="str">
        <f>IFERROR(INDEX(table[Détails],MATCH(ROW()-4,table[Ordre3],0)),"")</f>
        <v/>
      </c>
    </row>
    <row r="877" spans="14:16">
      <c r="N877" s="141" t="str">
        <f>IFERROR(INDEX(table[Désignation],MATCH(ROW()-4,table[Ordre],0)),"")</f>
        <v/>
      </c>
      <c r="O877" s="139" t="str">
        <f>IFERROR(INDEX(table[[Fournisseur ]],MATCH(ROW()-4,table[Ordre2],0)),"")</f>
        <v/>
      </c>
      <c r="P877" s="139" t="str">
        <f>IFERROR(INDEX(table[Détails],MATCH(ROW()-4,table[Ordre3],0)),"")</f>
        <v/>
      </c>
    </row>
    <row r="878" spans="14:16">
      <c r="N878" s="141" t="str">
        <f>IFERROR(INDEX(table[Désignation],MATCH(ROW()-4,table[Ordre],0)),"")</f>
        <v/>
      </c>
      <c r="O878" s="139" t="str">
        <f>IFERROR(INDEX(table[[Fournisseur ]],MATCH(ROW()-4,table[Ordre2],0)),"")</f>
        <v/>
      </c>
      <c r="P878" s="139" t="str">
        <f>IFERROR(INDEX(table[Détails],MATCH(ROW()-4,table[Ordre3],0)),"")</f>
        <v/>
      </c>
    </row>
    <row r="879" spans="14:16">
      <c r="N879" s="141" t="str">
        <f>IFERROR(INDEX(table[Désignation],MATCH(ROW()-4,table[Ordre],0)),"")</f>
        <v/>
      </c>
      <c r="O879" s="139" t="str">
        <f>IFERROR(INDEX(table[[Fournisseur ]],MATCH(ROW()-4,table[Ordre2],0)),"")</f>
        <v/>
      </c>
      <c r="P879" s="139" t="str">
        <f>IFERROR(INDEX(table[Détails],MATCH(ROW()-4,table[Ordre3],0)),"")</f>
        <v/>
      </c>
    </row>
    <row r="880" spans="14:16">
      <c r="N880" s="141" t="str">
        <f>IFERROR(INDEX(table[Désignation],MATCH(ROW()-4,table[Ordre],0)),"")</f>
        <v/>
      </c>
      <c r="O880" s="139" t="str">
        <f>IFERROR(INDEX(table[[Fournisseur ]],MATCH(ROW()-4,table[Ordre2],0)),"")</f>
        <v/>
      </c>
      <c r="P880" s="139" t="str">
        <f>IFERROR(INDEX(table[Détails],MATCH(ROW()-4,table[Ordre3],0)),"")</f>
        <v/>
      </c>
    </row>
    <row r="881" spans="14:16">
      <c r="N881" s="141" t="str">
        <f>IFERROR(INDEX(table[Désignation],MATCH(ROW()-4,table[Ordre],0)),"")</f>
        <v/>
      </c>
      <c r="O881" s="139" t="str">
        <f>IFERROR(INDEX(table[[Fournisseur ]],MATCH(ROW()-4,table[Ordre2],0)),"")</f>
        <v/>
      </c>
      <c r="P881" s="139" t="str">
        <f>IFERROR(INDEX(table[Détails],MATCH(ROW()-4,table[Ordre3],0)),"")</f>
        <v/>
      </c>
    </row>
    <row r="882" spans="14:16">
      <c r="N882" s="141" t="str">
        <f>IFERROR(INDEX(table[Désignation],MATCH(ROW()-4,table[Ordre],0)),"")</f>
        <v/>
      </c>
      <c r="O882" s="139" t="str">
        <f>IFERROR(INDEX(table[[Fournisseur ]],MATCH(ROW()-4,table[Ordre2],0)),"")</f>
        <v/>
      </c>
      <c r="P882" s="139" t="str">
        <f>IFERROR(INDEX(table[Détails],MATCH(ROW()-4,table[Ordre3],0)),"")</f>
        <v/>
      </c>
    </row>
    <row r="883" spans="14:16">
      <c r="N883" s="141" t="str">
        <f>IFERROR(INDEX(table[Désignation],MATCH(ROW()-4,table[Ordre],0)),"")</f>
        <v/>
      </c>
      <c r="O883" s="139" t="str">
        <f>IFERROR(INDEX(table[[Fournisseur ]],MATCH(ROW()-4,table[Ordre2],0)),"")</f>
        <v/>
      </c>
      <c r="P883" s="139" t="str">
        <f>IFERROR(INDEX(table[Détails],MATCH(ROW()-4,table[Ordre3],0)),"")</f>
        <v/>
      </c>
    </row>
    <row r="884" spans="14:16">
      <c r="N884" s="141" t="str">
        <f>IFERROR(INDEX(table[Désignation],MATCH(ROW()-4,table[Ordre],0)),"")</f>
        <v/>
      </c>
      <c r="O884" s="139" t="str">
        <f>IFERROR(INDEX(table[[Fournisseur ]],MATCH(ROW()-4,table[Ordre2],0)),"")</f>
        <v/>
      </c>
      <c r="P884" s="139" t="str">
        <f>IFERROR(INDEX(table[Détails],MATCH(ROW()-4,table[Ordre3],0)),"")</f>
        <v/>
      </c>
    </row>
    <row r="885" spans="14:16">
      <c r="N885" s="141" t="str">
        <f>IFERROR(INDEX(table[Désignation],MATCH(ROW()-4,table[Ordre],0)),"")</f>
        <v/>
      </c>
      <c r="O885" s="139" t="str">
        <f>IFERROR(INDEX(table[[Fournisseur ]],MATCH(ROW()-4,table[Ordre2],0)),"")</f>
        <v/>
      </c>
      <c r="P885" s="139" t="str">
        <f>IFERROR(INDEX(table[Détails],MATCH(ROW()-4,table[Ordre3],0)),"")</f>
        <v/>
      </c>
    </row>
    <row r="886" spans="14:16">
      <c r="N886" s="141" t="str">
        <f>IFERROR(INDEX(table[Désignation],MATCH(ROW()-4,table[Ordre],0)),"")</f>
        <v/>
      </c>
      <c r="O886" s="139" t="str">
        <f>IFERROR(INDEX(table[[Fournisseur ]],MATCH(ROW()-4,table[Ordre2],0)),"")</f>
        <v/>
      </c>
      <c r="P886" s="139" t="str">
        <f>IFERROR(INDEX(table[Détails],MATCH(ROW()-4,table[Ordre3],0)),"")</f>
        <v/>
      </c>
    </row>
    <row r="887" spans="14:16">
      <c r="N887" s="141" t="str">
        <f>IFERROR(INDEX(table[Désignation],MATCH(ROW()-4,table[Ordre],0)),"")</f>
        <v/>
      </c>
      <c r="O887" s="139" t="str">
        <f>IFERROR(INDEX(table[[Fournisseur ]],MATCH(ROW()-4,table[Ordre2],0)),"")</f>
        <v/>
      </c>
      <c r="P887" s="139" t="str">
        <f>IFERROR(INDEX(table[Détails],MATCH(ROW()-4,table[Ordre3],0)),"")</f>
        <v/>
      </c>
    </row>
    <row r="888" spans="14:16">
      <c r="N888" s="141" t="str">
        <f>IFERROR(INDEX(table[Désignation],MATCH(ROW()-4,table[Ordre],0)),"")</f>
        <v/>
      </c>
      <c r="O888" s="139" t="str">
        <f>IFERROR(INDEX(table[[Fournisseur ]],MATCH(ROW()-4,table[Ordre2],0)),"")</f>
        <v/>
      </c>
      <c r="P888" s="139" t="str">
        <f>IFERROR(INDEX(table[Détails],MATCH(ROW()-4,table[Ordre3],0)),"")</f>
        <v/>
      </c>
    </row>
    <row r="889" spans="14:16">
      <c r="N889" s="141" t="str">
        <f>IFERROR(INDEX(table[Désignation],MATCH(ROW()-4,table[Ordre],0)),"")</f>
        <v/>
      </c>
      <c r="O889" s="139" t="str">
        <f>IFERROR(INDEX(table[[Fournisseur ]],MATCH(ROW()-4,table[Ordre2],0)),"")</f>
        <v/>
      </c>
      <c r="P889" s="139" t="str">
        <f>IFERROR(INDEX(table[Détails],MATCH(ROW()-4,table[Ordre3],0)),"")</f>
        <v/>
      </c>
    </row>
    <row r="890" spans="14:16">
      <c r="N890" s="141" t="str">
        <f>IFERROR(INDEX(table[Désignation],MATCH(ROW()-4,table[Ordre],0)),"")</f>
        <v/>
      </c>
      <c r="O890" s="139" t="str">
        <f>IFERROR(INDEX(table[[Fournisseur ]],MATCH(ROW()-4,table[Ordre2],0)),"")</f>
        <v/>
      </c>
      <c r="P890" s="139" t="str">
        <f>IFERROR(INDEX(table[Détails],MATCH(ROW()-4,table[Ordre3],0)),"")</f>
        <v/>
      </c>
    </row>
    <row r="891" spans="14:16">
      <c r="N891" s="141" t="str">
        <f>IFERROR(INDEX(table[Désignation],MATCH(ROW()-4,table[Ordre],0)),"")</f>
        <v/>
      </c>
      <c r="O891" s="139" t="str">
        <f>IFERROR(INDEX(table[[Fournisseur ]],MATCH(ROW()-4,table[Ordre2],0)),"")</f>
        <v/>
      </c>
      <c r="P891" s="139" t="str">
        <f>IFERROR(INDEX(table[Détails],MATCH(ROW()-4,table[Ordre3],0)),"")</f>
        <v/>
      </c>
    </row>
    <row r="892" spans="14:16">
      <c r="N892" s="141" t="str">
        <f>IFERROR(INDEX(table[Désignation],MATCH(ROW()-4,table[Ordre],0)),"")</f>
        <v/>
      </c>
      <c r="O892" s="139" t="str">
        <f>IFERROR(INDEX(table[[Fournisseur ]],MATCH(ROW()-4,table[Ordre2],0)),"")</f>
        <v/>
      </c>
      <c r="P892" s="139" t="str">
        <f>IFERROR(INDEX(table[Détails],MATCH(ROW()-4,table[Ordre3],0)),"")</f>
        <v/>
      </c>
    </row>
    <row r="893" spans="14:16">
      <c r="N893" s="141" t="str">
        <f>IFERROR(INDEX(table[Désignation],MATCH(ROW()-4,table[Ordre],0)),"")</f>
        <v/>
      </c>
      <c r="O893" s="139" t="str">
        <f>IFERROR(INDEX(table[[Fournisseur ]],MATCH(ROW()-4,table[Ordre2],0)),"")</f>
        <v/>
      </c>
      <c r="P893" s="139" t="str">
        <f>IFERROR(INDEX(table[Détails],MATCH(ROW()-4,table[Ordre3],0)),"")</f>
        <v/>
      </c>
    </row>
    <row r="894" spans="14:16">
      <c r="N894" s="141" t="str">
        <f>IFERROR(INDEX(table[Désignation],MATCH(ROW()-4,table[Ordre],0)),"")</f>
        <v/>
      </c>
      <c r="O894" s="139" t="str">
        <f>IFERROR(INDEX(table[[Fournisseur ]],MATCH(ROW()-4,table[Ordre2],0)),"")</f>
        <v/>
      </c>
      <c r="P894" s="139" t="str">
        <f>IFERROR(INDEX(table[Détails],MATCH(ROW()-4,table[Ordre3],0)),"")</f>
        <v/>
      </c>
    </row>
    <row r="895" spans="14:16">
      <c r="N895" s="141" t="str">
        <f>IFERROR(INDEX(table[Désignation],MATCH(ROW()-4,table[Ordre],0)),"")</f>
        <v/>
      </c>
      <c r="O895" s="139" t="str">
        <f>IFERROR(INDEX(table[[Fournisseur ]],MATCH(ROW()-4,table[Ordre2],0)),"")</f>
        <v/>
      </c>
      <c r="P895" s="139" t="str">
        <f>IFERROR(INDEX(table[Détails],MATCH(ROW()-4,table[Ordre3],0)),"")</f>
        <v/>
      </c>
    </row>
    <row r="896" spans="14:16">
      <c r="N896" s="141" t="str">
        <f>IFERROR(INDEX(table[Désignation],MATCH(ROW()-4,table[Ordre],0)),"")</f>
        <v/>
      </c>
      <c r="O896" s="139" t="str">
        <f>IFERROR(INDEX(table[[Fournisseur ]],MATCH(ROW()-4,table[Ordre2],0)),"")</f>
        <v/>
      </c>
      <c r="P896" s="139" t="str">
        <f>IFERROR(INDEX(table[Détails],MATCH(ROW()-4,table[Ordre3],0)),"")</f>
        <v/>
      </c>
    </row>
    <row r="897" spans="14:16">
      <c r="N897" s="141" t="str">
        <f>IFERROR(INDEX(table[Désignation],MATCH(ROW()-4,table[Ordre],0)),"")</f>
        <v/>
      </c>
      <c r="O897" s="139" t="str">
        <f>IFERROR(INDEX(table[[Fournisseur ]],MATCH(ROW()-4,table[Ordre2],0)),"")</f>
        <v/>
      </c>
      <c r="P897" s="139" t="str">
        <f>IFERROR(INDEX(table[Détails],MATCH(ROW()-4,table[Ordre3],0)),"")</f>
        <v/>
      </c>
    </row>
    <row r="898" spans="14:16">
      <c r="N898" s="141" t="str">
        <f>IFERROR(INDEX(table[Désignation],MATCH(ROW()-4,table[Ordre],0)),"")</f>
        <v/>
      </c>
      <c r="O898" s="139" t="str">
        <f>IFERROR(INDEX(table[[Fournisseur ]],MATCH(ROW()-4,table[Ordre2],0)),"")</f>
        <v/>
      </c>
      <c r="P898" s="139" t="str">
        <f>IFERROR(INDEX(table[Détails],MATCH(ROW()-4,table[Ordre3],0)),"")</f>
        <v/>
      </c>
    </row>
    <row r="899" spans="14:16">
      <c r="N899" s="141" t="str">
        <f>IFERROR(INDEX(table[Désignation],MATCH(ROW()-4,table[Ordre],0)),"")</f>
        <v/>
      </c>
      <c r="O899" s="139" t="str">
        <f>IFERROR(INDEX(table[[Fournisseur ]],MATCH(ROW()-4,table[Ordre2],0)),"")</f>
        <v/>
      </c>
      <c r="P899" s="139" t="str">
        <f>IFERROR(INDEX(table[Détails],MATCH(ROW()-4,table[Ordre3],0)),"")</f>
        <v/>
      </c>
    </row>
    <row r="900" spans="14:16">
      <c r="N900" s="141" t="str">
        <f>IFERROR(INDEX(table[Désignation],MATCH(ROW()-4,table[Ordre],0)),"")</f>
        <v/>
      </c>
      <c r="O900" s="139" t="str">
        <f>IFERROR(INDEX(table[[Fournisseur ]],MATCH(ROW()-4,table[Ordre2],0)),"")</f>
        <v/>
      </c>
      <c r="P900" s="139" t="str">
        <f>IFERROR(INDEX(table[Détails],MATCH(ROW()-4,table[Ordre3],0)),"")</f>
        <v/>
      </c>
    </row>
    <row r="901" spans="14:16">
      <c r="N901" s="141" t="str">
        <f>IFERROR(INDEX(table[Désignation],MATCH(ROW()-4,table[Ordre],0)),"")</f>
        <v/>
      </c>
      <c r="O901" s="139" t="str">
        <f>IFERROR(INDEX(table[[Fournisseur ]],MATCH(ROW()-4,table[Ordre2],0)),"")</f>
        <v/>
      </c>
      <c r="P901" s="139" t="str">
        <f>IFERROR(INDEX(table[Détails],MATCH(ROW()-4,table[Ordre3],0)),"")</f>
        <v/>
      </c>
    </row>
    <row r="902" spans="14:16">
      <c r="N902" s="141" t="str">
        <f>IFERROR(INDEX(table[Désignation],MATCH(ROW()-4,table[Ordre],0)),"")</f>
        <v/>
      </c>
      <c r="O902" s="139" t="str">
        <f>IFERROR(INDEX(table[[Fournisseur ]],MATCH(ROW()-4,table[Ordre2],0)),"")</f>
        <v/>
      </c>
      <c r="P902" s="139" t="str">
        <f>IFERROR(INDEX(table[Détails],MATCH(ROW()-4,table[Ordre3],0)),"")</f>
        <v/>
      </c>
    </row>
    <row r="903" spans="14:16">
      <c r="N903" s="141" t="str">
        <f>IFERROR(INDEX(table[Désignation],MATCH(ROW()-4,table[Ordre],0)),"")</f>
        <v/>
      </c>
      <c r="O903" s="139" t="str">
        <f>IFERROR(INDEX(table[[Fournisseur ]],MATCH(ROW()-4,table[Ordre2],0)),"")</f>
        <v/>
      </c>
      <c r="P903" s="139" t="str">
        <f>IFERROR(INDEX(table[Détails],MATCH(ROW()-4,table[Ordre3],0)),"")</f>
        <v/>
      </c>
    </row>
    <row r="904" spans="14:16">
      <c r="N904" s="141" t="str">
        <f>IFERROR(INDEX(table[Désignation],MATCH(ROW()-4,table[Ordre],0)),"")</f>
        <v/>
      </c>
      <c r="O904" s="139" t="str">
        <f>IFERROR(INDEX(table[[Fournisseur ]],MATCH(ROW()-4,table[Ordre2],0)),"")</f>
        <v/>
      </c>
      <c r="P904" s="139" t="str">
        <f>IFERROR(INDEX(table[Détails],MATCH(ROW()-4,table[Ordre3],0)),"")</f>
        <v/>
      </c>
    </row>
    <row r="905" spans="14:16">
      <c r="N905" s="141" t="str">
        <f>IFERROR(INDEX(table[Désignation],MATCH(ROW()-4,table[Ordre],0)),"")</f>
        <v/>
      </c>
      <c r="O905" s="139" t="str">
        <f>IFERROR(INDEX(table[[Fournisseur ]],MATCH(ROW()-4,table[Ordre2],0)),"")</f>
        <v/>
      </c>
      <c r="P905" s="139" t="str">
        <f>IFERROR(INDEX(table[Détails],MATCH(ROW()-4,table[Ordre3],0)),"")</f>
        <v/>
      </c>
    </row>
    <row r="906" spans="14:16">
      <c r="N906" s="141" t="str">
        <f>IFERROR(INDEX(table[Désignation],MATCH(ROW()-4,table[Ordre],0)),"")</f>
        <v/>
      </c>
      <c r="O906" s="139" t="str">
        <f>IFERROR(INDEX(table[[Fournisseur ]],MATCH(ROW()-4,table[Ordre2],0)),"")</f>
        <v/>
      </c>
      <c r="P906" s="139" t="str">
        <f>IFERROR(INDEX(table[Détails],MATCH(ROW()-4,table[Ordre3],0)),"")</f>
        <v/>
      </c>
    </row>
    <row r="907" spans="14:16">
      <c r="N907" s="141" t="str">
        <f>IFERROR(INDEX(table[Désignation],MATCH(ROW()-4,table[Ordre],0)),"")</f>
        <v/>
      </c>
      <c r="O907" s="139" t="str">
        <f>IFERROR(INDEX(table[[Fournisseur ]],MATCH(ROW()-4,table[Ordre2],0)),"")</f>
        <v/>
      </c>
      <c r="P907" s="139" t="str">
        <f>IFERROR(INDEX(table[Détails],MATCH(ROW()-4,table[Ordre3],0)),"")</f>
        <v/>
      </c>
    </row>
    <row r="908" spans="14:16">
      <c r="N908" s="141" t="str">
        <f>IFERROR(INDEX(table[Désignation],MATCH(ROW()-4,table[Ordre],0)),"")</f>
        <v/>
      </c>
      <c r="O908" s="139" t="str">
        <f>IFERROR(INDEX(table[[Fournisseur ]],MATCH(ROW()-4,table[Ordre2],0)),"")</f>
        <v/>
      </c>
      <c r="P908" s="139" t="str">
        <f>IFERROR(INDEX(table[Détails],MATCH(ROW()-4,table[Ordre3],0)),"")</f>
        <v/>
      </c>
    </row>
    <row r="909" spans="14:16">
      <c r="N909" s="141" t="str">
        <f>IFERROR(INDEX(table[Désignation],MATCH(ROW()-4,table[Ordre],0)),"")</f>
        <v/>
      </c>
      <c r="O909" s="139" t="str">
        <f>IFERROR(INDEX(table[[Fournisseur ]],MATCH(ROW()-4,table[Ordre2],0)),"")</f>
        <v/>
      </c>
      <c r="P909" s="139" t="str">
        <f>IFERROR(INDEX(table[Détails],MATCH(ROW()-4,table[Ordre3],0)),"")</f>
        <v/>
      </c>
    </row>
    <row r="910" spans="14:16">
      <c r="N910" s="141" t="str">
        <f>IFERROR(INDEX(table[Désignation],MATCH(ROW()-4,table[Ordre],0)),"")</f>
        <v/>
      </c>
      <c r="O910" s="139" t="str">
        <f>IFERROR(INDEX(table[[Fournisseur ]],MATCH(ROW()-4,table[Ordre2],0)),"")</f>
        <v/>
      </c>
      <c r="P910" s="139" t="str">
        <f>IFERROR(INDEX(table[Détails],MATCH(ROW()-4,table[Ordre3],0)),"")</f>
        <v/>
      </c>
    </row>
    <row r="911" spans="14:16">
      <c r="N911" s="141" t="str">
        <f>IFERROR(INDEX(table[Désignation],MATCH(ROW()-4,table[Ordre],0)),"")</f>
        <v/>
      </c>
      <c r="O911" s="139" t="str">
        <f>IFERROR(INDEX(table[[Fournisseur ]],MATCH(ROW()-4,table[Ordre2],0)),"")</f>
        <v/>
      </c>
      <c r="P911" s="139" t="str">
        <f>IFERROR(INDEX(table[Détails],MATCH(ROW()-4,table[Ordre3],0)),"")</f>
        <v/>
      </c>
    </row>
    <row r="912" spans="14:16">
      <c r="N912" s="141" t="str">
        <f>IFERROR(INDEX(table[Désignation],MATCH(ROW()-4,table[Ordre],0)),"")</f>
        <v/>
      </c>
      <c r="O912" s="139" t="str">
        <f>IFERROR(INDEX(table[[Fournisseur ]],MATCH(ROW()-4,table[Ordre2],0)),"")</f>
        <v/>
      </c>
      <c r="P912" s="139" t="str">
        <f>IFERROR(INDEX(table[Détails],MATCH(ROW()-4,table[Ordre3],0)),"")</f>
        <v/>
      </c>
    </row>
    <row r="913" spans="14:16">
      <c r="N913" s="141" t="str">
        <f>IFERROR(INDEX(table[Désignation],MATCH(ROW()-4,table[Ordre],0)),"")</f>
        <v/>
      </c>
      <c r="O913" s="139" t="str">
        <f>IFERROR(INDEX(table[[Fournisseur ]],MATCH(ROW()-4,table[Ordre2],0)),"")</f>
        <v/>
      </c>
      <c r="P913" s="139" t="str">
        <f>IFERROR(INDEX(table[Détails],MATCH(ROW()-4,table[Ordre3],0)),"")</f>
        <v/>
      </c>
    </row>
    <row r="914" spans="14:16">
      <c r="N914" s="141" t="str">
        <f>IFERROR(INDEX(table[Désignation],MATCH(ROW()-4,table[Ordre],0)),"")</f>
        <v/>
      </c>
      <c r="O914" s="139" t="str">
        <f>IFERROR(INDEX(table[[Fournisseur ]],MATCH(ROW()-4,table[Ordre2],0)),"")</f>
        <v/>
      </c>
      <c r="P914" s="139" t="str">
        <f>IFERROR(INDEX(table[Détails],MATCH(ROW()-4,table[Ordre3],0)),"")</f>
        <v/>
      </c>
    </row>
    <row r="915" spans="14:16">
      <c r="N915" s="141" t="str">
        <f>IFERROR(INDEX(table[Désignation],MATCH(ROW()-4,table[Ordre],0)),"")</f>
        <v/>
      </c>
      <c r="O915" s="139" t="str">
        <f>IFERROR(INDEX(table[[Fournisseur ]],MATCH(ROW()-4,table[Ordre2],0)),"")</f>
        <v/>
      </c>
      <c r="P915" s="139" t="str">
        <f>IFERROR(INDEX(table[Détails],MATCH(ROW()-4,table[Ordre3],0)),"")</f>
        <v/>
      </c>
    </row>
    <row r="916" spans="14:16">
      <c r="N916" s="141" t="str">
        <f>IFERROR(INDEX(table[Désignation],MATCH(ROW()-4,table[Ordre],0)),"")</f>
        <v/>
      </c>
      <c r="O916" s="139" t="str">
        <f>IFERROR(INDEX(table[[Fournisseur ]],MATCH(ROW()-4,table[Ordre2],0)),"")</f>
        <v/>
      </c>
      <c r="P916" s="139" t="str">
        <f>IFERROR(INDEX(table[Détails],MATCH(ROW()-4,table[Ordre3],0)),"")</f>
        <v/>
      </c>
    </row>
    <row r="917" spans="14:16">
      <c r="N917" s="141" t="str">
        <f>IFERROR(INDEX(table[Désignation],MATCH(ROW()-4,table[Ordre],0)),"")</f>
        <v/>
      </c>
      <c r="O917" s="139" t="str">
        <f>IFERROR(INDEX(table[[Fournisseur ]],MATCH(ROW()-4,table[Ordre2],0)),"")</f>
        <v/>
      </c>
      <c r="P917" s="139" t="str">
        <f>IFERROR(INDEX(table[Détails],MATCH(ROW()-4,table[Ordre3],0)),"")</f>
        <v/>
      </c>
    </row>
    <row r="918" spans="14:16">
      <c r="N918" s="141" t="str">
        <f>IFERROR(INDEX(table[Désignation],MATCH(ROW()-4,table[Ordre],0)),"")</f>
        <v/>
      </c>
      <c r="O918" s="139" t="str">
        <f>IFERROR(INDEX(table[[Fournisseur ]],MATCH(ROW()-4,table[Ordre2],0)),"")</f>
        <v/>
      </c>
      <c r="P918" s="139" t="str">
        <f>IFERROR(INDEX(table[Détails],MATCH(ROW()-4,table[Ordre3],0)),"")</f>
        <v/>
      </c>
    </row>
    <row r="919" spans="14:16">
      <c r="N919" s="141" t="str">
        <f>IFERROR(INDEX(table[Désignation],MATCH(ROW()-4,table[Ordre],0)),"")</f>
        <v/>
      </c>
      <c r="O919" s="139" t="str">
        <f>IFERROR(INDEX(table[[Fournisseur ]],MATCH(ROW()-4,table[Ordre2],0)),"")</f>
        <v/>
      </c>
      <c r="P919" s="139" t="str">
        <f>IFERROR(INDEX(table[Détails],MATCH(ROW()-4,table[Ordre3],0)),"")</f>
        <v/>
      </c>
    </row>
    <row r="920" spans="14:16">
      <c r="N920" s="141" t="str">
        <f>IFERROR(INDEX(table[Désignation],MATCH(ROW()-4,table[Ordre],0)),"")</f>
        <v/>
      </c>
      <c r="O920" s="139" t="str">
        <f>IFERROR(INDEX(table[[Fournisseur ]],MATCH(ROW()-4,table[Ordre2],0)),"")</f>
        <v/>
      </c>
      <c r="P920" s="139" t="str">
        <f>IFERROR(INDEX(table[Détails],MATCH(ROW()-4,table[Ordre3],0)),"")</f>
        <v/>
      </c>
    </row>
    <row r="921" spans="14:16">
      <c r="N921" s="141" t="str">
        <f>IFERROR(INDEX(table[Désignation],MATCH(ROW()-4,table[Ordre],0)),"")</f>
        <v/>
      </c>
      <c r="O921" s="139" t="str">
        <f>IFERROR(INDEX(table[[Fournisseur ]],MATCH(ROW()-4,table[Ordre2],0)),"")</f>
        <v/>
      </c>
      <c r="P921" s="139" t="str">
        <f>IFERROR(INDEX(table[Détails],MATCH(ROW()-4,table[Ordre3],0)),"")</f>
        <v/>
      </c>
    </row>
    <row r="922" spans="14:16">
      <c r="N922" s="141" t="str">
        <f>IFERROR(INDEX(table[Désignation],MATCH(ROW()-4,table[Ordre],0)),"")</f>
        <v/>
      </c>
      <c r="O922" s="139" t="str">
        <f>IFERROR(INDEX(table[[Fournisseur ]],MATCH(ROW()-4,table[Ordre2],0)),"")</f>
        <v/>
      </c>
      <c r="P922" s="139" t="str">
        <f>IFERROR(INDEX(table[Détails],MATCH(ROW()-4,table[Ordre3],0)),"")</f>
        <v/>
      </c>
    </row>
    <row r="923" spans="14:16">
      <c r="N923" s="141" t="str">
        <f>IFERROR(INDEX(table[Désignation],MATCH(ROW()-4,table[Ordre],0)),"")</f>
        <v/>
      </c>
      <c r="O923" s="139" t="str">
        <f>IFERROR(INDEX(table[[Fournisseur ]],MATCH(ROW()-4,table[Ordre2],0)),"")</f>
        <v/>
      </c>
      <c r="P923" s="139" t="str">
        <f>IFERROR(INDEX(table[Détails],MATCH(ROW()-4,table[Ordre3],0)),"")</f>
        <v/>
      </c>
    </row>
    <row r="924" spans="14:16">
      <c r="N924" s="141" t="str">
        <f>IFERROR(INDEX(table[Désignation],MATCH(ROW()-4,table[Ordre],0)),"")</f>
        <v/>
      </c>
      <c r="O924" s="139" t="str">
        <f>IFERROR(INDEX(table[[Fournisseur ]],MATCH(ROW()-4,table[Ordre2],0)),"")</f>
        <v/>
      </c>
      <c r="P924" s="139" t="str">
        <f>IFERROR(INDEX(table[Détails],MATCH(ROW()-4,table[Ordre3],0)),"")</f>
        <v/>
      </c>
    </row>
    <row r="925" spans="14:16">
      <c r="N925" s="141" t="str">
        <f>IFERROR(INDEX(table[Désignation],MATCH(ROW()-4,table[Ordre],0)),"")</f>
        <v/>
      </c>
      <c r="O925" s="139" t="str">
        <f>IFERROR(INDEX(table[[Fournisseur ]],MATCH(ROW()-4,table[Ordre2],0)),"")</f>
        <v/>
      </c>
      <c r="P925" s="139" t="str">
        <f>IFERROR(INDEX(table[Détails],MATCH(ROW()-4,table[Ordre3],0)),"")</f>
        <v/>
      </c>
    </row>
    <row r="926" spans="14:16">
      <c r="N926" s="141" t="str">
        <f>IFERROR(INDEX(table[Désignation],MATCH(ROW()-4,table[Ordre],0)),"")</f>
        <v/>
      </c>
      <c r="O926" s="139" t="str">
        <f>IFERROR(INDEX(table[[Fournisseur ]],MATCH(ROW()-4,table[Ordre2],0)),"")</f>
        <v/>
      </c>
      <c r="P926" s="139" t="str">
        <f>IFERROR(INDEX(table[Détails],MATCH(ROW()-4,table[Ordre3],0)),"")</f>
        <v/>
      </c>
    </row>
    <row r="927" spans="14:16">
      <c r="N927" s="141" t="str">
        <f>IFERROR(INDEX(table[Désignation],MATCH(ROW()-4,table[Ordre],0)),"")</f>
        <v/>
      </c>
      <c r="O927" s="139" t="str">
        <f>IFERROR(INDEX(table[[Fournisseur ]],MATCH(ROW()-4,table[Ordre2],0)),"")</f>
        <v/>
      </c>
      <c r="P927" s="139" t="str">
        <f>IFERROR(INDEX(table[Détails],MATCH(ROW()-4,table[Ordre3],0)),"")</f>
        <v/>
      </c>
    </row>
    <row r="928" spans="14:16">
      <c r="N928" s="141" t="str">
        <f>IFERROR(INDEX(table[Désignation],MATCH(ROW()-4,table[Ordre],0)),"")</f>
        <v/>
      </c>
      <c r="O928" s="139" t="str">
        <f>IFERROR(INDEX(table[[Fournisseur ]],MATCH(ROW()-4,table[Ordre2],0)),"")</f>
        <v/>
      </c>
      <c r="P928" s="139" t="str">
        <f>IFERROR(INDEX(table[Détails],MATCH(ROW()-4,table[Ordre3],0)),"")</f>
        <v/>
      </c>
    </row>
    <row r="929" spans="14:16">
      <c r="N929" s="141" t="str">
        <f>IFERROR(INDEX(table[Désignation],MATCH(ROW()-4,table[Ordre],0)),"")</f>
        <v/>
      </c>
      <c r="O929" s="139" t="str">
        <f>IFERROR(INDEX(table[[Fournisseur ]],MATCH(ROW()-4,table[Ordre2],0)),"")</f>
        <v/>
      </c>
      <c r="P929" s="139" t="str">
        <f>IFERROR(INDEX(table[Détails],MATCH(ROW()-4,table[Ordre3],0)),"")</f>
        <v/>
      </c>
    </row>
    <row r="930" spans="14:16">
      <c r="N930" s="141" t="str">
        <f>IFERROR(INDEX(table[Désignation],MATCH(ROW()-4,table[Ordre],0)),"")</f>
        <v/>
      </c>
      <c r="O930" s="139" t="str">
        <f>IFERROR(INDEX(table[[Fournisseur ]],MATCH(ROW()-4,table[Ordre2],0)),"")</f>
        <v/>
      </c>
      <c r="P930" s="139" t="str">
        <f>IFERROR(INDEX(table[Détails],MATCH(ROW()-4,table[Ordre3],0)),"")</f>
        <v/>
      </c>
    </row>
    <row r="931" spans="14:16">
      <c r="N931" s="141" t="str">
        <f>IFERROR(INDEX(table[Désignation],MATCH(ROW()-4,table[Ordre],0)),"")</f>
        <v/>
      </c>
      <c r="O931" s="139" t="str">
        <f>IFERROR(INDEX(table[[Fournisseur ]],MATCH(ROW()-4,table[Ordre2],0)),"")</f>
        <v/>
      </c>
      <c r="P931" s="139" t="str">
        <f>IFERROR(INDEX(table[Détails],MATCH(ROW()-4,table[Ordre3],0)),"")</f>
        <v/>
      </c>
    </row>
    <row r="932" spans="14:16">
      <c r="N932" s="141" t="str">
        <f>IFERROR(INDEX(table[Désignation],MATCH(ROW()-4,table[Ordre],0)),"")</f>
        <v/>
      </c>
      <c r="O932" s="139" t="str">
        <f>IFERROR(INDEX(table[[Fournisseur ]],MATCH(ROW()-4,table[Ordre2],0)),"")</f>
        <v/>
      </c>
      <c r="P932" s="139" t="str">
        <f>IFERROR(INDEX(table[Détails],MATCH(ROW()-4,table[Ordre3],0)),"")</f>
        <v/>
      </c>
    </row>
    <row r="933" spans="14:16">
      <c r="N933" s="141" t="str">
        <f>IFERROR(INDEX(table[Désignation],MATCH(ROW()-4,table[Ordre],0)),"")</f>
        <v/>
      </c>
      <c r="O933" s="139" t="str">
        <f>IFERROR(INDEX(table[[Fournisseur ]],MATCH(ROW()-4,table[Ordre2],0)),"")</f>
        <v/>
      </c>
      <c r="P933" s="139" t="str">
        <f>IFERROR(INDEX(table[Détails],MATCH(ROW()-4,table[Ordre3],0)),"")</f>
        <v/>
      </c>
    </row>
    <row r="934" spans="14:16">
      <c r="N934" s="141" t="str">
        <f>IFERROR(INDEX(table[Désignation],MATCH(ROW()-4,table[Ordre],0)),"")</f>
        <v/>
      </c>
      <c r="O934" s="139" t="str">
        <f>IFERROR(INDEX(table[[Fournisseur ]],MATCH(ROW()-4,table[Ordre2],0)),"")</f>
        <v/>
      </c>
      <c r="P934" s="139" t="str">
        <f>IFERROR(INDEX(table[Détails],MATCH(ROW()-4,table[Ordre3],0)),"")</f>
        <v/>
      </c>
    </row>
    <row r="935" spans="14:16">
      <c r="N935" s="141" t="str">
        <f>IFERROR(INDEX(table[Désignation],MATCH(ROW()-4,table[Ordre],0)),"")</f>
        <v/>
      </c>
      <c r="O935" s="139" t="str">
        <f>IFERROR(INDEX(table[[Fournisseur ]],MATCH(ROW()-4,table[Ordre2],0)),"")</f>
        <v/>
      </c>
      <c r="P935" s="139" t="str">
        <f>IFERROR(INDEX(table[Détails],MATCH(ROW()-4,table[Ordre3],0)),"")</f>
        <v/>
      </c>
    </row>
    <row r="936" spans="14:16">
      <c r="N936" s="141" t="str">
        <f>IFERROR(INDEX(table[Désignation],MATCH(ROW()-4,table[Ordre],0)),"")</f>
        <v/>
      </c>
      <c r="O936" s="139" t="str">
        <f>IFERROR(INDEX(table[[Fournisseur ]],MATCH(ROW()-4,table[Ordre2],0)),"")</f>
        <v/>
      </c>
      <c r="P936" s="139" t="str">
        <f>IFERROR(INDEX(table[Détails],MATCH(ROW()-4,table[Ordre3],0)),"")</f>
        <v/>
      </c>
    </row>
    <row r="937" spans="14:16">
      <c r="N937" s="141" t="str">
        <f>IFERROR(INDEX(table[Désignation],MATCH(ROW()-4,table[Ordre],0)),"")</f>
        <v/>
      </c>
      <c r="O937" s="139" t="str">
        <f>IFERROR(INDEX(table[[Fournisseur ]],MATCH(ROW()-4,table[Ordre2],0)),"")</f>
        <v/>
      </c>
      <c r="P937" s="139" t="str">
        <f>IFERROR(INDEX(table[Détails],MATCH(ROW()-4,table[Ordre3],0)),"")</f>
        <v/>
      </c>
    </row>
    <row r="938" spans="14:16">
      <c r="N938" s="141" t="str">
        <f>IFERROR(INDEX(table[Désignation],MATCH(ROW()-4,table[Ordre],0)),"")</f>
        <v/>
      </c>
      <c r="O938" s="139" t="str">
        <f>IFERROR(INDEX(table[[Fournisseur ]],MATCH(ROW()-4,table[Ordre2],0)),"")</f>
        <v/>
      </c>
      <c r="P938" s="139" t="str">
        <f>IFERROR(INDEX(table[Détails],MATCH(ROW()-4,table[Ordre3],0)),"")</f>
        <v/>
      </c>
    </row>
    <row r="939" spans="14:16">
      <c r="N939" s="141" t="str">
        <f>IFERROR(INDEX(table[Désignation],MATCH(ROW()-4,table[Ordre],0)),"")</f>
        <v/>
      </c>
      <c r="O939" s="139" t="str">
        <f>IFERROR(INDEX(table[[Fournisseur ]],MATCH(ROW()-4,table[Ordre2],0)),"")</f>
        <v/>
      </c>
      <c r="P939" s="139" t="str">
        <f>IFERROR(INDEX(table[Détails],MATCH(ROW()-4,table[Ordre3],0)),"")</f>
        <v/>
      </c>
    </row>
    <row r="940" spans="14:16">
      <c r="N940" s="141" t="str">
        <f>IFERROR(INDEX(table[Désignation],MATCH(ROW()-4,table[Ordre],0)),"")</f>
        <v/>
      </c>
      <c r="O940" s="139" t="str">
        <f>IFERROR(INDEX(table[[Fournisseur ]],MATCH(ROW()-4,table[Ordre2],0)),"")</f>
        <v/>
      </c>
      <c r="P940" s="139" t="str">
        <f>IFERROR(INDEX(table[Détails],MATCH(ROW()-4,table[Ordre3],0)),"")</f>
        <v/>
      </c>
    </row>
    <row r="941" spans="14:16">
      <c r="N941" s="141" t="str">
        <f>IFERROR(INDEX(table[Désignation],MATCH(ROW()-4,table[Ordre],0)),"")</f>
        <v/>
      </c>
      <c r="O941" s="139" t="str">
        <f>IFERROR(INDEX(table[[Fournisseur ]],MATCH(ROW()-4,table[Ordre2],0)),"")</f>
        <v/>
      </c>
      <c r="P941" s="139" t="str">
        <f>IFERROR(INDEX(table[Détails],MATCH(ROW()-4,table[Ordre3],0)),"")</f>
        <v/>
      </c>
    </row>
    <row r="942" spans="14:16">
      <c r="N942" s="141" t="str">
        <f>IFERROR(INDEX(table[Désignation],MATCH(ROW()-4,table[Ordre],0)),"")</f>
        <v/>
      </c>
      <c r="O942" s="139" t="str">
        <f>IFERROR(INDEX(table[[Fournisseur ]],MATCH(ROW()-4,table[Ordre2],0)),"")</f>
        <v/>
      </c>
      <c r="P942" s="139" t="str">
        <f>IFERROR(INDEX(table[Détails],MATCH(ROW()-4,table[Ordre3],0)),"")</f>
        <v/>
      </c>
    </row>
    <row r="943" spans="14:16">
      <c r="N943" s="141" t="str">
        <f>IFERROR(INDEX(table[Désignation],MATCH(ROW()-4,table[Ordre],0)),"")</f>
        <v/>
      </c>
      <c r="O943" s="139" t="str">
        <f>IFERROR(INDEX(table[[Fournisseur ]],MATCH(ROW()-4,table[Ordre2],0)),"")</f>
        <v/>
      </c>
      <c r="P943" s="139" t="str">
        <f>IFERROR(INDEX(table[Détails],MATCH(ROW()-4,table[Ordre3],0)),"")</f>
        <v/>
      </c>
    </row>
    <row r="944" spans="14:16">
      <c r="N944" s="141" t="str">
        <f>IFERROR(INDEX(table[Désignation],MATCH(ROW()-4,table[Ordre],0)),"")</f>
        <v/>
      </c>
      <c r="O944" s="139" t="str">
        <f>IFERROR(INDEX(table[[Fournisseur ]],MATCH(ROW()-4,table[Ordre2],0)),"")</f>
        <v/>
      </c>
      <c r="P944" s="139" t="str">
        <f>IFERROR(INDEX(table[Détails],MATCH(ROW()-4,table[Ordre3],0)),"")</f>
        <v/>
      </c>
    </row>
    <row r="945" spans="14:16">
      <c r="N945" s="141" t="str">
        <f>IFERROR(INDEX(table[Désignation],MATCH(ROW()-4,table[Ordre],0)),"")</f>
        <v/>
      </c>
      <c r="O945" s="139" t="str">
        <f>IFERROR(INDEX(table[[Fournisseur ]],MATCH(ROW()-4,table[Ordre2],0)),"")</f>
        <v/>
      </c>
      <c r="P945" s="139" t="str">
        <f>IFERROR(INDEX(table[Détails],MATCH(ROW()-4,table[Ordre3],0)),"")</f>
        <v/>
      </c>
    </row>
    <row r="946" spans="14:16">
      <c r="N946" s="141" t="str">
        <f>IFERROR(INDEX(table[Désignation],MATCH(ROW()-4,table[Ordre],0)),"")</f>
        <v/>
      </c>
      <c r="O946" s="139" t="str">
        <f>IFERROR(INDEX(table[[Fournisseur ]],MATCH(ROW()-4,table[Ordre2],0)),"")</f>
        <v/>
      </c>
      <c r="P946" s="139" t="str">
        <f>IFERROR(INDEX(table[Détails],MATCH(ROW()-4,table[Ordre3],0)),"")</f>
        <v/>
      </c>
    </row>
    <row r="947" spans="14:16">
      <c r="N947" s="141" t="str">
        <f>IFERROR(INDEX(table[Désignation],MATCH(ROW()-4,table[Ordre],0)),"")</f>
        <v/>
      </c>
      <c r="O947" s="139" t="str">
        <f>IFERROR(INDEX(table[[Fournisseur ]],MATCH(ROW()-4,table[Ordre2],0)),"")</f>
        <v/>
      </c>
      <c r="P947" s="139" t="str">
        <f>IFERROR(INDEX(table[Détails],MATCH(ROW()-4,table[Ordre3],0)),"")</f>
        <v/>
      </c>
    </row>
    <row r="948" spans="14:16">
      <c r="N948" s="141" t="str">
        <f>IFERROR(INDEX(table[Désignation],MATCH(ROW()-4,table[Ordre],0)),"")</f>
        <v/>
      </c>
      <c r="O948" s="139" t="str">
        <f>IFERROR(INDEX(table[[Fournisseur ]],MATCH(ROW()-4,table[Ordre2],0)),"")</f>
        <v/>
      </c>
      <c r="P948" s="139" t="str">
        <f>IFERROR(INDEX(table[Détails],MATCH(ROW()-4,table[Ordre3],0)),"")</f>
        <v/>
      </c>
    </row>
    <row r="949" spans="14:16">
      <c r="N949" s="141" t="str">
        <f>IFERROR(INDEX(table[Désignation],MATCH(ROW()-4,table[Ordre],0)),"")</f>
        <v/>
      </c>
      <c r="O949" s="139" t="str">
        <f>IFERROR(INDEX(table[[Fournisseur ]],MATCH(ROW()-4,table[Ordre2],0)),"")</f>
        <v/>
      </c>
      <c r="P949" s="139" t="str">
        <f>IFERROR(INDEX(table[Détails],MATCH(ROW()-4,table[Ordre3],0)),"")</f>
        <v/>
      </c>
    </row>
    <row r="950" spans="14:16">
      <c r="N950" s="141" t="str">
        <f>IFERROR(INDEX(table[Désignation],MATCH(ROW()-4,table[Ordre],0)),"")</f>
        <v/>
      </c>
      <c r="O950" s="139" t="str">
        <f>IFERROR(INDEX(table[[Fournisseur ]],MATCH(ROW()-4,table[Ordre2],0)),"")</f>
        <v/>
      </c>
      <c r="P950" s="139" t="str">
        <f>IFERROR(INDEX(table[Détails],MATCH(ROW()-4,table[Ordre3],0)),"")</f>
        <v/>
      </c>
    </row>
    <row r="951" spans="14:16">
      <c r="N951" s="141" t="str">
        <f>IFERROR(INDEX(table[Désignation],MATCH(ROW()-4,table[Ordre],0)),"")</f>
        <v/>
      </c>
      <c r="O951" s="139" t="str">
        <f>IFERROR(INDEX(table[[Fournisseur ]],MATCH(ROW()-4,table[Ordre2],0)),"")</f>
        <v/>
      </c>
      <c r="P951" s="139" t="str">
        <f>IFERROR(INDEX(table[Détails],MATCH(ROW()-4,table[Ordre3],0)),"")</f>
        <v/>
      </c>
    </row>
    <row r="952" spans="14:16">
      <c r="N952" s="141" t="str">
        <f>IFERROR(INDEX(table[Désignation],MATCH(ROW()-4,table[Ordre],0)),"")</f>
        <v/>
      </c>
      <c r="O952" s="139" t="str">
        <f>IFERROR(INDEX(table[[Fournisseur ]],MATCH(ROW()-4,table[Ordre2],0)),"")</f>
        <v/>
      </c>
      <c r="P952" s="139" t="str">
        <f>IFERROR(INDEX(table[Détails],MATCH(ROW()-4,table[Ordre3],0)),"")</f>
        <v/>
      </c>
    </row>
    <row r="953" spans="14:16">
      <c r="N953" s="141" t="str">
        <f>IFERROR(INDEX(table[Désignation],MATCH(ROW()-4,table[Ordre],0)),"")</f>
        <v/>
      </c>
      <c r="O953" s="139" t="str">
        <f>IFERROR(INDEX(table[[Fournisseur ]],MATCH(ROW()-4,table[Ordre2],0)),"")</f>
        <v/>
      </c>
      <c r="P953" s="139" t="str">
        <f>IFERROR(INDEX(table[Détails],MATCH(ROW()-4,table[Ordre3],0)),"")</f>
        <v/>
      </c>
    </row>
    <row r="954" spans="14:16">
      <c r="N954" s="141" t="str">
        <f>IFERROR(INDEX(table[Désignation],MATCH(ROW()-4,table[Ordre],0)),"")</f>
        <v/>
      </c>
      <c r="O954" s="139" t="str">
        <f>IFERROR(INDEX(table[[Fournisseur ]],MATCH(ROW()-4,table[Ordre2],0)),"")</f>
        <v/>
      </c>
      <c r="P954" s="139" t="str">
        <f>IFERROR(INDEX(table[Détails],MATCH(ROW()-4,table[Ordre3],0)),"")</f>
        <v/>
      </c>
    </row>
    <row r="955" spans="14:16">
      <c r="N955" s="141" t="str">
        <f>IFERROR(INDEX(table[Désignation],MATCH(ROW()-4,table[Ordre],0)),"")</f>
        <v/>
      </c>
      <c r="O955" s="139" t="str">
        <f>IFERROR(INDEX(table[[Fournisseur ]],MATCH(ROW()-4,table[Ordre2],0)),"")</f>
        <v/>
      </c>
      <c r="P955" s="139" t="str">
        <f>IFERROR(INDEX(table[Détails],MATCH(ROW()-4,table[Ordre3],0)),"")</f>
        <v/>
      </c>
    </row>
    <row r="956" spans="14:16">
      <c r="N956" s="141" t="str">
        <f>IFERROR(INDEX(table[Désignation],MATCH(ROW()-4,table[Ordre],0)),"")</f>
        <v/>
      </c>
      <c r="O956" s="139" t="str">
        <f>IFERROR(INDEX(table[[Fournisseur ]],MATCH(ROW()-4,table[Ordre2],0)),"")</f>
        <v/>
      </c>
      <c r="P956" s="139" t="str">
        <f>IFERROR(INDEX(table[Détails],MATCH(ROW()-4,table[Ordre3],0)),"")</f>
        <v/>
      </c>
    </row>
    <row r="957" spans="14:16">
      <c r="N957" s="141" t="str">
        <f>IFERROR(INDEX(table[Désignation],MATCH(ROW()-4,table[Ordre],0)),"")</f>
        <v/>
      </c>
      <c r="O957" s="139" t="str">
        <f>IFERROR(INDEX(table[[Fournisseur ]],MATCH(ROW()-4,table[Ordre2],0)),"")</f>
        <v/>
      </c>
      <c r="P957" s="139" t="str">
        <f>IFERROR(INDEX(table[Détails],MATCH(ROW()-4,table[Ordre3],0)),"")</f>
        <v/>
      </c>
    </row>
    <row r="958" spans="14:16">
      <c r="N958" s="141" t="str">
        <f>IFERROR(INDEX(table[Désignation],MATCH(ROW()-4,table[Ordre],0)),"")</f>
        <v/>
      </c>
      <c r="O958" s="139" t="str">
        <f>IFERROR(INDEX(table[[Fournisseur ]],MATCH(ROW()-4,table[Ordre2],0)),"")</f>
        <v/>
      </c>
      <c r="P958" s="139" t="str">
        <f>IFERROR(INDEX(table[Détails],MATCH(ROW()-4,table[Ordre3],0)),"")</f>
        <v/>
      </c>
    </row>
    <row r="959" spans="14:16">
      <c r="N959" s="141" t="str">
        <f>IFERROR(INDEX(table[Désignation],MATCH(ROW()-4,table[Ordre],0)),"")</f>
        <v/>
      </c>
      <c r="O959" s="139" t="str">
        <f>IFERROR(INDEX(table[[Fournisseur ]],MATCH(ROW()-4,table[Ordre2],0)),"")</f>
        <v/>
      </c>
      <c r="P959" s="139" t="str">
        <f>IFERROR(INDEX(table[Détails],MATCH(ROW()-4,table[Ordre3],0)),"")</f>
        <v/>
      </c>
    </row>
    <row r="960" spans="14:16">
      <c r="N960" s="141" t="str">
        <f>IFERROR(INDEX(table[Désignation],MATCH(ROW()-4,table[Ordre],0)),"")</f>
        <v/>
      </c>
      <c r="O960" s="139" t="str">
        <f>IFERROR(INDEX(table[[Fournisseur ]],MATCH(ROW()-4,table[Ordre2],0)),"")</f>
        <v/>
      </c>
      <c r="P960" s="139" t="str">
        <f>IFERROR(INDEX(table[Détails],MATCH(ROW()-4,table[Ordre3],0)),"")</f>
        <v/>
      </c>
    </row>
    <row r="961" spans="14:16">
      <c r="N961" s="141" t="str">
        <f>IFERROR(INDEX(table[Désignation],MATCH(ROW()-4,table[Ordre],0)),"")</f>
        <v/>
      </c>
      <c r="O961" s="139" t="str">
        <f>IFERROR(INDEX(table[[Fournisseur ]],MATCH(ROW()-4,table[Ordre2],0)),"")</f>
        <v/>
      </c>
      <c r="P961" s="139" t="str">
        <f>IFERROR(INDEX(table[Détails],MATCH(ROW()-4,table[Ordre3],0)),"")</f>
        <v/>
      </c>
    </row>
    <row r="962" spans="14:16">
      <c r="N962" s="141" t="str">
        <f>IFERROR(INDEX(table[Désignation],MATCH(ROW()-4,table[Ordre],0)),"")</f>
        <v/>
      </c>
      <c r="O962" s="139" t="str">
        <f>IFERROR(INDEX(table[[Fournisseur ]],MATCH(ROW()-4,table[Ordre2],0)),"")</f>
        <v/>
      </c>
      <c r="P962" s="139" t="str">
        <f>IFERROR(INDEX(table[Détails],MATCH(ROW()-4,table[Ordre3],0)),"")</f>
        <v/>
      </c>
    </row>
    <row r="963" spans="14:16">
      <c r="N963" s="141" t="str">
        <f>IFERROR(INDEX(table[Désignation],MATCH(ROW()-4,table[Ordre],0)),"")</f>
        <v/>
      </c>
      <c r="O963" s="139" t="str">
        <f>IFERROR(INDEX(table[[Fournisseur ]],MATCH(ROW()-4,table[Ordre2],0)),"")</f>
        <v/>
      </c>
      <c r="P963" s="139" t="str">
        <f>IFERROR(INDEX(table[Détails],MATCH(ROW()-4,table[Ordre3],0)),"")</f>
        <v/>
      </c>
    </row>
    <row r="964" spans="14:16">
      <c r="N964" s="141" t="str">
        <f>IFERROR(INDEX(table[Désignation],MATCH(ROW()-4,table[Ordre],0)),"")</f>
        <v/>
      </c>
      <c r="O964" s="139" t="str">
        <f>IFERROR(INDEX(table[[Fournisseur ]],MATCH(ROW()-4,table[Ordre2],0)),"")</f>
        <v/>
      </c>
      <c r="P964" s="139" t="str">
        <f>IFERROR(INDEX(table[Détails],MATCH(ROW()-4,table[Ordre3],0)),"")</f>
        <v/>
      </c>
    </row>
    <row r="965" spans="14:16">
      <c r="N965" s="141" t="str">
        <f>IFERROR(INDEX(table[Désignation],MATCH(ROW()-4,table[Ordre],0)),"")</f>
        <v/>
      </c>
      <c r="O965" s="139" t="str">
        <f>IFERROR(INDEX(table[[Fournisseur ]],MATCH(ROW()-4,table[Ordre2],0)),"")</f>
        <v/>
      </c>
      <c r="P965" s="139" t="str">
        <f>IFERROR(INDEX(table[Détails],MATCH(ROW()-4,table[Ordre3],0)),"")</f>
        <v/>
      </c>
    </row>
    <row r="966" spans="14:16">
      <c r="N966" s="141" t="str">
        <f>IFERROR(INDEX(table[Désignation],MATCH(ROW()-4,table[Ordre],0)),"")</f>
        <v/>
      </c>
      <c r="O966" s="139" t="str">
        <f>IFERROR(INDEX(table[[Fournisseur ]],MATCH(ROW()-4,table[Ordre2],0)),"")</f>
        <v/>
      </c>
      <c r="P966" s="139" t="str">
        <f>IFERROR(INDEX(table[Détails],MATCH(ROW()-4,table[Ordre3],0)),"")</f>
        <v/>
      </c>
    </row>
    <row r="967" spans="14:16">
      <c r="N967" s="141" t="str">
        <f>IFERROR(INDEX(table[Désignation],MATCH(ROW()-4,table[Ordre],0)),"")</f>
        <v/>
      </c>
      <c r="O967" s="139" t="str">
        <f>IFERROR(INDEX(table[[Fournisseur ]],MATCH(ROW()-4,table[Ordre2],0)),"")</f>
        <v/>
      </c>
      <c r="P967" s="139" t="str">
        <f>IFERROR(INDEX(table[Détails],MATCH(ROW()-4,table[Ordre3],0)),"")</f>
        <v/>
      </c>
    </row>
    <row r="968" spans="14:16">
      <c r="N968" s="141" t="str">
        <f>IFERROR(INDEX(table[Désignation],MATCH(ROW()-4,table[Ordre],0)),"")</f>
        <v/>
      </c>
      <c r="O968" s="139" t="str">
        <f>IFERROR(INDEX(table[[Fournisseur ]],MATCH(ROW()-4,table[Ordre2],0)),"")</f>
        <v/>
      </c>
      <c r="P968" s="139" t="str">
        <f>IFERROR(INDEX(table[Détails],MATCH(ROW()-4,table[Ordre3],0)),"")</f>
        <v/>
      </c>
    </row>
    <row r="969" spans="14:16">
      <c r="N969" s="141" t="str">
        <f>IFERROR(INDEX(table[Désignation],MATCH(ROW()-4,table[Ordre],0)),"")</f>
        <v/>
      </c>
      <c r="O969" s="139" t="str">
        <f>IFERROR(INDEX(table[[Fournisseur ]],MATCH(ROW()-4,table[Ordre2],0)),"")</f>
        <v/>
      </c>
      <c r="P969" s="139" t="str">
        <f>IFERROR(INDEX(table[Détails],MATCH(ROW()-4,table[Ordre3],0)),"")</f>
        <v/>
      </c>
    </row>
    <row r="970" spans="14:16">
      <c r="N970" s="141" t="str">
        <f>IFERROR(INDEX(table[Désignation],MATCH(ROW()-4,table[Ordre],0)),"")</f>
        <v/>
      </c>
      <c r="O970" s="139" t="str">
        <f>IFERROR(INDEX(table[[Fournisseur ]],MATCH(ROW()-4,table[Ordre2],0)),"")</f>
        <v/>
      </c>
      <c r="P970" s="139" t="str">
        <f>IFERROR(INDEX(table[Détails],MATCH(ROW()-4,table[Ordre3],0)),"")</f>
        <v/>
      </c>
    </row>
    <row r="971" spans="14:16">
      <c r="N971" s="141" t="str">
        <f>IFERROR(INDEX(table[Désignation],MATCH(ROW()-4,table[Ordre],0)),"")</f>
        <v/>
      </c>
      <c r="O971" s="139" t="str">
        <f>IFERROR(INDEX(table[[Fournisseur ]],MATCH(ROW()-4,table[Ordre2],0)),"")</f>
        <v/>
      </c>
      <c r="P971" s="139" t="str">
        <f>IFERROR(INDEX(table[Détails],MATCH(ROW()-4,table[Ordre3],0)),"")</f>
        <v/>
      </c>
    </row>
    <row r="972" spans="14:16">
      <c r="N972" s="141" t="str">
        <f>IFERROR(INDEX(table[Désignation],MATCH(ROW()-4,table[Ordre],0)),"")</f>
        <v/>
      </c>
      <c r="O972" s="139" t="str">
        <f>IFERROR(INDEX(table[[Fournisseur ]],MATCH(ROW()-4,table[Ordre2],0)),"")</f>
        <v/>
      </c>
      <c r="P972" s="139" t="str">
        <f>IFERROR(INDEX(table[Détails],MATCH(ROW()-4,table[Ordre3],0)),"")</f>
        <v/>
      </c>
    </row>
    <row r="973" spans="14:16">
      <c r="N973" s="141" t="str">
        <f>IFERROR(INDEX(table[Désignation],MATCH(ROW()-4,table[Ordre],0)),"")</f>
        <v/>
      </c>
      <c r="O973" s="139" t="str">
        <f>IFERROR(INDEX(table[[Fournisseur ]],MATCH(ROW()-4,table[Ordre2],0)),"")</f>
        <v/>
      </c>
      <c r="P973" s="139" t="str">
        <f>IFERROR(INDEX(table[Détails],MATCH(ROW()-4,table[Ordre3],0)),"")</f>
        <v/>
      </c>
    </row>
    <row r="974" spans="14:16">
      <c r="N974" s="141" t="str">
        <f>IFERROR(INDEX(table[Désignation],MATCH(ROW()-4,table[Ordre],0)),"")</f>
        <v/>
      </c>
      <c r="O974" s="139" t="str">
        <f>IFERROR(INDEX(table[[Fournisseur ]],MATCH(ROW()-4,table[Ordre2],0)),"")</f>
        <v/>
      </c>
      <c r="P974" s="139" t="str">
        <f>IFERROR(INDEX(table[Détails],MATCH(ROW()-4,table[Ordre3],0)),"")</f>
        <v/>
      </c>
    </row>
    <row r="975" spans="14:16">
      <c r="N975" s="141" t="str">
        <f>IFERROR(INDEX(table[Désignation],MATCH(ROW()-4,table[Ordre],0)),"")</f>
        <v/>
      </c>
      <c r="O975" s="139" t="str">
        <f>IFERROR(INDEX(table[[Fournisseur ]],MATCH(ROW()-4,table[Ordre2],0)),"")</f>
        <v/>
      </c>
      <c r="P975" s="139" t="str">
        <f>IFERROR(INDEX(table[Détails],MATCH(ROW()-4,table[Ordre3],0)),"")</f>
        <v/>
      </c>
    </row>
    <row r="976" spans="14:16">
      <c r="N976" s="141" t="str">
        <f>IFERROR(INDEX(table[Désignation],MATCH(ROW()-4,table[Ordre],0)),"")</f>
        <v/>
      </c>
      <c r="O976" s="139" t="str">
        <f>IFERROR(INDEX(table[[Fournisseur ]],MATCH(ROW()-4,table[Ordre2],0)),"")</f>
        <v/>
      </c>
      <c r="P976" s="139" t="str">
        <f>IFERROR(INDEX(table[Détails],MATCH(ROW()-4,table[Ordre3],0)),"")</f>
        <v/>
      </c>
    </row>
    <row r="977" spans="14:16">
      <c r="N977" s="141" t="str">
        <f>IFERROR(INDEX(table[Désignation],MATCH(ROW()-4,table[Ordre],0)),"")</f>
        <v/>
      </c>
      <c r="O977" s="139" t="str">
        <f>IFERROR(INDEX(table[[Fournisseur ]],MATCH(ROW()-4,table[Ordre2],0)),"")</f>
        <v/>
      </c>
      <c r="P977" s="139" t="str">
        <f>IFERROR(INDEX(table[Détails],MATCH(ROW()-4,table[Ordre3],0)),"")</f>
        <v/>
      </c>
    </row>
    <row r="978" spans="14:16">
      <c r="N978" s="141" t="str">
        <f>IFERROR(INDEX(table[Désignation],MATCH(ROW()-4,table[Ordre],0)),"")</f>
        <v/>
      </c>
      <c r="O978" s="139" t="str">
        <f>IFERROR(INDEX(table[[Fournisseur ]],MATCH(ROW()-4,table[Ordre2],0)),"")</f>
        <v/>
      </c>
      <c r="P978" s="139" t="str">
        <f>IFERROR(INDEX(table[Détails],MATCH(ROW()-4,table[Ordre3],0)),"")</f>
        <v/>
      </c>
    </row>
    <row r="979" spans="14:16">
      <c r="N979" s="141" t="str">
        <f>IFERROR(INDEX(table[Désignation],MATCH(ROW()-4,table[Ordre],0)),"")</f>
        <v/>
      </c>
      <c r="O979" s="139" t="str">
        <f>IFERROR(INDEX(table[[Fournisseur ]],MATCH(ROW()-4,table[Ordre2],0)),"")</f>
        <v/>
      </c>
      <c r="P979" s="139" t="str">
        <f>IFERROR(INDEX(table[Détails],MATCH(ROW()-4,table[Ordre3],0)),"")</f>
        <v/>
      </c>
    </row>
    <row r="980" spans="14:16">
      <c r="N980" s="141" t="str">
        <f>IFERROR(INDEX(table[Désignation],MATCH(ROW()-4,table[Ordre],0)),"")</f>
        <v/>
      </c>
      <c r="O980" s="139" t="str">
        <f>IFERROR(INDEX(table[[Fournisseur ]],MATCH(ROW()-4,table[Ordre2],0)),"")</f>
        <v/>
      </c>
      <c r="P980" s="139" t="str">
        <f>IFERROR(INDEX(table[Détails],MATCH(ROW()-4,table[Ordre3],0)),"")</f>
        <v/>
      </c>
    </row>
    <row r="981" spans="14:16">
      <c r="N981" s="141" t="str">
        <f>IFERROR(INDEX(table[Désignation],MATCH(ROW()-4,table[Ordre],0)),"")</f>
        <v/>
      </c>
      <c r="O981" s="139" t="str">
        <f>IFERROR(INDEX(table[[Fournisseur ]],MATCH(ROW()-4,table[Ordre2],0)),"")</f>
        <v/>
      </c>
      <c r="P981" s="139" t="str">
        <f>IFERROR(INDEX(table[Détails],MATCH(ROW()-4,table[Ordre3],0)),"")</f>
        <v/>
      </c>
    </row>
    <row r="982" spans="14:16">
      <c r="N982" s="141" t="str">
        <f>IFERROR(INDEX(table[Désignation],MATCH(ROW()-4,table[Ordre],0)),"")</f>
        <v/>
      </c>
      <c r="O982" s="139" t="str">
        <f>IFERROR(INDEX(table[[Fournisseur ]],MATCH(ROW()-4,table[Ordre2],0)),"")</f>
        <v/>
      </c>
      <c r="P982" s="139" t="str">
        <f>IFERROR(INDEX(table[Détails],MATCH(ROW()-4,table[Ordre3],0)),"")</f>
        <v/>
      </c>
    </row>
    <row r="983" spans="14:16">
      <c r="N983" s="141" t="str">
        <f>IFERROR(INDEX(table[Désignation],MATCH(ROW()-4,table[Ordre],0)),"")</f>
        <v/>
      </c>
      <c r="O983" s="139" t="str">
        <f>IFERROR(INDEX(table[[Fournisseur ]],MATCH(ROW()-4,table[Ordre2],0)),"")</f>
        <v/>
      </c>
      <c r="P983" s="139" t="str">
        <f>IFERROR(INDEX(table[Détails],MATCH(ROW()-4,table[Ordre3],0)),"")</f>
        <v/>
      </c>
    </row>
    <row r="984" spans="14:16">
      <c r="N984" s="141" t="str">
        <f>IFERROR(INDEX(table[Désignation],MATCH(ROW()-4,table[Ordre],0)),"")</f>
        <v/>
      </c>
      <c r="O984" s="139" t="str">
        <f>IFERROR(INDEX(table[[Fournisseur ]],MATCH(ROW()-4,table[Ordre2],0)),"")</f>
        <v/>
      </c>
      <c r="P984" s="139" t="str">
        <f>IFERROR(INDEX(table[Détails],MATCH(ROW()-4,table[Ordre3],0)),"")</f>
        <v/>
      </c>
    </row>
    <row r="985" spans="14:16">
      <c r="N985" s="141" t="str">
        <f>IFERROR(INDEX(table[Désignation],MATCH(ROW()-4,table[Ordre],0)),"")</f>
        <v/>
      </c>
      <c r="O985" s="139" t="str">
        <f>IFERROR(INDEX(table[[Fournisseur ]],MATCH(ROW()-4,table[Ordre2],0)),"")</f>
        <v/>
      </c>
      <c r="P985" s="139" t="str">
        <f>IFERROR(INDEX(table[Détails],MATCH(ROW()-4,table[Ordre3],0)),"")</f>
        <v/>
      </c>
    </row>
    <row r="986" spans="14:16">
      <c r="N986" s="141" t="str">
        <f>IFERROR(INDEX(table[Désignation],MATCH(ROW()-4,table[Ordre],0)),"")</f>
        <v/>
      </c>
      <c r="O986" s="139" t="str">
        <f>IFERROR(INDEX(table[[Fournisseur ]],MATCH(ROW()-4,table[Ordre2],0)),"")</f>
        <v/>
      </c>
      <c r="P986" s="139" t="str">
        <f>IFERROR(INDEX(table[Détails],MATCH(ROW()-4,table[Ordre3],0)),"")</f>
        <v/>
      </c>
    </row>
    <row r="987" spans="14:16">
      <c r="N987" s="141" t="str">
        <f>IFERROR(INDEX(table[Désignation],MATCH(ROW()-4,table[Ordre],0)),"")</f>
        <v/>
      </c>
      <c r="O987" s="139" t="str">
        <f>IFERROR(INDEX(table[[Fournisseur ]],MATCH(ROW()-4,table[Ordre2],0)),"")</f>
        <v/>
      </c>
      <c r="P987" s="139" t="str">
        <f>IFERROR(INDEX(table[Détails],MATCH(ROW()-4,table[Ordre3],0)),"")</f>
        <v/>
      </c>
    </row>
    <row r="988" spans="14:16">
      <c r="N988" s="141" t="str">
        <f>IFERROR(INDEX(table[Désignation],MATCH(ROW()-4,table[Ordre],0)),"")</f>
        <v/>
      </c>
      <c r="O988" s="139" t="str">
        <f>IFERROR(INDEX(table[[Fournisseur ]],MATCH(ROW()-4,table[Ordre2],0)),"")</f>
        <v/>
      </c>
      <c r="P988" s="139" t="str">
        <f>IFERROR(INDEX(table[Détails],MATCH(ROW()-4,table[Ordre3],0)),"")</f>
        <v/>
      </c>
    </row>
    <row r="989" spans="14:16">
      <c r="N989" s="141" t="str">
        <f>IFERROR(INDEX(table[Désignation],MATCH(ROW()-4,table[Ordre],0)),"")</f>
        <v/>
      </c>
      <c r="O989" s="139" t="str">
        <f>IFERROR(INDEX(table[[Fournisseur ]],MATCH(ROW()-4,table[Ordre2],0)),"")</f>
        <v/>
      </c>
      <c r="P989" s="139" t="str">
        <f>IFERROR(INDEX(table[Détails],MATCH(ROW()-4,table[Ordre3],0)),"")</f>
        <v/>
      </c>
    </row>
    <row r="990" spans="14:16">
      <c r="N990" s="141" t="str">
        <f>IFERROR(INDEX(table[Désignation],MATCH(ROW()-4,table[Ordre],0)),"")</f>
        <v/>
      </c>
      <c r="O990" s="139" t="str">
        <f>IFERROR(INDEX(table[[Fournisseur ]],MATCH(ROW()-4,table[Ordre2],0)),"")</f>
        <v/>
      </c>
      <c r="P990" s="139" t="str">
        <f>IFERROR(INDEX(table[Détails],MATCH(ROW()-4,table[Ordre3],0)),"")</f>
        <v/>
      </c>
    </row>
    <row r="991" spans="14:16">
      <c r="N991" s="141" t="str">
        <f>IFERROR(INDEX(table[Désignation],MATCH(ROW()-4,table[Ordre],0)),"")</f>
        <v/>
      </c>
      <c r="O991" s="139" t="str">
        <f>IFERROR(INDEX(table[[Fournisseur ]],MATCH(ROW()-4,table[Ordre2],0)),"")</f>
        <v/>
      </c>
      <c r="P991" s="139" t="str">
        <f>IFERROR(INDEX(table[Détails],MATCH(ROW()-4,table[Ordre3],0)),"")</f>
        <v/>
      </c>
    </row>
    <row r="992" spans="14:16">
      <c r="N992" s="141" t="str">
        <f>IFERROR(INDEX(table[Désignation],MATCH(ROW()-4,table[Ordre],0)),"")</f>
        <v/>
      </c>
      <c r="O992" s="139" t="str">
        <f>IFERROR(INDEX(table[[Fournisseur ]],MATCH(ROW()-4,table[Ordre2],0)),"")</f>
        <v/>
      </c>
      <c r="P992" s="139" t="str">
        <f>IFERROR(INDEX(table[Détails],MATCH(ROW()-4,table[Ordre3],0)),"")</f>
        <v/>
      </c>
    </row>
    <row r="993" spans="14:16">
      <c r="N993" s="141" t="str">
        <f>IFERROR(INDEX(table[Désignation],MATCH(ROW()-4,table[Ordre],0)),"")</f>
        <v/>
      </c>
      <c r="O993" s="139" t="str">
        <f>IFERROR(INDEX(table[[Fournisseur ]],MATCH(ROW()-4,table[Ordre2],0)),"")</f>
        <v/>
      </c>
      <c r="P993" s="139" t="str">
        <f>IFERROR(INDEX(table[Détails],MATCH(ROW()-4,table[Ordre3],0)),"")</f>
        <v/>
      </c>
    </row>
    <row r="994" spans="14:16">
      <c r="N994" s="141" t="str">
        <f>IFERROR(INDEX(table[Désignation],MATCH(ROW()-4,table[Ordre],0)),"")</f>
        <v/>
      </c>
      <c r="O994" s="139" t="str">
        <f>IFERROR(INDEX(table[[Fournisseur ]],MATCH(ROW()-4,table[Ordre2],0)),"")</f>
        <v/>
      </c>
      <c r="P994" s="139" t="str">
        <f>IFERROR(INDEX(table[Détails],MATCH(ROW()-4,table[Ordre3],0)),"")</f>
        <v/>
      </c>
    </row>
    <row r="995" spans="14:16">
      <c r="N995" s="141" t="str">
        <f>IFERROR(INDEX(table[Désignation],MATCH(ROW()-4,table[Ordre],0)),"")</f>
        <v/>
      </c>
      <c r="O995" s="139" t="str">
        <f>IFERROR(INDEX(table[[Fournisseur ]],MATCH(ROW()-4,table[Ordre2],0)),"")</f>
        <v/>
      </c>
      <c r="P995" s="139" t="str">
        <f>IFERROR(INDEX(table[Détails],MATCH(ROW()-4,table[Ordre3],0)),"")</f>
        <v/>
      </c>
    </row>
    <row r="996" spans="14:16">
      <c r="N996" s="141" t="str">
        <f>IFERROR(INDEX(table[Désignation],MATCH(ROW()-4,table[Ordre],0)),"")</f>
        <v/>
      </c>
      <c r="O996" s="139" t="str">
        <f>IFERROR(INDEX(table[[Fournisseur ]],MATCH(ROW()-4,table[Ordre2],0)),"")</f>
        <v/>
      </c>
      <c r="P996" s="139" t="str">
        <f>IFERROR(INDEX(table[Détails],MATCH(ROW()-4,table[Ordre3],0)),"")</f>
        <v/>
      </c>
    </row>
    <row r="997" spans="14:16">
      <c r="N997" s="141" t="str">
        <f>IFERROR(INDEX(table[Désignation],MATCH(ROW()-4,table[Ordre],0)),"")</f>
        <v/>
      </c>
      <c r="O997" s="139" t="str">
        <f>IFERROR(INDEX(table[[Fournisseur ]],MATCH(ROW()-4,table[Ordre2],0)),"")</f>
        <v/>
      </c>
      <c r="P997" s="139" t="str">
        <f>IFERROR(INDEX(table[Détails],MATCH(ROW()-4,table[Ordre3],0)),"")</f>
        <v/>
      </c>
    </row>
    <row r="998" spans="14:16">
      <c r="N998" s="141" t="str">
        <f>IFERROR(INDEX(table[Désignation],MATCH(ROW()-4,table[Ordre],0)),"")</f>
        <v/>
      </c>
      <c r="O998" s="139" t="str">
        <f>IFERROR(INDEX(table[[Fournisseur ]],MATCH(ROW()-4,table[Ordre2],0)),"")</f>
        <v/>
      </c>
      <c r="P998" s="139" t="str">
        <f>IFERROR(INDEX(table[Détails],MATCH(ROW()-4,table[Ordre3],0)),"")</f>
        <v/>
      </c>
    </row>
    <row r="999" spans="14:16">
      <c r="N999" s="141" t="str">
        <f>IFERROR(INDEX(table[Désignation],MATCH(ROW()-4,table[Ordre],0)),"")</f>
        <v/>
      </c>
      <c r="O999" s="139" t="str">
        <f>IFERROR(INDEX(table[[Fournisseur ]],MATCH(ROW()-4,table[Ordre2],0)),"")</f>
        <v/>
      </c>
      <c r="P999" s="139" t="str">
        <f>IFERROR(INDEX(table[Détails],MATCH(ROW()-4,table[Ordre3],0)),"")</f>
        <v/>
      </c>
    </row>
    <row r="1000" spans="14:16">
      <c r="N1000" s="141" t="str">
        <f>IFERROR(INDEX(table[Désignation],MATCH(ROW()-4,table[Ordre],0)),"")</f>
        <v/>
      </c>
      <c r="O1000" s="139" t="str">
        <f>IFERROR(INDEX(table[[Fournisseur ]],MATCH(ROW()-4,table[Ordre2],0)),"")</f>
        <v/>
      </c>
      <c r="P1000" s="139" t="str">
        <f>IFERROR(INDEX(table[Détails],MATCH(ROW()-4,table[Ordre3],0)),"")</f>
        <v/>
      </c>
    </row>
    <row r="1001" spans="14:16">
      <c r="N1001" s="141" t="str">
        <f>IFERROR(INDEX(table[Désignation],MATCH(ROW()-4,table[Ordre],0)),"")</f>
        <v/>
      </c>
      <c r="O1001" s="139" t="str">
        <f>IFERROR(INDEX(table[[Fournisseur ]],MATCH(ROW()-4,table[Ordre2],0)),"")</f>
        <v/>
      </c>
      <c r="P1001" s="139" t="str">
        <f>IFERROR(INDEX(table[Détails],MATCH(ROW()-4,table[Ordre3],0)),"")</f>
        <v/>
      </c>
    </row>
    <row r="1002" spans="14:16">
      <c r="N1002" s="141" t="str">
        <f>IFERROR(INDEX(table[Désignation],MATCH(ROW()-4,table[Ordre],0)),"")</f>
        <v/>
      </c>
      <c r="O1002" s="139" t="str">
        <f>IFERROR(INDEX(table[[Fournisseur ]],MATCH(ROW()-4,table[Ordre2],0)),"")</f>
        <v/>
      </c>
      <c r="P1002" s="139" t="str">
        <f>IFERROR(INDEX(table[Détails],MATCH(ROW()-4,table[Ordre3],0)),"")</f>
        <v/>
      </c>
    </row>
    <row r="1003" spans="14:16">
      <c r="N1003" s="141" t="str">
        <f>IFERROR(INDEX(table[Désignation],MATCH(ROW()-4,table[Ordre],0)),"")</f>
        <v/>
      </c>
      <c r="O1003" s="139" t="str">
        <f>IFERROR(INDEX(table[[Fournisseur ]],MATCH(ROW()-4,table[Ordre2],0)),"")</f>
        <v/>
      </c>
      <c r="P1003" s="139" t="str">
        <f>IFERROR(INDEX(table[Détails],MATCH(ROW()-4,table[Ordre3],0)),"")</f>
        <v/>
      </c>
    </row>
    <row r="1004" spans="14:16">
      <c r="N1004" s="141" t="str">
        <f>IFERROR(INDEX(table[Désignation],MATCH(ROW()-4,table[Ordre],0)),"")</f>
        <v/>
      </c>
      <c r="O1004" s="139" t="str">
        <f>IFERROR(INDEX(table[[Fournisseur ]],MATCH(ROW()-4,table[Ordre2],0)),"")</f>
        <v/>
      </c>
      <c r="P1004" s="139" t="str">
        <f>IFERROR(INDEX(table[Détails],MATCH(ROW()-4,table[Ordre3],0)),"")</f>
        <v/>
      </c>
    </row>
    <row r="1005" spans="14:16">
      <c r="N1005" s="141" t="str">
        <f>IFERROR(INDEX(table[Désignation],MATCH(ROW()-4,table[Ordre],0)),"")</f>
        <v/>
      </c>
      <c r="O1005" s="139" t="str">
        <f>IFERROR(INDEX(table[[Fournisseur ]],MATCH(ROW()-4,table[Ordre2],0)),"")</f>
        <v/>
      </c>
      <c r="P1005" s="139" t="str">
        <f>IFERROR(INDEX(table[Détails],MATCH(ROW()-4,table[Ordre3],0)),"")</f>
        <v/>
      </c>
    </row>
    <row r="1006" spans="14:16">
      <c r="N1006" s="141" t="str">
        <f>IFERROR(INDEX(table[Désignation],MATCH(ROW()-4,table[Ordre],0)),"")</f>
        <v/>
      </c>
      <c r="O1006" s="139" t="str">
        <f>IFERROR(INDEX(table[[Fournisseur ]],MATCH(ROW()-4,table[Ordre2],0)),"")</f>
        <v/>
      </c>
      <c r="P1006" s="139" t="str">
        <f>IFERROR(INDEX(table[Détails],MATCH(ROW()-4,table[Ordre3],0)),"")</f>
        <v/>
      </c>
    </row>
    <row r="1007" spans="14:16">
      <c r="N1007" s="141" t="str">
        <f>IFERROR(INDEX(table[Désignation],MATCH(ROW()-4,table[Ordre],0)),"")</f>
        <v/>
      </c>
      <c r="O1007" s="139" t="str">
        <f>IFERROR(INDEX(table[[Fournisseur ]],MATCH(ROW()-4,table[Ordre2],0)),"")</f>
        <v/>
      </c>
      <c r="P1007" s="139" t="str">
        <f>IFERROR(INDEX(table[Détails],MATCH(ROW()-4,table[Ordre3],0)),"")</f>
        <v/>
      </c>
    </row>
    <row r="1008" spans="14:16">
      <c r="N1008" s="141" t="str">
        <f>IFERROR(INDEX(table[Désignation],MATCH(ROW()-4,table[Ordre],0)),"")</f>
        <v/>
      </c>
      <c r="O1008" s="139" t="str">
        <f>IFERROR(INDEX(table[[Fournisseur ]],MATCH(ROW()-4,table[Ordre2],0)),"")</f>
        <v/>
      </c>
      <c r="P1008" s="139" t="str">
        <f>IFERROR(INDEX(table[Détails],MATCH(ROW()-4,table[Ordre3],0)),"")</f>
        <v/>
      </c>
    </row>
    <row r="1009" spans="14:16">
      <c r="N1009" s="141" t="str">
        <f>IFERROR(INDEX(table[Désignation],MATCH(ROW()-4,table[Ordre],0)),"")</f>
        <v/>
      </c>
      <c r="O1009" s="139" t="str">
        <f>IFERROR(INDEX(table[[Fournisseur ]],MATCH(ROW()-4,table[Ordre2],0)),"")</f>
        <v/>
      </c>
      <c r="P1009" s="139" t="str">
        <f>IFERROR(INDEX(table[Détails],MATCH(ROW()-4,table[Ordre3],0)),"")</f>
        <v/>
      </c>
    </row>
    <row r="1010" spans="14:16">
      <c r="N1010" s="141" t="str">
        <f>IFERROR(INDEX(table[Désignation],MATCH(ROW()-4,table[Ordre],0)),"")</f>
        <v/>
      </c>
      <c r="O1010" s="139" t="str">
        <f>IFERROR(INDEX(table[[Fournisseur ]],MATCH(ROW()-4,table[Ordre2],0)),"")</f>
        <v/>
      </c>
      <c r="P1010" s="139" t="str">
        <f>IFERROR(INDEX(table[Détails],MATCH(ROW()-4,table[Ordre3],0)),"")</f>
        <v/>
      </c>
    </row>
    <row r="1011" spans="14:16">
      <c r="N1011" s="141" t="str">
        <f>IFERROR(INDEX(table[Désignation],MATCH(ROW()-4,table[Ordre],0)),"")</f>
        <v/>
      </c>
      <c r="O1011" s="139" t="str">
        <f>IFERROR(INDEX(table[[Fournisseur ]],MATCH(ROW()-4,table[Ordre2],0)),"")</f>
        <v/>
      </c>
      <c r="P1011" s="139" t="str">
        <f>IFERROR(INDEX(table[Détails],MATCH(ROW()-4,table[Ordre3],0)),"")</f>
        <v/>
      </c>
    </row>
    <row r="1012" spans="14:16">
      <c r="N1012" s="141" t="str">
        <f>IFERROR(INDEX(table[Désignation],MATCH(ROW()-4,table[Ordre],0)),"")</f>
        <v/>
      </c>
      <c r="O1012" s="139" t="str">
        <f>IFERROR(INDEX(table[[Fournisseur ]],MATCH(ROW()-4,table[Ordre2],0)),"")</f>
        <v/>
      </c>
      <c r="P1012" s="139" t="str">
        <f>IFERROR(INDEX(table[Détails],MATCH(ROW()-4,table[Ordre3],0)),"")</f>
        <v/>
      </c>
    </row>
    <row r="1013" spans="14:16">
      <c r="N1013" s="141" t="str">
        <f>IFERROR(INDEX(table[Désignation],MATCH(ROW()-4,table[Ordre],0)),"")</f>
        <v/>
      </c>
      <c r="O1013" s="139" t="str">
        <f>IFERROR(INDEX(table[[Fournisseur ]],MATCH(ROW()-4,table[Ordre2],0)),"")</f>
        <v/>
      </c>
      <c r="P1013" s="139" t="str">
        <f>IFERROR(INDEX(table[Détails],MATCH(ROW()-4,table[Ordre3],0)),"")</f>
        <v/>
      </c>
    </row>
    <row r="1014" spans="14:16">
      <c r="N1014" s="141" t="str">
        <f>IFERROR(INDEX(table[Désignation],MATCH(ROW()-4,table[Ordre],0)),"")</f>
        <v/>
      </c>
      <c r="O1014" s="139" t="str">
        <f>IFERROR(INDEX(table[[Fournisseur ]],MATCH(ROW()-4,table[Ordre2],0)),"")</f>
        <v/>
      </c>
      <c r="P1014" s="139" t="str">
        <f>IFERROR(INDEX(table[Détails],MATCH(ROW()-4,table[Ordre3],0)),"")</f>
        <v/>
      </c>
    </row>
    <row r="1015" spans="14:16">
      <c r="N1015" s="141" t="str">
        <f>IFERROR(INDEX(table[Désignation],MATCH(ROW()-4,table[Ordre],0)),"")</f>
        <v/>
      </c>
      <c r="O1015" s="139" t="str">
        <f>IFERROR(INDEX(table[[Fournisseur ]],MATCH(ROW()-4,table[Ordre2],0)),"")</f>
        <v/>
      </c>
      <c r="P1015" s="139" t="str">
        <f>IFERROR(INDEX(table[Détails],MATCH(ROW()-4,table[Ordre3],0)),"")</f>
        <v/>
      </c>
    </row>
    <row r="1016" spans="14:16">
      <c r="N1016" s="141" t="str">
        <f>IFERROR(INDEX(table[Désignation],MATCH(ROW()-4,table[Ordre],0)),"")</f>
        <v/>
      </c>
      <c r="O1016" s="139" t="str">
        <f>IFERROR(INDEX(table[[Fournisseur ]],MATCH(ROW()-4,table[Ordre2],0)),"")</f>
        <v/>
      </c>
      <c r="P1016" s="139" t="str">
        <f>IFERROR(INDEX(table[Détails],MATCH(ROW()-4,table[Ordre3],0)),"")</f>
        <v/>
      </c>
    </row>
    <row r="1017" spans="14:16">
      <c r="N1017" s="141" t="str">
        <f>IFERROR(INDEX(table[Désignation],MATCH(ROW()-4,table[Ordre],0)),"")</f>
        <v/>
      </c>
      <c r="O1017" s="139" t="str">
        <f>IFERROR(INDEX(table[[Fournisseur ]],MATCH(ROW()-4,table[Ordre2],0)),"")</f>
        <v/>
      </c>
      <c r="P1017" s="139" t="str">
        <f>IFERROR(INDEX(table[Détails],MATCH(ROW()-4,table[Ordre3],0)),"")</f>
        <v/>
      </c>
    </row>
    <row r="1018" spans="14:16">
      <c r="N1018" s="141" t="str">
        <f>IFERROR(INDEX(table[Désignation],MATCH(ROW()-4,table[Ordre],0)),"")</f>
        <v/>
      </c>
      <c r="O1018" s="139" t="str">
        <f>IFERROR(INDEX(table[[Fournisseur ]],MATCH(ROW()-4,table[Ordre2],0)),"")</f>
        <v/>
      </c>
      <c r="P1018" s="139" t="str">
        <f>IFERROR(INDEX(table[Détails],MATCH(ROW()-4,table[Ordre3],0)),"")</f>
        <v/>
      </c>
    </row>
    <row r="1019" spans="14:16">
      <c r="N1019" s="141" t="str">
        <f>IFERROR(INDEX(table[Désignation],MATCH(ROW()-4,table[Ordre],0)),"")</f>
        <v/>
      </c>
      <c r="O1019" s="139" t="str">
        <f>IFERROR(INDEX(table[[Fournisseur ]],MATCH(ROW()-4,table[Ordre2],0)),"")</f>
        <v/>
      </c>
      <c r="P1019" s="139" t="str">
        <f>IFERROR(INDEX(table[Détails],MATCH(ROW()-4,table[Ordre3],0)),"")</f>
        <v/>
      </c>
    </row>
    <row r="1020" spans="14:16">
      <c r="N1020" s="141" t="str">
        <f>IFERROR(INDEX(table[Désignation],MATCH(ROW()-4,table[Ordre],0)),"")</f>
        <v/>
      </c>
      <c r="O1020" s="139" t="str">
        <f>IFERROR(INDEX(table[[Fournisseur ]],MATCH(ROW()-4,table[Ordre2],0)),"")</f>
        <v/>
      </c>
      <c r="P1020" s="139" t="str">
        <f>IFERROR(INDEX(table[Détails],MATCH(ROW()-4,table[Ordre3],0)),"")</f>
        <v/>
      </c>
    </row>
    <row r="1021" spans="14:16">
      <c r="N1021" s="141" t="str">
        <f>IFERROR(INDEX(table[Désignation],MATCH(ROW()-4,table[Ordre],0)),"")</f>
        <v/>
      </c>
      <c r="O1021" s="139" t="str">
        <f>IFERROR(INDEX(table[[Fournisseur ]],MATCH(ROW()-4,table[Ordre2],0)),"")</f>
        <v/>
      </c>
      <c r="P1021" s="139" t="str">
        <f>IFERROR(INDEX(table[Détails],MATCH(ROW()-4,table[Ordre3],0)),"")</f>
        <v/>
      </c>
    </row>
    <row r="1022" spans="14:16">
      <c r="N1022" s="141" t="str">
        <f>IFERROR(INDEX(table[Désignation],MATCH(ROW()-4,table[Ordre],0)),"")</f>
        <v/>
      </c>
      <c r="O1022" s="139" t="str">
        <f>IFERROR(INDEX(table[[Fournisseur ]],MATCH(ROW()-4,table[Ordre2],0)),"")</f>
        <v/>
      </c>
      <c r="P1022" s="139" t="str">
        <f>IFERROR(INDEX(table[Détails],MATCH(ROW()-4,table[Ordre3],0)),"")</f>
        <v/>
      </c>
    </row>
    <row r="1023" spans="14:16">
      <c r="N1023" s="141" t="str">
        <f>IFERROR(INDEX(table[Désignation],MATCH(ROW()-4,table[Ordre],0)),"")</f>
        <v/>
      </c>
      <c r="O1023" s="139" t="str">
        <f>IFERROR(INDEX(table[[Fournisseur ]],MATCH(ROW()-4,table[Ordre2],0)),"")</f>
        <v/>
      </c>
      <c r="P1023" s="139" t="str">
        <f>IFERROR(INDEX(table[Détails],MATCH(ROW()-4,table[Ordre3],0)),"")</f>
        <v/>
      </c>
    </row>
    <row r="1024" spans="14:16">
      <c r="N1024" s="141" t="str">
        <f>IFERROR(INDEX(table[Désignation],MATCH(ROW()-4,table[Ordre],0)),"")</f>
        <v/>
      </c>
      <c r="O1024" s="139" t="str">
        <f>IFERROR(INDEX(table[[Fournisseur ]],MATCH(ROW()-4,table[Ordre2],0)),"")</f>
        <v/>
      </c>
      <c r="P1024" s="139" t="str">
        <f>IFERROR(INDEX(table[Détails],MATCH(ROW()-4,table[Ordre3],0)),"")</f>
        <v/>
      </c>
    </row>
    <row r="1025" spans="14:16">
      <c r="N1025" s="141" t="str">
        <f>IFERROR(INDEX(table[Désignation],MATCH(ROW()-4,table[Ordre],0)),"")</f>
        <v/>
      </c>
      <c r="O1025" s="139" t="str">
        <f>IFERROR(INDEX(table[[Fournisseur ]],MATCH(ROW()-4,table[Ordre2],0)),"")</f>
        <v/>
      </c>
      <c r="P1025" s="139" t="str">
        <f>IFERROR(INDEX(table[Détails],MATCH(ROW()-4,table[Ordre3],0)),"")</f>
        <v/>
      </c>
    </row>
    <row r="1026" spans="14:16">
      <c r="N1026" s="141" t="str">
        <f>IFERROR(INDEX(table[Désignation],MATCH(ROW()-4,table[Ordre],0)),"")</f>
        <v/>
      </c>
      <c r="O1026" s="139" t="str">
        <f>IFERROR(INDEX(table[[Fournisseur ]],MATCH(ROW()-4,table[Ordre2],0)),"")</f>
        <v/>
      </c>
      <c r="P1026" s="139" t="str">
        <f>IFERROR(INDEX(table[Détails],MATCH(ROW()-4,table[Ordre3],0)),"")</f>
        <v/>
      </c>
    </row>
    <row r="1027" spans="14:16">
      <c r="N1027" s="141" t="str">
        <f>IFERROR(INDEX(table[Désignation],MATCH(ROW()-4,table[Ordre],0)),"")</f>
        <v/>
      </c>
      <c r="O1027" s="139" t="str">
        <f>IFERROR(INDEX(table[[Fournisseur ]],MATCH(ROW()-4,table[Ordre2],0)),"")</f>
        <v/>
      </c>
      <c r="P1027" s="139" t="str">
        <f>IFERROR(INDEX(table[Détails],MATCH(ROW()-4,table[Ordre3],0)),"")</f>
        <v/>
      </c>
    </row>
    <row r="1028" spans="14:16">
      <c r="N1028" s="141" t="str">
        <f>IFERROR(INDEX(table[Désignation],MATCH(ROW()-4,table[Ordre],0)),"")</f>
        <v/>
      </c>
      <c r="O1028" s="139" t="str">
        <f>IFERROR(INDEX(table[[Fournisseur ]],MATCH(ROW()-4,table[Ordre2],0)),"")</f>
        <v/>
      </c>
      <c r="P1028" s="139" t="str">
        <f>IFERROR(INDEX(table[Détails],MATCH(ROW()-4,table[Ordre3],0)),"")</f>
        <v/>
      </c>
    </row>
    <row r="1029" spans="14:16">
      <c r="N1029" s="141" t="str">
        <f>IFERROR(INDEX(table[Désignation],MATCH(ROW()-4,table[Ordre],0)),"")</f>
        <v/>
      </c>
      <c r="O1029" s="139" t="str">
        <f>IFERROR(INDEX(table[[Fournisseur ]],MATCH(ROW()-4,table[Ordre2],0)),"")</f>
        <v/>
      </c>
      <c r="P1029" s="139" t="str">
        <f>IFERROR(INDEX(table[Détails],MATCH(ROW()-4,table[Ordre3],0)),"")</f>
        <v/>
      </c>
    </row>
    <row r="1030" spans="14:16">
      <c r="N1030" s="141" t="str">
        <f>IFERROR(INDEX(table[Désignation],MATCH(ROW()-4,table[Ordre],0)),"")</f>
        <v/>
      </c>
      <c r="O1030" s="139" t="str">
        <f>IFERROR(INDEX(table[[Fournisseur ]],MATCH(ROW()-4,table[Ordre2],0)),"")</f>
        <v/>
      </c>
      <c r="P1030" s="139" t="str">
        <f>IFERROR(INDEX(table[Détails],MATCH(ROW()-4,table[Ordre3],0)),"")</f>
        <v/>
      </c>
    </row>
    <row r="1031" spans="14:16">
      <c r="N1031" s="141" t="str">
        <f>IFERROR(INDEX(table[Désignation],MATCH(ROW()-4,table[Ordre],0)),"")</f>
        <v/>
      </c>
      <c r="O1031" s="139" t="str">
        <f>IFERROR(INDEX(table[[Fournisseur ]],MATCH(ROW()-4,table[Ordre2],0)),"")</f>
        <v/>
      </c>
      <c r="P1031" s="139" t="str">
        <f>IFERROR(INDEX(table[Détails],MATCH(ROW()-4,table[Ordre3],0)),"")</f>
        <v/>
      </c>
    </row>
    <row r="1032" spans="14:16">
      <c r="N1032" s="141" t="str">
        <f>IFERROR(INDEX(table[Désignation],MATCH(ROW()-4,table[Ordre],0)),"")</f>
        <v/>
      </c>
      <c r="O1032" s="139" t="str">
        <f>IFERROR(INDEX(table[[Fournisseur ]],MATCH(ROW()-4,table[Ordre2],0)),"")</f>
        <v/>
      </c>
      <c r="P1032" s="139" t="str">
        <f>IFERROR(INDEX(table[Détails],MATCH(ROW()-4,table[Ordre3],0)),"")</f>
        <v/>
      </c>
    </row>
    <row r="1033" spans="14:16">
      <c r="N1033" s="141" t="str">
        <f>IFERROR(INDEX(table[Désignation],MATCH(ROW()-4,table[Ordre],0)),"")</f>
        <v/>
      </c>
      <c r="O1033" s="139" t="str">
        <f>IFERROR(INDEX(table[[Fournisseur ]],MATCH(ROW()-4,table[Ordre2],0)),"")</f>
        <v/>
      </c>
      <c r="P1033" s="139" t="str">
        <f>IFERROR(INDEX(table[Détails],MATCH(ROW()-4,table[Ordre3],0)),"")</f>
        <v/>
      </c>
    </row>
    <row r="1034" spans="14:16">
      <c r="N1034" s="141" t="str">
        <f>IFERROR(INDEX(table[Désignation],MATCH(ROW()-4,table[Ordre],0)),"")</f>
        <v/>
      </c>
      <c r="O1034" s="139" t="str">
        <f>IFERROR(INDEX(table[[Fournisseur ]],MATCH(ROW()-4,table[Ordre2],0)),"")</f>
        <v/>
      </c>
      <c r="P1034" s="139" t="str">
        <f>IFERROR(INDEX(table[Détails],MATCH(ROW()-4,table[Ordre3],0)),"")</f>
        <v/>
      </c>
    </row>
    <row r="1035" spans="14:16">
      <c r="N1035" s="141" t="str">
        <f>IFERROR(INDEX(table[Désignation],MATCH(ROW()-4,table[Ordre],0)),"")</f>
        <v/>
      </c>
      <c r="O1035" s="139" t="str">
        <f>IFERROR(INDEX(table[[Fournisseur ]],MATCH(ROW()-4,table[Ordre2],0)),"")</f>
        <v/>
      </c>
      <c r="P1035" s="139" t="str">
        <f>IFERROR(INDEX(table[Détails],MATCH(ROW()-4,table[Ordre3],0)),"")</f>
        <v/>
      </c>
    </row>
    <row r="1036" spans="14:16">
      <c r="N1036" s="141" t="str">
        <f>IFERROR(INDEX(table[Désignation],MATCH(ROW()-4,table[Ordre],0)),"")</f>
        <v/>
      </c>
      <c r="O1036" s="139" t="str">
        <f>IFERROR(INDEX(table[[Fournisseur ]],MATCH(ROW()-4,table[Ordre2],0)),"")</f>
        <v/>
      </c>
      <c r="P1036" s="139" t="str">
        <f>IFERROR(INDEX(table[Détails],MATCH(ROW()-4,table[Ordre3],0)),"")</f>
        <v/>
      </c>
    </row>
    <row r="1037" spans="14:16">
      <c r="N1037" s="141" t="str">
        <f>IFERROR(INDEX(table[Désignation],MATCH(ROW()-4,table[Ordre],0)),"")</f>
        <v/>
      </c>
      <c r="O1037" s="139" t="str">
        <f>IFERROR(INDEX(table[[Fournisseur ]],MATCH(ROW()-4,table[Ordre2],0)),"")</f>
        <v/>
      </c>
      <c r="P1037" s="139" t="str">
        <f>IFERROR(INDEX(table[Détails],MATCH(ROW()-4,table[Ordre3],0)),"")</f>
        <v/>
      </c>
    </row>
    <row r="1038" spans="14:16">
      <c r="N1038" s="141" t="str">
        <f>IFERROR(INDEX(table[Désignation],MATCH(ROW()-4,table[Ordre],0)),"")</f>
        <v/>
      </c>
      <c r="O1038" s="139" t="str">
        <f>IFERROR(INDEX(table[[Fournisseur ]],MATCH(ROW()-4,table[Ordre2],0)),"")</f>
        <v/>
      </c>
      <c r="P1038" s="139" t="str">
        <f>IFERROR(INDEX(table[Détails],MATCH(ROW()-4,table[Ordre3],0)),"")</f>
        <v/>
      </c>
    </row>
    <row r="1039" spans="14:16">
      <c r="N1039" s="141" t="str">
        <f>IFERROR(INDEX(table[Désignation],MATCH(ROW()-4,table[Ordre],0)),"")</f>
        <v/>
      </c>
      <c r="O1039" s="139" t="str">
        <f>IFERROR(INDEX(table[[Fournisseur ]],MATCH(ROW()-4,table[Ordre2],0)),"")</f>
        <v/>
      </c>
      <c r="P1039" s="139" t="str">
        <f>IFERROR(INDEX(table[Détails],MATCH(ROW()-4,table[Ordre3],0)),"")</f>
        <v/>
      </c>
    </row>
    <row r="1040" spans="14:16">
      <c r="N1040" s="141" t="str">
        <f>IFERROR(INDEX(table[Désignation],MATCH(ROW()-4,table[Ordre],0)),"")</f>
        <v/>
      </c>
      <c r="O1040" s="139" t="str">
        <f>IFERROR(INDEX(table[[Fournisseur ]],MATCH(ROW()-4,table[Ordre2],0)),"")</f>
        <v/>
      </c>
      <c r="P1040" s="139" t="str">
        <f>IFERROR(INDEX(table[Détails],MATCH(ROW()-4,table[Ordre3],0)),"")</f>
        <v/>
      </c>
    </row>
    <row r="1041" spans="14:16">
      <c r="N1041" s="141" t="str">
        <f>IFERROR(INDEX(table[Désignation],MATCH(ROW()-4,table[Ordre],0)),"")</f>
        <v/>
      </c>
      <c r="O1041" s="139" t="str">
        <f>IFERROR(INDEX(table[[Fournisseur ]],MATCH(ROW()-4,table[Ordre2],0)),"")</f>
        <v/>
      </c>
      <c r="P1041" s="139" t="str">
        <f>IFERROR(INDEX(table[Détails],MATCH(ROW()-4,table[Ordre3],0)),"")</f>
        <v/>
      </c>
    </row>
    <row r="1042" spans="14:16">
      <c r="N1042" s="141" t="str">
        <f>IFERROR(INDEX(table[Désignation],MATCH(ROW()-4,table[Ordre],0)),"")</f>
        <v/>
      </c>
      <c r="O1042" s="139" t="str">
        <f>IFERROR(INDEX(table[[Fournisseur ]],MATCH(ROW()-4,table[Ordre2],0)),"")</f>
        <v/>
      </c>
      <c r="P1042" s="139" t="str">
        <f>IFERROR(INDEX(table[Détails],MATCH(ROW()-4,table[Ordre3],0)),"")</f>
        <v/>
      </c>
    </row>
    <row r="1043" spans="14:16">
      <c r="N1043" s="141" t="str">
        <f>IFERROR(INDEX(table[Désignation],MATCH(ROW()-4,table[Ordre],0)),"")</f>
        <v/>
      </c>
      <c r="O1043" s="139" t="str">
        <f>IFERROR(INDEX(table[[Fournisseur ]],MATCH(ROW()-4,table[Ordre2],0)),"")</f>
        <v/>
      </c>
      <c r="P1043" s="139" t="str">
        <f>IFERROR(INDEX(table[Détails],MATCH(ROW()-4,table[Ordre3],0)),"")</f>
        <v/>
      </c>
    </row>
    <row r="1044" spans="14:16">
      <c r="N1044" s="141" t="str">
        <f>IFERROR(INDEX(table[Désignation],MATCH(ROW()-4,table[Ordre],0)),"")</f>
        <v/>
      </c>
      <c r="O1044" s="139" t="str">
        <f>IFERROR(INDEX(table[[Fournisseur ]],MATCH(ROW()-4,table[Ordre2],0)),"")</f>
        <v/>
      </c>
      <c r="P1044" s="139" t="str">
        <f>IFERROR(INDEX(table[Détails],MATCH(ROW()-4,table[Ordre3],0)),"")</f>
        <v/>
      </c>
    </row>
    <row r="1045" spans="14:16">
      <c r="N1045" s="141" t="str">
        <f>IFERROR(INDEX(table[Désignation],MATCH(ROW()-4,table[Ordre],0)),"")</f>
        <v/>
      </c>
      <c r="O1045" s="139" t="str">
        <f>IFERROR(INDEX(table[[Fournisseur ]],MATCH(ROW()-4,table[Ordre2],0)),"")</f>
        <v/>
      </c>
      <c r="P1045" s="139" t="str">
        <f>IFERROR(INDEX(table[Détails],MATCH(ROW()-4,table[Ordre3],0)),"")</f>
        <v/>
      </c>
    </row>
    <row r="1046" spans="14:16">
      <c r="N1046" s="141" t="str">
        <f>IFERROR(INDEX(table[Désignation],MATCH(ROW()-4,table[Ordre],0)),"")</f>
        <v/>
      </c>
      <c r="O1046" s="139" t="str">
        <f>IFERROR(INDEX(table[[Fournisseur ]],MATCH(ROW()-4,table[Ordre2],0)),"")</f>
        <v/>
      </c>
      <c r="P1046" s="139" t="str">
        <f>IFERROR(INDEX(table[Détails],MATCH(ROW()-4,table[Ordre3],0)),"")</f>
        <v/>
      </c>
    </row>
    <row r="1047" spans="14:16">
      <c r="N1047" s="141" t="str">
        <f>IFERROR(INDEX(table[Désignation],MATCH(ROW()-4,table[Ordre],0)),"")</f>
        <v/>
      </c>
      <c r="O1047" s="139" t="str">
        <f>IFERROR(INDEX(table[[Fournisseur ]],MATCH(ROW()-4,table[Ordre2],0)),"")</f>
        <v/>
      </c>
      <c r="P1047" s="139" t="str">
        <f>IFERROR(INDEX(table[Détails],MATCH(ROW()-4,table[Ordre3],0)),"")</f>
        <v/>
      </c>
    </row>
    <row r="1048" spans="14:16">
      <c r="N1048" s="141" t="str">
        <f>IFERROR(INDEX(table[Désignation],MATCH(ROW()-4,table[Ordre],0)),"")</f>
        <v/>
      </c>
      <c r="O1048" s="139" t="str">
        <f>IFERROR(INDEX(table[[Fournisseur ]],MATCH(ROW()-4,table[Ordre2],0)),"")</f>
        <v/>
      </c>
      <c r="P1048" s="139" t="str">
        <f>IFERROR(INDEX(table[Détails],MATCH(ROW()-4,table[Ordre3],0)),"")</f>
        <v/>
      </c>
    </row>
    <row r="1049" spans="14:16">
      <c r="N1049" s="141" t="str">
        <f>IFERROR(INDEX(table[Désignation],MATCH(ROW()-4,table[Ordre],0)),"")</f>
        <v/>
      </c>
      <c r="O1049" s="139" t="str">
        <f>IFERROR(INDEX(table[[Fournisseur ]],MATCH(ROW()-4,table[Ordre2],0)),"")</f>
        <v/>
      </c>
      <c r="P1049" s="139" t="str">
        <f>IFERROR(INDEX(table[Détails],MATCH(ROW()-4,table[Ordre3],0)),"")</f>
        <v/>
      </c>
    </row>
    <row r="1050" spans="14:16">
      <c r="N1050" s="141" t="str">
        <f>IFERROR(INDEX(table[Désignation],MATCH(ROW()-4,table[Ordre],0)),"")</f>
        <v/>
      </c>
      <c r="O1050" s="139" t="str">
        <f>IFERROR(INDEX(table[[Fournisseur ]],MATCH(ROW()-4,table[Ordre2],0)),"")</f>
        <v/>
      </c>
      <c r="P1050" s="139" t="str">
        <f>IFERROR(INDEX(table[Détails],MATCH(ROW()-4,table[Ordre3],0)),"")</f>
        <v/>
      </c>
    </row>
    <row r="1051" spans="14:16">
      <c r="N1051" s="141" t="str">
        <f>IFERROR(INDEX(table[Désignation],MATCH(ROW()-4,table[Ordre],0)),"")</f>
        <v/>
      </c>
      <c r="O1051" s="139" t="str">
        <f>IFERROR(INDEX(table[[Fournisseur ]],MATCH(ROW()-4,table[Ordre2],0)),"")</f>
        <v/>
      </c>
      <c r="P1051" s="139" t="str">
        <f>IFERROR(INDEX(table[Détails],MATCH(ROW()-4,table[Ordre3],0)),"")</f>
        <v/>
      </c>
    </row>
    <row r="1052" spans="14:16">
      <c r="N1052" s="141" t="str">
        <f>IFERROR(INDEX(table[Désignation],MATCH(ROW()-4,table[Ordre],0)),"")</f>
        <v/>
      </c>
      <c r="O1052" s="139" t="str">
        <f>IFERROR(INDEX(table[[Fournisseur ]],MATCH(ROW()-4,table[Ordre2],0)),"")</f>
        <v/>
      </c>
      <c r="P1052" s="139" t="str">
        <f>IFERROR(INDEX(table[Détails],MATCH(ROW()-4,table[Ordre3],0)),"")</f>
        <v/>
      </c>
    </row>
    <row r="1053" spans="14:16">
      <c r="N1053" s="141" t="str">
        <f>IFERROR(INDEX(table[Désignation],MATCH(ROW()-4,table[Ordre],0)),"")</f>
        <v/>
      </c>
      <c r="O1053" s="139" t="str">
        <f>IFERROR(INDEX(table[[Fournisseur ]],MATCH(ROW()-4,table[Ordre2],0)),"")</f>
        <v/>
      </c>
      <c r="P1053" s="139" t="str">
        <f>IFERROR(INDEX(table[Détails],MATCH(ROW()-4,table[Ordre3],0)),"")</f>
        <v/>
      </c>
    </row>
    <row r="1054" spans="14:16">
      <c r="N1054" s="141" t="str">
        <f>IFERROR(INDEX(table[Désignation],MATCH(ROW()-4,table[Ordre],0)),"")</f>
        <v/>
      </c>
      <c r="O1054" s="139" t="str">
        <f>IFERROR(INDEX(table[[Fournisseur ]],MATCH(ROW()-4,table[Ordre2],0)),"")</f>
        <v/>
      </c>
      <c r="P1054" s="139" t="str">
        <f>IFERROR(INDEX(table[Détails],MATCH(ROW()-4,table[Ordre3],0)),"")</f>
        <v/>
      </c>
    </row>
    <row r="1055" spans="14:16">
      <c r="N1055" s="141" t="str">
        <f>IFERROR(INDEX(table[Désignation],MATCH(ROW()-4,table[Ordre],0)),"")</f>
        <v/>
      </c>
      <c r="O1055" s="139" t="str">
        <f>IFERROR(INDEX(table[[Fournisseur ]],MATCH(ROW()-4,table[Ordre2],0)),"")</f>
        <v/>
      </c>
      <c r="P1055" s="139" t="str">
        <f>IFERROR(INDEX(table[Détails],MATCH(ROW()-4,table[Ordre3],0)),"")</f>
        <v/>
      </c>
    </row>
    <row r="1056" spans="14:16">
      <c r="N1056" s="141" t="str">
        <f>IFERROR(INDEX(table[Désignation],MATCH(ROW()-4,table[Ordre],0)),"")</f>
        <v/>
      </c>
      <c r="O1056" s="139" t="str">
        <f>IFERROR(INDEX(table[[Fournisseur ]],MATCH(ROW()-4,table[Ordre2],0)),"")</f>
        <v/>
      </c>
      <c r="P1056" s="139" t="str">
        <f>IFERROR(INDEX(table[Détails],MATCH(ROW()-4,table[Ordre3],0)),"")</f>
        <v/>
      </c>
    </row>
    <row r="1057" spans="14:16">
      <c r="N1057" s="141" t="str">
        <f>IFERROR(INDEX(table[Désignation],MATCH(ROW()-4,table[Ordre],0)),"")</f>
        <v/>
      </c>
      <c r="O1057" s="139" t="str">
        <f>IFERROR(INDEX(table[[Fournisseur ]],MATCH(ROW()-4,table[Ordre2],0)),"")</f>
        <v/>
      </c>
      <c r="P1057" s="139" t="str">
        <f>IFERROR(INDEX(table[Détails],MATCH(ROW()-4,table[Ordre3],0)),"")</f>
        <v/>
      </c>
    </row>
    <row r="1058" spans="14:16">
      <c r="N1058" s="141" t="str">
        <f>IFERROR(INDEX(table[Désignation],MATCH(ROW()-4,table[Ordre],0)),"")</f>
        <v/>
      </c>
      <c r="O1058" s="139" t="str">
        <f>IFERROR(INDEX(table[[Fournisseur ]],MATCH(ROW()-4,table[Ordre2],0)),"")</f>
        <v/>
      </c>
      <c r="P1058" s="139" t="str">
        <f>IFERROR(INDEX(table[Détails],MATCH(ROW()-4,table[Ordre3],0)),"")</f>
        <v/>
      </c>
    </row>
    <row r="1059" spans="14:16">
      <c r="N1059" s="141" t="str">
        <f>IFERROR(INDEX(table[Désignation],MATCH(ROW()-4,table[Ordre],0)),"")</f>
        <v/>
      </c>
      <c r="O1059" s="139" t="str">
        <f>IFERROR(INDEX(table[[Fournisseur ]],MATCH(ROW()-4,table[Ordre2],0)),"")</f>
        <v/>
      </c>
      <c r="P1059" s="139" t="str">
        <f>IFERROR(INDEX(table[Détails],MATCH(ROW()-4,table[Ordre3],0)),"")</f>
        <v/>
      </c>
    </row>
    <row r="1060" spans="14:16">
      <c r="N1060" s="141" t="str">
        <f>IFERROR(INDEX(table[Désignation],MATCH(ROW()-4,table[Ordre],0)),"")</f>
        <v/>
      </c>
      <c r="O1060" s="139" t="str">
        <f>IFERROR(INDEX(table[[Fournisseur ]],MATCH(ROW()-4,table[Ordre2],0)),"")</f>
        <v/>
      </c>
      <c r="P1060" s="139" t="str">
        <f>IFERROR(INDEX(table[Détails],MATCH(ROW()-4,table[Ordre3],0)),"")</f>
        <v/>
      </c>
    </row>
    <row r="1061" spans="14:16">
      <c r="N1061" s="141" t="str">
        <f>IFERROR(INDEX(table[Désignation],MATCH(ROW()-4,table[Ordre],0)),"")</f>
        <v/>
      </c>
      <c r="O1061" s="139" t="str">
        <f>IFERROR(INDEX(table[[Fournisseur ]],MATCH(ROW()-4,table[Ordre2],0)),"")</f>
        <v/>
      </c>
      <c r="P1061" s="139" t="str">
        <f>IFERROR(INDEX(table[Détails],MATCH(ROW()-4,table[Ordre3],0)),"")</f>
        <v/>
      </c>
    </row>
    <row r="1062" spans="14:16">
      <c r="N1062" s="141" t="str">
        <f>IFERROR(INDEX(table[Désignation],MATCH(ROW()-4,table[Ordre],0)),"")</f>
        <v/>
      </c>
      <c r="O1062" s="139" t="str">
        <f>IFERROR(INDEX(table[[Fournisseur ]],MATCH(ROW()-4,table[Ordre2],0)),"")</f>
        <v/>
      </c>
      <c r="P1062" s="139" t="str">
        <f>IFERROR(INDEX(table[Détails],MATCH(ROW()-4,table[Ordre3],0)),"")</f>
        <v/>
      </c>
    </row>
    <row r="1063" spans="14:16">
      <c r="N1063" s="141" t="str">
        <f>IFERROR(INDEX(table[Désignation],MATCH(ROW()-4,table[Ordre],0)),"")</f>
        <v/>
      </c>
      <c r="O1063" s="139" t="str">
        <f>IFERROR(INDEX(table[[Fournisseur ]],MATCH(ROW()-4,table[Ordre2],0)),"")</f>
        <v/>
      </c>
      <c r="P1063" s="139" t="str">
        <f>IFERROR(INDEX(table[Détails],MATCH(ROW()-4,table[Ordre3],0)),"")</f>
        <v/>
      </c>
    </row>
    <row r="1064" spans="14:16">
      <c r="N1064" s="141" t="str">
        <f>IFERROR(INDEX(table[Désignation],MATCH(ROW()-4,table[Ordre],0)),"")</f>
        <v/>
      </c>
      <c r="O1064" s="139" t="str">
        <f>IFERROR(INDEX(table[[Fournisseur ]],MATCH(ROW()-4,table[Ordre2],0)),"")</f>
        <v/>
      </c>
      <c r="P1064" s="139" t="str">
        <f>IFERROR(INDEX(table[Détails],MATCH(ROW()-4,table[Ordre3],0)),"")</f>
        <v/>
      </c>
    </row>
    <row r="1065" spans="14:16">
      <c r="N1065" s="141" t="str">
        <f>IFERROR(INDEX(table[Désignation],MATCH(ROW()-4,table[Ordre],0)),"")</f>
        <v/>
      </c>
      <c r="O1065" s="139" t="str">
        <f>IFERROR(INDEX(table[[Fournisseur ]],MATCH(ROW()-4,table[Ordre2],0)),"")</f>
        <v/>
      </c>
      <c r="P1065" s="139" t="str">
        <f>IFERROR(INDEX(table[Détails],MATCH(ROW()-4,table[Ordre3],0)),"")</f>
        <v/>
      </c>
    </row>
    <row r="1066" spans="14:16">
      <c r="N1066" s="141" t="str">
        <f>IFERROR(INDEX(table[Désignation],MATCH(ROW()-4,table[Ordre],0)),"")</f>
        <v/>
      </c>
      <c r="O1066" s="139" t="str">
        <f>IFERROR(INDEX(table[[Fournisseur ]],MATCH(ROW()-4,table[Ordre2],0)),"")</f>
        <v/>
      </c>
      <c r="P1066" s="139" t="str">
        <f>IFERROR(INDEX(table[Détails],MATCH(ROW()-4,table[Ordre3],0)),"")</f>
        <v/>
      </c>
    </row>
    <row r="1067" spans="14:16">
      <c r="N1067" s="141" t="str">
        <f>IFERROR(INDEX(table[Désignation],MATCH(ROW()-4,table[Ordre],0)),"")</f>
        <v/>
      </c>
      <c r="O1067" s="139" t="str">
        <f>IFERROR(INDEX(table[[Fournisseur ]],MATCH(ROW()-4,table[Ordre2],0)),"")</f>
        <v/>
      </c>
      <c r="P1067" s="139" t="str">
        <f>IFERROR(INDEX(table[Détails],MATCH(ROW()-4,table[Ordre3],0)),"")</f>
        <v/>
      </c>
    </row>
    <row r="1068" spans="14:16">
      <c r="N1068" s="141" t="str">
        <f>IFERROR(INDEX(table[Désignation],MATCH(ROW()-4,table[Ordre],0)),"")</f>
        <v/>
      </c>
      <c r="O1068" s="139" t="str">
        <f>IFERROR(INDEX(table[[Fournisseur ]],MATCH(ROW()-4,table[Ordre2],0)),"")</f>
        <v/>
      </c>
      <c r="P1068" s="139" t="str">
        <f>IFERROR(INDEX(table[Détails],MATCH(ROW()-4,table[Ordre3],0)),"")</f>
        <v/>
      </c>
    </row>
    <row r="1069" spans="14:16">
      <c r="N1069" s="141" t="str">
        <f>IFERROR(INDEX(table[Désignation],MATCH(ROW()-4,table[Ordre],0)),"")</f>
        <v/>
      </c>
      <c r="O1069" s="139" t="str">
        <f>IFERROR(INDEX(table[[Fournisseur ]],MATCH(ROW()-4,table[Ordre2],0)),"")</f>
        <v/>
      </c>
      <c r="P1069" s="139" t="str">
        <f>IFERROR(INDEX(table[Détails],MATCH(ROW()-4,table[Ordre3],0)),"")</f>
        <v/>
      </c>
    </row>
    <row r="1070" spans="14:16">
      <c r="N1070" s="141" t="str">
        <f>IFERROR(INDEX(table[Désignation],MATCH(ROW()-4,table[Ordre],0)),"")</f>
        <v/>
      </c>
      <c r="O1070" s="139" t="str">
        <f>IFERROR(INDEX(table[[Fournisseur ]],MATCH(ROW()-4,table[Ordre2],0)),"")</f>
        <v/>
      </c>
      <c r="P1070" s="139" t="str">
        <f>IFERROR(INDEX(table[Détails],MATCH(ROW()-4,table[Ordre3],0)),"")</f>
        <v/>
      </c>
    </row>
    <row r="1071" spans="14:16">
      <c r="N1071" s="141" t="str">
        <f>IFERROR(INDEX(table[Désignation],MATCH(ROW()-4,table[Ordre],0)),"")</f>
        <v/>
      </c>
      <c r="O1071" s="139" t="str">
        <f>IFERROR(INDEX(table[[Fournisseur ]],MATCH(ROW()-4,table[Ordre2],0)),"")</f>
        <v/>
      </c>
      <c r="P1071" s="139" t="str">
        <f>IFERROR(INDEX(table[Détails],MATCH(ROW()-4,table[Ordre3],0)),"")</f>
        <v/>
      </c>
    </row>
    <row r="1072" spans="14:16">
      <c r="N1072" s="141" t="str">
        <f>IFERROR(INDEX(table[Désignation],MATCH(ROW()-4,table[Ordre],0)),"")</f>
        <v/>
      </c>
      <c r="O1072" s="139" t="str">
        <f>IFERROR(INDEX(table[[Fournisseur ]],MATCH(ROW()-4,table[Ordre2],0)),"")</f>
        <v/>
      </c>
      <c r="P1072" s="139" t="str">
        <f>IFERROR(INDEX(table[Détails],MATCH(ROW()-4,table[Ordre3],0)),"")</f>
        <v/>
      </c>
    </row>
    <row r="1073" spans="14:16">
      <c r="N1073" s="141" t="str">
        <f>IFERROR(INDEX(table[Désignation],MATCH(ROW()-4,table[Ordre],0)),"")</f>
        <v/>
      </c>
      <c r="O1073" s="139" t="str">
        <f>IFERROR(INDEX(table[[Fournisseur ]],MATCH(ROW()-4,table[Ordre2],0)),"")</f>
        <v/>
      </c>
      <c r="P1073" s="139" t="str">
        <f>IFERROR(INDEX(table[Détails],MATCH(ROW()-4,table[Ordre3],0)),"")</f>
        <v/>
      </c>
    </row>
    <row r="1074" spans="14:16">
      <c r="N1074" s="141" t="str">
        <f>IFERROR(INDEX(table[Désignation],MATCH(ROW()-4,table[Ordre],0)),"")</f>
        <v/>
      </c>
      <c r="O1074" s="139" t="str">
        <f>IFERROR(INDEX(table[[Fournisseur ]],MATCH(ROW()-4,table[Ordre2],0)),"")</f>
        <v/>
      </c>
      <c r="P1074" s="139" t="str">
        <f>IFERROR(INDEX(table[Détails],MATCH(ROW()-4,table[Ordre3],0)),"")</f>
        <v/>
      </c>
    </row>
    <row r="1075" spans="14:16">
      <c r="N1075" s="141" t="str">
        <f>IFERROR(INDEX(table[Désignation],MATCH(ROW()-4,table[Ordre],0)),"")</f>
        <v/>
      </c>
      <c r="O1075" s="139" t="str">
        <f>IFERROR(INDEX(table[[Fournisseur ]],MATCH(ROW()-4,table[Ordre2],0)),"")</f>
        <v/>
      </c>
      <c r="P1075" s="139" t="str">
        <f>IFERROR(INDEX(table[Détails],MATCH(ROW()-4,table[Ordre3],0)),"")</f>
        <v/>
      </c>
    </row>
    <row r="1076" spans="14:16">
      <c r="N1076" s="141" t="str">
        <f>IFERROR(INDEX(table[Désignation],MATCH(ROW()-4,table[Ordre],0)),"")</f>
        <v/>
      </c>
      <c r="O1076" s="139" t="str">
        <f>IFERROR(INDEX(table[[Fournisseur ]],MATCH(ROW()-4,table[Ordre2],0)),"")</f>
        <v/>
      </c>
      <c r="P1076" s="139" t="str">
        <f>IFERROR(INDEX(table[Détails],MATCH(ROW()-4,table[Ordre3],0)),"")</f>
        <v/>
      </c>
    </row>
    <row r="1077" spans="14:16">
      <c r="N1077" s="141" t="str">
        <f>IFERROR(INDEX(table[Désignation],MATCH(ROW()-4,table[Ordre],0)),"")</f>
        <v/>
      </c>
      <c r="O1077" s="139" t="str">
        <f>IFERROR(INDEX(table[[Fournisseur ]],MATCH(ROW()-4,table[Ordre2],0)),"")</f>
        <v/>
      </c>
      <c r="P1077" s="139" t="str">
        <f>IFERROR(INDEX(table[Détails],MATCH(ROW()-4,table[Ordre3],0)),"")</f>
        <v/>
      </c>
    </row>
    <row r="1078" spans="14:16">
      <c r="N1078" s="141" t="str">
        <f>IFERROR(INDEX(table[Désignation],MATCH(ROW()-4,table[Ordre],0)),"")</f>
        <v/>
      </c>
      <c r="O1078" s="139" t="str">
        <f>IFERROR(INDEX(table[[Fournisseur ]],MATCH(ROW()-4,table[Ordre2],0)),"")</f>
        <v/>
      </c>
      <c r="P1078" s="139" t="str">
        <f>IFERROR(INDEX(table[Détails],MATCH(ROW()-4,table[Ordre3],0)),"")</f>
        <v/>
      </c>
    </row>
    <row r="1079" spans="14:16">
      <c r="N1079" s="141" t="str">
        <f>IFERROR(INDEX(table[Désignation],MATCH(ROW()-4,table[Ordre],0)),"")</f>
        <v/>
      </c>
      <c r="O1079" s="139" t="str">
        <f>IFERROR(INDEX(table[[Fournisseur ]],MATCH(ROW()-4,table[Ordre2],0)),"")</f>
        <v/>
      </c>
      <c r="P1079" s="139" t="str">
        <f>IFERROR(INDEX(table[Détails],MATCH(ROW()-4,table[Ordre3],0)),"")</f>
        <v/>
      </c>
    </row>
    <row r="1080" spans="14:16">
      <c r="N1080" s="141" t="str">
        <f>IFERROR(INDEX(table[Désignation],MATCH(ROW()-4,table[Ordre],0)),"")</f>
        <v/>
      </c>
      <c r="O1080" s="139" t="str">
        <f>IFERROR(INDEX(table[[Fournisseur ]],MATCH(ROW()-4,table[Ordre2],0)),"")</f>
        <v/>
      </c>
      <c r="P1080" s="139" t="str">
        <f>IFERROR(INDEX(table[Détails],MATCH(ROW()-4,table[Ordre3],0)),"")</f>
        <v/>
      </c>
    </row>
    <row r="1081" spans="14:16">
      <c r="N1081" s="141" t="str">
        <f>IFERROR(INDEX(table[Désignation],MATCH(ROW()-4,table[Ordre],0)),"")</f>
        <v/>
      </c>
      <c r="O1081" s="139" t="str">
        <f>IFERROR(INDEX(table[[Fournisseur ]],MATCH(ROW()-4,table[Ordre2],0)),"")</f>
        <v/>
      </c>
      <c r="P1081" s="139" t="str">
        <f>IFERROR(INDEX(table[Détails],MATCH(ROW()-4,table[Ordre3],0)),"")</f>
        <v/>
      </c>
    </row>
    <row r="1082" spans="14:16">
      <c r="N1082" s="141" t="str">
        <f>IFERROR(INDEX(table[Désignation],MATCH(ROW()-4,table[Ordre],0)),"")</f>
        <v/>
      </c>
      <c r="O1082" s="139" t="str">
        <f>IFERROR(INDEX(table[[Fournisseur ]],MATCH(ROW()-4,table[Ordre2],0)),"")</f>
        <v/>
      </c>
      <c r="P1082" s="139" t="str">
        <f>IFERROR(INDEX(table[Détails],MATCH(ROW()-4,table[Ordre3],0)),"")</f>
        <v/>
      </c>
    </row>
    <row r="1083" spans="14:16">
      <c r="N1083" s="141" t="str">
        <f>IFERROR(INDEX(table[Désignation],MATCH(ROW()-4,table[Ordre],0)),"")</f>
        <v/>
      </c>
      <c r="O1083" s="139" t="str">
        <f>IFERROR(INDEX(table[[Fournisseur ]],MATCH(ROW()-4,table[Ordre2],0)),"")</f>
        <v/>
      </c>
      <c r="P1083" s="139" t="str">
        <f>IFERROR(INDEX(table[Détails],MATCH(ROW()-4,table[Ordre3],0)),"")</f>
        <v/>
      </c>
    </row>
    <row r="1084" spans="14:16">
      <c r="N1084" s="141" t="str">
        <f>IFERROR(INDEX(table[Désignation],MATCH(ROW()-4,table[Ordre],0)),"")</f>
        <v/>
      </c>
      <c r="O1084" s="139" t="str">
        <f>IFERROR(INDEX(table[[Fournisseur ]],MATCH(ROW()-4,table[Ordre2],0)),"")</f>
        <v/>
      </c>
      <c r="P1084" s="139" t="str">
        <f>IFERROR(INDEX(table[Détails],MATCH(ROW()-4,table[Ordre3],0)),"")</f>
        <v/>
      </c>
    </row>
    <row r="1085" spans="14:16">
      <c r="N1085" s="141" t="str">
        <f>IFERROR(INDEX(table[Désignation],MATCH(ROW()-4,table[Ordre],0)),"")</f>
        <v/>
      </c>
      <c r="O1085" s="139" t="str">
        <f>IFERROR(INDEX(table[[Fournisseur ]],MATCH(ROW()-4,table[Ordre2],0)),"")</f>
        <v/>
      </c>
      <c r="P1085" s="139" t="str">
        <f>IFERROR(INDEX(table[Détails],MATCH(ROW()-4,table[Ordre3],0)),"")</f>
        <v/>
      </c>
    </row>
    <row r="1086" spans="14:16">
      <c r="N1086" s="141" t="str">
        <f>IFERROR(INDEX(table[Désignation],MATCH(ROW()-4,table[Ordre],0)),"")</f>
        <v/>
      </c>
      <c r="O1086" s="139" t="str">
        <f>IFERROR(INDEX(table[[Fournisseur ]],MATCH(ROW()-4,table[Ordre2],0)),"")</f>
        <v/>
      </c>
      <c r="P1086" s="139" t="str">
        <f>IFERROR(INDEX(table[Détails],MATCH(ROW()-4,table[Ordre3],0)),"")</f>
        <v/>
      </c>
    </row>
    <row r="1087" spans="14:16">
      <c r="N1087" s="141" t="str">
        <f>IFERROR(INDEX(table[Désignation],MATCH(ROW()-4,table[Ordre],0)),"")</f>
        <v/>
      </c>
      <c r="O1087" s="139" t="str">
        <f>IFERROR(INDEX(table[[Fournisseur ]],MATCH(ROW()-4,table[Ordre2],0)),"")</f>
        <v/>
      </c>
      <c r="P1087" s="139" t="str">
        <f>IFERROR(INDEX(table[Détails],MATCH(ROW()-4,table[Ordre3],0)),"")</f>
        <v/>
      </c>
    </row>
    <row r="1088" spans="14:16">
      <c r="N1088" s="141" t="str">
        <f>IFERROR(INDEX(table[Désignation],MATCH(ROW()-4,table[Ordre],0)),"")</f>
        <v/>
      </c>
      <c r="O1088" s="139" t="str">
        <f>IFERROR(INDEX(table[[Fournisseur ]],MATCH(ROW()-4,table[Ordre2],0)),"")</f>
        <v/>
      </c>
      <c r="P1088" s="139" t="str">
        <f>IFERROR(INDEX(table[Détails],MATCH(ROW()-4,table[Ordre3],0)),"")</f>
        <v/>
      </c>
    </row>
    <row r="1089" spans="14:16">
      <c r="N1089" s="141" t="str">
        <f>IFERROR(INDEX(table[Désignation],MATCH(ROW()-4,table[Ordre],0)),"")</f>
        <v/>
      </c>
      <c r="O1089" s="139" t="str">
        <f>IFERROR(INDEX(table[[Fournisseur ]],MATCH(ROW()-4,table[Ordre2],0)),"")</f>
        <v/>
      </c>
      <c r="P1089" s="139" t="str">
        <f>IFERROR(INDEX(table[Détails],MATCH(ROW()-4,table[Ordre3],0)),"")</f>
        <v/>
      </c>
    </row>
    <row r="1090" spans="14:16">
      <c r="N1090" s="141" t="str">
        <f>IFERROR(INDEX(table[Désignation],MATCH(ROW()-4,table[Ordre],0)),"")</f>
        <v/>
      </c>
      <c r="O1090" s="139" t="str">
        <f>IFERROR(INDEX(table[[Fournisseur ]],MATCH(ROW()-4,table[Ordre2],0)),"")</f>
        <v/>
      </c>
      <c r="P1090" s="139" t="str">
        <f>IFERROR(INDEX(table[Détails],MATCH(ROW()-4,table[Ordre3],0)),"")</f>
        <v/>
      </c>
    </row>
    <row r="1091" spans="14:16">
      <c r="N1091" s="141" t="str">
        <f>IFERROR(INDEX(table[Désignation],MATCH(ROW()-4,table[Ordre],0)),"")</f>
        <v/>
      </c>
      <c r="O1091" s="139" t="str">
        <f>IFERROR(INDEX(table[[Fournisseur ]],MATCH(ROW()-4,table[Ordre2],0)),"")</f>
        <v/>
      </c>
      <c r="P1091" s="139" t="str">
        <f>IFERROR(INDEX(table[Détails],MATCH(ROW()-4,table[Ordre3],0)),"")</f>
        <v/>
      </c>
    </row>
    <row r="1092" spans="14:16">
      <c r="N1092" s="141" t="str">
        <f>IFERROR(INDEX(table[Désignation],MATCH(ROW()-4,table[Ordre],0)),"")</f>
        <v/>
      </c>
      <c r="O1092" s="139" t="str">
        <f>IFERROR(INDEX(table[[Fournisseur ]],MATCH(ROW()-4,table[Ordre2],0)),"")</f>
        <v/>
      </c>
      <c r="P1092" s="139" t="str">
        <f>IFERROR(INDEX(table[Détails],MATCH(ROW()-4,table[Ordre3],0)),"")</f>
        <v/>
      </c>
    </row>
    <row r="1093" spans="14:16">
      <c r="N1093" s="141" t="str">
        <f>IFERROR(INDEX(table[Désignation],MATCH(ROW()-4,table[Ordre],0)),"")</f>
        <v/>
      </c>
      <c r="O1093" s="139" t="str">
        <f>IFERROR(INDEX(table[[Fournisseur ]],MATCH(ROW()-4,table[Ordre2],0)),"")</f>
        <v/>
      </c>
      <c r="P1093" s="139" t="str">
        <f>IFERROR(INDEX(table[Détails],MATCH(ROW()-4,table[Ordre3],0)),"")</f>
        <v/>
      </c>
    </row>
    <row r="1094" spans="14:16">
      <c r="N1094" s="141" t="str">
        <f>IFERROR(INDEX(table[Désignation],MATCH(ROW()-4,table[Ordre],0)),"")</f>
        <v/>
      </c>
      <c r="O1094" s="139" t="str">
        <f>IFERROR(INDEX(table[[Fournisseur ]],MATCH(ROW()-4,table[Ordre2],0)),"")</f>
        <v/>
      </c>
      <c r="P1094" s="139" t="str">
        <f>IFERROR(INDEX(table[Détails],MATCH(ROW()-4,table[Ordre3],0)),"")</f>
        <v/>
      </c>
    </row>
    <row r="1095" spans="14:16">
      <c r="N1095" s="141" t="str">
        <f>IFERROR(INDEX(table[Désignation],MATCH(ROW()-4,table[Ordre],0)),"")</f>
        <v/>
      </c>
      <c r="O1095" s="139" t="str">
        <f>IFERROR(INDEX(table[[Fournisseur ]],MATCH(ROW()-4,table[Ordre2],0)),"")</f>
        <v/>
      </c>
      <c r="P1095" s="139" t="str">
        <f>IFERROR(INDEX(table[Détails],MATCH(ROW()-4,table[Ordre3],0)),"")</f>
        <v/>
      </c>
    </row>
    <row r="1096" spans="14:16">
      <c r="N1096" s="141" t="str">
        <f>IFERROR(INDEX(table[Désignation],MATCH(ROW()-4,table[Ordre],0)),"")</f>
        <v/>
      </c>
      <c r="O1096" s="139" t="str">
        <f>IFERROR(INDEX(table[[Fournisseur ]],MATCH(ROW()-4,table[Ordre2],0)),"")</f>
        <v/>
      </c>
      <c r="P1096" s="139" t="str">
        <f>IFERROR(INDEX(table[Détails],MATCH(ROW()-4,table[Ordre3],0)),"")</f>
        <v/>
      </c>
    </row>
    <row r="1097" spans="14:16">
      <c r="N1097" s="141" t="str">
        <f>IFERROR(INDEX(table[Désignation],MATCH(ROW()-4,table[Ordre],0)),"")</f>
        <v/>
      </c>
      <c r="O1097" s="139" t="str">
        <f>IFERROR(INDEX(table[[Fournisseur ]],MATCH(ROW()-4,table[Ordre2],0)),"")</f>
        <v/>
      </c>
      <c r="P1097" s="139" t="str">
        <f>IFERROR(INDEX(table[Détails],MATCH(ROW()-4,table[Ordre3],0)),"")</f>
        <v/>
      </c>
    </row>
    <row r="1098" spans="14:16">
      <c r="N1098" s="141" t="str">
        <f>IFERROR(INDEX(table[Désignation],MATCH(ROW()-4,table[Ordre],0)),"")</f>
        <v/>
      </c>
      <c r="O1098" s="139" t="str">
        <f>IFERROR(INDEX(table[[Fournisseur ]],MATCH(ROW()-4,table[Ordre2],0)),"")</f>
        <v/>
      </c>
      <c r="P1098" s="139" t="str">
        <f>IFERROR(INDEX(table[Détails],MATCH(ROW()-4,table[Ordre3],0)),"")</f>
        <v/>
      </c>
    </row>
    <row r="1099" spans="14:16">
      <c r="N1099" s="141" t="str">
        <f>IFERROR(INDEX(table[Désignation],MATCH(ROW()-4,table[Ordre],0)),"")</f>
        <v/>
      </c>
      <c r="O1099" s="139" t="str">
        <f>IFERROR(INDEX(table[[Fournisseur ]],MATCH(ROW()-4,table[Ordre2],0)),"")</f>
        <v/>
      </c>
      <c r="P1099" s="139" t="str">
        <f>IFERROR(INDEX(table[Détails],MATCH(ROW()-4,table[Ordre3],0)),"")</f>
        <v/>
      </c>
    </row>
    <row r="1100" spans="14:16">
      <c r="N1100" s="141" t="str">
        <f>IFERROR(INDEX(table[Désignation],MATCH(ROW()-4,table[Ordre],0)),"")</f>
        <v/>
      </c>
      <c r="O1100" s="139" t="str">
        <f>IFERROR(INDEX(table[[Fournisseur ]],MATCH(ROW()-4,table[Ordre2],0)),"")</f>
        <v/>
      </c>
      <c r="P1100" s="139" t="str">
        <f>IFERROR(INDEX(table[Détails],MATCH(ROW()-4,table[Ordre3],0)),"")</f>
        <v/>
      </c>
    </row>
    <row r="1101" spans="14:16">
      <c r="N1101" s="141" t="str">
        <f>IFERROR(INDEX(table[Désignation],MATCH(ROW()-4,table[Ordre],0)),"")</f>
        <v/>
      </c>
      <c r="O1101" s="139" t="str">
        <f>IFERROR(INDEX(table[[Fournisseur ]],MATCH(ROW()-4,table[Ordre2],0)),"")</f>
        <v/>
      </c>
      <c r="P1101" s="139" t="str">
        <f>IFERROR(INDEX(table[Détails],MATCH(ROW()-4,table[Ordre3],0)),"")</f>
        <v/>
      </c>
    </row>
    <row r="1102" spans="14:16">
      <c r="N1102" s="141" t="str">
        <f>IFERROR(INDEX(table[Désignation],MATCH(ROW()-4,table[Ordre],0)),"")</f>
        <v/>
      </c>
      <c r="O1102" s="139" t="str">
        <f>IFERROR(INDEX(table[[Fournisseur ]],MATCH(ROW()-4,table[Ordre2],0)),"")</f>
        <v/>
      </c>
      <c r="P1102" s="139" t="str">
        <f>IFERROR(INDEX(table[Détails],MATCH(ROW()-4,table[Ordre3],0)),"")</f>
        <v/>
      </c>
    </row>
    <row r="1103" spans="14:16">
      <c r="N1103" s="141" t="str">
        <f>IFERROR(INDEX(table[Désignation],MATCH(ROW()-4,table[Ordre],0)),"")</f>
        <v/>
      </c>
      <c r="O1103" s="139" t="str">
        <f>IFERROR(INDEX(table[[Fournisseur ]],MATCH(ROW()-4,table[Ordre2],0)),"")</f>
        <v/>
      </c>
      <c r="P1103" s="139" t="str">
        <f>IFERROR(INDEX(table[Détails],MATCH(ROW()-4,table[Ordre3],0)),"")</f>
        <v/>
      </c>
    </row>
    <row r="1104" spans="14:16">
      <c r="N1104" s="141" t="str">
        <f>IFERROR(INDEX(table[Désignation],MATCH(ROW()-4,table[Ordre],0)),"")</f>
        <v/>
      </c>
      <c r="O1104" s="139" t="str">
        <f>IFERROR(INDEX(table[[Fournisseur ]],MATCH(ROW()-4,table[Ordre2],0)),"")</f>
        <v/>
      </c>
      <c r="P1104" s="139" t="str">
        <f>IFERROR(INDEX(table[Détails],MATCH(ROW()-4,table[Ordre3],0)),"")</f>
        <v/>
      </c>
    </row>
    <row r="1105" spans="14:16">
      <c r="N1105" s="141" t="str">
        <f>IFERROR(INDEX(table[Désignation],MATCH(ROW()-4,table[Ordre],0)),"")</f>
        <v/>
      </c>
      <c r="O1105" s="139" t="str">
        <f>IFERROR(INDEX(table[[Fournisseur ]],MATCH(ROW()-4,table[Ordre2],0)),"")</f>
        <v/>
      </c>
      <c r="P1105" s="139" t="str">
        <f>IFERROR(INDEX(table[Détails],MATCH(ROW()-4,table[Ordre3],0)),"")</f>
        <v/>
      </c>
    </row>
    <row r="1106" spans="14:16">
      <c r="N1106" s="141" t="str">
        <f>IFERROR(INDEX(table[Désignation],MATCH(ROW()-4,table[Ordre],0)),"")</f>
        <v/>
      </c>
      <c r="O1106" s="139" t="str">
        <f>IFERROR(INDEX(table[[Fournisseur ]],MATCH(ROW()-4,table[Ordre2],0)),"")</f>
        <v/>
      </c>
      <c r="P1106" s="139" t="str">
        <f>IFERROR(INDEX(table[Détails],MATCH(ROW()-4,table[Ordre3],0)),"")</f>
        <v/>
      </c>
    </row>
    <row r="1107" spans="14:16">
      <c r="N1107" s="141" t="str">
        <f>IFERROR(INDEX(table[Désignation],MATCH(ROW()-4,table[Ordre],0)),"")</f>
        <v/>
      </c>
      <c r="O1107" s="139" t="str">
        <f>IFERROR(INDEX(table[[Fournisseur ]],MATCH(ROW()-4,table[Ordre2],0)),"")</f>
        <v/>
      </c>
      <c r="P1107" s="139" t="str">
        <f>IFERROR(INDEX(table[Détails],MATCH(ROW()-4,table[Ordre3],0)),"")</f>
        <v/>
      </c>
    </row>
    <row r="1108" spans="14:16">
      <c r="N1108" s="141" t="str">
        <f>IFERROR(INDEX(table[Désignation],MATCH(ROW()-4,table[Ordre],0)),"")</f>
        <v/>
      </c>
      <c r="O1108" s="139" t="str">
        <f>IFERROR(INDEX(table[[Fournisseur ]],MATCH(ROW()-4,table[Ordre2],0)),"")</f>
        <v/>
      </c>
      <c r="P1108" s="139" t="str">
        <f>IFERROR(INDEX(table[Détails],MATCH(ROW()-4,table[Ordre3],0)),"")</f>
        <v/>
      </c>
    </row>
    <row r="1109" spans="14:16">
      <c r="N1109" s="141" t="str">
        <f>IFERROR(INDEX(table[Désignation],MATCH(ROW()-4,table[Ordre],0)),"")</f>
        <v/>
      </c>
      <c r="O1109" s="139" t="str">
        <f>IFERROR(INDEX(table[[Fournisseur ]],MATCH(ROW()-4,table[Ordre2],0)),"")</f>
        <v/>
      </c>
      <c r="P1109" s="139" t="str">
        <f>IFERROR(INDEX(table[Détails],MATCH(ROW()-4,table[Ordre3],0)),"")</f>
        <v/>
      </c>
    </row>
    <row r="1110" spans="14:16">
      <c r="N1110" s="141" t="str">
        <f>IFERROR(INDEX(table[Désignation],MATCH(ROW()-4,table[Ordre],0)),"")</f>
        <v/>
      </c>
      <c r="O1110" s="139" t="str">
        <f>IFERROR(INDEX(table[[Fournisseur ]],MATCH(ROW()-4,table[Ordre2],0)),"")</f>
        <v/>
      </c>
      <c r="P1110" s="139" t="str">
        <f>IFERROR(INDEX(table[Détails],MATCH(ROW()-4,table[Ordre3],0)),"")</f>
        <v/>
      </c>
    </row>
    <row r="1111" spans="14:16">
      <c r="N1111" s="141" t="str">
        <f>IFERROR(INDEX(table[Désignation],MATCH(ROW()-4,table[Ordre],0)),"")</f>
        <v/>
      </c>
      <c r="O1111" s="139" t="str">
        <f>IFERROR(INDEX(table[[Fournisseur ]],MATCH(ROW()-4,table[Ordre2],0)),"")</f>
        <v/>
      </c>
      <c r="P1111" s="139" t="str">
        <f>IFERROR(INDEX(table[Détails],MATCH(ROW()-4,table[Ordre3],0)),"")</f>
        <v/>
      </c>
    </row>
    <row r="1112" spans="14:16">
      <c r="N1112" s="141" t="str">
        <f>IFERROR(INDEX(table[Désignation],MATCH(ROW()-4,table[Ordre],0)),"")</f>
        <v/>
      </c>
      <c r="O1112" s="139" t="str">
        <f>IFERROR(INDEX(table[[Fournisseur ]],MATCH(ROW()-4,table[Ordre2],0)),"")</f>
        <v/>
      </c>
      <c r="P1112" s="139" t="str">
        <f>IFERROR(INDEX(table[Détails],MATCH(ROW()-4,table[Ordre3],0)),"")</f>
        <v/>
      </c>
    </row>
    <row r="1113" spans="14:16">
      <c r="N1113" s="141" t="str">
        <f>IFERROR(INDEX(table[Désignation],MATCH(ROW()-4,table[Ordre],0)),"")</f>
        <v/>
      </c>
      <c r="O1113" s="139" t="str">
        <f>IFERROR(INDEX(table[[Fournisseur ]],MATCH(ROW()-4,table[Ordre2],0)),"")</f>
        <v/>
      </c>
      <c r="P1113" s="139" t="str">
        <f>IFERROR(INDEX(table[Détails],MATCH(ROW()-4,table[Ordre3],0)),"")</f>
        <v/>
      </c>
    </row>
    <row r="1114" spans="14:16">
      <c r="N1114" s="141" t="str">
        <f>IFERROR(INDEX(table[Désignation],MATCH(ROW()-4,table[Ordre],0)),"")</f>
        <v/>
      </c>
      <c r="O1114" s="139" t="str">
        <f>IFERROR(INDEX(table[[Fournisseur ]],MATCH(ROW()-4,table[Ordre2],0)),"")</f>
        <v/>
      </c>
      <c r="P1114" s="139" t="str">
        <f>IFERROR(INDEX(table[Détails],MATCH(ROW()-4,table[Ordre3],0)),"")</f>
        <v/>
      </c>
    </row>
    <row r="1115" spans="14:16">
      <c r="N1115" s="141" t="str">
        <f>IFERROR(INDEX(table[Désignation],MATCH(ROW()-4,table[Ordre],0)),"")</f>
        <v/>
      </c>
      <c r="O1115" s="139" t="str">
        <f>IFERROR(INDEX(table[[Fournisseur ]],MATCH(ROW()-4,table[Ordre2],0)),"")</f>
        <v/>
      </c>
      <c r="P1115" s="139" t="str">
        <f>IFERROR(INDEX(table[Détails],MATCH(ROW()-4,table[Ordre3],0)),"")</f>
        <v/>
      </c>
    </row>
    <row r="1116" spans="14:16">
      <c r="N1116" s="141" t="str">
        <f>IFERROR(INDEX(table[Désignation],MATCH(ROW()-4,table[Ordre],0)),"")</f>
        <v/>
      </c>
      <c r="O1116" s="139" t="str">
        <f>IFERROR(INDEX(table[[Fournisseur ]],MATCH(ROW()-4,table[Ordre2],0)),"")</f>
        <v/>
      </c>
      <c r="P1116" s="139" t="str">
        <f>IFERROR(INDEX(table[Détails],MATCH(ROW()-4,table[Ordre3],0)),"")</f>
        <v/>
      </c>
    </row>
    <row r="1117" spans="14:16">
      <c r="N1117" s="141" t="str">
        <f>IFERROR(INDEX(table[Désignation],MATCH(ROW()-4,table[Ordre],0)),"")</f>
        <v/>
      </c>
      <c r="O1117" s="139" t="str">
        <f>IFERROR(INDEX(table[[Fournisseur ]],MATCH(ROW()-4,table[Ordre2],0)),"")</f>
        <v/>
      </c>
      <c r="P1117" s="139" t="str">
        <f>IFERROR(INDEX(table[Détails],MATCH(ROW()-4,table[Ordre3],0)),"")</f>
        <v/>
      </c>
    </row>
    <row r="1118" spans="14:16">
      <c r="N1118" s="141" t="str">
        <f>IFERROR(INDEX(table[Désignation],MATCH(ROW()-4,table[Ordre],0)),"")</f>
        <v/>
      </c>
      <c r="O1118" s="139" t="str">
        <f>IFERROR(INDEX(table[[Fournisseur ]],MATCH(ROW()-4,table[Ordre2],0)),"")</f>
        <v/>
      </c>
      <c r="P1118" s="139" t="str">
        <f>IFERROR(INDEX(table[Détails],MATCH(ROW()-4,table[Ordre3],0)),"")</f>
        <v/>
      </c>
    </row>
    <row r="1119" spans="14:16">
      <c r="N1119" s="141" t="str">
        <f>IFERROR(INDEX(table[Désignation],MATCH(ROW()-4,table[Ordre],0)),"")</f>
        <v/>
      </c>
      <c r="O1119" s="139" t="str">
        <f>IFERROR(INDEX(table[[Fournisseur ]],MATCH(ROW()-4,table[Ordre2],0)),"")</f>
        <v/>
      </c>
      <c r="P1119" s="139" t="str">
        <f>IFERROR(INDEX(table[Détails],MATCH(ROW()-4,table[Ordre3],0)),"")</f>
        <v/>
      </c>
    </row>
    <row r="1120" spans="14:16">
      <c r="N1120" s="141" t="str">
        <f>IFERROR(INDEX(table[Désignation],MATCH(ROW()-4,table[Ordre],0)),"")</f>
        <v/>
      </c>
      <c r="O1120" s="139" t="str">
        <f>IFERROR(INDEX(table[[Fournisseur ]],MATCH(ROW()-4,table[Ordre2],0)),"")</f>
        <v/>
      </c>
      <c r="P1120" s="139" t="str">
        <f>IFERROR(INDEX(table[Détails],MATCH(ROW()-4,table[Ordre3],0)),"")</f>
        <v/>
      </c>
    </row>
    <row r="1121" spans="14:16">
      <c r="N1121" s="141" t="str">
        <f>IFERROR(INDEX(table[Désignation],MATCH(ROW()-4,table[Ordre],0)),"")</f>
        <v/>
      </c>
      <c r="O1121" s="139" t="str">
        <f>IFERROR(INDEX(table[[Fournisseur ]],MATCH(ROW()-4,table[Ordre2],0)),"")</f>
        <v/>
      </c>
      <c r="P1121" s="139" t="str">
        <f>IFERROR(INDEX(table[Détails],MATCH(ROW()-4,table[Ordre3],0)),"")</f>
        <v/>
      </c>
    </row>
    <row r="1122" spans="14:16">
      <c r="N1122" s="141" t="str">
        <f>IFERROR(INDEX(table[Désignation],MATCH(ROW()-4,table[Ordre],0)),"")</f>
        <v/>
      </c>
      <c r="O1122" s="139" t="str">
        <f>IFERROR(INDEX(table[[Fournisseur ]],MATCH(ROW()-4,table[Ordre2],0)),"")</f>
        <v/>
      </c>
      <c r="P1122" s="139" t="str">
        <f>IFERROR(INDEX(table[Détails],MATCH(ROW()-4,table[Ordre3],0)),"")</f>
        <v/>
      </c>
    </row>
    <row r="1123" spans="14:16">
      <c r="N1123" s="141" t="str">
        <f>IFERROR(INDEX(table[Désignation],MATCH(ROW()-4,table[Ordre],0)),"")</f>
        <v/>
      </c>
      <c r="O1123" s="139" t="str">
        <f>IFERROR(INDEX(table[[Fournisseur ]],MATCH(ROW()-4,table[Ordre2],0)),"")</f>
        <v/>
      </c>
      <c r="P1123" s="139" t="str">
        <f>IFERROR(INDEX(table[Détails],MATCH(ROW()-4,table[Ordre3],0)),"")</f>
        <v/>
      </c>
    </row>
    <row r="1124" spans="14:16">
      <c r="N1124" s="141" t="str">
        <f>IFERROR(INDEX(table[Désignation],MATCH(ROW()-4,table[Ordre],0)),"")</f>
        <v/>
      </c>
      <c r="O1124" s="139" t="str">
        <f>IFERROR(INDEX(table[[Fournisseur ]],MATCH(ROW()-4,table[Ordre2],0)),"")</f>
        <v/>
      </c>
      <c r="P1124" s="139" t="str">
        <f>IFERROR(INDEX(table[Détails],MATCH(ROW()-4,table[Ordre3],0)),"")</f>
        <v/>
      </c>
    </row>
    <row r="1125" spans="14:16">
      <c r="N1125" s="141" t="str">
        <f>IFERROR(INDEX(table[Désignation],MATCH(ROW()-4,table[Ordre],0)),"")</f>
        <v/>
      </c>
      <c r="O1125" s="139" t="str">
        <f>IFERROR(INDEX(table[[Fournisseur ]],MATCH(ROW()-4,table[Ordre2],0)),"")</f>
        <v/>
      </c>
      <c r="P1125" s="139" t="str">
        <f>IFERROR(INDEX(table[Détails],MATCH(ROW()-4,table[Ordre3],0)),"")</f>
        <v/>
      </c>
    </row>
    <row r="1126" spans="14:16">
      <c r="N1126" s="141" t="str">
        <f>IFERROR(INDEX(table[Désignation],MATCH(ROW()-4,table[Ordre],0)),"")</f>
        <v/>
      </c>
      <c r="O1126" s="139" t="str">
        <f>IFERROR(INDEX(table[[Fournisseur ]],MATCH(ROW()-4,table[Ordre2],0)),"")</f>
        <v/>
      </c>
      <c r="P1126" s="139" t="str">
        <f>IFERROR(INDEX(table[Détails],MATCH(ROW()-4,table[Ordre3],0)),"")</f>
        <v/>
      </c>
    </row>
    <row r="1127" spans="14:16">
      <c r="N1127" s="141" t="str">
        <f>IFERROR(INDEX(table[Désignation],MATCH(ROW()-4,table[Ordre],0)),"")</f>
        <v/>
      </c>
      <c r="O1127" s="139" t="str">
        <f>IFERROR(INDEX(table[[Fournisseur ]],MATCH(ROW()-4,table[Ordre2],0)),"")</f>
        <v/>
      </c>
      <c r="P1127" s="139" t="str">
        <f>IFERROR(INDEX(table[Détails],MATCH(ROW()-4,table[Ordre3],0)),"")</f>
        <v/>
      </c>
    </row>
    <row r="1128" spans="14:16">
      <c r="N1128" s="141" t="str">
        <f>IFERROR(INDEX(table[Désignation],MATCH(ROW()-4,table[Ordre],0)),"")</f>
        <v/>
      </c>
      <c r="O1128" s="139" t="str">
        <f>IFERROR(INDEX(table[[Fournisseur ]],MATCH(ROW()-4,table[Ordre2],0)),"")</f>
        <v/>
      </c>
      <c r="P1128" s="139" t="str">
        <f>IFERROR(INDEX(table[Détails],MATCH(ROW()-4,table[Ordre3],0)),"")</f>
        <v/>
      </c>
    </row>
    <row r="1129" spans="14:16">
      <c r="N1129" s="141" t="str">
        <f>IFERROR(INDEX(table[Désignation],MATCH(ROW()-4,table[Ordre],0)),"")</f>
        <v/>
      </c>
      <c r="O1129" s="139" t="str">
        <f>IFERROR(INDEX(table[[Fournisseur ]],MATCH(ROW()-4,table[Ordre2],0)),"")</f>
        <v/>
      </c>
      <c r="P1129" s="139" t="str">
        <f>IFERROR(INDEX(table[Détails],MATCH(ROW()-4,table[Ordre3],0)),"")</f>
        <v/>
      </c>
    </row>
    <row r="1130" spans="14:16">
      <c r="N1130" s="141" t="str">
        <f>IFERROR(INDEX(table[Désignation],MATCH(ROW()-4,table[Ordre],0)),"")</f>
        <v/>
      </c>
      <c r="O1130" s="139" t="str">
        <f>IFERROR(INDEX(table[[Fournisseur ]],MATCH(ROW()-4,table[Ordre2],0)),"")</f>
        <v/>
      </c>
      <c r="P1130" s="139" t="str">
        <f>IFERROR(INDEX(table[Détails],MATCH(ROW()-4,table[Ordre3],0)),"")</f>
        <v/>
      </c>
    </row>
    <row r="1131" spans="14:16">
      <c r="N1131" s="141" t="str">
        <f>IFERROR(INDEX(table[Désignation],MATCH(ROW()-4,table[Ordre],0)),"")</f>
        <v/>
      </c>
      <c r="O1131" s="139" t="str">
        <f>IFERROR(INDEX(table[[Fournisseur ]],MATCH(ROW()-4,table[Ordre2],0)),"")</f>
        <v/>
      </c>
      <c r="P1131" s="139" t="str">
        <f>IFERROR(INDEX(table[Détails],MATCH(ROW()-4,table[Ordre3],0)),"")</f>
        <v/>
      </c>
    </row>
    <row r="1132" spans="14:16">
      <c r="N1132" s="141" t="str">
        <f>IFERROR(INDEX(table[Désignation],MATCH(ROW()-4,table[Ordre],0)),"")</f>
        <v/>
      </c>
      <c r="O1132" s="139" t="str">
        <f>IFERROR(INDEX(table[[Fournisseur ]],MATCH(ROW()-4,table[Ordre2],0)),"")</f>
        <v/>
      </c>
      <c r="P1132" s="139" t="str">
        <f>IFERROR(INDEX(table[Détails],MATCH(ROW()-4,table[Ordre3],0)),"")</f>
        <v/>
      </c>
    </row>
    <row r="1133" spans="14:16">
      <c r="N1133" s="141" t="str">
        <f>IFERROR(INDEX(table[Désignation],MATCH(ROW()-4,table[Ordre],0)),"")</f>
        <v/>
      </c>
      <c r="O1133" s="139" t="str">
        <f>IFERROR(INDEX(table[[Fournisseur ]],MATCH(ROW()-4,table[Ordre2],0)),"")</f>
        <v/>
      </c>
      <c r="P1133" s="139" t="str">
        <f>IFERROR(INDEX(table[Détails],MATCH(ROW()-4,table[Ordre3],0)),"")</f>
        <v/>
      </c>
    </row>
    <row r="1134" spans="14:16">
      <c r="N1134" s="141" t="str">
        <f>IFERROR(INDEX(table[Désignation],MATCH(ROW()-4,table[Ordre],0)),"")</f>
        <v/>
      </c>
      <c r="O1134" s="139" t="str">
        <f>IFERROR(INDEX(table[[Fournisseur ]],MATCH(ROW()-4,table[Ordre2],0)),"")</f>
        <v/>
      </c>
      <c r="P1134" s="139" t="str">
        <f>IFERROR(INDEX(table[Détails],MATCH(ROW()-4,table[Ordre3],0)),"")</f>
        <v/>
      </c>
    </row>
    <row r="1135" spans="14:16">
      <c r="N1135" s="141" t="str">
        <f>IFERROR(INDEX(table[Désignation],MATCH(ROW()-4,table[Ordre],0)),"")</f>
        <v/>
      </c>
      <c r="O1135" s="139" t="str">
        <f>IFERROR(INDEX(table[[Fournisseur ]],MATCH(ROW()-4,table[Ordre2],0)),"")</f>
        <v/>
      </c>
      <c r="P1135" s="139" t="str">
        <f>IFERROR(INDEX(table[Détails],MATCH(ROW()-4,table[Ordre3],0)),"")</f>
        <v/>
      </c>
    </row>
    <row r="1136" spans="14:16">
      <c r="N1136" s="141" t="str">
        <f>IFERROR(INDEX(table[Désignation],MATCH(ROW()-4,table[Ordre],0)),"")</f>
        <v/>
      </c>
      <c r="O1136" s="139" t="str">
        <f>IFERROR(INDEX(table[[Fournisseur ]],MATCH(ROW()-4,table[Ordre2],0)),"")</f>
        <v/>
      </c>
      <c r="P1136" s="139" t="str">
        <f>IFERROR(INDEX(table[Détails],MATCH(ROW()-4,table[Ordre3],0)),"")</f>
        <v/>
      </c>
    </row>
    <row r="1137" spans="14:16">
      <c r="N1137" s="141" t="str">
        <f>IFERROR(INDEX(table[Désignation],MATCH(ROW()-4,table[Ordre],0)),"")</f>
        <v/>
      </c>
      <c r="O1137" s="139" t="str">
        <f>IFERROR(INDEX(table[[Fournisseur ]],MATCH(ROW()-4,table[Ordre2],0)),"")</f>
        <v/>
      </c>
      <c r="P1137" s="139" t="str">
        <f>IFERROR(INDEX(table[Détails],MATCH(ROW()-4,table[Ordre3],0)),"")</f>
        <v/>
      </c>
    </row>
    <row r="1138" spans="14:16">
      <c r="N1138" s="141" t="str">
        <f>IFERROR(INDEX(table[Désignation],MATCH(ROW()-4,table[Ordre],0)),"")</f>
        <v/>
      </c>
      <c r="O1138" s="139" t="str">
        <f>IFERROR(INDEX(table[[Fournisseur ]],MATCH(ROW()-4,table[Ordre2],0)),"")</f>
        <v/>
      </c>
      <c r="P1138" s="139" t="str">
        <f>IFERROR(INDEX(table[Détails],MATCH(ROW()-4,table[Ordre3],0)),"")</f>
        <v/>
      </c>
    </row>
    <row r="1139" spans="14:16">
      <c r="N1139" s="141" t="str">
        <f>IFERROR(INDEX(table[Désignation],MATCH(ROW()-4,table[Ordre],0)),"")</f>
        <v/>
      </c>
      <c r="O1139" s="139" t="str">
        <f>IFERROR(INDEX(table[[Fournisseur ]],MATCH(ROW()-4,table[Ordre2],0)),"")</f>
        <v/>
      </c>
      <c r="P1139" s="139" t="str">
        <f>IFERROR(INDEX(table[Détails],MATCH(ROW()-4,table[Ordre3],0)),"")</f>
        <v/>
      </c>
    </row>
    <row r="1140" spans="14:16">
      <c r="N1140" s="141" t="str">
        <f>IFERROR(INDEX(table[Désignation],MATCH(ROW()-4,table[Ordre],0)),"")</f>
        <v/>
      </c>
      <c r="O1140" s="139" t="str">
        <f>IFERROR(INDEX(table[[Fournisseur ]],MATCH(ROW()-4,table[Ordre2],0)),"")</f>
        <v/>
      </c>
      <c r="P1140" s="139" t="str">
        <f>IFERROR(INDEX(table[Détails],MATCH(ROW()-4,table[Ordre3],0)),"")</f>
        <v/>
      </c>
    </row>
    <row r="1141" spans="14:16">
      <c r="N1141" s="141" t="str">
        <f>IFERROR(INDEX(table[Désignation],MATCH(ROW()-4,table[Ordre],0)),"")</f>
        <v/>
      </c>
      <c r="O1141" s="139" t="str">
        <f>IFERROR(INDEX(table[[Fournisseur ]],MATCH(ROW()-4,table[Ordre2],0)),"")</f>
        <v/>
      </c>
      <c r="P1141" s="139" t="str">
        <f>IFERROR(INDEX(table[Détails],MATCH(ROW()-4,table[Ordre3],0)),"")</f>
        <v/>
      </c>
    </row>
    <row r="1142" spans="14:16">
      <c r="N1142" s="141" t="str">
        <f>IFERROR(INDEX(table[Désignation],MATCH(ROW()-4,table[Ordre],0)),"")</f>
        <v/>
      </c>
      <c r="O1142" s="139" t="str">
        <f>IFERROR(INDEX(table[[Fournisseur ]],MATCH(ROW()-4,table[Ordre2],0)),"")</f>
        <v/>
      </c>
      <c r="P1142" s="139" t="str">
        <f>IFERROR(INDEX(table[Détails],MATCH(ROW()-4,table[Ordre3],0)),"")</f>
        <v/>
      </c>
    </row>
    <row r="1143" spans="14:16">
      <c r="N1143" s="141" t="str">
        <f>IFERROR(INDEX(table[Désignation],MATCH(ROW()-4,table[Ordre],0)),"")</f>
        <v/>
      </c>
      <c r="O1143" s="139" t="str">
        <f>IFERROR(INDEX(table[[Fournisseur ]],MATCH(ROW()-4,table[Ordre2],0)),"")</f>
        <v/>
      </c>
      <c r="P1143" s="139" t="str">
        <f>IFERROR(INDEX(table[Détails],MATCH(ROW()-4,table[Ordre3],0)),"")</f>
        <v/>
      </c>
    </row>
    <row r="1144" spans="14:16">
      <c r="N1144" s="141" t="str">
        <f>IFERROR(INDEX(table[Désignation],MATCH(ROW()-4,table[Ordre],0)),"")</f>
        <v/>
      </c>
      <c r="O1144" s="139" t="str">
        <f>IFERROR(INDEX(table[[Fournisseur ]],MATCH(ROW()-4,table[Ordre2],0)),"")</f>
        <v/>
      </c>
      <c r="P1144" s="139" t="str">
        <f>IFERROR(INDEX(table[Détails],MATCH(ROW()-4,table[Ordre3],0)),"")</f>
        <v/>
      </c>
    </row>
    <row r="1145" spans="14:16">
      <c r="N1145" s="141" t="str">
        <f>IFERROR(INDEX(table[Désignation],MATCH(ROW()-4,table[Ordre],0)),"")</f>
        <v/>
      </c>
      <c r="O1145" s="139" t="str">
        <f>IFERROR(INDEX(table[[Fournisseur ]],MATCH(ROW()-4,table[Ordre2],0)),"")</f>
        <v/>
      </c>
      <c r="P1145" s="139" t="str">
        <f>IFERROR(INDEX(table[Détails],MATCH(ROW()-4,table[Ordre3],0)),"")</f>
        <v/>
      </c>
    </row>
    <row r="1146" spans="14:16">
      <c r="N1146" s="141" t="str">
        <f>IFERROR(INDEX(table[Désignation],MATCH(ROW()-4,table[Ordre],0)),"")</f>
        <v/>
      </c>
      <c r="O1146" s="139" t="str">
        <f>IFERROR(INDEX(table[[Fournisseur ]],MATCH(ROW()-4,table[Ordre2],0)),"")</f>
        <v/>
      </c>
      <c r="P1146" s="139" t="str">
        <f>IFERROR(INDEX(table[Détails],MATCH(ROW()-4,table[Ordre3],0)),"")</f>
        <v/>
      </c>
    </row>
    <row r="1147" spans="14:16">
      <c r="N1147" s="141" t="str">
        <f>IFERROR(INDEX(table[Désignation],MATCH(ROW()-4,table[Ordre],0)),"")</f>
        <v/>
      </c>
      <c r="O1147" s="139" t="str">
        <f>IFERROR(INDEX(table[[Fournisseur ]],MATCH(ROW()-4,table[Ordre2],0)),"")</f>
        <v/>
      </c>
      <c r="P1147" s="139" t="str">
        <f>IFERROR(INDEX(table[Détails],MATCH(ROW()-4,table[Ordre3],0)),"")</f>
        <v/>
      </c>
    </row>
    <row r="1148" spans="14:16">
      <c r="N1148" s="141" t="str">
        <f>IFERROR(INDEX(table[Désignation],MATCH(ROW()-4,table[Ordre],0)),"")</f>
        <v/>
      </c>
      <c r="O1148" s="139" t="str">
        <f>IFERROR(INDEX(table[[Fournisseur ]],MATCH(ROW()-4,table[Ordre2],0)),"")</f>
        <v/>
      </c>
      <c r="P1148" s="139" t="str">
        <f>IFERROR(INDEX(table[Détails],MATCH(ROW()-4,table[Ordre3],0)),"")</f>
        <v/>
      </c>
    </row>
    <row r="1149" spans="14:16">
      <c r="N1149" s="141" t="str">
        <f>IFERROR(INDEX(table[Désignation],MATCH(ROW()-4,table[Ordre],0)),"")</f>
        <v/>
      </c>
      <c r="O1149" s="139" t="str">
        <f>IFERROR(INDEX(table[[Fournisseur ]],MATCH(ROW()-4,table[Ordre2],0)),"")</f>
        <v/>
      </c>
      <c r="P1149" s="139" t="str">
        <f>IFERROR(INDEX(table[Détails],MATCH(ROW()-4,table[Ordre3],0)),"")</f>
        <v/>
      </c>
    </row>
    <row r="1150" spans="14:16">
      <c r="N1150" s="141" t="str">
        <f>IFERROR(INDEX(table[Désignation],MATCH(ROW()-4,table[Ordre],0)),"")</f>
        <v/>
      </c>
      <c r="O1150" s="139" t="str">
        <f>IFERROR(INDEX(table[[Fournisseur ]],MATCH(ROW()-4,table[Ordre2],0)),"")</f>
        <v/>
      </c>
      <c r="P1150" s="139" t="str">
        <f>IFERROR(INDEX(table[Détails],MATCH(ROW()-4,table[Ordre3],0)),"")</f>
        <v/>
      </c>
    </row>
    <row r="1151" spans="14:16">
      <c r="N1151" s="141" t="str">
        <f>IFERROR(INDEX(table[Désignation],MATCH(ROW()-4,table[Ordre],0)),"")</f>
        <v/>
      </c>
      <c r="O1151" s="139" t="str">
        <f>IFERROR(INDEX(table[[Fournisseur ]],MATCH(ROW()-4,table[Ordre2],0)),"")</f>
        <v/>
      </c>
      <c r="P1151" s="139" t="str">
        <f>IFERROR(INDEX(table[Détails],MATCH(ROW()-4,table[Ordre3],0)),"")</f>
        <v/>
      </c>
    </row>
    <row r="1152" spans="14:16">
      <c r="N1152" s="141" t="str">
        <f>IFERROR(INDEX(table[Désignation],MATCH(ROW()-4,table[Ordre],0)),"")</f>
        <v/>
      </c>
      <c r="O1152" s="139" t="str">
        <f>IFERROR(INDEX(table[[Fournisseur ]],MATCH(ROW()-4,table[Ordre2],0)),"")</f>
        <v/>
      </c>
      <c r="P1152" s="139" t="str">
        <f>IFERROR(INDEX(table[Détails],MATCH(ROW()-4,table[Ordre3],0)),"")</f>
        <v/>
      </c>
    </row>
    <row r="1153" spans="14:16">
      <c r="N1153" s="141" t="str">
        <f>IFERROR(INDEX(table[Désignation],MATCH(ROW()-4,table[Ordre],0)),"")</f>
        <v/>
      </c>
      <c r="O1153" s="139" t="str">
        <f>IFERROR(INDEX(table[[Fournisseur ]],MATCH(ROW()-4,table[Ordre2],0)),"")</f>
        <v/>
      </c>
      <c r="P1153" s="139" t="str">
        <f>IFERROR(INDEX(table[Détails],MATCH(ROW()-4,table[Ordre3],0)),"")</f>
        <v/>
      </c>
    </row>
    <row r="1154" spans="14:16">
      <c r="N1154" s="141" t="str">
        <f>IFERROR(INDEX(table[Désignation],MATCH(ROW()-4,table[Ordre],0)),"")</f>
        <v/>
      </c>
      <c r="O1154" s="139" t="str">
        <f>IFERROR(INDEX(table[[Fournisseur ]],MATCH(ROW()-4,table[Ordre2],0)),"")</f>
        <v/>
      </c>
      <c r="P1154" s="139" t="str">
        <f>IFERROR(INDEX(table[Détails],MATCH(ROW()-4,table[Ordre3],0)),"")</f>
        <v/>
      </c>
    </row>
    <row r="1155" spans="14:16">
      <c r="N1155" s="141" t="str">
        <f>IFERROR(INDEX(table[Désignation],MATCH(ROW()-4,table[Ordre],0)),"")</f>
        <v/>
      </c>
      <c r="O1155" s="139" t="str">
        <f>IFERROR(INDEX(table[[Fournisseur ]],MATCH(ROW()-4,table[Ordre2],0)),"")</f>
        <v/>
      </c>
      <c r="P1155" s="139" t="str">
        <f>IFERROR(INDEX(table[Détails],MATCH(ROW()-4,table[Ordre3],0)),"")</f>
        <v/>
      </c>
    </row>
    <row r="1156" spans="14:16">
      <c r="N1156" s="141" t="str">
        <f>IFERROR(INDEX(table[Désignation],MATCH(ROW()-4,table[Ordre],0)),"")</f>
        <v/>
      </c>
      <c r="O1156" s="139" t="str">
        <f>IFERROR(INDEX(table[[Fournisseur ]],MATCH(ROW()-4,table[Ordre2],0)),"")</f>
        <v/>
      </c>
      <c r="P1156" s="139" t="str">
        <f>IFERROR(INDEX(table[Détails],MATCH(ROW()-4,table[Ordre3],0)),"")</f>
        <v/>
      </c>
    </row>
    <row r="1157" spans="14:16">
      <c r="N1157" s="141" t="str">
        <f>IFERROR(INDEX(table[Désignation],MATCH(ROW()-4,table[Ordre],0)),"")</f>
        <v/>
      </c>
      <c r="O1157" s="139" t="str">
        <f>IFERROR(INDEX(table[[Fournisseur ]],MATCH(ROW()-4,table[Ordre2],0)),"")</f>
        <v/>
      </c>
      <c r="P1157" s="139" t="str">
        <f>IFERROR(INDEX(table[Détails],MATCH(ROW()-4,table[Ordre3],0)),"")</f>
        <v/>
      </c>
    </row>
    <row r="1158" spans="14:16">
      <c r="N1158" s="141" t="str">
        <f>IFERROR(INDEX(table[Désignation],MATCH(ROW()-4,table[Ordre],0)),"")</f>
        <v/>
      </c>
      <c r="O1158" s="139" t="str">
        <f>IFERROR(INDEX(table[[Fournisseur ]],MATCH(ROW()-4,table[Ordre2],0)),"")</f>
        <v/>
      </c>
      <c r="P1158" s="139" t="str">
        <f>IFERROR(INDEX(table[Détails],MATCH(ROW()-4,table[Ordre3],0)),"")</f>
        <v/>
      </c>
    </row>
    <row r="1159" spans="14:16">
      <c r="N1159" s="141" t="str">
        <f>IFERROR(INDEX(table[Désignation],MATCH(ROW()-4,table[Ordre],0)),"")</f>
        <v/>
      </c>
      <c r="O1159" s="139" t="str">
        <f>IFERROR(INDEX(table[[Fournisseur ]],MATCH(ROW()-4,table[Ordre2],0)),"")</f>
        <v/>
      </c>
      <c r="P1159" s="139" t="str">
        <f>IFERROR(INDEX(table[Détails],MATCH(ROW()-4,table[Ordre3],0)),"")</f>
        <v/>
      </c>
    </row>
    <row r="1160" spans="14:16">
      <c r="N1160" s="141" t="str">
        <f>IFERROR(INDEX(table[Désignation],MATCH(ROW()-4,table[Ordre],0)),"")</f>
        <v/>
      </c>
      <c r="O1160" s="139" t="str">
        <f>IFERROR(INDEX(table[[Fournisseur ]],MATCH(ROW()-4,table[Ordre2],0)),"")</f>
        <v/>
      </c>
      <c r="P1160" s="139" t="str">
        <f>IFERROR(INDEX(table[Détails],MATCH(ROW()-4,table[Ordre3],0)),"")</f>
        <v/>
      </c>
    </row>
    <row r="1161" spans="14:16">
      <c r="N1161" s="141" t="str">
        <f>IFERROR(INDEX(table[Désignation],MATCH(ROW()-4,table[Ordre],0)),"")</f>
        <v/>
      </c>
      <c r="O1161" s="139" t="str">
        <f>IFERROR(INDEX(table[[Fournisseur ]],MATCH(ROW()-4,table[Ordre2],0)),"")</f>
        <v/>
      </c>
      <c r="P1161" s="139" t="str">
        <f>IFERROR(INDEX(table[Détails],MATCH(ROW()-4,table[Ordre3],0)),"")</f>
        <v/>
      </c>
    </row>
    <row r="1162" spans="14:16">
      <c r="N1162" s="141" t="str">
        <f>IFERROR(INDEX(table[Désignation],MATCH(ROW()-4,table[Ordre],0)),"")</f>
        <v/>
      </c>
      <c r="O1162" s="139" t="str">
        <f>IFERROR(INDEX(table[[Fournisseur ]],MATCH(ROW()-4,table[Ordre2],0)),"")</f>
        <v/>
      </c>
      <c r="P1162" s="139" t="str">
        <f>IFERROR(INDEX(table[Détails],MATCH(ROW()-4,table[Ordre3],0)),"")</f>
        <v/>
      </c>
    </row>
    <row r="1163" spans="14:16">
      <c r="N1163" s="141" t="str">
        <f>IFERROR(INDEX(table[Désignation],MATCH(ROW()-4,table[Ordre],0)),"")</f>
        <v/>
      </c>
      <c r="O1163" s="139" t="str">
        <f>IFERROR(INDEX(table[[Fournisseur ]],MATCH(ROW()-4,table[Ordre2],0)),"")</f>
        <v/>
      </c>
      <c r="P1163" s="139" t="str">
        <f>IFERROR(INDEX(table[Détails],MATCH(ROW()-4,table[Ordre3],0)),"")</f>
        <v/>
      </c>
    </row>
    <row r="1164" spans="14:16">
      <c r="N1164" s="141" t="str">
        <f>IFERROR(INDEX(table[Désignation],MATCH(ROW()-4,table[Ordre],0)),"")</f>
        <v/>
      </c>
      <c r="O1164" s="139" t="str">
        <f>IFERROR(INDEX(table[[Fournisseur ]],MATCH(ROW()-4,table[Ordre2],0)),"")</f>
        <v/>
      </c>
      <c r="P1164" s="139" t="str">
        <f>IFERROR(INDEX(table[Détails],MATCH(ROW()-4,table[Ordre3],0)),"")</f>
        <v/>
      </c>
    </row>
    <row r="1165" spans="14:16">
      <c r="N1165" s="141" t="str">
        <f>IFERROR(INDEX(table[Désignation],MATCH(ROW()-4,table[Ordre],0)),"")</f>
        <v/>
      </c>
      <c r="O1165" s="139" t="str">
        <f>IFERROR(INDEX(table[[Fournisseur ]],MATCH(ROW()-4,table[Ordre2],0)),"")</f>
        <v/>
      </c>
      <c r="P1165" s="139" t="str">
        <f>IFERROR(INDEX(table[Détails],MATCH(ROW()-4,table[Ordre3],0)),"")</f>
        <v/>
      </c>
    </row>
    <row r="1166" spans="14:16">
      <c r="N1166" s="141" t="str">
        <f>IFERROR(INDEX(table[Désignation],MATCH(ROW()-4,table[Ordre],0)),"")</f>
        <v/>
      </c>
      <c r="O1166" s="139" t="str">
        <f>IFERROR(INDEX(table[[Fournisseur ]],MATCH(ROW()-4,table[Ordre2],0)),"")</f>
        <v/>
      </c>
      <c r="P1166" s="139" t="str">
        <f>IFERROR(INDEX(table[Détails],MATCH(ROW()-4,table[Ordre3],0)),"")</f>
        <v/>
      </c>
    </row>
    <row r="1167" spans="14:16">
      <c r="N1167" s="141" t="str">
        <f>IFERROR(INDEX(table[Désignation],MATCH(ROW()-4,table[Ordre],0)),"")</f>
        <v/>
      </c>
      <c r="O1167" s="139" t="str">
        <f>IFERROR(INDEX(table[[Fournisseur ]],MATCH(ROW()-4,table[Ordre2],0)),"")</f>
        <v/>
      </c>
      <c r="P1167" s="139" t="str">
        <f>IFERROR(INDEX(table[Détails],MATCH(ROW()-4,table[Ordre3],0)),"")</f>
        <v/>
      </c>
    </row>
    <row r="1168" spans="14:16">
      <c r="N1168" s="141" t="str">
        <f>IFERROR(INDEX(table[Désignation],MATCH(ROW()-4,table[Ordre],0)),"")</f>
        <v/>
      </c>
      <c r="O1168" s="139" t="str">
        <f>IFERROR(INDEX(table[[Fournisseur ]],MATCH(ROW()-4,table[Ordre2],0)),"")</f>
        <v/>
      </c>
      <c r="P1168" s="139" t="str">
        <f>IFERROR(INDEX(table[Détails],MATCH(ROW()-4,table[Ordre3],0)),"")</f>
        <v/>
      </c>
    </row>
    <row r="1169" spans="14:16">
      <c r="N1169" s="141" t="str">
        <f>IFERROR(INDEX(table[Désignation],MATCH(ROW()-4,table[Ordre],0)),"")</f>
        <v/>
      </c>
      <c r="O1169" s="139" t="str">
        <f>IFERROR(INDEX(table[[Fournisseur ]],MATCH(ROW()-4,table[Ordre2],0)),"")</f>
        <v/>
      </c>
      <c r="P1169" s="139" t="str">
        <f>IFERROR(INDEX(table[Détails],MATCH(ROW()-4,table[Ordre3],0)),"")</f>
        <v/>
      </c>
    </row>
    <row r="1170" spans="14:16">
      <c r="N1170" s="141" t="str">
        <f>IFERROR(INDEX(table[Désignation],MATCH(ROW()-4,table[Ordre],0)),"")</f>
        <v/>
      </c>
      <c r="O1170" s="139" t="str">
        <f>IFERROR(INDEX(table[[Fournisseur ]],MATCH(ROW()-4,table[Ordre2],0)),"")</f>
        <v/>
      </c>
      <c r="P1170" s="139" t="str">
        <f>IFERROR(INDEX(table[Détails],MATCH(ROW()-4,table[Ordre3],0)),"")</f>
        <v/>
      </c>
    </row>
    <row r="1171" spans="14:16">
      <c r="N1171" s="141" t="str">
        <f>IFERROR(INDEX(table[Désignation],MATCH(ROW()-4,table[Ordre],0)),"")</f>
        <v/>
      </c>
      <c r="O1171" s="139" t="str">
        <f>IFERROR(INDEX(table[[Fournisseur ]],MATCH(ROW()-4,table[Ordre2],0)),"")</f>
        <v/>
      </c>
      <c r="P1171" s="139" t="str">
        <f>IFERROR(INDEX(table[Détails],MATCH(ROW()-4,table[Ordre3],0)),"")</f>
        <v/>
      </c>
    </row>
    <row r="1172" spans="14:16">
      <c r="N1172" s="141" t="str">
        <f>IFERROR(INDEX(table[Désignation],MATCH(ROW()-4,table[Ordre],0)),"")</f>
        <v/>
      </c>
      <c r="O1172" s="139" t="str">
        <f>IFERROR(INDEX(table[[Fournisseur ]],MATCH(ROW()-4,table[Ordre2],0)),"")</f>
        <v/>
      </c>
      <c r="P1172" s="139" t="str">
        <f>IFERROR(INDEX(table[Détails],MATCH(ROW()-4,table[Ordre3],0)),"")</f>
        <v/>
      </c>
    </row>
    <row r="1173" spans="14:16">
      <c r="N1173" s="141" t="str">
        <f>IFERROR(INDEX(table[Désignation],MATCH(ROW()-4,table[Ordre],0)),"")</f>
        <v/>
      </c>
      <c r="O1173" s="139" t="str">
        <f>IFERROR(INDEX(table[[Fournisseur ]],MATCH(ROW()-4,table[Ordre2],0)),"")</f>
        <v/>
      </c>
      <c r="P1173" s="139" t="str">
        <f>IFERROR(INDEX(table[Détails],MATCH(ROW()-4,table[Ordre3],0)),"")</f>
        <v/>
      </c>
    </row>
    <row r="1174" spans="14:16">
      <c r="N1174" s="141" t="str">
        <f>IFERROR(INDEX(table[Désignation],MATCH(ROW()-4,table[Ordre],0)),"")</f>
        <v/>
      </c>
      <c r="O1174" s="139" t="str">
        <f>IFERROR(INDEX(table[[Fournisseur ]],MATCH(ROW()-4,table[Ordre2],0)),"")</f>
        <v/>
      </c>
      <c r="P1174" s="139" t="str">
        <f>IFERROR(INDEX(table[Détails],MATCH(ROW()-4,table[Ordre3],0)),"")</f>
        <v/>
      </c>
    </row>
    <row r="1175" spans="14:16">
      <c r="N1175" s="141" t="str">
        <f>IFERROR(INDEX(table[Désignation],MATCH(ROW()-4,table[Ordre],0)),"")</f>
        <v/>
      </c>
      <c r="O1175" s="139" t="str">
        <f>IFERROR(INDEX(table[[Fournisseur ]],MATCH(ROW()-4,table[Ordre2],0)),"")</f>
        <v/>
      </c>
      <c r="P1175" s="139" t="str">
        <f>IFERROR(INDEX(table[Détails],MATCH(ROW()-4,table[Ordre3],0)),"")</f>
        <v/>
      </c>
    </row>
    <row r="1176" spans="14:16">
      <c r="N1176" s="141" t="str">
        <f>IFERROR(INDEX(table[Désignation],MATCH(ROW()-4,table[Ordre],0)),"")</f>
        <v/>
      </c>
      <c r="O1176" s="139" t="str">
        <f>IFERROR(INDEX(table[[Fournisseur ]],MATCH(ROW()-4,table[Ordre2],0)),"")</f>
        <v/>
      </c>
      <c r="P1176" s="139" t="str">
        <f>IFERROR(INDEX(table[Détails],MATCH(ROW()-4,table[Ordre3],0)),"")</f>
        <v/>
      </c>
    </row>
    <row r="1177" spans="14:16">
      <c r="N1177" s="141" t="str">
        <f>IFERROR(INDEX(table[Désignation],MATCH(ROW()-4,table[Ordre],0)),"")</f>
        <v/>
      </c>
      <c r="O1177" s="139" t="str">
        <f>IFERROR(INDEX(table[[Fournisseur ]],MATCH(ROW()-4,table[Ordre2],0)),"")</f>
        <v/>
      </c>
      <c r="P1177" s="139" t="str">
        <f>IFERROR(INDEX(table[Détails],MATCH(ROW()-4,table[Ordre3],0)),"")</f>
        <v/>
      </c>
    </row>
    <row r="1178" spans="14:16">
      <c r="N1178" s="141" t="str">
        <f>IFERROR(INDEX(table[Désignation],MATCH(ROW()-4,table[Ordre],0)),"")</f>
        <v/>
      </c>
      <c r="O1178" s="139" t="str">
        <f>IFERROR(INDEX(table[[Fournisseur ]],MATCH(ROW()-4,table[Ordre2],0)),"")</f>
        <v/>
      </c>
      <c r="P1178" s="139" t="str">
        <f>IFERROR(INDEX(table[Détails],MATCH(ROW()-4,table[Ordre3],0)),"")</f>
        <v/>
      </c>
    </row>
    <row r="1179" spans="14:16">
      <c r="N1179" s="141" t="str">
        <f>IFERROR(INDEX(table[Désignation],MATCH(ROW()-4,table[Ordre],0)),"")</f>
        <v/>
      </c>
      <c r="O1179" s="139" t="str">
        <f>IFERROR(INDEX(table[[Fournisseur ]],MATCH(ROW()-4,table[Ordre2],0)),"")</f>
        <v/>
      </c>
      <c r="P1179" s="139" t="str">
        <f>IFERROR(INDEX(table[Détails],MATCH(ROW()-4,table[Ordre3],0)),"")</f>
        <v/>
      </c>
    </row>
    <row r="1180" spans="14:16">
      <c r="N1180" s="141" t="str">
        <f>IFERROR(INDEX(table[Désignation],MATCH(ROW()-4,table[Ordre],0)),"")</f>
        <v/>
      </c>
      <c r="O1180" s="139" t="str">
        <f>IFERROR(INDEX(table[[Fournisseur ]],MATCH(ROW()-4,table[Ordre2],0)),"")</f>
        <v/>
      </c>
      <c r="P1180" s="139" t="str">
        <f>IFERROR(INDEX(table[Détails],MATCH(ROW()-4,table[Ordre3],0)),"")</f>
        <v/>
      </c>
    </row>
    <row r="1181" spans="14:16">
      <c r="N1181" s="141" t="str">
        <f>IFERROR(INDEX(table[Désignation],MATCH(ROW()-4,table[Ordre],0)),"")</f>
        <v/>
      </c>
      <c r="O1181" s="139" t="str">
        <f>IFERROR(INDEX(table[[Fournisseur ]],MATCH(ROW()-4,table[Ordre2],0)),"")</f>
        <v/>
      </c>
      <c r="P1181" s="139" t="str">
        <f>IFERROR(INDEX(table[Détails],MATCH(ROW()-4,table[Ordre3],0)),"")</f>
        <v/>
      </c>
    </row>
    <row r="1182" spans="14:16">
      <c r="N1182" s="141" t="str">
        <f>IFERROR(INDEX(table[Désignation],MATCH(ROW()-4,table[Ordre],0)),"")</f>
        <v/>
      </c>
      <c r="O1182" s="139" t="str">
        <f>IFERROR(INDEX(table[[Fournisseur ]],MATCH(ROW()-4,table[Ordre2],0)),"")</f>
        <v/>
      </c>
      <c r="P1182" s="139" t="str">
        <f>IFERROR(INDEX(table[Détails],MATCH(ROW()-4,table[Ordre3],0)),"")</f>
        <v/>
      </c>
    </row>
    <row r="1183" spans="14:16">
      <c r="N1183" s="141" t="str">
        <f>IFERROR(INDEX(table[Désignation],MATCH(ROW()-4,table[Ordre],0)),"")</f>
        <v/>
      </c>
      <c r="O1183" s="139" t="str">
        <f>IFERROR(INDEX(table[[Fournisseur ]],MATCH(ROW()-4,table[Ordre2],0)),"")</f>
        <v/>
      </c>
      <c r="P1183" s="139" t="str">
        <f>IFERROR(INDEX(table[Détails],MATCH(ROW()-4,table[Ordre3],0)),"")</f>
        <v/>
      </c>
    </row>
    <row r="1184" spans="14:16">
      <c r="N1184" s="141" t="str">
        <f>IFERROR(INDEX(table[Désignation],MATCH(ROW()-4,table[Ordre],0)),"")</f>
        <v/>
      </c>
      <c r="O1184" s="139" t="str">
        <f>IFERROR(INDEX(table[[Fournisseur ]],MATCH(ROW()-4,table[Ordre2],0)),"")</f>
        <v/>
      </c>
      <c r="P1184" s="139" t="str">
        <f>IFERROR(INDEX(table[Détails],MATCH(ROW()-4,table[Ordre3],0)),"")</f>
        <v/>
      </c>
    </row>
    <row r="1185" spans="14:16">
      <c r="N1185" s="141" t="str">
        <f>IFERROR(INDEX(table[Désignation],MATCH(ROW()-4,table[Ordre],0)),"")</f>
        <v/>
      </c>
      <c r="O1185" s="139" t="str">
        <f>IFERROR(INDEX(table[[Fournisseur ]],MATCH(ROW()-4,table[Ordre2],0)),"")</f>
        <v/>
      </c>
      <c r="P1185" s="139" t="str">
        <f>IFERROR(INDEX(table[Détails],MATCH(ROW()-4,table[Ordre3],0)),"")</f>
        <v/>
      </c>
    </row>
    <row r="1186" spans="14:16">
      <c r="N1186" s="141" t="str">
        <f>IFERROR(INDEX(table[Désignation],MATCH(ROW()-4,table[Ordre],0)),"")</f>
        <v/>
      </c>
      <c r="O1186" s="139" t="str">
        <f>IFERROR(INDEX(table[[Fournisseur ]],MATCH(ROW()-4,table[Ordre2],0)),"")</f>
        <v/>
      </c>
      <c r="P1186" s="139" t="str">
        <f>IFERROR(INDEX(table[Détails],MATCH(ROW()-4,table[Ordre3],0)),"")</f>
        <v/>
      </c>
    </row>
    <row r="1187" spans="14:16">
      <c r="N1187" s="141" t="str">
        <f>IFERROR(INDEX(table[Désignation],MATCH(ROW()-4,table[Ordre],0)),"")</f>
        <v/>
      </c>
      <c r="O1187" s="139" t="str">
        <f>IFERROR(INDEX(table[[Fournisseur ]],MATCH(ROW()-4,table[Ordre2],0)),"")</f>
        <v/>
      </c>
      <c r="P1187" s="139" t="str">
        <f>IFERROR(INDEX(table[Détails],MATCH(ROW()-4,table[Ordre3],0)),"")</f>
        <v/>
      </c>
    </row>
    <row r="1188" spans="14:16">
      <c r="N1188" s="141" t="str">
        <f>IFERROR(INDEX(table[Désignation],MATCH(ROW()-4,table[Ordre],0)),"")</f>
        <v/>
      </c>
      <c r="O1188" s="139" t="str">
        <f>IFERROR(INDEX(table[[Fournisseur ]],MATCH(ROW()-4,table[Ordre2],0)),"")</f>
        <v/>
      </c>
      <c r="P1188" s="139" t="str">
        <f>IFERROR(INDEX(table[Détails],MATCH(ROW()-4,table[Ordre3],0)),"")</f>
        <v/>
      </c>
    </row>
    <row r="1189" spans="14:16">
      <c r="N1189" s="141" t="str">
        <f>IFERROR(INDEX(table[Désignation],MATCH(ROW()-4,table[Ordre],0)),"")</f>
        <v/>
      </c>
      <c r="O1189" s="139" t="str">
        <f>IFERROR(INDEX(table[[Fournisseur ]],MATCH(ROW()-4,table[Ordre2],0)),"")</f>
        <v/>
      </c>
      <c r="P1189" s="139" t="str">
        <f>IFERROR(INDEX(table[Détails],MATCH(ROW()-4,table[Ordre3],0)),"")</f>
        <v/>
      </c>
    </row>
    <row r="1190" spans="14:16">
      <c r="N1190" s="141" t="str">
        <f>IFERROR(INDEX(table[Désignation],MATCH(ROW()-4,table[Ordre],0)),"")</f>
        <v/>
      </c>
      <c r="O1190" s="139" t="str">
        <f>IFERROR(INDEX(table[[Fournisseur ]],MATCH(ROW()-4,table[Ordre2],0)),"")</f>
        <v/>
      </c>
      <c r="P1190" s="139" t="str">
        <f>IFERROR(INDEX(table[Détails],MATCH(ROW()-4,table[Ordre3],0)),"")</f>
        <v/>
      </c>
    </row>
    <row r="1191" spans="14:16">
      <c r="N1191" s="141" t="str">
        <f>IFERROR(INDEX(table[Désignation],MATCH(ROW()-4,table[Ordre],0)),"")</f>
        <v/>
      </c>
      <c r="O1191" s="139" t="str">
        <f>IFERROR(INDEX(table[[Fournisseur ]],MATCH(ROW()-4,table[Ordre2],0)),"")</f>
        <v/>
      </c>
      <c r="P1191" s="139" t="str">
        <f>IFERROR(INDEX(table[Détails],MATCH(ROW()-4,table[Ordre3],0)),"")</f>
        <v/>
      </c>
    </row>
    <row r="1192" spans="14:16">
      <c r="N1192" s="141" t="str">
        <f>IFERROR(INDEX(table[Désignation],MATCH(ROW()-4,table[Ordre],0)),"")</f>
        <v/>
      </c>
      <c r="O1192" s="139" t="str">
        <f>IFERROR(INDEX(table[[Fournisseur ]],MATCH(ROW()-4,table[Ordre2],0)),"")</f>
        <v/>
      </c>
      <c r="P1192" s="139" t="str">
        <f>IFERROR(INDEX(table[Détails],MATCH(ROW()-4,table[Ordre3],0)),"")</f>
        <v/>
      </c>
    </row>
    <row r="1193" spans="14:16">
      <c r="N1193" s="141" t="str">
        <f>IFERROR(INDEX(table[Désignation],MATCH(ROW()-4,table[Ordre],0)),"")</f>
        <v/>
      </c>
      <c r="O1193" s="139" t="str">
        <f>IFERROR(INDEX(table[[Fournisseur ]],MATCH(ROW()-4,table[Ordre2],0)),"")</f>
        <v/>
      </c>
      <c r="P1193" s="139" t="str">
        <f>IFERROR(INDEX(table[Détails],MATCH(ROW()-4,table[Ordre3],0)),"")</f>
        <v/>
      </c>
    </row>
    <row r="1194" spans="14:16">
      <c r="N1194" s="141" t="str">
        <f>IFERROR(INDEX(table[Désignation],MATCH(ROW()-4,table[Ordre],0)),"")</f>
        <v/>
      </c>
      <c r="O1194" s="139" t="str">
        <f>IFERROR(INDEX(table[[Fournisseur ]],MATCH(ROW()-4,table[Ordre2],0)),"")</f>
        <v/>
      </c>
      <c r="P1194" s="139" t="str">
        <f>IFERROR(INDEX(table[Détails],MATCH(ROW()-4,table[Ordre3],0)),"")</f>
        <v/>
      </c>
    </row>
    <row r="1195" spans="14:16">
      <c r="N1195" s="141" t="str">
        <f>IFERROR(INDEX(table[Désignation],MATCH(ROW()-4,table[Ordre],0)),"")</f>
        <v/>
      </c>
      <c r="O1195" s="139" t="str">
        <f>IFERROR(INDEX(table[[Fournisseur ]],MATCH(ROW()-4,table[Ordre2],0)),"")</f>
        <v/>
      </c>
      <c r="P1195" s="139" t="str">
        <f>IFERROR(INDEX(table[Détails],MATCH(ROW()-4,table[Ordre3],0)),"")</f>
        <v/>
      </c>
    </row>
    <row r="1196" spans="14:16">
      <c r="N1196" s="141" t="str">
        <f>IFERROR(INDEX(table[Désignation],MATCH(ROW()-4,table[Ordre],0)),"")</f>
        <v/>
      </c>
      <c r="O1196" s="139" t="str">
        <f>IFERROR(INDEX(table[[Fournisseur ]],MATCH(ROW()-4,table[Ordre2],0)),"")</f>
        <v/>
      </c>
      <c r="P1196" s="139" t="str">
        <f>IFERROR(INDEX(table[Détails],MATCH(ROW()-4,table[Ordre3],0)),"")</f>
        <v/>
      </c>
    </row>
    <row r="1197" spans="14:16">
      <c r="N1197" s="141" t="str">
        <f>IFERROR(INDEX(table[Désignation],MATCH(ROW()-4,table[Ordre],0)),"")</f>
        <v/>
      </c>
      <c r="O1197" s="139" t="str">
        <f>IFERROR(INDEX(table[[Fournisseur ]],MATCH(ROW()-4,table[Ordre2],0)),"")</f>
        <v/>
      </c>
      <c r="P1197" s="139" t="str">
        <f>IFERROR(INDEX(table[Détails],MATCH(ROW()-4,table[Ordre3],0)),"")</f>
        <v/>
      </c>
    </row>
    <row r="1198" spans="14:16">
      <c r="N1198" s="141" t="str">
        <f>IFERROR(INDEX(table[Désignation],MATCH(ROW()-4,table[Ordre],0)),"")</f>
        <v/>
      </c>
      <c r="O1198" s="139" t="str">
        <f>IFERROR(INDEX(table[[Fournisseur ]],MATCH(ROW()-4,table[Ordre2],0)),"")</f>
        <v/>
      </c>
      <c r="P1198" s="139" t="str">
        <f>IFERROR(INDEX(table[Détails],MATCH(ROW()-4,table[Ordre3],0)),"")</f>
        <v/>
      </c>
    </row>
    <row r="1199" spans="14:16">
      <c r="N1199" s="141" t="str">
        <f>IFERROR(INDEX(table[Désignation],MATCH(ROW()-4,table[Ordre],0)),"")</f>
        <v/>
      </c>
      <c r="O1199" s="139" t="str">
        <f>IFERROR(INDEX(table[[Fournisseur ]],MATCH(ROW()-4,table[Ordre2],0)),"")</f>
        <v/>
      </c>
      <c r="P1199" s="139" t="str">
        <f>IFERROR(INDEX(table[Détails],MATCH(ROW()-4,table[Ordre3],0)),"")</f>
        <v/>
      </c>
    </row>
    <row r="1200" spans="14:16">
      <c r="N1200" s="141" t="str">
        <f>IFERROR(INDEX(table[Désignation],MATCH(ROW()-4,table[Ordre],0)),"")</f>
        <v/>
      </c>
      <c r="O1200" s="139" t="str">
        <f>IFERROR(INDEX(table[[Fournisseur ]],MATCH(ROW()-4,table[Ordre2],0)),"")</f>
        <v/>
      </c>
      <c r="P1200" s="139" t="str">
        <f>IFERROR(INDEX(table[Détails],MATCH(ROW()-4,table[Ordre3],0)),"")</f>
        <v/>
      </c>
    </row>
    <row r="1201" spans="14:16">
      <c r="N1201" s="141" t="str">
        <f>IFERROR(INDEX(table[Désignation],MATCH(ROW()-4,table[Ordre],0)),"")</f>
        <v/>
      </c>
      <c r="O1201" s="139" t="str">
        <f>IFERROR(INDEX(table[[Fournisseur ]],MATCH(ROW()-4,table[Ordre2],0)),"")</f>
        <v/>
      </c>
      <c r="P1201" s="139" t="str">
        <f>IFERROR(INDEX(table[Détails],MATCH(ROW()-4,table[Ordre3],0)),"")</f>
        <v/>
      </c>
    </row>
    <row r="1202" spans="14:16">
      <c r="N1202" s="141" t="str">
        <f>IFERROR(INDEX(table[Désignation],MATCH(ROW()-4,table[Ordre],0)),"")</f>
        <v/>
      </c>
      <c r="O1202" s="139" t="str">
        <f>IFERROR(INDEX(table[[Fournisseur ]],MATCH(ROW()-4,table[Ordre2],0)),"")</f>
        <v/>
      </c>
      <c r="P1202" s="139" t="str">
        <f>IFERROR(INDEX(table[Détails],MATCH(ROW()-4,table[Ordre3],0)),"")</f>
        <v/>
      </c>
    </row>
    <row r="1203" spans="14:16">
      <c r="N1203" s="141" t="str">
        <f>IFERROR(INDEX(table[Désignation],MATCH(ROW()-4,table[Ordre],0)),"")</f>
        <v/>
      </c>
      <c r="O1203" s="139" t="str">
        <f>IFERROR(INDEX(table[[Fournisseur ]],MATCH(ROW()-4,table[Ordre2],0)),"")</f>
        <v/>
      </c>
      <c r="P1203" s="139" t="str">
        <f>IFERROR(INDEX(table[Détails],MATCH(ROW()-4,table[Ordre3],0)),"")</f>
        <v/>
      </c>
    </row>
    <row r="1204" spans="14:16">
      <c r="N1204" s="141" t="str">
        <f>IFERROR(INDEX(table[Désignation],MATCH(ROW()-4,table[Ordre],0)),"")</f>
        <v/>
      </c>
      <c r="O1204" s="139" t="str">
        <f>IFERROR(INDEX(table[[Fournisseur ]],MATCH(ROW()-4,table[Ordre2],0)),"")</f>
        <v/>
      </c>
      <c r="P1204" s="139" t="str">
        <f>IFERROR(INDEX(table[Détails],MATCH(ROW()-4,table[Ordre3],0)),"")</f>
        <v/>
      </c>
    </row>
    <row r="1205" spans="14:16">
      <c r="N1205" s="141" t="str">
        <f>IFERROR(INDEX(table[Désignation],MATCH(ROW()-4,table[Ordre],0)),"")</f>
        <v/>
      </c>
      <c r="O1205" s="139" t="str">
        <f>IFERROR(INDEX(table[[Fournisseur ]],MATCH(ROW()-4,table[Ordre2],0)),"")</f>
        <v/>
      </c>
      <c r="P1205" s="139" t="str">
        <f>IFERROR(INDEX(table[Détails],MATCH(ROW()-4,table[Ordre3],0)),"")</f>
        <v/>
      </c>
    </row>
    <row r="1206" spans="14:16">
      <c r="N1206" s="141" t="str">
        <f>IFERROR(INDEX(table[Désignation],MATCH(ROW()-4,table[Ordre],0)),"")</f>
        <v/>
      </c>
      <c r="O1206" s="139" t="str">
        <f>IFERROR(INDEX(table[[Fournisseur ]],MATCH(ROW()-4,table[Ordre2],0)),"")</f>
        <v/>
      </c>
      <c r="P1206" s="139" t="str">
        <f>IFERROR(INDEX(table[Détails],MATCH(ROW()-4,table[Ordre3],0)),"")</f>
        <v/>
      </c>
    </row>
    <row r="1207" spans="14:16">
      <c r="N1207" s="141" t="str">
        <f>IFERROR(INDEX(table[Désignation],MATCH(ROW()-4,table[Ordre],0)),"")</f>
        <v/>
      </c>
      <c r="O1207" s="139" t="str">
        <f>IFERROR(INDEX(table[[Fournisseur ]],MATCH(ROW()-4,table[Ordre2],0)),"")</f>
        <v/>
      </c>
      <c r="P1207" s="139" t="str">
        <f>IFERROR(INDEX(table[Détails],MATCH(ROW()-4,table[Ordre3],0)),"")</f>
        <v/>
      </c>
    </row>
    <row r="1208" spans="14:16">
      <c r="N1208" s="141" t="str">
        <f>IFERROR(INDEX(table[Désignation],MATCH(ROW()-4,table[Ordre],0)),"")</f>
        <v/>
      </c>
      <c r="O1208" s="139" t="str">
        <f>IFERROR(INDEX(table[[Fournisseur ]],MATCH(ROW()-4,table[Ordre2],0)),"")</f>
        <v/>
      </c>
      <c r="P1208" s="139" t="str">
        <f>IFERROR(INDEX(table[Détails],MATCH(ROW()-4,table[Ordre3],0)),"")</f>
        <v/>
      </c>
    </row>
    <row r="1209" spans="14:16">
      <c r="N1209" s="141" t="str">
        <f>IFERROR(INDEX(table[Désignation],MATCH(ROW()-4,table[Ordre],0)),"")</f>
        <v/>
      </c>
      <c r="O1209" s="139" t="str">
        <f>IFERROR(INDEX(table[[Fournisseur ]],MATCH(ROW()-4,table[Ordre2],0)),"")</f>
        <v/>
      </c>
      <c r="P1209" s="139" t="str">
        <f>IFERROR(INDEX(table[Détails],MATCH(ROW()-4,table[Ordre3],0)),"")</f>
        <v/>
      </c>
    </row>
    <row r="1210" spans="14:16">
      <c r="N1210" s="141" t="str">
        <f>IFERROR(INDEX(table[Désignation],MATCH(ROW()-4,table[Ordre],0)),"")</f>
        <v/>
      </c>
      <c r="O1210" s="139" t="str">
        <f>IFERROR(INDEX(table[[Fournisseur ]],MATCH(ROW()-4,table[Ordre2],0)),"")</f>
        <v/>
      </c>
      <c r="P1210" s="139" t="str">
        <f>IFERROR(INDEX(table[Détails],MATCH(ROW()-4,table[Ordre3],0)),"")</f>
        <v/>
      </c>
    </row>
    <row r="1211" spans="14:16">
      <c r="N1211" s="141" t="str">
        <f>IFERROR(INDEX(table[Désignation],MATCH(ROW()-4,table[Ordre],0)),"")</f>
        <v/>
      </c>
      <c r="O1211" s="139" t="str">
        <f>IFERROR(INDEX(table[[Fournisseur ]],MATCH(ROW()-4,table[Ordre2],0)),"")</f>
        <v/>
      </c>
      <c r="P1211" s="139" t="str">
        <f>IFERROR(INDEX(table[Détails],MATCH(ROW()-4,table[Ordre3],0)),"")</f>
        <v/>
      </c>
    </row>
    <row r="1212" spans="14:16">
      <c r="N1212" s="141" t="str">
        <f>IFERROR(INDEX(table[Désignation],MATCH(ROW()-4,table[Ordre],0)),"")</f>
        <v/>
      </c>
      <c r="O1212" s="139" t="str">
        <f>IFERROR(INDEX(table[[Fournisseur ]],MATCH(ROW()-4,table[Ordre2],0)),"")</f>
        <v/>
      </c>
      <c r="P1212" s="139" t="str">
        <f>IFERROR(INDEX(table[Détails],MATCH(ROW()-4,table[Ordre3],0)),"")</f>
        <v/>
      </c>
    </row>
    <row r="1213" spans="14:16">
      <c r="N1213" s="141" t="str">
        <f>IFERROR(INDEX(table[Désignation],MATCH(ROW()-4,table[Ordre],0)),"")</f>
        <v/>
      </c>
      <c r="O1213" s="139" t="str">
        <f>IFERROR(INDEX(table[[Fournisseur ]],MATCH(ROW()-4,table[Ordre2],0)),"")</f>
        <v/>
      </c>
      <c r="P1213" s="139" t="str">
        <f>IFERROR(INDEX(table[Détails],MATCH(ROW()-4,table[Ordre3],0)),"")</f>
        <v/>
      </c>
    </row>
    <row r="1214" spans="14:16">
      <c r="N1214" s="141" t="str">
        <f>IFERROR(INDEX(table[Désignation],MATCH(ROW()-4,table[Ordre],0)),"")</f>
        <v/>
      </c>
      <c r="O1214" s="139" t="str">
        <f>IFERROR(INDEX(table[[Fournisseur ]],MATCH(ROW()-4,table[Ordre2],0)),"")</f>
        <v/>
      </c>
      <c r="P1214" s="139" t="str">
        <f>IFERROR(INDEX(table[Détails],MATCH(ROW()-4,table[Ordre3],0)),"")</f>
        <v/>
      </c>
    </row>
    <row r="1215" spans="14:16">
      <c r="N1215" s="141" t="str">
        <f>IFERROR(INDEX(table[Désignation],MATCH(ROW()-4,table[Ordre],0)),"")</f>
        <v/>
      </c>
      <c r="O1215" s="139" t="str">
        <f>IFERROR(INDEX(table[[Fournisseur ]],MATCH(ROW()-4,table[Ordre2],0)),"")</f>
        <v/>
      </c>
      <c r="P1215" s="139" t="str">
        <f>IFERROR(INDEX(table[Détails],MATCH(ROW()-4,table[Ordre3],0)),"")</f>
        <v/>
      </c>
    </row>
    <row r="1216" spans="14:16">
      <c r="N1216" s="141" t="str">
        <f>IFERROR(INDEX(table[Désignation],MATCH(ROW()-4,table[Ordre],0)),"")</f>
        <v/>
      </c>
      <c r="O1216" s="139" t="str">
        <f>IFERROR(INDEX(table[[Fournisseur ]],MATCH(ROW()-4,table[Ordre2],0)),"")</f>
        <v/>
      </c>
      <c r="P1216" s="139" t="str">
        <f>IFERROR(INDEX(table[Détails],MATCH(ROW()-4,table[Ordre3],0)),"")</f>
        <v/>
      </c>
    </row>
    <row r="1217" spans="14:16">
      <c r="N1217" s="141" t="str">
        <f>IFERROR(INDEX(table[Désignation],MATCH(ROW()-4,table[Ordre],0)),"")</f>
        <v/>
      </c>
      <c r="O1217" s="139" t="str">
        <f>IFERROR(INDEX(table[[Fournisseur ]],MATCH(ROW()-4,table[Ordre2],0)),"")</f>
        <v/>
      </c>
      <c r="P1217" s="139" t="str">
        <f>IFERROR(INDEX(table[Détails],MATCH(ROW()-4,table[Ordre3],0)),"")</f>
        <v/>
      </c>
    </row>
    <row r="1218" spans="14:16">
      <c r="N1218" s="141" t="str">
        <f>IFERROR(INDEX(table[Désignation],MATCH(ROW()-4,table[Ordre],0)),"")</f>
        <v/>
      </c>
      <c r="O1218" s="139" t="str">
        <f>IFERROR(INDEX(table[[Fournisseur ]],MATCH(ROW()-4,table[Ordre2],0)),"")</f>
        <v/>
      </c>
      <c r="P1218" s="139" t="str">
        <f>IFERROR(INDEX(table[Détails],MATCH(ROW()-4,table[Ordre3],0)),"")</f>
        <v/>
      </c>
    </row>
    <row r="1219" spans="14:16">
      <c r="N1219" s="141" t="str">
        <f>IFERROR(INDEX(table[Désignation],MATCH(ROW()-4,table[Ordre],0)),"")</f>
        <v/>
      </c>
      <c r="O1219" s="139" t="str">
        <f>IFERROR(INDEX(table[[Fournisseur ]],MATCH(ROW()-4,table[Ordre2],0)),"")</f>
        <v/>
      </c>
      <c r="P1219" s="139" t="str">
        <f>IFERROR(INDEX(table[Détails],MATCH(ROW()-4,table[Ordre3],0)),"")</f>
        <v/>
      </c>
    </row>
    <row r="1220" spans="14:16">
      <c r="N1220" s="141" t="str">
        <f>IFERROR(INDEX(table[Désignation],MATCH(ROW()-4,table[Ordre],0)),"")</f>
        <v/>
      </c>
      <c r="O1220" s="139" t="str">
        <f>IFERROR(INDEX(table[[Fournisseur ]],MATCH(ROW()-4,table[Ordre2],0)),"")</f>
        <v/>
      </c>
      <c r="P1220" s="139" t="str">
        <f>IFERROR(INDEX(table[Détails],MATCH(ROW()-4,table[Ordre3],0)),"")</f>
        <v/>
      </c>
    </row>
    <row r="1221" spans="14:16">
      <c r="N1221" s="141" t="str">
        <f>IFERROR(INDEX(table[Désignation],MATCH(ROW()-4,table[Ordre],0)),"")</f>
        <v/>
      </c>
      <c r="O1221" s="139" t="str">
        <f>IFERROR(INDEX(table[[Fournisseur ]],MATCH(ROW()-4,table[Ordre2],0)),"")</f>
        <v/>
      </c>
      <c r="P1221" s="139" t="str">
        <f>IFERROR(INDEX(table[Détails],MATCH(ROW()-4,table[Ordre3],0)),"")</f>
        <v/>
      </c>
    </row>
    <row r="1222" spans="14:16">
      <c r="N1222" s="141" t="str">
        <f>IFERROR(INDEX(table[Désignation],MATCH(ROW()-4,table[Ordre],0)),"")</f>
        <v/>
      </c>
      <c r="O1222" s="139" t="str">
        <f>IFERROR(INDEX(table[[Fournisseur ]],MATCH(ROW()-4,table[Ordre2],0)),"")</f>
        <v/>
      </c>
      <c r="P1222" s="139" t="str">
        <f>IFERROR(INDEX(table[Détails],MATCH(ROW()-4,table[Ordre3],0)),"")</f>
        <v/>
      </c>
    </row>
    <row r="1223" spans="14:16">
      <c r="N1223" s="141" t="str">
        <f>IFERROR(INDEX(table[Désignation],MATCH(ROW()-4,table[Ordre],0)),"")</f>
        <v/>
      </c>
      <c r="O1223" s="139" t="str">
        <f>IFERROR(INDEX(table[[Fournisseur ]],MATCH(ROW()-4,table[Ordre2],0)),"")</f>
        <v/>
      </c>
      <c r="P1223" s="139" t="str">
        <f>IFERROR(INDEX(table[Détails],MATCH(ROW()-4,table[Ordre3],0)),"")</f>
        <v/>
      </c>
    </row>
    <row r="1224" spans="14:16">
      <c r="N1224" s="141" t="str">
        <f>IFERROR(INDEX(table[Désignation],MATCH(ROW()-4,table[Ordre],0)),"")</f>
        <v/>
      </c>
      <c r="O1224" s="139" t="str">
        <f>IFERROR(INDEX(table[[Fournisseur ]],MATCH(ROW()-4,table[Ordre2],0)),"")</f>
        <v/>
      </c>
      <c r="P1224" s="139" t="str">
        <f>IFERROR(INDEX(table[Détails],MATCH(ROW()-4,table[Ordre3],0)),"")</f>
        <v/>
      </c>
    </row>
    <row r="1225" spans="14:16">
      <c r="N1225" s="141" t="str">
        <f>IFERROR(INDEX(table[Désignation],MATCH(ROW()-4,table[Ordre],0)),"")</f>
        <v/>
      </c>
      <c r="O1225" s="139" t="str">
        <f>IFERROR(INDEX(table[[Fournisseur ]],MATCH(ROW()-4,table[Ordre2],0)),"")</f>
        <v/>
      </c>
      <c r="P1225" s="139" t="str">
        <f>IFERROR(INDEX(table[Détails],MATCH(ROW()-4,table[Ordre3],0)),"")</f>
        <v/>
      </c>
    </row>
    <row r="1226" spans="14:16">
      <c r="N1226" s="141" t="str">
        <f>IFERROR(INDEX(table[Désignation],MATCH(ROW()-4,table[Ordre],0)),"")</f>
        <v/>
      </c>
      <c r="O1226" s="139" t="str">
        <f>IFERROR(INDEX(table[[Fournisseur ]],MATCH(ROW()-4,table[Ordre2],0)),"")</f>
        <v/>
      </c>
      <c r="P1226" s="139" t="str">
        <f>IFERROR(INDEX(table[Détails],MATCH(ROW()-4,table[Ordre3],0)),"")</f>
        <v/>
      </c>
    </row>
    <row r="1227" spans="14:16">
      <c r="N1227" s="141" t="str">
        <f>IFERROR(INDEX(table[Désignation],MATCH(ROW()-4,table[Ordre],0)),"")</f>
        <v/>
      </c>
      <c r="O1227" s="139" t="str">
        <f>IFERROR(INDEX(table[[Fournisseur ]],MATCH(ROW()-4,table[Ordre2],0)),"")</f>
        <v/>
      </c>
      <c r="P1227" s="139" t="str">
        <f>IFERROR(INDEX(table[Détails],MATCH(ROW()-4,table[Ordre3],0)),"")</f>
        <v/>
      </c>
    </row>
    <row r="1228" spans="14:16">
      <c r="N1228" s="141" t="str">
        <f>IFERROR(INDEX(table[Désignation],MATCH(ROW()-4,table[Ordre],0)),"")</f>
        <v/>
      </c>
      <c r="O1228" s="139" t="str">
        <f>IFERROR(INDEX(table[[Fournisseur ]],MATCH(ROW()-4,table[Ordre2],0)),"")</f>
        <v/>
      </c>
      <c r="P1228" s="139" t="str">
        <f>IFERROR(INDEX(table[Détails],MATCH(ROW()-4,table[Ordre3],0)),"")</f>
        <v/>
      </c>
    </row>
    <row r="1229" spans="14:16">
      <c r="N1229" s="141" t="str">
        <f>IFERROR(INDEX(table[Désignation],MATCH(ROW()-4,table[Ordre],0)),"")</f>
        <v/>
      </c>
      <c r="O1229" s="139" t="str">
        <f>IFERROR(INDEX(table[[Fournisseur ]],MATCH(ROW()-4,table[Ordre2],0)),"")</f>
        <v/>
      </c>
      <c r="P1229" s="139" t="str">
        <f>IFERROR(INDEX(table[Détails],MATCH(ROW()-4,table[Ordre3],0)),"")</f>
        <v/>
      </c>
    </row>
    <row r="1230" spans="14:16">
      <c r="N1230" s="141" t="str">
        <f>IFERROR(INDEX(table[Désignation],MATCH(ROW()-4,table[Ordre],0)),"")</f>
        <v/>
      </c>
      <c r="O1230" s="139" t="str">
        <f>IFERROR(INDEX(table[[Fournisseur ]],MATCH(ROW()-4,table[Ordre2],0)),"")</f>
        <v/>
      </c>
      <c r="P1230" s="139" t="str">
        <f>IFERROR(INDEX(table[Détails],MATCH(ROW()-4,table[Ordre3],0)),"")</f>
        <v/>
      </c>
    </row>
    <row r="1231" spans="14:16">
      <c r="N1231" s="141" t="str">
        <f>IFERROR(INDEX(table[Désignation],MATCH(ROW()-4,table[Ordre],0)),"")</f>
        <v/>
      </c>
      <c r="O1231" s="139" t="str">
        <f>IFERROR(INDEX(table[[Fournisseur ]],MATCH(ROW()-4,table[Ordre2],0)),"")</f>
        <v/>
      </c>
      <c r="P1231" s="139" t="str">
        <f>IFERROR(INDEX(table[Détails],MATCH(ROW()-4,table[Ordre3],0)),"")</f>
        <v/>
      </c>
    </row>
    <row r="1232" spans="14:16">
      <c r="N1232" s="141" t="str">
        <f>IFERROR(INDEX(table[Désignation],MATCH(ROW()-4,table[Ordre],0)),"")</f>
        <v/>
      </c>
      <c r="O1232" s="139" t="str">
        <f>IFERROR(INDEX(table[[Fournisseur ]],MATCH(ROW()-4,table[Ordre2],0)),"")</f>
        <v/>
      </c>
      <c r="P1232" s="139" t="str">
        <f>IFERROR(INDEX(table[Détails],MATCH(ROW()-4,table[Ordre3],0)),"")</f>
        <v/>
      </c>
    </row>
    <row r="1233" spans="14:16">
      <c r="N1233" s="141" t="str">
        <f>IFERROR(INDEX(table[Désignation],MATCH(ROW()-4,table[Ordre],0)),"")</f>
        <v/>
      </c>
      <c r="O1233" s="139" t="str">
        <f>IFERROR(INDEX(table[[Fournisseur ]],MATCH(ROW()-4,table[Ordre2],0)),"")</f>
        <v/>
      </c>
      <c r="P1233" s="139" t="str">
        <f>IFERROR(INDEX(table[Détails],MATCH(ROW()-4,table[Ordre3],0)),"")</f>
        <v/>
      </c>
    </row>
    <row r="1234" spans="14:16">
      <c r="N1234" s="141" t="str">
        <f>IFERROR(INDEX(table[Désignation],MATCH(ROW()-4,table[Ordre],0)),"")</f>
        <v/>
      </c>
      <c r="O1234" s="139" t="str">
        <f>IFERROR(INDEX(table[[Fournisseur ]],MATCH(ROW()-4,table[Ordre2],0)),"")</f>
        <v/>
      </c>
      <c r="P1234" s="139" t="str">
        <f>IFERROR(INDEX(table[Détails],MATCH(ROW()-4,table[Ordre3],0)),"")</f>
        <v/>
      </c>
    </row>
    <row r="1235" spans="14:16">
      <c r="N1235" s="141" t="str">
        <f>IFERROR(INDEX(table[Désignation],MATCH(ROW()-4,table[Ordre],0)),"")</f>
        <v/>
      </c>
      <c r="O1235" s="139" t="str">
        <f>IFERROR(INDEX(table[[Fournisseur ]],MATCH(ROW()-4,table[Ordre2],0)),"")</f>
        <v/>
      </c>
      <c r="P1235" s="139" t="str">
        <f>IFERROR(INDEX(table[Détails],MATCH(ROW()-4,table[Ordre3],0)),"")</f>
        <v/>
      </c>
    </row>
    <row r="1236" spans="14:16">
      <c r="N1236" s="141" t="str">
        <f>IFERROR(INDEX(table[Désignation],MATCH(ROW()-4,table[Ordre],0)),"")</f>
        <v/>
      </c>
      <c r="O1236" s="139" t="str">
        <f>IFERROR(INDEX(table[[Fournisseur ]],MATCH(ROW()-4,table[Ordre2],0)),"")</f>
        <v/>
      </c>
      <c r="P1236" s="139" t="str">
        <f>IFERROR(INDEX(table[Détails],MATCH(ROW()-4,table[Ordre3],0)),"")</f>
        <v/>
      </c>
    </row>
    <row r="1237" spans="14:16">
      <c r="N1237" s="141" t="str">
        <f>IFERROR(INDEX(table[Désignation],MATCH(ROW()-4,table[Ordre],0)),"")</f>
        <v/>
      </c>
      <c r="O1237" s="139" t="str">
        <f>IFERROR(INDEX(table[[Fournisseur ]],MATCH(ROW()-4,table[Ordre2],0)),"")</f>
        <v/>
      </c>
      <c r="P1237" s="139" t="str">
        <f>IFERROR(INDEX(table[Détails],MATCH(ROW()-4,table[Ordre3],0)),"")</f>
        <v/>
      </c>
    </row>
    <row r="1238" spans="14:16">
      <c r="N1238" s="141" t="str">
        <f>IFERROR(INDEX(table[Désignation],MATCH(ROW()-4,table[Ordre],0)),"")</f>
        <v/>
      </c>
      <c r="O1238" s="139" t="str">
        <f>IFERROR(INDEX(table[[Fournisseur ]],MATCH(ROW()-4,table[Ordre2],0)),"")</f>
        <v/>
      </c>
      <c r="P1238" s="139" t="str">
        <f>IFERROR(INDEX(table[Détails],MATCH(ROW()-4,table[Ordre3],0)),"")</f>
        <v/>
      </c>
    </row>
    <row r="1239" spans="14:16">
      <c r="N1239" s="141" t="str">
        <f>IFERROR(INDEX(table[Désignation],MATCH(ROW()-4,table[Ordre],0)),"")</f>
        <v/>
      </c>
      <c r="O1239" s="139" t="str">
        <f>IFERROR(INDEX(table[[Fournisseur ]],MATCH(ROW()-4,table[Ordre2],0)),"")</f>
        <v/>
      </c>
      <c r="P1239" s="139" t="str">
        <f>IFERROR(INDEX(table[Détails],MATCH(ROW()-4,table[Ordre3],0)),"")</f>
        <v/>
      </c>
    </row>
    <row r="1240" spans="14:16">
      <c r="N1240" s="141" t="str">
        <f>IFERROR(INDEX(table[Désignation],MATCH(ROW()-4,table[Ordre],0)),"")</f>
        <v/>
      </c>
      <c r="O1240" s="139" t="str">
        <f>IFERROR(INDEX(table[[Fournisseur ]],MATCH(ROW()-4,table[Ordre2],0)),"")</f>
        <v/>
      </c>
      <c r="P1240" s="139" t="str">
        <f>IFERROR(INDEX(table[Détails],MATCH(ROW()-4,table[Ordre3],0)),"")</f>
        <v/>
      </c>
    </row>
    <row r="1241" spans="14:16">
      <c r="N1241" s="141" t="str">
        <f>IFERROR(INDEX(table[Désignation],MATCH(ROW()-4,table[Ordre],0)),"")</f>
        <v/>
      </c>
      <c r="O1241" s="139" t="str">
        <f>IFERROR(INDEX(table[[Fournisseur ]],MATCH(ROW()-4,table[Ordre2],0)),"")</f>
        <v/>
      </c>
      <c r="P1241" s="139" t="str">
        <f>IFERROR(INDEX(table[Détails],MATCH(ROW()-4,table[Ordre3],0)),"")</f>
        <v/>
      </c>
    </row>
    <row r="1242" spans="14:16">
      <c r="N1242" s="141" t="str">
        <f>IFERROR(INDEX(table[Désignation],MATCH(ROW()-4,table[Ordre],0)),"")</f>
        <v/>
      </c>
      <c r="O1242" s="139" t="str">
        <f>IFERROR(INDEX(table[[Fournisseur ]],MATCH(ROW()-4,table[Ordre2],0)),"")</f>
        <v/>
      </c>
      <c r="P1242" s="139" t="str">
        <f>IFERROR(INDEX(table[Détails],MATCH(ROW()-4,table[Ordre3],0)),"")</f>
        <v/>
      </c>
    </row>
    <row r="1243" spans="14:16">
      <c r="N1243" s="141" t="str">
        <f>IFERROR(INDEX(table[Désignation],MATCH(ROW()-4,table[Ordre],0)),"")</f>
        <v/>
      </c>
      <c r="O1243" s="139" t="str">
        <f>IFERROR(INDEX(table[[Fournisseur ]],MATCH(ROW()-4,table[Ordre2],0)),"")</f>
        <v/>
      </c>
      <c r="P1243" s="139" t="str">
        <f>IFERROR(INDEX(table[Détails],MATCH(ROW()-4,table[Ordre3],0)),"")</f>
        <v/>
      </c>
    </row>
    <row r="1244" spans="14:16">
      <c r="N1244" s="141" t="str">
        <f>IFERROR(INDEX(table[Désignation],MATCH(ROW()-4,table[Ordre],0)),"")</f>
        <v/>
      </c>
      <c r="O1244" s="139" t="str">
        <f>IFERROR(INDEX(table[[Fournisseur ]],MATCH(ROW()-4,table[Ordre2],0)),"")</f>
        <v/>
      </c>
      <c r="P1244" s="139" t="str">
        <f>IFERROR(INDEX(table[Détails],MATCH(ROW()-4,table[Ordre3],0)),"")</f>
        <v/>
      </c>
    </row>
    <row r="1245" spans="14:16">
      <c r="N1245" s="141" t="str">
        <f>IFERROR(INDEX(table[Désignation],MATCH(ROW()-4,table[Ordre],0)),"")</f>
        <v/>
      </c>
      <c r="O1245" s="139" t="str">
        <f>IFERROR(INDEX(table[[Fournisseur ]],MATCH(ROW()-4,table[Ordre2],0)),"")</f>
        <v/>
      </c>
      <c r="P1245" s="139" t="str">
        <f>IFERROR(INDEX(table[Détails],MATCH(ROW()-4,table[Ordre3],0)),"")</f>
        <v/>
      </c>
    </row>
    <row r="1246" spans="14:16">
      <c r="N1246" s="141" t="str">
        <f>IFERROR(INDEX(table[Désignation],MATCH(ROW()-4,table[Ordre],0)),"")</f>
        <v/>
      </c>
      <c r="O1246" s="139" t="str">
        <f>IFERROR(INDEX(table[[Fournisseur ]],MATCH(ROW()-4,table[Ordre2],0)),"")</f>
        <v/>
      </c>
      <c r="P1246" s="139" t="str">
        <f>IFERROR(INDEX(table[Détails],MATCH(ROW()-4,table[Ordre3],0)),"")</f>
        <v/>
      </c>
    </row>
    <row r="1247" spans="14:16">
      <c r="N1247" s="141" t="str">
        <f>IFERROR(INDEX(table[Désignation],MATCH(ROW()-4,table[Ordre],0)),"")</f>
        <v/>
      </c>
      <c r="O1247" s="139" t="str">
        <f>IFERROR(INDEX(table[[Fournisseur ]],MATCH(ROW()-4,table[Ordre2],0)),"")</f>
        <v/>
      </c>
      <c r="P1247" s="139" t="str">
        <f>IFERROR(INDEX(table[Détails],MATCH(ROW()-4,table[Ordre3],0)),"")</f>
        <v/>
      </c>
    </row>
    <row r="1248" spans="14:16">
      <c r="N1248" s="141" t="str">
        <f>IFERROR(INDEX(table[Désignation],MATCH(ROW()-4,table[Ordre],0)),"")</f>
        <v/>
      </c>
      <c r="O1248" s="139" t="str">
        <f>IFERROR(INDEX(table[[Fournisseur ]],MATCH(ROW()-4,table[Ordre2],0)),"")</f>
        <v/>
      </c>
      <c r="P1248" s="139" t="str">
        <f>IFERROR(INDEX(table[Détails],MATCH(ROW()-4,table[Ordre3],0)),"")</f>
        <v/>
      </c>
    </row>
    <row r="1249" spans="14:16">
      <c r="N1249" s="141" t="str">
        <f>IFERROR(INDEX(table[Désignation],MATCH(ROW()-4,table[Ordre],0)),"")</f>
        <v/>
      </c>
      <c r="O1249" s="139" t="str">
        <f>IFERROR(INDEX(table[[Fournisseur ]],MATCH(ROW()-4,table[Ordre2],0)),"")</f>
        <v/>
      </c>
      <c r="P1249" s="139" t="str">
        <f>IFERROR(INDEX(table[Détails],MATCH(ROW()-4,table[Ordre3],0)),"")</f>
        <v/>
      </c>
    </row>
    <row r="1250" spans="14:16">
      <c r="N1250" s="141" t="str">
        <f>IFERROR(INDEX(table[Désignation],MATCH(ROW()-4,table[Ordre],0)),"")</f>
        <v/>
      </c>
      <c r="O1250" s="139" t="str">
        <f>IFERROR(INDEX(table[[Fournisseur ]],MATCH(ROW()-4,table[Ordre2],0)),"")</f>
        <v/>
      </c>
      <c r="P1250" s="139" t="str">
        <f>IFERROR(INDEX(table[Détails],MATCH(ROW()-4,table[Ordre3],0)),"")</f>
        <v/>
      </c>
    </row>
    <row r="1251" spans="14:16">
      <c r="N1251" s="141" t="str">
        <f>IFERROR(INDEX(table[Désignation],MATCH(ROW()-4,table[Ordre],0)),"")</f>
        <v/>
      </c>
      <c r="O1251" s="139" t="str">
        <f>IFERROR(INDEX(table[[Fournisseur ]],MATCH(ROW()-4,table[Ordre2],0)),"")</f>
        <v/>
      </c>
      <c r="P1251" s="139" t="str">
        <f>IFERROR(INDEX(table[Détails],MATCH(ROW()-4,table[Ordre3],0)),"")</f>
        <v/>
      </c>
    </row>
    <row r="1252" spans="14:16">
      <c r="N1252" s="141" t="str">
        <f>IFERROR(INDEX(table[Désignation],MATCH(ROW()-4,table[Ordre],0)),"")</f>
        <v/>
      </c>
      <c r="O1252" s="139" t="str">
        <f>IFERROR(INDEX(table[[Fournisseur ]],MATCH(ROW()-4,table[Ordre2],0)),"")</f>
        <v/>
      </c>
      <c r="P1252" s="139" t="str">
        <f>IFERROR(INDEX(table[Détails],MATCH(ROW()-4,table[Ordre3],0)),"")</f>
        <v/>
      </c>
    </row>
    <row r="1253" spans="14:16">
      <c r="N1253" s="141" t="str">
        <f>IFERROR(INDEX(table[Désignation],MATCH(ROW()-4,table[Ordre],0)),"")</f>
        <v/>
      </c>
      <c r="O1253" s="139" t="str">
        <f>IFERROR(INDEX(table[[Fournisseur ]],MATCH(ROW()-4,table[Ordre2],0)),"")</f>
        <v/>
      </c>
      <c r="P1253" s="139" t="str">
        <f>IFERROR(INDEX(table[Détails],MATCH(ROW()-4,table[Ordre3],0)),"")</f>
        <v/>
      </c>
    </row>
    <row r="1254" spans="14:16">
      <c r="N1254" s="141" t="str">
        <f>IFERROR(INDEX(table[Désignation],MATCH(ROW()-4,table[Ordre],0)),"")</f>
        <v/>
      </c>
      <c r="O1254" s="139" t="str">
        <f>IFERROR(INDEX(table[[Fournisseur ]],MATCH(ROW()-4,table[Ordre2],0)),"")</f>
        <v/>
      </c>
      <c r="P1254" s="139" t="str">
        <f>IFERROR(INDEX(table[Détails],MATCH(ROW()-4,table[Ordre3],0)),"")</f>
        <v/>
      </c>
    </row>
    <row r="1255" spans="14:16">
      <c r="N1255" s="141" t="str">
        <f>IFERROR(INDEX(table[Désignation],MATCH(ROW()-4,table[Ordre],0)),"")</f>
        <v/>
      </c>
      <c r="O1255" s="139" t="str">
        <f>IFERROR(INDEX(table[[Fournisseur ]],MATCH(ROW()-4,table[Ordre2],0)),"")</f>
        <v/>
      </c>
      <c r="P1255" s="139" t="str">
        <f>IFERROR(INDEX(table[Détails],MATCH(ROW()-4,table[Ordre3],0)),"")</f>
        <v/>
      </c>
    </row>
    <row r="1256" spans="14:16">
      <c r="N1256" s="141" t="str">
        <f>IFERROR(INDEX(table[Désignation],MATCH(ROW()-4,table[Ordre],0)),"")</f>
        <v/>
      </c>
      <c r="O1256" s="139" t="str">
        <f>IFERROR(INDEX(table[[Fournisseur ]],MATCH(ROW()-4,table[Ordre2],0)),"")</f>
        <v/>
      </c>
      <c r="P1256" s="139" t="str">
        <f>IFERROR(INDEX(table[Détails],MATCH(ROW()-4,table[Ordre3],0)),"")</f>
        <v/>
      </c>
    </row>
    <row r="1257" spans="14:16">
      <c r="N1257" s="141" t="str">
        <f>IFERROR(INDEX(table[Désignation],MATCH(ROW()-4,table[Ordre],0)),"")</f>
        <v/>
      </c>
      <c r="O1257" s="139" t="str">
        <f>IFERROR(INDEX(table[[Fournisseur ]],MATCH(ROW()-4,table[Ordre2],0)),"")</f>
        <v/>
      </c>
      <c r="P1257" s="139" t="str">
        <f>IFERROR(INDEX(table[Détails],MATCH(ROW()-4,table[Ordre3],0)),"")</f>
        <v/>
      </c>
    </row>
    <row r="1258" spans="14:16">
      <c r="N1258" s="141" t="str">
        <f>IFERROR(INDEX(table[Désignation],MATCH(ROW()-4,table[Ordre],0)),"")</f>
        <v/>
      </c>
      <c r="O1258" s="139" t="str">
        <f>IFERROR(INDEX(table[[Fournisseur ]],MATCH(ROW()-4,table[Ordre2],0)),"")</f>
        <v/>
      </c>
      <c r="P1258" s="139" t="str">
        <f>IFERROR(INDEX(table[Détails],MATCH(ROW()-4,table[Ordre3],0)),"")</f>
        <v/>
      </c>
    </row>
    <row r="1259" spans="14:16">
      <c r="N1259" s="141" t="str">
        <f>IFERROR(INDEX(table[Désignation],MATCH(ROW()-4,table[Ordre],0)),"")</f>
        <v/>
      </c>
      <c r="O1259" s="139" t="str">
        <f>IFERROR(INDEX(table[[Fournisseur ]],MATCH(ROW()-4,table[Ordre2],0)),"")</f>
        <v/>
      </c>
      <c r="P1259" s="139" t="str">
        <f>IFERROR(INDEX(table[Détails],MATCH(ROW()-4,table[Ordre3],0)),"")</f>
        <v/>
      </c>
    </row>
    <row r="1260" spans="14:16">
      <c r="N1260" s="141" t="str">
        <f>IFERROR(INDEX(table[Désignation],MATCH(ROW()-4,table[Ordre],0)),"")</f>
        <v/>
      </c>
      <c r="O1260" s="139" t="str">
        <f>IFERROR(INDEX(table[[Fournisseur ]],MATCH(ROW()-4,table[Ordre2],0)),"")</f>
        <v/>
      </c>
      <c r="P1260" s="139" t="str">
        <f>IFERROR(INDEX(table[Détails],MATCH(ROW()-4,table[Ordre3],0)),"")</f>
        <v/>
      </c>
    </row>
    <row r="1261" spans="14:16">
      <c r="N1261" s="141" t="str">
        <f>IFERROR(INDEX(table[Désignation],MATCH(ROW()-4,table[Ordre],0)),"")</f>
        <v/>
      </c>
      <c r="O1261" s="139" t="str">
        <f>IFERROR(INDEX(table[[Fournisseur ]],MATCH(ROW()-4,table[Ordre2],0)),"")</f>
        <v/>
      </c>
      <c r="P1261" s="139" t="str">
        <f>IFERROR(INDEX(table[Détails],MATCH(ROW()-4,table[Ordre3],0)),"")</f>
        <v/>
      </c>
    </row>
    <row r="1262" spans="14:16">
      <c r="N1262" s="141" t="str">
        <f>IFERROR(INDEX(table[Désignation],MATCH(ROW()-4,table[Ordre],0)),"")</f>
        <v/>
      </c>
      <c r="O1262" s="139" t="str">
        <f>IFERROR(INDEX(table[[Fournisseur ]],MATCH(ROW()-4,table[Ordre2],0)),"")</f>
        <v/>
      </c>
      <c r="P1262" s="139" t="str">
        <f>IFERROR(INDEX(table[Détails],MATCH(ROW()-4,table[Ordre3],0)),"")</f>
        <v/>
      </c>
    </row>
    <row r="1263" spans="14:16">
      <c r="N1263" s="141" t="str">
        <f>IFERROR(INDEX(table[Désignation],MATCH(ROW()-4,table[Ordre],0)),"")</f>
        <v/>
      </c>
      <c r="O1263" s="139" t="str">
        <f>IFERROR(INDEX(table[[Fournisseur ]],MATCH(ROW()-4,table[Ordre2],0)),"")</f>
        <v/>
      </c>
      <c r="P1263" s="139" t="str">
        <f>IFERROR(INDEX(table[Détails],MATCH(ROW()-4,table[Ordre3],0)),"")</f>
        <v/>
      </c>
    </row>
    <row r="1264" spans="14:16">
      <c r="N1264" s="141" t="str">
        <f>IFERROR(INDEX(table[Désignation],MATCH(ROW()-4,table[Ordre],0)),"")</f>
        <v/>
      </c>
      <c r="O1264" s="139" t="str">
        <f>IFERROR(INDEX(table[[Fournisseur ]],MATCH(ROW()-4,table[Ordre2],0)),"")</f>
        <v/>
      </c>
      <c r="P1264" s="139" t="str">
        <f>IFERROR(INDEX(table[Détails],MATCH(ROW()-4,table[Ordre3],0)),"")</f>
        <v/>
      </c>
    </row>
    <row r="1265" spans="14:16">
      <c r="N1265" s="141" t="str">
        <f>IFERROR(INDEX(table[Désignation],MATCH(ROW()-4,table[Ordre],0)),"")</f>
        <v/>
      </c>
      <c r="O1265" s="139" t="str">
        <f>IFERROR(INDEX(table[[Fournisseur ]],MATCH(ROW()-4,table[Ordre2],0)),"")</f>
        <v/>
      </c>
      <c r="P1265" s="139" t="str">
        <f>IFERROR(INDEX(table[Détails],MATCH(ROW()-4,table[Ordre3],0)),"")</f>
        <v/>
      </c>
    </row>
    <row r="1266" spans="14:16">
      <c r="N1266" s="141" t="str">
        <f>IFERROR(INDEX(table[Désignation],MATCH(ROW()-4,table[Ordre],0)),"")</f>
        <v/>
      </c>
      <c r="O1266" s="139" t="str">
        <f>IFERROR(INDEX(table[[Fournisseur ]],MATCH(ROW()-4,table[Ordre2],0)),"")</f>
        <v/>
      </c>
      <c r="P1266" s="139" t="str">
        <f>IFERROR(INDEX(table[Détails],MATCH(ROW()-4,table[Ordre3],0)),"")</f>
        <v/>
      </c>
    </row>
    <row r="1267" spans="14:16">
      <c r="N1267" s="141" t="str">
        <f>IFERROR(INDEX(table[Désignation],MATCH(ROW()-4,table[Ordre],0)),"")</f>
        <v/>
      </c>
      <c r="O1267" s="139" t="str">
        <f>IFERROR(INDEX(table[[Fournisseur ]],MATCH(ROW()-4,table[Ordre2],0)),"")</f>
        <v/>
      </c>
      <c r="P1267" s="139" t="str">
        <f>IFERROR(INDEX(table[Détails],MATCH(ROW()-4,table[Ordre3],0)),"")</f>
        <v/>
      </c>
    </row>
    <row r="1268" spans="14:16">
      <c r="N1268" s="141" t="str">
        <f>IFERROR(INDEX(table[Désignation],MATCH(ROW()-4,table[Ordre],0)),"")</f>
        <v/>
      </c>
      <c r="O1268" s="139" t="str">
        <f>IFERROR(INDEX(table[[Fournisseur ]],MATCH(ROW()-4,table[Ordre2],0)),"")</f>
        <v/>
      </c>
      <c r="P1268" s="139" t="str">
        <f>IFERROR(INDEX(table[Détails],MATCH(ROW()-4,table[Ordre3],0)),"")</f>
        <v/>
      </c>
    </row>
    <row r="1269" spans="14:16">
      <c r="N1269" s="141" t="str">
        <f>IFERROR(INDEX(table[Désignation],MATCH(ROW()-4,table[Ordre],0)),"")</f>
        <v/>
      </c>
      <c r="O1269" s="139" t="str">
        <f>IFERROR(INDEX(table[[Fournisseur ]],MATCH(ROW()-4,table[Ordre2],0)),"")</f>
        <v/>
      </c>
      <c r="P1269" s="139" t="str">
        <f>IFERROR(INDEX(table[Détails],MATCH(ROW()-4,table[Ordre3],0)),"")</f>
        <v/>
      </c>
    </row>
    <row r="1270" spans="14:16">
      <c r="N1270" s="141" t="str">
        <f>IFERROR(INDEX(table[Désignation],MATCH(ROW()-4,table[Ordre],0)),"")</f>
        <v/>
      </c>
      <c r="O1270" s="139" t="str">
        <f>IFERROR(INDEX(table[[Fournisseur ]],MATCH(ROW()-4,table[Ordre2],0)),"")</f>
        <v/>
      </c>
      <c r="P1270" s="139" t="str">
        <f>IFERROR(INDEX(table[Détails],MATCH(ROW()-4,table[Ordre3],0)),"")</f>
        <v/>
      </c>
    </row>
    <row r="1271" spans="14:16">
      <c r="N1271" s="141" t="str">
        <f>IFERROR(INDEX(table[Désignation],MATCH(ROW()-4,table[Ordre],0)),"")</f>
        <v/>
      </c>
      <c r="O1271" s="139" t="str">
        <f>IFERROR(INDEX(table[[Fournisseur ]],MATCH(ROW()-4,table[Ordre2],0)),"")</f>
        <v/>
      </c>
      <c r="P1271" s="139" t="str">
        <f>IFERROR(INDEX(table[Détails],MATCH(ROW()-4,table[Ordre3],0)),"")</f>
        <v/>
      </c>
    </row>
    <row r="1272" spans="14:16">
      <c r="N1272" s="141" t="str">
        <f>IFERROR(INDEX(table[Désignation],MATCH(ROW()-4,table[Ordre],0)),"")</f>
        <v/>
      </c>
      <c r="O1272" s="139" t="str">
        <f>IFERROR(INDEX(table[[Fournisseur ]],MATCH(ROW()-4,table[Ordre2],0)),"")</f>
        <v/>
      </c>
      <c r="P1272" s="139" t="str">
        <f>IFERROR(INDEX(table[Détails],MATCH(ROW()-4,table[Ordre3],0)),"")</f>
        <v/>
      </c>
    </row>
    <row r="1273" spans="14:16">
      <c r="N1273" s="141" t="str">
        <f>IFERROR(INDEX(table[Désignation],MATCH(ROW()-4,table[Ordre],0)),"")</f>
        <v/>
      </c>
      <c r="O1273" s="139" t="str">
        <f>IFERROR(INDEX(table[[Fournisseur ]],MATCH(ROW()-4,table[Ordre2],0)),"")</f>
        <v/>
      </c>
      <c r="P1273" s="139" t="str">
        <f>IFERROR(INDEX(table[Détails],MATCH(ROW()-4,table[Ordre3],0)),"")</f>
        <v/>
      </c>
    </row>
    <row r="1274" spans="14:16">
      <c r="N1274" s="141" t="str">
        <f>IFERROR(INDEX(table[Désignation],MATCH(ROW()-4,table[Ordre],0)),"")</f>
        <v/>
      </c>
      <c r="O1274" s="139" t="str">
        <f>IFERROR(INDEX(table[[Fournisseur ]],MATCH(ROW()-4,table[Ordre2],0)),"")</f>
        <v/>
      </c>
      <c r="P1274" s="139" t="str">
        <f>IFERROR(INDEX(table[Détails],MATCH(ROW()-4,table[Ordre3],0)),"")</f>
        <v/>
      </c>
    </row>
    <row r="1275" spans="14:16">
      <c r="N1275" s="141" t="str">
        <f>IFERROR(INDEX(table[Désignation],MATCH(ROW()-4,table[Ordre],0)),"")</f>
        <v/>
      </c>
      <c r="O1275" s="139" t="str">
        <f>IFERROR(INDEX(table[[Fournisseur ]],MATCH(ROW()-4,table[Ordre2],0)),"")</f>
        <v/>
      </c>
      <c r="P1275" s="139" t="str">
        <f>IFERROR(INDEX(table[Détails],MATCH(ROW()-4,table[Ordre3],0)),"")</f>
        <v/>
      </c>
    </row>
    <row r="1276" spans="14:16">
      <c r="N1276" s="141" t="str">
        <f>IFERROR(INDEX(table[Désignation],MATCH(ROW()-4,table[Ordre],0)),"")</f>
        <v/>
      </c>
      <c r="O1276" s="139" t="str">
        <f>IFERROR(INDEX(table[[Fournisseur ]],MATCH(ROW()-4,table[Ordre2],0)),"")</f>
        <v/>
      </c>
      <c r="P1276" s="139" t="str">
        <f>IFERROR(INDEX(table[Détails],MATCH(ROW()-4,table[Ordre3],0)),"")</f>
        <v/>
      </c>
    </row>
    <row r="1277" spans="14:16">
      <c r="N1277" s="141" t="str">
        <f>IFERROR(INDEX(table[Désignation],MATCH(ROW()-4,table[Ordre],0)),"")</f>
        <v/>
      </c>
      <c r="O1277" s="139" t="str">
        <f>IFERROR(INDEX(table[[Fournisseur ]],MATCH(ROW()-4,table[Ordre2],0)),"")</f>
        <v/>
      </c>
      <c r="P1277" s="139" t="str">
        <f>IFERROR(INDEX(table[Détails],MATCH(ROW()-4,table[Ordre3],0)),"")</f>
        <v/>
      </c>
    </row>
    <row r="1278" spans="14:16">
      <c r="N1278" s="141" t="str">
        <f>IFERROR(INDEX(table[Désignation],MATCH(ROW()-4,table[Ordre],0)),"")</f>
        <v/>
      </c>
      <c r="O1278" s="139" t="str">
        <f>IFERROR(INDEX(table[[Fournisseur ]],MATCH(ROW()-4,table[Ordre2],0)),"")</f>
        <v/>
      </c>
      <c r="P1278" s="139" t="str">
        <f>IFERROR(INDEX(table[Détails],MATCH(ROW()-4,table[Ordre3],0)),"")</f>
        <v/>
      </c>
    </row>
    <row r="1279" spans="14:16">
      <c r="N1279" s="141" t="str">
        <f>IFERROR(INDEX(table[Désignation],MATCH(ROW()-4,table[Ordre],0)),"")</f>
        <v/>
      </c>
      <c r="O1279" s="139" t="str">
        <f>IFERROR(INDEX(table[[Fournisseur ]],MATCH(ROW()-4,table[Ordre2],0)),"")</f>
        <v/>
      </c>
      <c r="P1279" s="139" t="str">
        <f>IFERROR(INDEX(table[Détails],MATCH(ROW()-4,table[Ordre3],0)),"")</f>
        <v/>
      </c>
    </row>
    <row r="1280" spans="14:16">
      <c r="N1280" s="141" t="str">
        <f>IFERROR(INDEX(table[Désignation],MATCH(ROW()-4,table[Ordre],0)),"")</f>
        <v/>
      </c>
      <c r="O1280" s="139" t="str">
        <f>IFERROR(INDEX(table[[Fournisseur ]],MATCH(ROW()-4,table[Ordre2],0)),"")</f>
        <v/>
      </c>
      <c r="P1280" s="139" t="str">
        <f>IFERROR(INDEX(table[Détails],MATCH(ROW()-4,table[Ordre3],0)),"")</f>
        <v/>
      </c>
    </row>
    <row r="1281" spans="14:16">
      <c r="N1281" s="141" t="str">
        <f>IFERROR(INDEX(table[Désignation],MATCH(ROW()-4,table[Ordre],0)),"")</f>
        <v/>
      </c>
      <c r="O1281" s="139" t="str">
        <f>IFERROR(INDEX(table[[Fournisseur ]],MATCH(ROW()-4,table[Ordre2],0)),"")</f>
        <v/>
      </c>
      <c r="P1281" s="139" t="str">
        <f>IFERROR(INDEX(table[Détails],MATCH(ROW()-4,table[Ordre3],0)),"")</f>
        <v/>
      </c>
    </row>
    <row r="1282" spans="14:16">
      <c r="N1282" s="141" t="str">
        <f>IFERROR(INDEX(table[Désignation],MATCH(ROW()-4,table[Ordre],0)),"")</f>
        <v/>
      </c>
      <c r="O1282" s="139" t="str">
        <f>IFERROR(INDEX(table[[Fournisseur ]],MATCH(ROW()-4,table[Ordre2],0)),"")</f>
        <v/>
      </c>
      <c r="P1282" s="139" t="str">
        <f>IFERROR(INDEX(table[Détails],MATCH(ROW()-4,table[Ordre3],0)),"")</f>
        <v/>
      </c>
    </row>
    <row r="1283" spans="14:16">
      <c r="N1283" s="141" t="str">
        <f>IFERROR(INDEX(table[Désignation],MATCH(ROW()-4,table[Ordre],0)),"")</f>
        <v/>
      </c>
      <c r="O1283" s="139" t="str">
        <f>IFERROR(INDEX(table[[Fournisseur ]],MATCH(ROW()-4,table[Ordre2],0)),"")</f>
        <v/>
      </c>
      <c r="P1283" s="139" t="str">
        <f>IFERROR(INDEX(table[Détails],MATCH(ROW()-4,table[Ordre3],0)),"")</f>
        <v/>
      </c>
    </row>
    <row r="1284" spans="14:16">
      <c r="N1284" s="141" t="str">
        <f>IFERROR(INDEX(table[Désignation],MATCH(ROW()-4,table[Ordre],0)),"")</f>
        <v/>
      </c>
      <c r="O1284" s="139" t="str">
        <f>IFERROR(INDEX(table[[Fournisseur ]],MATCH(ROW()-4,table[Ordre2],0)),"")</f>
        <v/>
      </c>
      <c r="P1284" s="139" t="str">
        <f>IFERROR(INDEX(table[Détails],MATCH(ROW()-4,table[Ordre3],0)),"")</f>
        <v/>
      </c>
    </row>
    <row r="1285" spans="14:16">
      <c r="N1285" s="141" t="str">
        <f>IFERROR(INDEX(table[Désignation],MATCH(ROW()-4,table[Ordre],0)),"")</f>
        <v/>
      </c>
      <c r="O1285" s="139" t="str">
        <f>IFERROR(INDEX(table[[Fournisseur ]],MATCH(ROW()-4,table[Ordre2],0)),"")</f>
        <v/>
      </c>
      <c r="P1285" s="139" t="str">
        <f>IFERROR(INDEX(table[Détails],MATCH(ROW()-4,table[Ordre3],0)),"")</f>
        <v/>
      </c>
    </row>
    <row r="1286" spans="14:16">
      <c r="N1286" s="141" t="str">
        <f>IFERROR(INDEX(table[Désignation],MATCH(ROW()-4,table[Ordre],0)),"")</f>
        <v/>
      </c>
      <c r="O1286" s="139" t="str">
        <f>IFERROR(INDEX(table[[Fournisseur ]],MATCH(ROW()-4,table[Ordre2],0)),"")</f>
        <v/>
      </c>
      <c r="P1286" s="139" t="str">
        <f>IFERROR(INDEX(table[Détails],MATCH(ROW()-4,table[Ordre3],0)),"")</f>
        <v/>
      </c>
    </row>
    <row r="1287" spans="14:16">
      <c r="N1287" s="141" t="str">
        <f>IFERROR(INDEX(table[Désignation],MATCH(ROW()-4,table[Ordre],0)),"")</f>
        <v/>
      </c>
      <c r="O1287" s="139" t="str">
        <f>IFERROR(INDEX(table[[Fournisseur ]],MATCH(ROW()-4,table[Ordre2],0)),"")</f>
        <v/>
      </c>
      <c r="P1287" s="139" t="str">
        <f>IFERROR(INDEX(table[Détails],MATCH(ROW()-4,table[Ordre3],0)),"")</f>
        <v/>
      </c>
    </row>
    <row r="1288" spans="14:16">
      <c r="N1288" s="141" t="str">
        <f>IFERROR(INDEX(table[Désignation],MATCH(ROW()-4,table[Ordre],0)),"")</f>
        <v/>
      </c>
      <c r="O1288" s="139" t="str">
        <f>IFERROR(INDEX(table[[Fournisseur ]],MATCH(ROW()-4,table[Ordre2],0)),"")</f>
        <v/>
      </c>
      <c r="P1288" s="139" t="str">
        <f>IFERROR(INDEX(table[Détails],MATCH(ROW()-4,table[Ordre3],0)),"")</f>
        <v/>
      </c>
    </row>
    <row r="1289" spans="14:16">
      <c r="N1289" s="141" t="str">
        <f>IFERROR(INDEX(table[Désignation],MATCH(ROW()-4,table[Ordre],0)),"")</f>
        <v/>
      </c>
      <c r="O1289" s="139" t="str">
        <f>IFERROR(INDEX(table[[Fournisseur ]],MATCH(ROW()-4,table[Ordre2],0)),"")</f>
        <v/>
      </c>
      <c r="P1289" s="139" t="str">
        <f>IFERROR(INDEX(table[Détails],MATCH(ROW()-4,table[Ordre3],0)),"")</f>
        <v/>
      </c>
    </row>
    <row r="1290" spans="14:16">
      <c r="N1290" s="141" t="str">
        <f>IFERROR(INDEX(table[Désignation],MATCH(ROW()-4,table[Ordre],0)),"")</f>
        <v/>
      </c>
      <c r="O1290" s="139" t="str">
        <f>IFERROR(INDEX(table[[Fournisseur ]],MATCH(ROW()-4,table[Ordre2],0)),"")</f>
        <v/>
      </c>
      <c r="P1290" s="139" t="str">
        <f>IFERROR(INDEX(table[Détails],MATCH(ROW()-4,table[Ordre3],0)),"")</f>
        <v/>
      </c>
    </row>
    <row r="1291" spans="14:16">
      <c r="N1291" s="141" t="str">
        <f>IFERROR(INDEX(table[Désignation],MATCH(ROW()-4,table[Ordre],0)),"")</f>
        <v/>
      </c>
      <c r="O1291" s="139" t="str">
        <f>IFERROR(INDEX(table[[Fournisseur ]],MATCH(ROW()-4,table[Ordre2],0)),"")</f>
        <v/>
      </c>
      <c r="P1291" s="139" t="str">
        <f>IFERROR(INDEX(table[Détails],MATCH(ROW()-4,table[Ordre3],0)),"")</f>
        <v/>
      </c>
    </row>
    <row r="1292" spans="14:16">
      <c r="N1292" s="141" t="str">
        <f>IFERROR(INDEX(table[Désignation],MATCH(ROW()-4,table[Ordre],0)),"")</f>
        <v/>
      </c>
      <c r="O1292" s="139" t="str">
        <f>IFERROR(INDEX(table[[Fournisseur ]],MATCH(ROW()-4,table[Ordre2],0)),"")</f>
        <v/>
      </c>
      <c r="P1292" s="139" t="str">
        <f>IFERROR(INDEX(table[Détails],MATCH(ROW()-4,table[Ordre3],0)),"")</f>
        <v/>
      </c>
    </row>
    <row r="1293" spans="14:16">
      <c r="N1293" s="141" t="str">
        <f>IFERROR(INDEX(table[Désignation],MATCH(ROW()-4,table[Ordre],0)),"")</f>
        <v/>
      </c>
      <c r="O1293" s="139" t="str">
        <f>IFERROR(INDEX(table[[Fournisseur ]],MATCH(ROW()-4,table[Ordre2],0)),"")</f>
        <v/>
      </c>
      <c r="P1293" s="139" t="str">
        <f>IFERROR(INDEX(table[Détails],MATCH(ROW()-4,table[Ordre3],0)),"")</f>
        <v/>
      </c>
    </row>
    <row r="1294" spans="14:16">
      <c r="N1294" s="141" t="str">
        <f>IFERROR(INDEX(table[Désignation],MATCH(ROW()-4,table[Ordre],0)),"")</f>
        <v/>
      </c>
      <c r="O1294" s="139" t="str">
        <f>IFERROR(INDEX(table[[Fournisseur ]],MATCH(ROW()-4,table[Ordre2],0)),"")</f>
        <v/>
      </c>
      <c r="P1294" s="139" t="str">
        <f>IFERROR(INDEX(table[Détails],MATCH(ROW()-4,table[Ordre3],0)),"")</f>
        <v/>
      </c>
    </row>
    <row r="1295" spans="14:16">
      <c r="N1295" s="141" t="str">
        <f>IFERROR(INDEX(table[Désignation],MATCH(ROW()-4,table[Ordre],0)),"")</f>
        <v/>
      </c>
      <c r="O1295" s="139" t="str">
        <f>IFERROR(INDEX(table[[Fournisseur ]],MATCH(ROW()-4,table[Ordre2],0)),"")</f>
        <v/>
      </c>
      <c r="P1295" s="139" t="str">
        <f>IFERROR(INDEX(table[Détails],MATCH(ROW()-4,table[Ordre3],0)),"")</f>
        <v/>
      </c>
    </row>
    <row r="1296" spans="14:16">
      <c r="N1296" s="141" t="str">
        <f>IFERROR(INDEX(table[Désignation],MATCH(ROW()-4,table[Ordre],0)),"")</f>
        <v/>
      </c>
      <c r="O1296" s="139" t="str">
        <f>IFERROR(INDEX(table[[Fournisseur ]],MATCH(ROW()-4,table[Ordre2],0)),"")</f>
        <v/>
      </c>
      <c r="P1296" s="139" t="str">
        <f>IFERROR(INDEX(table[Détails],MATCH(ROW()-4,table[Ordre3],0)),"")</f>
        <v/>
      </c>
    </row>
    <row r="1297" spans="14:16">
      <c r="N1297" s="141" t="str">
        <f>IFERROR(INDEX(table[Désignation],MATCH(ROW()-4,table[Ordre],0)),"")</f>
        <v/>
      </c>
      <c r="O1297" s="139" t="str">
        <f>IFERROR(INDEX(table[[Fournisseur ]],MATCH(ROW()-4,table[Ordre2],0)),"")</f>
        <v/>
      </c>
      <c r="P1297" s="139" t="str">
        <f>IFERROR(INDEX(table[Détails],MATCH(ROW()-4,table[Ordre3],0)),"")</f>
        <v/>
      </c>
    </row>
    <row r="1298" spans="14:16">
      <c r="N1298" s="141" t="str">
        <f>IFERROR(INDEX(table[Désignation],MATCH(ROW()-4,table[Ordre],0)),"")</f>
        <v/>
      </c>
      <c r="O1298" s="139" t="str">
        <f>IFERROR(INDEX(table[[Fournisseur ]],MATCH(ROW()-4,table[Ordre2],0)),"")</f>
        <v/>
      </c>
      <c r="P1298" s="139" t="str">
        <f>IFERROR(INDEX(table[Détails],MATCH(ROW()-4,table[Ordre3],0)),"")</f>
        <v/>
      </c>
    </row>
    <row r="1299" spans="14:16">
      <c r="N1299" s="141" t="str">
        <f>IFERROR(INDEX(table[Désignation],MATCH(ROW()-4,table[Ordre],0)),"")</f>
        <v/>
      </c>
      <c r="O1299" s="139" t="str">
        <f>IFERROR(INDEX(table[[Fournisseur ]],MATCH(ROW()-4,table[Ordre2],0)),"")</f>
        <v/>
      </c>
      <c r="P1299" s="139" t="str">
        <f>IFERROR(INDEX(table[Détails],MATCH(ROW()-4,table[Ordre3],0)),"")</f>
        <v/>
      </c>
    </row>
    <row r="1300" spans="14:16">
      <c r="N1300" s="141" t="str">
        <f>IFERROR(INDEX(table[Désignation],MATCH(ROW()-4,table[Ordre],0)),"")</f>
        <v/>
      </c>
      <c r="O1300" s="139" t="str">
        <f>IFERROR(INDEX(table[[Fournisseur ]],MATCH(ROW()-4,table[Ordre2],0)),"")</f>
        <v/>
      </c>
      <c r="P1300" s="139" t="str">
        <f>IFERROR(INDEX(table[Détails],MATCH(ROW()-4,table[Ordre3],0)),"")</f>
        <v/>
      </c>
    </row>
    <row r="1301" spans="14:16">
      <c r="N1301" s="141" t="str">
        <f>IFERROR(INDEX(table[Désignation],MATCH(ROW()-4,table[Ordre],0)),"")</f>
        <v/>
      </c>
      <c r="O1301" s="139" t="str">
        <f>IFERROR(INDEX(table[[Fournisseur ]],MATCH(ROW()-4,table[Ordre2],0)),"")</f>
        <v/>
      </c>
      <c r="P1301" s="139" t="str">
        <f>IFERROR(INDEX(table[Détails],MATCH(ROW()-4,table[Ordre3],0)),"")</f>
        <v/>
      </c>
    </row>
    <row r="1302" spans="14:16">
      <c r="N1302" s="141" t="str">
        <f>IFERROR(INDEX(table[Désignation],MATCH(ROW()-4,table[Ordre],0)),"")</f>
        <v/>
      </c>
      <c r="O1302" s="139" t="str">
        <f>IFERROR(INDEX(table[[Fournisseur ]],MATCH(ROW()-4,table[Ordre2],0)),"")</f>
        <v/>
      </c>
      <c r="P1302" s="139" t="str">
        <f>IFERROR(INDEX(table[Détails],MATCH(ROW()-4,table[Ordre3],0)),"")</f>
        <v/>
      </c>
    </row>
    <row r="1303" spans="14:16">
      <c r="N1303" s="141" t="str">
        <f>IFERROR(INDEX(table[Désignation],MATCH(ROW()-4,table[Ordre],0)),"")</f>
        <v/>
      </c>
      <c r="O1303" s="139" t="str">
        <f>IFERROR(INDEX(table[[Fournisseur ]],MATCH(ROW()-4,table[Ordre2],0)),"")</f>
        <v/>
      </c>
      <c r="P1303" s="139" t="str">
        <f>IFERROR(INDEX(table[Détails],MATCH(ROW()-4,table[Ordre3],0)),"")</f>
        <v/>
      </c>
    </row>
    <row r="1304" spans="14:16">
      <c r="N1304" s="141" t="str">
        <f>IFERROR(INDEX(table[Désignation],MATCH(ROW()-4,table[Ordre],0)),"")</f>
        <v/>
      </c>
      <c r="O1304" s="139" t="str">
        <f>IFERROR(INDEX(table[[Fournisseur ]],MATCH(ROW()-4,table[Ordre2],0)),"")</f>
        <v/>
      </c>
      <c r="P1304" s="139" t="str">
        <f>IFERROR(INDEX(table[Détails],MATCH(ROW()-4,table[Ordre3],0)),"")</f>
        <v/>
      </c>
    </row>
    <row r="1305" spans="14:16">
      <c r="N1305" s="141" t="str">
        <f>IFERROR(INDEX(table[Désignation],MATCH(ROW()-4,table[Ordre],0)),"")</f>
        <v/>
      </c>
      <c r="O1305" s="139" t="str">
        <f>IFERROR(INDEX(table[[Fournisseur ]],MATCH(ROW()-4,table[Ordre2],0)),"")</f>
        <v/>
      </c>
      <c r="P1305" s="139" t="str">
        <f>IFERROR(INDEX(table[Détails],MATCH(ROW()-4,table[Ordre3],0)),"")</f>
        <v/>
      </c>
    </row>
    <row r="1306" spans="14:16">
      <c r="N1306" s="141" t="str">
        <f>IFERROR(INDEX(table[Désignation],MATCH(ROW()-4,table[Ordre],0)),"")</f>
        <v/>
      </c>
      <c r="O1306" s="139" t="str">
        <f>IFERROR(INDEX(table[[Fournisseur ]],MATCH(ROW()-4,table[Ordre2],0)),"")</f>
        <v/>
      </c>
      <c r="P1306" s="139" t="str">
        <f>IFERROR(INDEX(table[Détails],MATCH(ROW()-4,table[Ordre3],0)),"")</f>
        <v/>
      </c>
    </row>
    <row r="1307" spans="14:16">
      <c r="N1307" s="141" t="str">
        <f>IFERROR(INDEX(table[Désignation],MATCH(ROW()-4,table[Ordre],0)),"")</f>
        <v/>
      </c>
      <c r="O1307" s="139" t="str">
        <f>IFERROR(INDEX(table[[Fournisseur ]],MATCH(ROW()-4,table[Ordre2],0)),"")</f>
        <v/>
      </c>
      <c r="P1307" s="139" t="str">
        <f>IFERROR(INDEX(table[Détails],MATCH(ROW()-4,table[Ordre3],0)),"")</f>
        <v/>
      </c>
    </row>
    <row r="1308" spans="14:16">
      <c r="N1308" s="141" t="str">
        <f>IFERROR(INDEX(table[Désignation],MATCH(ROW()-4,table[Ordre],0)),"")</f>
        <v/>
      </c>
      <c r="O1308" s="139" t="str">
        <f>IFERROR(INDEX(table[[Fournisseur ]],MATCH(ROW()-4,table[Ordre2],0)),"")</f>
        <v/>
      </c>
      <c r="P1308" s="139" t="str">
        <f>IFERROR(INDEX(table[Détails],MATCH(ROW()-4,table[Ordre3],0)),"")</f>
        <v/>
      </c>
    </row>
    <row r="1309" spans="14:16">
      <c r="N1309" s="141" t="str">
        <f>IFERROR(INDEX(table[Désignation],MATCH(ROW()-4,table[Ordre],0)),"")</f>
        <v/>
      </c>
      <c r="O1309" s="139" t="str">
        <f>IFERROR(INDEX(table[[Fournisseur ]],MATCH(ROW()-4,table[Ordre2],0)),"")</f>
        <v/>
      </c>
      <c r="P1309" s="139" t="str">
        <f>IFERROR(INDEX(table[Détails],MATCH(ROW()-4,table[Ordre3],0)),"")</f>
        <v/>
      </c>
    </row>
    <row r="1310" spans="14:16">
      <c r="N1310" s="141" t="str">
        <f>IFERROR(INDEX(table[Désignation],MATCH(ROW()-4,table[Ordre],0)),"")</f>
        <v/>
      </c>
      <c r="O1310" s="139" t="str">
        <f>IFERROR(INDEX(table[[Fournisseur ]],MATCH(ROW()-4,table[Ordre2],0)),"")</f>
        <v/>
      </c>
      <c r="P1310" s="139" t="str">
        <f>IFERROR(INDEX(table[Détails],MATCH(ROW()-4,table[Ordre3],0)),"")</f>
        <v/>
      </c>
    </row>
    <row r="1311" spans="14:16">
      <c r="N1311" s="141" t="str">
        <f>IFERROR(INDEX(table[Désignation],MATCH(ROW()-4,table[Ordre],0)),"")</f>
        <v/>
      </c>
      <c r="O1311" s="139" t="str">
        <f>IFERROR(INDEX(table[[Fournisseur ]],MATCH(ROW()-4,table[Ordre2],0)),"")</f>
        <v/>
      </c>
      <c r="P1311" s="139" t="str">
        <f>IFERROR(INDEX(table[Détails],MATCH(ROW()-4,table[Ordre3],0)),"")</f>
        <v/>
      </c>
    </row>
    <row r="1312" spans="14:16">
      <c r="N1312" s="141" t="str">
        <f>IFERROR(INDEX(table[Désignation],MATCH(ROW()-4,table[Ordre],0)),"")</f>
        <v/>
      </c>
      <c r="O1312" s="139" t="str">
        <f>IFERROR(INDEX(table[[Fournisseur ]],MATCH(ROW()-4,table[Ordre2],0)),"")</f>
        <v/>
      </c>
      <c r="P1312" s="139" t="str">
        <f>IFERROR(INDEX(table[Détails],MATCH(ROW()-4,table[Ordre3],0)),"")</f>
        <v/>
      </c>
    </row>
    <row r="1313" spans="14:16">
      <c r="N1313" s="141" t="str">
        <f>IFERROR(INDEX(table[Désignation],MATCH(ROW()-4,table[Ordre],0)),"")</f>
        <v/>
      </c>
      <c r="O1313" s="139" t="str">
        <f>IFERROR(INDEX(table[[Fournisseur ]],MATCH(ROW()-4,table[Ordre2],0)),"")</f>
        <v/>
      </c>
      <c r="P1313" s="139" t="str">
        <f>IFERROR(INDEX(table[Détails],MATCH(ROW()-4,table[Ordre3],0)),"")</f>
        <v/>
      </c>
    </row>
    <row r="1314" spans="14:16">
      <c r="N1314" s="141" t="str">
        <f>IFERROR(INDEX(table[Désignation],MATCH(ROW()-4,table[Ordre],0)),"")</f>
        <v/>
      </c>
      <c r="O1314" s="139" t="str">
        <f>IFERROR(INDEX(table[[Fournisseur ]],MATCH(ROW()-4,table[Ordre2],0)),"")</f>
        <v/>
      </c>
      <c r="P1314" s="139" t="str">
        <f>IFERROR(INDEX(table[Détails],MATCH(ROW()-4,table[Ordre3],0)),"")</f>
        <v/>
      </c>
    </row>
    <row r="1315" spans="14:16">
      <c r="N1315" s="141" t="str">
        <f>IFERROR(INDEX(table[Désignation],MATCH(ROW()-4,table[Ordre],0)),"")</f>
        <v/>
      </c>
      <c r="O1315" s="139" t="str">
        <f>IFERROR(INDEX(table[[Fournisseur ]],MATCH(ROW()-4,table[Ordre2],0)),"")</f>
        <v/>
      </c>
      <c r="P1315" s="139" t="str">
        <f>IFERROR(INDEX(table[Détails],MATCH(ROW()-4,table[Ordre3],0)),"")</f>
        <v/>
      </c>
    </row>
    <row r="1316" spans="14:16">
      <c r="N1316" s="141" t="str">
        <f>IFERROR(INDEX(table[Désignation],MATCH(ROW()-4,table[Ordre],0)),"")</f>
        <v/>
      </c>
      <c r="O1316" s="139" t="str">
        <f>IFERROR(INDEX(table[[Fournisseur ]],MATCH(ROW()-4,table[Ordre2],0)),"")</f>
        <v/>
      </c>
      <c r="P1316" s="139" t="str">
        <f>IFERROR(INDEX(table[Détails],MATCH(ROW()-4,table[Ordre3],0)),"")</f>
        <v/>
      </c>
    </row>
    <row r="1317" spans="14:16">
      <c r="N1317" s="141" t="str">
        <f>IFERROR(INDEX(table[Désignation],MATCH(ROW()-4,table[Ordre],0)),"")</f>
        <v/>
      </c>
      <c r="O1317" s="139" t="str">
        <f>IFERROR(INDEX(table[[Fournisseur ]],MATCH(ROW()-4,table[Ordre2],0)),"")</f>
        <v/>
      </c>
      <c r="P1317" s="139" t="str">
        <f>IFERROR(INDEX(table[Détails],MATCH(ROW()-4,table[Ordre3],0)),"")</f>
        <v/>
      </c>
    </row>
    <row r="1318" spans="14:16">
      <c r="N1318" s="141" t="str">
        <f>IFERROR(INDEX(table[Désignation],MATCH(ROW()-4,table[Ordre],0)),"")</f>
        <v/>
      </c>
      <c r="O1318" s="139" t="str">
        <f>IFERROR(INDEX(table[[Fournisseur ]],MATCH(ROW()-4,table[Ordre2],0)),"")</f>
        <v/>
      </c>
      <c r="P1318" s="139" t="str">
        <f>IFERROR(INDEX(table[Détails],MATCH(ROW()-4,table[Ordre3],0)),"")</f>
        <v/>
      </c>
    </row>
    <row r="1319" spans="14:16">
      <c r="N1319" s="141" t="str">
        <f>IFERROR(INDEX(table[Désignation],MATCH(ROW()-4,table[Ordre],0)),"")</f>
        <v/>
      </c>
      <c r="O1319" s="139" t="str">
        <f>IFERROR(INDEX(table[[Fournisseur ]],MATCH(ROW()-4,table[Ordre2],0)),"")</f>
        <v/>
      </c>
      <c r="P1319" s="139" t="str">
        <f>IFERROR(INDEX(table[Détails],MATCH(ROW()-4,table[Ordre3],0)),"")</f>
        <v/>
      </c>
    </row>
    <row r="1320" spans="14:16">
      <c r="N1320" s="141" t="str">
        <f>IFERROR(INDEX(table[Désignation],MATCH(ROW()-4,table[Ordre],0)),"")</f>
        <v/>
      </c>
      <c r="O1320" s="139" t="str">
        <f>IFERROR(INDEX(table[[Fournisseur ]],MATCH(ROW()-4,table[Ordre2],0)),"")</f>
        <v/>
      </c>
      <c r="P1320" s="139" t="str">
        <f>IFERROR(INDEX(table[Détails],MATCH(ROW()-4,table[Ordre3],0)),"")</f>
        <v/>
      </c>
    </row>
    <row r="1321" spans="14:16">
      <c r="N1321" s="141" t="str">
        <f>IFERROR(INDEX(table[Désignation],MATCH(ROW()-4,table[Ordre],0)),"")</f>
        <v/>
      </c>
      <c r="O1321" s="139" t="str">
        <f>IFERROR(INDEX(table[[Fournisseur ]],MATCH(ROW()-4,table[Ordre2],0)),"")</f>
        <v/>
      </c>
      <c r="P1321" s="139" t="str">
        <f>IFERROR(INDEX(table[Détails],MATCH(ROW()-4,table[Ordre3],0)),"")</f>
        <v/>
      </c>
    </row>
    <row r="1322" spans="14:16">
      <c r="N1322" s="141" t="str">
        <f>IFERROR(INDEX(table[Désignation],MATCH(ROW()-4,table[Ordre],0)),"")</f>
        <v/>
      </c>
      <c r="O1322" s="139" t="str">
        <f>IFERROR(INDEX(table[[Fournisseur ]],MATCH(ROW()-4,table[Ordre2],0)),"")</f>
        <v/>
      </c>
      <c r="P1322" s="139" t="str">
        <f>IFERROR(INDEX(table[Détails],MATCH(ROW()-4,table[Ordre3],0)),"")</f>
        <v/>
      </c>
    </row>
    <row r="1323" spans="14:16">
      <c r="N1323" s="141" t="str">
        <f>IFERROR(INDEX(table[Désignation],MATCH(ROW()-4,table[Ordre],0)),"")</f>
        <v/>
      </c>
      <c r="O1323" s="139" t="str">
        <f>IFERROR(INDEX(table[[Fournisseur ]],MATCH(ROW()-4,table[Ordre2],0)),"")</f>
        <v/>
      </c>
      <c r="P1323" s="139" t="str">
        <f>IFERROR(INDEX(table[Détails],MATCH(ROW()-4,table[Ordre3],0)),"")</f>
        <v/>
      </c>
    </row>
    <row r="1324" spans="14:16">
      <c r="N1324" s="141" t="str">
        <f>IFERROR(INDEX(table[Désignation],MATCH(ROW()-4,table[Ordre],0)),"")</f>
        <v/>
      </c>
      <c r="O1324" s="139" t="str">
        <f>IFERROR(INDEX(table[[Fournisseur ]],MATCH(ROW()-4,table[Ordre2],0)),"")</f>
        <v/>
      </c>
      <c r="P1324" s="139" t="str">
        <f>IFERROR(INDEX(table[Détails],MATCH(ROW()-4,table[Ordre3],0)),"")</f>
        <v/>
      </c>
    </row>
    <row r="1325" spans="14:16">
      <c r="N1325" s="141" t="str">
        <f>IFERROR(INDEX(table[Désignation],MATCH(ROW()-4,table[Ordre],0)),"")</f>
        <v/>
      </c>
      <c r="O1325" s="139" t="str">
        <f>IFERROR(INDEX(table[[Fournisseur ]],MATCH(ROW()-4,table[Ordre2],0)),"")</f>
        <v/>
      </c>
      <c r="P1325" s="139" t="str">
        <f>IFERROR(INDEX(table[Détails],MATCH(ROW()-4,table[Ordre3],0)),"")</f>
        <v/>
      </c>
    </row>
    <row r="1326" spans="14:16">
      <c r="N1326" s="141" t="str">
        <f>IFERROR(INDEX(table[Désignation],MATCH(ROW()-4,table[Ordre],0)),"")</f>
        <v/>
      </c>
      <c r="O1326" s="139" t="str">
        <f>IFERROR(INDEX(table[[Fournisseur ]],MATCH(ROW()-4,table[Ordre2],0)),"")</f>
        <v/>
      </c>
      <c r="P1326" s="139" t="str">
        <f>IFERROR(INDEX(table[Détails],MATCH(ROW()-4,table[Ordre3],0)),"")</f>
        <v/>
      </c>
    </row>
    <row r="1327" spans="14:16">
      <c r="N1327" s="141" t="str">
        <f>IFERROR(INDEX(table[Désignation],MATCH(ROW()-4,table[Ordre],0)),"")</f>
        <v/>
      </c>
      <c r="O1327" s="139" t="str">
        <f>IFERROR(INDEX(table[[Fournisseur ]],MATCH(ROW()-4,table[Ordre2],0)),"")</f>
        <v/>
      </c>
      <c r="P1327" s="139" t="str">
        <f>IFERROR(INDEX(table[Détails],MATCH(ROW()-4,table[Ordre3],0)),"")</f>
        <v/>
      </c>
    </row>
    <row r="1328" spans="14:16">
      <c r="N1328" s="141" t="str">
        <f>IFERROR(INDEX(table[Désignation],MATCH(ROW()-4,table[Ordre],0)),"")</f>
        <v/>
      </c>
      <c r="O1328" s="139" t="str">
        <f>IFERROR(INDEX(table[[Fournisseur ]],MATCH(ROW()-4,table[Ordre2],0)),"")</f>
        <v/>
      </c>
      <c r="P1328" s="139" t="str">
        <f>IFERROR(INDEX(table[Détails],MATCH(ROW()-4,table[Ordre3],0)),"")</f>
        <v/>
      </c>
    </row>
    <row r="1329" spans="14:16">
      <c r="N1329" s="141" t="str">
        <f>IFERROR(INDEX(table[Désignation],MATCH(ROW()-4,table[Ordre],0)),"")</f>
        <v/>
      </c>
      <c r="O1329" s="139" t="str">
        <f>IFERROR(INDEX(table[[Fournisseur ]],MATCH(ROW()-4,table[Ordre2],0)),"")</f>
        <v/>
      </c>
      <c r="P1329" s="139" t="str">
        <f>IFERROR(INDEX(table[Détails],MATCH(ROW()-4,table[Ordre3],0)),"")</f>
        <v/>
      </c>
    </row>
    <row r="1330" spans="14:16">
      <c r="N1330" s="141" t="str">
        <f>IFERROR(INDEX(table[Désignation],MATCH(ROW()-4,table[Ordre],0)),"")</f>
        <v/>
      </c>
      <c r="O1330" s="139" t="str">
        <f>IFERROR(INDEX(table[[Fournisseur ]],MATCH(ROW()-4,table[Ordre2],0)),"")</f>
        <v/>
      </c>
      <c r="P1330" s="139" t="str">
        <f>IFERROR(INDEX(table[Détails],MATCH(ROW()-4,table[Ordre3],0)),"")</f>
        <v/>
      </c>
    </row>
    <row r="1331" spans="14:16">
      <c r="N1331" s="141" t="str">
        <f>IFERROR(INDEX(table[Désignation],MATCH(ROW()-4,table[Ordre],0)),"")</f>
        <v/>
      </c>
      <c r="O1331" s="139" t="str">
        <f>IFERROR(INDEX(table[[Fournisseur ]],MATCH(ROW()-4,table[Ordre2],0)),"")</f>
        <v/>
      </c>
      <c r="P1331" s="139" t="str">
        <f>IFERROR(INDEX(table[Détails],MATCH(ROW()-4,table[Ordre3],0)),"")</f>
        <v/>
      </c>
    </row>
    <row r="1332" spans="14:16">
      <c r="N1332" s="141" t="str">
        <f>IFERROR(INDEX(table[Désignation],MATCH(ROW()-4,table[Ordre],0)),"")</f>
        <v/>
      </c>
      <c r="O1332" s="139" t="str">
        <f>IFERROR(INDEX(table[[Fournisseur ]],MATCH(ROW()-4,table[Ordre2],0)),"")</f>
        <v/>
      </c>
      <c r="P1332" s="139" t="str">
        <f>IFERROR(INDEX(table[Détails],MATCH(ROW()-4,table[Ordre3],0)),"")</f>
        <v/>
      </c>
    </row>
    <row r="1333" spans="14:16">
      <c r="N1333" s="141" t="str">
        <f>IFERROR(INDEX(table[Désignation],MATCH(ROW()-4,table[Ordre],0)),"")</f>
        <v/>
      </c>
      <c r="O1333" s="139" t="str">
        <f>IFERROR(INDEX(table[[Fournisseur ]],MATCH(ROW()-4,table[Ordre2],0)),"")</f>
        <v/>
      </c>
      <c r="P1333" s="139" t="str">
        <f>IFERROR(INDEX(table[Détails],MATCH(ROW()-4,table[Ordre3],0)),"")</f>
        <v/>
      </c>
    </row>
    <row r="1334" spans="14:16">
      <c r="N1334" s="141" t="str">
        <f>IFERROR(INDEX(table[Désignation],MATCH(ROW()-4,table[Ordre],0)),"")</f>
        <v/>
      </c>
      <c r="O1334" s="139" t="str">
        <f>IFERROR(INDEX(table[[Fournisseur ]],MATCH(ROW()-4,table[Ordre2],0)),"")</f>
        <v/>
      </c>
      <c r="P1334" s="139" t="str">
        <f>IFERROR(INDEX(table[Détails],MATCH(ROW()-4,table[Ordre3],0)),"")</f>
        <v/>
      </c>
    </row>
    <row r="1335" spans="14:16">
      <c r="N1335" s="141" t="str">
        <f>IFERROR(INDEX(table[Désignation],MATCH(ROW()-4,table[Ordre],0)),"")</f>
        <v/>
      </c>
      <c r="O1335" s="139" t="str">
        <f>IFERROR(INDEX(table[[Fournisseur ]],MATCH(ROW()-4,table[Ordre2],0)),"")</f>
        <v/>
      </c>
      <c r="P1335" s="139" t="str">
        <f>IFERROR(INDEX(table[Détails],MATCH(ROW()-4,table[Ordre3],0)),"")</f>
        <v/>
      </c>
    </row>
    <row r="1336" spans="14:16">
      <c r="N1336" s="141" t="str">
        <f>IFERROR(INDEX(table[Désignation],MATCH(ROW()-4,table[Ordre],0)),"")</f>
        <v/>
      </c>
      <c r="O1336" s="139" t="str">
        <f>IFERROR(INDEX(table[[Fournisseur ]],MATCH(ROW()-4,table[Ordre2],0)),"")</f>
        <v/>
      </c>
      <c r="P1336" s="139" t="str">
        <f>IFERROR(INDEX(table[Détails],MATCH(ROW()-4,table[Ordre3],0)),"")</f>
        <v/>
      </c>
    </row>
    <row r="1337" spans="14:16">
      <c r="N1337" s="141" t="str">
        <f>IFERROR(INDEX(table[Désignation],MATCH(ROW()-4,table[Ordre],0)),"")</f>
        <v/>
      </c>
      <c r="O1337" s="139" t="str">
        <f>IFERROR(INDEX(table[[Fournisseur ]],MATCH(ROW()-4,table[Ordre2],0)),"")</f>
        <v/>
      </c>
      <c r="P1337" s="139" t="str">
        <f>IFERROR(INDEX(table[Détails],MATCH(ROW()-4,table[Ordre3],0)),"")</f>
        <v/>
      </c>
    </row>
    <row r="1338" spans="14:16">
      <c r="N1338" s="141" t="str">
        <f>IFERROR(INDEX(table[Désignation],MATCH(ROW()-4,table[Ordre],0)),"")</f>
        <v/>
      </c>
      <c r="O1338" s="139" t="str">
        <f>IFERROR(INDEX(table[[Fournisseur ]],MATCH(ROW()-4,table[Ordre2],0)),"")</f>
        <v/>
      </c>
      <c r="P1338" s="139" t="str">
        <f>IFERROR(INDEX(table[Détails],MATCH(ROW()-4,table[Ordre3],0)),"")</f>
        <v/>
      </c>
    </row>
    <row r="1339" spans="14:16">
      <c r="N1339" s="141" t="str">
        <f>IFERROR(INDEX(table[Désignation],MATCH(ROW()-4,table[Ordre],0)),"")</f>
        <v/>
      </c>
      <c r="O1339" s="139" t="str">
        <f>IFERROR(INDEX(table[[Fournisseur ]],MATCH(ROW()-4,table[Ordre2],0)),"")</f>
        <v/>
      </c>
      <c r="P1339" s="139" t="str">
        <f>IFERROR(INDEX(table[Détails],MATCH(ROW()-4,table[Ordre3],0)),"")</f>
        <v/>
      </c>
    </row>
    <row r="1340" spans="14:16">
      <c r="N1340" s="141" t="str">
        <f>IFERROR(INDEX(table[Désignation],MATCH(ROW()-4,table[Ordre],0)),"")</f>
        <v/>
      </c>
      <c r="O1340" s="139" t="str">
        <f>IFERROR(INDEX(table[[Fournisseur ]],MATCH(ROW()-4,table[Ordre2],0)),"")</f>
        <v/>
      </c>
      <c r="P1340" s="139" t="str">
        <f>IFERROR(INDEX(table[Détails],MATCH(ROW()-4,table[Ordre3],0)),"")</f>
        <v/>
      </c>
    </row>
    <row r="1341" spans="14:16">
      <c r="N1341" s="141" t="str">
        <f>IFERROR(INDEX(table[Désignation],MATCH(ROW()-4,table[Ordre],0)),"")</f>
        <v/>
      </c>
      <c r="O1341" s="139" t="str">
        <f>IFERROR(INDEX(table[[Fournisseur ]],MATCH(ROW()-4,table[Ordre2],0)),"")</f>
        <v/>
      </c>
      <c r="P1341" s="139" t="str">
        <f>IFERROR(INDEX(table[Détails],MATCH(ROW()-4,table[Ordre3],0)),"")</f>
        <v/>
      </c>
    </row>
    <row r="1342" spans="14:16">
      <c r="N1342" s="141" t="str">
        <f>IFERROR(INDEX(table[Désignation],MATCH(ROW()-4,table[Ordre],0)),"")</f>
        <v/>
      </c>
      <c r="O1342" s="139" t="str">
        <f>IFERROR(INDEX(table[[Fournisseur ]],MATCH(ROW()-4,table[Ordre2],0)),"")</f>
        <v/>
      </c>
      <c r="P1342" s="139" t="str">
        <f>IFERROR(INDEX(table[Détails],MATCH(ROW()-4,table[Ordre3],0)),"")</f>
        <v/>
      </c>
    </row>
    <row r="1343" spans="14:16">
      <c r="N1343" s="141" t="str">
        <f>IFERROR(INDEX(table[Désignation],MATCH(ROW()-4,table[Ordre],0)),"")</f>
        <v/>
      </c>
      <c r="O1343" s="139" t="str">
        <f>IFERROR(INDEX(table[[Fournisseur ]],MATCH(ROW()-4,table[Ordre2],0)),"")</f>
        <v/>
      </c>
      <c r="P1343" s="139" t="str">
        <f>IFERROR(INDEX(table[Détails],MATCH(ROW()-4,table[Ordre3],0)),"")</f>
        <v/>
      </c>
    </row>
    <row r="1344" spans="14:16">
      <c r="N1344" s="141" t="str">
        <f>IFERROR(INDEX(table[Désignation],MATCH(ROW()-4,table[Ordre],0)),"")</f>
        <v/>
      </c>
      <c r="O1344" s="139" t="str">
        <f>IFERROR(INDEX(table[[Fournisseur ]],MATCH(ROW()-4,table[Ordre2],0)),"")</f>
        <v/>
      </c>
      <c r="P1344" s="139" t="str">
        <f>IFERROR(INDEX(table[Détails],MATCH(ROW()-4,table[Ordre3],0)),"")</f>
        <v/>
      </c>
    </row>
    <row r="1345" spans="14:16">
      <c r="N1345" s="141" t="str">
        <f>IFERROR(INDEX(table[Désignation],MATCH(ROW()-4,table[Ordre],0)),"")</f>
        <v/>
      </c>
      <c r="O1345" s="139" t="str">
        <f>IFERROR(INDEX(table[[Fournisseur ]],MATCH(ROW()-4,table[Ordre2],0)),"")</f>
        <v/>
      </c>
      <c r="P1345" s="139" t="str">
        <f>IFERROR(INDEX(table[Détails],MATCH(ROW()-4,table[Ordre3],0)),"")</f>
        <v/>
      </c>
    </row>
    <row r="1346" spans="14:16">
      <c r="N1346" s="141" t="str">
        <f>IFERROR(INDEX(table[Désignation],MATCH(ROW()-4,table[Ordre],0)),"")</f>
        <v/>
      </c>
      <c r="O1346" s="139" t="str">
        <f>IFERROR(INDEX(table[[Fournisseur ]],MATCH(ROW()-4,table[Ordre2],0)),"")</f>
        <v/>
      </c>
      <c r="P1346" s="139" t="str">
        <f>IFERROR(INDEX(table[Détails],MATCH(ROW()-4,table[Ordre3],0)),"")</f>
        <v/>
      </c>
    </row>
    <row r="1347" spans="14:16">
      <c r="N1347" s="141" t="str">
        <f>IFERROR(INDEX(table[Désignation],MATCH(ROW()-4,table[Ordre],0)),"")</f>
        <v/>
      </c>
      <c r="O1347" s="139" t="str">
        <f>IFERROR(INDEX(table[[Fournisseur ]],MATCH(ROW()-4,table[Ordre2],0)),"")</f>
        <v/>
      </c>
      <c r="P1347" s="139" t="str">
        <f>IFERROR(INDEX(table[Détails],MATCH(ROW()-4,table[Ordre3],0)),"")</f>
        <v/>
      </c>
    </row>
    <row r="1348" spans="14:16">
      <c r="N1348" s="141" t="str">
        <f>IFERROR(INDEX(table[Désignation],MATCH(ROW()-4,table[Ordre],0)),"")</f>
        <v/>
      </c>
      <c r="O1348" s="139" t="str">
        <f>IFERROR(INDEX(table[[Fournisseur ]],MATCH(ROW()-4,table[Ordre2],0)),"")</f>
        <v/>
      </c>
      <c r="P1348" s="139" t="str">
        <f>IFERROR(INDEX(table[Détails],MATCH(ROW()-4,table[Ordre3],0)),"")</f>
        <v/>
      </c>
    </row>
    <row r="1349" spans="14:16">
      <c r="N1349" s="141" t="str">
        <f>IFERROR(INDEX(table[Désignation],MATCH(ROW()-4,table[Ordre],0)),"")</f>
        <v/>
      </c>
      <c r="O1349" s="139" t="str">
        <f>IFERROR(INDEX(table[[Fournisseur ]],MATCH(ROW()-4,table[Ordre2],0)),"")</f>
        <v/>
      </c>
      <c r="P1349" s="139" t="str">
        <f>IFERROR(INDEX(table[Détails],MATCH(ROW()-4,table[Ordre3],0)),"")</f>
        <v/>
      </c>
    </row>
    <row r="1350" spans="14:16">
      <c r="N1350" s="141" t="str">
        <f>IFERROR(INDEX(table[Désignation],MATCH(ROW()-4,table[Ordre],0)),"")</f>
        <v/>
      </c>
      <c r="O1350" s="139" t="str">
        <f>IFERROR(INDEX(table[[Fournisseur ]],MATCH(ROW()-4,table[Ordre2],0)),"")</f>
        <v/>
      </c>
      <c r="P1350" s="139" t="str">
        <f>IFERROR(INDEX(table[Détails],MATCH(ROW()-4,table[Ordre3],0)),"")</f>
        <v/>
      </c>
    </row>
    <row r="1351" spans="14:16">
      <c r="N1351" s="141" t="str">
        <f>IFERROR(INDEX(table[Désignation],MATCH(ROW()-4,table[Ordre],0)),"")</f>
        <v/>
      </c>
      <c r="O1351" s="139" t="str">
        <f>IFERROR(INDEX(table[[Fournisseur ]],MATCH(ROW()-4,table[Ordre2],0)),"")</f>
        <v/>
      </c>
      <c r="P1351" s="139" t="str">
        <f>IFERROR(INDEX(table[Détails],MATCH(ROW()-4,table[Ordre3],0)),"")</f>
        <v/>
      </c>
    </row>
    <row r="1352" spans="14:16">
      <c r="N1352" s="141" t="str">
        <f>IFERROR(INDEX(table[Désignation],MATCH(ROW()-4,table[Ordre],0)),"")</f>
        <v/>
      </c>
      <c r="O1352" s="139" t="str">
        <f>IFERROR(INDEX(table[[Fournisseur ]],MATCH(ROW()-4,table[Ordre2],0)),"")</f>
        <v/>
      </c>
      <c r="P1352" s="139" t="str">
        <f>IFERROR(INDEX(table[Détails],MATCH(ROW()-4,table[Ordre3],0)),"")</f>
        <v/>
      </c>
    </row>
    <row r="1353" spans="14:16">
      <c r="N1353" s="141" t="str">
        <f>IFERROR(INDEX(table[Désignation],MATCH(ROW()-4,table[Ordre],0)),"")</f>
        <v/>
      </c>
      <c r="O1353" s="139" t="str">
        <f>IFERROR(INDEX(table[[Fournisseur ]],MATCH(ROW()-4,table[Ordre2],0)),"")</f>
        <v/>
      </c>
      <c r="P1353" s="139" t="str">
        <f>IFERROR(INDEX(table[Détails],MATCH(ROW()-4,table[Ordre3],0)),"")</f>
        <v/>
      </c>
    </row>
    <row r="1354" spans="14:16">
      <c r="N1354" s="141" t="str">
        <f>IFERROR(INDEX(table[Désignation],MATCH(ROW()-4,table[Ordre],0)),"")</f>
        <v/>
      </c>
      <c r="O1354" s="139" t="str">
        <f>IFERROR(INDEX(table[[Fournisseur ]],MATCH(ROW()-4,table[Ordre2],0)),"")</f>
        <v/>
      </c>
      <c r="P1354" s="139" t="str">
        <f>IFERROR(INDEX(table[Détails],MATCH(ROW()-4,table[Ordre3],0)),"")</f>
        <v/>
      </c>
    </row>
    <row r="1355" spans="14:16">
      <c r="N1355" s="141" t="str">
        <f>IFERROR(INDEX(table[Désignation],MATCH(ROW()-4,table[Ordre],0)),"")</f>
        <v/>
      </c>
      <c r="O1355" s="139" t="str">
        <f>IFERROR(INDEX(table[[Fournisseur ]],MATCH(ROW()-4,table[Ordre2],0)),"")</f>
        <v/>
      </c>
      <c r="P1355" s="139" t="str">
        <f>IFERROR(INDEX(table[Détails],MATCH(ROW()-4,table[Ordre3],0)),"")</f>
        <v/>
      </c>
    </row>
    <row r="1356" spans="14:16">
      <c r="N1356" s="141" t="str">
        <f>IFERROR(INDEX(table[Désignation],MATCH(ROW()-4,table[Ordre],0)),"")</f>
        <v/>
      </c>
      <c r="O1356" s="139" t="str">
        <f>IFERROR(INDEX(table[[Fournisseur ]],MATCH(ROW()-4,table[Ordre2],0)),"")</f>
        <v/>
      </c>
      <c r="P1356" s="139" t="str">
        <f>IFERROR(INDEX(table[Détails],MATCH(ROW()-4,table[Ordre3],0)),"")</f>
        <v/>
      </c>
    </row>
    <row r="1357" spans="14:16">
      <c r="N1357" s="141" t="str">
        <f>IFERROR(INDEX(table[Désignation],MATCH(ROW()-4,table[Ordre],0)),"")</f>
        <v/>
      </c>
      <c r="O1357" s="139" t="str">
        <f>IFERROR(INDEX(table[[Fournisseur ]],MATCH(ROW()-4,table[Ordre2],0)),"")</f>
        <v/>
      </c>
      <c r="P1357" s="139" t="str">
        <f>IFERROR(INDEX(table[Détails],MATCH(ROW()-4,table[Ordre3],0)),"")</f>
        <v/>
      </c>
    </row>
    <row r="1358" spans="14:16">
      <c r="N1358" s="141" t="str">
        <f>IFERROR(INDEX(table[Désignation],MATCH(ROW()-4,table[Ordre],0)),"")</f>
        <v/>
      </c>
      <c r="O1358" s="139" t="str">
        <f>IFERROR(INDEX(table[[Fournisseur ]],MATCH(ROW()-4,table[Ordre2],0)),"")</f>
        <v/>
      </c>
      <c r="P1358" s="139" t="str">
        <f>IFERROR(INDEX(table[Détails],MATCH(ROW()-4,table[Ordre3],0)),"")</f>
        <v/>
      </c>
    </row>
    <row r="1359" spans="14:16">
      <c r="N1359" s="141" t="str">
        <f>IFERROR(INDEX(table[Désignation],MATCH(ROW()-4,table[Ordre],0)),"")</f>
        <v/>
      </c>
      <c r="O1359" s="139" t="str">
        <f>IFERROR(INDEX(table[[Fournisseur ]],MATCH(ROW()-4,table[Ordre2],0)),"")</f>
        <v/>
      </c>
      <c r="P1359" s="139" t="str">
        <f>IFERROR(INDEX(table[Détails],MATCH(ROW()-4,table[Ordre3],0)),"")</f>
        <v/>
      </c>
    </row>
    <row r="1360" spans="14:16">
      <c r="N1360" s="141" t="str">
        <f>IFERROR(INDEX(table[Désignation],MATCH(ROW()-4,table[Ordre],0)),"")</f>
        <v/>
      </c>
      <c r="O1360" s="139" t="str">
        <f>IFERROR(INDEX(table[[Fournisseur ]],MATCH(ROW()-4,table[Ordre2],0)),"")</f>
        <v/>
      </c>
      <c r="P1360" s="139" t="str">
        <f>IFERROR(INDEX(table[Détails],MATCH(ROW()-4,table[Ordre3],0)),"")</f>
        <v/>
      </c>
    </row>
    <row r="1361" spans="14:16">
      <c r="N1361" s="141" t="str">
        <f>IFERROR(INDEX(table[Désignation],MATCH(ROW()-4,table[Ordre],0)),"")</f>
        <v/>
      </c>
      <c r="O1361" s="139" t="str">
        <f>IFERROR(INDEX(table[[Fournisseur ]],MATCH(ROW()-4,table[Ordre2],0)),"")</f>
        <v/>
      </c>
      <c r="P1361" s="139" t="str">
        <f>IFERROR(INDEX(table[Détails],MATCH(ROW()-4,table[Ordre3],0)),"")</f>
        <v/>
      </c>
    </row>
    <row r="1362" spans="14:16">
      <c r="N1362" s="141" t="str">
        <f>IFERROR(INDEX(table[Désignation],MATCH(ROW()-4,table[Ordre],0)),"")</f>
        <v/>
      </c>
      <c r="O1362" s="139" t="str">
        <f>IFERROR(INDEX(table[[Fournisseur ]],MATCH(ROW()-4,table[Ordre2],0)),"")</f>
        <v/>
      </c>
      <c r="P1362" s="139" t="str">
        <f>IFERROR(INDEX(table[Détails],MATCH(ROW()-4,table[Ordre3],0)),"")</f>
        <v/>
      </c>
    </row>
    <row r="1363" spans="14:16">
      <c r="N1363" s="141" t="str">
        <f>IFERROR(INDEX(table[Désignation],MATCH(ROW()-4,table[Ordre],0)),"")</f>
        <v/>
      </c>
      <c r="O1363" s="139" t="str">
        <f>IFERROR(INDEX(table[[Fournisseur ]],MATCH(ROW()-4,table[Ordre2],0)),"")</f>
        <v/>
      </c>
      <c r="P1363" s="139" t="str">
        <f>IFERROR(INDEX(table[Détails],MATCH(ROW()-4,table[Ordre3],0)),"")</f>
        <v/>
      </c>
    </row>
    <row r="1364" spans="14:16">
      <c r="N1364" s="141" t="str">
        <f>IFERROR(INDEX(table[Désignation],MATCH(ROW()-4,table[Ordre],0)),"")</f>
        <v/>
      </c>
      <c r="O1364" s="139" t="str">
        <f>IFERROR(INDEX(table[[Fournisseur ]],MATCH(ROW()-4,table[Ordre2],0)),"")</f>
        <v/>
      </c>
      <c r="P1364" s="139" t="str">
        <f>IFERROR(INDEX(table[Détails],MATCH(ROW()-4,table[Ordre3],0)),"")</f>
        <v/>
      </c>
    </row>
    <row r="1365" spans="14:16">
      <c r="N1365" s="141" t="str">
        <f>IFERROR(INDEX(table[Désignation],MATCH(ROW()-4,table[Ordre],0)),"")</f>
        <v/>
      </c>
      <c r="O1365" s="139" t="str">
        <f>IFERROR(INDEX(table[[Fournisseur ]],MATCH(ROW()-4,table[Ordre2],0)),"")</f>
        <v/>
      </c>
      <c r="P1365" s="139" t="str">
        <f>IFERROR(INDEX(table[Détails],MATCH(ROW()-4,table[Ordre3],0)),"")</f>
        <v/>
      </c>
    </row>
    <row r="1366" spans="14:16">
      <c r="N1366" s="141" t="str">
        <f>IFERROR(INDEX(table[Désignation],MATCH(ROW()-4,table[Ordre],0)),"")</f>
        <v/>
      </c>
      <c r="O1366" s="139" t="str">
        <f>IFERROR(INDEX(table[[Fournisseur ]],MATCH(ROW()-4,table[Ordre2],0)),"")</f>
        <v/>
      </c>
      <c r="P1366" s="139" t="str">
        <f>IFERROR(INDEX(table[Détails],MATCH(ROW()-4,table[Ordre3],0)),"")</f>
        <v/>
      </c>
    </row>
    <row r="1367" spans="14:16">
      <c r="N1367" s="141" t="str">
        <f>IFERROR(INDEX(table[Désignation],MATCH(ROW()-4,table[Ordre],0)),"")</f>
        <v/>
      </c>
      <c r="O1367" s="139" t="str">
        <f>IFERROR(INDEX(table[[Fournisseur ]],MATCH(ROW()-4,table[Ordre2],0)),"")</f>
        <v/>
      </c>
      <c r="P1367" s="139" t="str">
        <f>IFERROR(INDEX(table[Détails],MATCH(ROW()-4,table[Ordre3],0)),"")</f>
        <v/>
      </c>
    </row>
    <row r="1368" spans="14:16">
      <c r="N1368" s="141" t="str">
        <f>IFERROR(INDEX(table[Désignation],MATCH(ROW()-4,table[Ordre],0)),"")</f>
        <v/>
      </c>
      <c r="O1368" s="139" t="str">
        <f>IFERROR(INDEX(table[[Fournisseur ]],MATCH(ROW()-4,table[Ordre2],0)),"")</f>
        <v/>
      </c>
      <c r="P1368" s="139" t="str">
        <f>IFERROR(INDEX(table[Détails],MATCH(ROW()-4,table[Ordre3],0)),"")</f>
        <v/>
      </c>
    </row>
    <row r="1369" spans="14:16">
      <c r="N1369" s="141" t="str">
        <f>IFERROR(INDEX(table[Désignation],MATCH(ROW()-4,table[Ordre],0)),"")</f>
        <v/>
      </c>
      <c r="O1369" s="139" t="str">
        <f>IFERROR(INDEX(table[[Fournisseur ]],MATCH(ROW()-4,table[Ordre2],0)),"")</f>
        <v/>
      </c>
      <c r="P1369" s="139" t="str">
        <f>IFERROR(INDEX(table[Détails],MATCH(ROW()-4,table[Ordre3],0)),"")</f>
        <v/>
      </c>
    </row>
    <row r="1370" spans="14:16">
      <c r="N1370" s="141" t="str">
        <f>IFERROR(INDEX(table[Désignation],MATCH(ROW()-4,table[Ordre],0)),"")</f>
        <v/>
      </c>
      <c r="O1370" s="139" t="str">
        <f>IFERROR(INDEX(table[[Fournisseur ]],MATCH(ROW()-4,table[Ordre2],0)),"")</f>
        <v/>
      </c>
      <c r="P1370" s="139" t="str">
        <f>IFERROR(INDEX(table[Détails],MATCH(ROW()-4,table[Ordre3],0)),"")</f>
        <v/>
      </c>
    </row>
    <row r="1371" spans="14:16">
      <c r="N1371" s="141" t="str">
        <f>IFERROR(INDEX(table[Désignation],MATCH(ROW()-4,table[Ordre],0)),"")</f>
        <v/>
      </c>
      <c r="O1371" s="139" t="str">
        <f>IFERROR(INDEX(table[[Fournisseur ]],MATCH(ROW()-4,table[Ordre2],0)),"")</f>
        <v/>
      </c>
      <c r="P1371" s="139" t="str">
        <f>IFERROR(INDEX(table[Détails],MATCH(ROW()-4,table[Ordre3],0)),"")</f>
        <v/>
      </c>
    </row>
    <row r="1372" spans="14:16">
      <c r="N1372" s="141" t="str">
        <f>IFERROR(INDEX(table[Désignation],MATCH(ROW()-4,table[Ordre],0)),"")</f>
        <v/>
      </c>
      <c r="O1372" s="139" t="str">
        <f>IFERROR(INDEX(table[[Fournisseur ]],MATCH(ROW()-4,table[Ordre2],0)),"")</f>
        <v/>
      </c>
      <c r="P1372" s="139" t="str">
        <f>IFERROR(INDEX(table[Détails],MATCH(ROW()-4,table[Ordre3],0)),"")</f>
        <v/>
      </c>
    </row>
    <row r="1373" spans="14:16">
      <c r="N1373" s="141" t="str">
        <f>IFERROR(INDEX(table[Désignation],MATCH(ROW()-4,table[Ordre],0)),"")</f>
        <v/>
      </c>
      <c r="O1373" s="139" t="str">
        <f>IFERROR(INDEX(table[[Fournisseur ]],MATCH(ROW()-4,table[Ordre2],0)),"")</f>
        <v/>
      </c>
      <c r="P1373" s="139" t="str">
        <f>IFERROR(INDEX(table[Détails],MATCH(ROW()-4,table[Ordre3],0)),"")</f>
        <v/>
      </c>
    </row>
    <row r="1374" spans="14:16">
      <c r="N1374" s="141" t="str">
        <f>IFERROR(INDEX(table[Désignation],MATCH(ROW()-4,table[Ordre],0)),"")</f>
        <v/>
      </c>
      <c r="O1374" s="139" t="str">
        <f>IFERROR(INDEX(table[[Fournisseur ]],MATCH(ROW()-4,table[Ordre2],0)),"")</f>
        <v/>
      </c>
      <c r="P1374" s="139" t="str">
        <f>IFERROR(INDEX(table[Détails],MATCH(ROW()-4,table[Ordre3],0)),"")</f>
        <v/>
      </c>
    </row>
    <row r="1375" spans="14:16">
      <c r="N1375" s="141" t="str">
        <f>IFERROR(INDEX(table[Désignation],MATCH(ROW()-4,table[Ordre],0)),"")</f>
        <v/>
      </c>
      <c r="O1375" s="139" t="str">
        <f>IFERROR(INDEX(table[[Fournisseur ]],MATCH(ROW()-4,table[Ordre2],0)),"")</f>
        <v/>
      </c>
      <c r="P1375" s="139" t="str">
        <f>IFERROR(INDEX(table[Détails],MATCH(ROW()-4,table[Ordre3],0)),"")</f>
        <v/>
      </c>
    </row>
    <row r="1376" spans="14:16">
      <c r="N1376" s="141" t="str">
        <f>IFERROR(INDEX(table[Désignation],MATCH(ROW()-4,table[Ordre],0)),"")</f>
        <v/>
      </c>
      <c r="O1376" s="139" t="str">
        <f>IFERROR(INDEX(table[[Fournisseur ]],MATCH(ROW()-4,table[Ordre2],0)),"")</f>
        <v/>
      </c>
      <c r="P1376" s="139" t="str">
        <f>IFERROR(INDEX(table[Détails],MATCH(ROW()-4,table[Ordre3],0)),"")</f>
        <v/>
      </c>
    </row>
    <row r="1377" spans="14:16">
      <c r="N1377" s="141" t="str">
        <f>IFERROR(INDEX(table[Désignation],MATCH(ROW()-4,table[Ordre],0)),"")</f>
        <v/>
      </c>
      <c r="O1377" s="139" t="str">
        <f>IFERROR(INDEX(table[[Fournisseur ]],MATCH(ROW()-4,table[Ordre2],0)),"")</f>
        <v/>
      </c>
      <c r="P1377" s="139" t="str">
        <f>IFERROR(INDEX(table[Détails],MATCH(ROW()-4,table[Ordre3],0)),"")</f>
        <v/>
      </c>
    </row>
    <row r="1378" spans="14:16">
      <c r="N1378" s="141" t="str">
        <f>IFERROR(INDEX(table[Désignation],MATCH(ROW()-4,table[Ordre],0)),"")</f>
        <v/>
      </c>
      <c r="O1378" s="139" t="str">
        <f>IFERROR(INDEX(table[[Fournisseur ]],MATCH(ROW()-4,table[Ordre2],0)),"")</f>
        <v/>
      </c>
      <c r="P1378" s="139" t="str">
        <f>IFERROR(INDEX(table[Détails],MATCH(ROW()-4,table[Ordre3],0)),"")</f>
        <v/>
      </c>
    </row>
    <row r="1379" spans="14:16">
      <c r="N1379" s="141" t="str">
        <f>IFERROR(INDEX(table[Désignation],MATCH(ROW()-4,table[Ordre],0)),"")</f>
        <v/>
      </c>
      <c r="O1379" s="139" t="str">
        <f>IFERROR(INDEX(table[[Fournisseur ]],MATCH(ROW()-4,table[Ordre2],0)),"")</f>
        <v/>
      </c>
      <c r="P1379" s="139" t="str">
        <f>IFERROR(INDEX(table[Détails],MATCH(ROW()-4,table[Ordre3],0)),"")</f>
        <v/>
      </c>
    </row>
    <row r="1380" spans="14:16">
      <c r="N1380" s="141" t="str">
        <f>IFERROR(INDEX(table[Désignation],MATCH(ROW()-4,table[Ordre],0)),"")</f>
        <v/>
      </c>
      <c r="O1380" s="139" t="str">
        <f>IFERROR(INDEX(table[[Fournisseur ]],MATCH(ROW()-4,table[Ordre2],0)),"")</f>
        <v/>
      </c>
      <c r="P1380" s="139" t="str">
        <f>IFERROR(INDEX(table[Détails],MATCH(ROW()-4,table[Ordre3],0)),"")</f>
        <v/>
      </c>
    </row>
    <row r="1381" spans="14:16">
      <c r="N1381" s="141" t="str">
        <f>IFERROR(INDEX(table[Désignation],MATCH(ROW()-4,table[Ordre],0)),"")</f>
        <v/>
      </c>
      <c r="O1381" s="139" t="str">
        <f>IFERROR(INDEX(table[[Fournisseur ]],MATCH(ROW()-4,table[Ordre2],0)),"")</f>
        <v/>
      </c>
      <c r="P1381" s="139" t="str">
        <f>IFERROR(INDEX(table[Détails],MATCH(ROW()-4,table[Ordre3],0)),"")</f>
        <v/>
      </c>
    </row>
    <row r="1382" spans="14:16">
      <c r="N1382" s="141" t="str">
        <f>IFERROR(INDEX(table[Désignation],MATCH(ROW()-4,table[Ordre],0)),"")</f>
        <v/>
      </c>
      <c r="O1382" s="139" t="str">
        <f>IFERROR(INDEX(table[[Fournisseur ]],MATCH(ROW()-4,table[Ordre2],0)),"")</f>
        <v/>
      </c>
      <c r="P1382" s="139" t="str">
        <f>IFERROR(INDEX(table[Détails],MATCH(ROW()-4,table[Ordre3],0)),"")</f>
        <v/>
      </c>
    </row>
    <row r="1383" spans="14:16">
      <c r="N1383" s="141" t="str">
        <f>IFERROR(INDEX(table[Désignation],MATCH(ROW()-4,table[Ordre],0)),"")</f>
        <v/>
      </c>
      <c r="O1383" s="139" t="str">
        <f>IFERROR(INDEX(table[[Fournisseur ]],MATCH(ROW()-4,table[Ordre2],0)),"")</f>
        <v/>
      </c>
      <c r="P1383" s="139" t="str">
        <f>IFERROR(INDEX(table[Détails],MATCH(ROW()-4,table[Ordre3],0)),"")</f>
        <v/>
      </c>
    </row>
    <row r="1384" spans="14:16">
      <c r="N1384" s="141" t="str">
        <f>IFERROR(INDEX(table[Désignation],MATCH(ROW()-4,table[Ordre],0)),"")</f>
        <v/>
      </c>
      <c r="O1384" s="139" t="str">
        <f>IFERROR(INDEX(table[[Fournisseur ]],MATCH(ROW()-4,table[Ordre2],0)),"")</f>
        <v/>
      </c>
      <c r="P1384" s="139" t="str">
        <f>IFERROR(INDEX(table[Détails],MATCH(ROW()-4,table[Ordre3],0)),"")</f>
        <v/>
      </c>
    </row>
    <row r="1385" spans="14:16">
      <c r="N1385" s="141" t="str">
        <f>IFERROR(INDEX(table[Désignation],MATCH(ROW()-4,table[Ordre],0)),"")</f>
        <v/>
      </c>
      <c r="O1385" s="139" t="str">
        <f>IFERROR(INDEX(table[[Fournisseur ]],MATCH(ROW()-4,table[Ordre2],0)),"")</f>
        <v/>
      </c>
      <c r="P1385" s="139" t="str">
        <f>IFERROR(INDEX(table[Détails],MATCH(ROW()-4,table[Ordre3],0)),"")</f>
        <v/>
      </c>
    </row>
    <row r="1386" spans="14:16">
      <c r="N1386" s="141" t="str">
        <f>IFERROR(INDEX(table[Désignation],MATCH(ROW()-4,table[Ordre],0)),"")</f>
        <v/>
      </c>
      <c r="O1386" s="139" t="str">
        <f>IFERROR(INDEX(table[[Fournisseur ]],MATCH(ROW()-4,table[Ordre2],0)),"")</f>
        <v/>
      </c>
      <c r="P1386" s="139" t="str">
        <f>IFERROR(INDEX(table[Détails],MATCH(ROW()-4,table[Ordre3],0)),"")</f>
        <v/>
      </c>
    </row>
    <row r="1387" spans="14:16">
      <c r="N1387" s="141" t="str">
        <f>IFERROR(INDEX(table[Désignation],MATCH(ROW()-4,table[Ordre],0)),"")</f>
        <v/>
      </c>
      <c r="O1387" s="139" t="str">
        <f>IFERROR(INDEX(table[[Fournisseur ]],MATCH(ROW()-4,table[Ordre2],0)),"")</f>
        <v/>
      </c>
      <c r="P1387" s="139" t="str">
        <f>IFERROR(INDEX(table[Détails],MATCH(ROW()-4,table[Ordre3],0)),"")</f>
        <v/>
      </c>
    </row>
    <row r="1388" spans="14:16">
      <c r="N1388" s="141" t="str">
        <f>IFERROR(INDEX(table[Désignation],MATCH(ROW()-4,table[Ordre],0)),"")</f>
        <v/>
      </c>
      <c r="O1388" s="139" t="str">
        <f>IFERROR(INDEX(table[[Fournisseur ]],MATCH(ROW()-4,table[Ordre2],0)),"")</f>
        <v/>
      </c>
      <c r="P1388" s="139" t="str">
        <f>IFERROR(INDEX(table[Détails],MATCH(ROW()-4,table[Ordre3],0)),"")</f>
        <v/>
      </c>
    </row>
    <row r="1389" spans="14:16">
      <c r="N1389" s="141" t="str">
        <f>IFERROR(INDEX(table[Désignation],MATCH(ROW()-4,table[Ordre],0)),"")</f>
        <v/>
      </c>
      <c r="O1389" s="139" t="str">
        <f>IFERROR(INDEX(table[[Fournisseur ]],MATCH(ROW()-4,table[Ordre2],0)),"")</f>
        <v/>
      </c>
      <c r="P1389" s="139" t="str">
        <f>IFERROR(INDEX(table[Détails],MATCH(ROW()-4,table[Ordre3],0)),"")</f>
        <v/>
      </c>
    </row>
    <row r="1390" spans="14:16">
      <c r="N1390" s="141" t="str">
        <f>IFERROR(INDEX(table[Désignation],MATCH(ROW()-4,table[Ordre],0)),"")</f>
        <v/>
      </c>
      <c r="O1390" s="139" t="str">
        <f>IFERROR(INDEX(table[[Fournisseur ]],MATCH(ROW()-4,table[Ordre2],0)),"")</f>
        <v/>
      </c>
      <c r="P1390" s="139" t="str">
        <f>IFERROR(INDEX(table[Détails],MATCH(ROW()-4,table[Ordre3],0)),"")</f>
        <v/>
      </c>
    </row>
    <row r="1391" spans="14:16">
      <c r="N1391" s="141" t="str">
        <f>IFERROR(INDEX(table[Désignation],MATCH(ROW()-4,table[Ordre],0)),"")</f>
        <v/>
      </c>
      <c r="O1391" s="139" t="str">
        <f>IFERROR(INDEX(table[[Fournisseur ]],MATCH(ROW()-4,table[Ordre2],0)),"")</f>
        <v/>
      </c>
      <c r="P1391" s="139" t="str">
        <f>IFERROR(INDEX(table[Détails],MATCH(ROW()-4,table[Ordre3],0)),"")</f>
        <v/>
      </c>
    </row>
    <row r="1392" spans="14:16">
      <c r="N1392" s="141" t="str">
        <f>IFERROR(INDEX(table[Désignation],MATCH(ROW()-4,table[Ordre],0)),"")</f>
        <v/>
      </c>
      <c r="O1392" s="139" t="str">
        <f>IFERROR(INDEX(table[[Fournisseur ]],MATCH(ROW()-4,table[Ordre2],0)),"")</f>
        <v/>
      </c>
      <c r="P1392" s="139" t="str">
        <f>IFERROR(INDEX(table[Détails],MATCH(ROW()-4,table[Ordre3],0)),"")</f>
        <v/>
      </c>
    </row>
    <row r="1393" spans="14:16">
      <c r="N1393" s="141" t="str">
        <f>IFERROR(INDEX(table[Désignation],MATCH(ROW()-4,table[Ordre],0)),"")</f>
        <v/>
      </c>
      <c r="O1393" s="139" t="str">
        <f>IFERROR(INDEX(table[[Fournisseur ]],MATCH(ROW()-4,table[Ordre2],0)),"")</f>
        <v/>
      </c>
      <c r="P1393" s="139" t="str">
        <f>IFERROR(INDEX(table[Détails],MATCH(ROW()-4,table[Ordre3],0)),"")</f>
        <v/>
      </c>
    </row>
    <row r="1394" spans="14:16">
      <c r="N1394" s="141" t="str">
        <f>IFERROR(INDEX(table[Désignation],MATCH(ROW()-4,table[Ordre],0)),"")</f>
        <v/>
      </c>
      <c r="O1394" s="139" t="str">
        <f>IFERROR(INDEX(table[[Fournisseur ]],MATCH(ROW()-4,table[Ordre2],0)),"")</f>
        <v/>
      </c>
      <c r="P1394" s="139" t="str">
        <f>IFERROR(INDEX(table[Détails],MATCH(ROW()-4,table[Ordre3],0)),"")</f>
        <v/>
      </c>
    </row>
    <row r="1395" spans="14:16">
      <c r="N1395" s="141" t="str">
        <f>IFERROR(INDEX(table[Désignation],MATCH(ROW()-4,table[Ordre],0)),"")</f>
        <v/>
      </c>
      <c r="O1395" s="139" t="str">
        <f>IFERROR(INDEX(table[[Fournisseur ]],MATCH(ROW()-4,table[Ordre2],0)),"")</f>
        <v/>
      </c>
      <c r="P1395" s="139" t="str">
        <f>IFERROR(INDEX(table[Détails],MATCH(ROW()-4,table[Ordre3],0)),"")</f>
        <v/>
      </c>
    </row>
    <row r="1396" spans="14:16">
      <c r="N1396" s="141" t="str">
        <f>IFERROR(INDEX(table[Désignation],MATCH(ROW()-4,table[Ordre],0)),"")</f>
        <v/>
      </c>
      <c r="O1396" s="139" t="str">
        <f>IFERROR(INDEX(table[[Fournisseur ]],MATCH(ROW()-4,table[Ordre2],0)),"")</f>
        <v/>
      </c>
      <c r="P1396" s="139" t="str">
        <f>IFERROR(INDEX(table[Détails],MATCH(ROW()-4,table[Ordre3],0)),"")</f>
        <v/>
      </c>
    </row>
    <row r="1397" spans="14:16">
      <c r="N1397" s="141" t="str">
        <f>IFERROR(INDEX(table[Désignation],MATCH(ROW()-4,table[Ordre],0)),"")</f>
        <v/>
      </c>
      <c r="O1397" s="139" t="str">
        <f>IFERROR(INDEX(table[[Fournisseur ]],MATCH(ROW()-4,table[Ordre2],0)),"")</f>
        <v/>
      </c>
      <c r="P1397" s="139" t="str">
        <f>IFERROR(INDEX(table[Détails],MATCH(ROW()-4,table[Ordre3],0)),"")</f>
        <v/>
      </c>
    </row>
    <row r="1398" spans="14:16">
      <c r="N1398" s="141" t="str">
        <f>IFERROR(INDEX(table[Désignation],MATCH(ROW()-4,table[Ordre],0)),"")</f>
        <v/>
      </c>
      <c r="O1398" s="139" t="str">
        <f>IFERROR(INDEX(table[[Fournisseur ]],MATCH(ROW()-4,table[Ordre2],0)),"")</f>
        <v/>
      </c>
      <c r="P1398" s="139" t="str">
        <f>IFERROR(INDEX(table[Détails],MATCH(ROW()-4,table[Ordre3],0)),"")</f>
        <v/>
      </c>
    </row>
    <row r="1399" spans="14:16">
      <c r="N1399" s="141" t="str">
        <f>IFERROR(INDEX(table[Désignation],MATCH(ROW()-4,table[Ordre],0)),"")</f>
        <v/>
      </c>
      <c r="O1399" s="139" t="str">
        <f>IFERROR(INDEX(table[[Fournisseur ]],MATCH(ROW()-4,table[Ordre2],0)),"")</f>
        <v/>
      </c>
      <c r="P1399" s="139" t="str">
        <f>IFERROR(INDEX(table[Détails],MATCH(ROW()-4,table[Ordre3],0)),"")</f>
        <v/>
      </c>
    </row>
    <row r="1400" spans="14:16">
      <c r="N1400" s="141" t="str">
        <f>IFERROR(INDEX(table[Désignation],MATCH(ROW()-4,table[Ordre],0)),"")</f>
        <v/>
      </c>
      <c r="O1400" s="139" t="str">
        <f>IFERROR(INDEX(table[[Fournisseur ]],MATCH(ROW()-4,table[Ordre2],0)),"")</f>
        <v/>
      </c>
      <c r="P1400" s="139" t="str">
        <f>IFERROR(INDEX(table[Détails],MATCH(ROW()-4,table[Ordre3],0)),"")</f>
        <v/>
      </c>
    </row>
    <row r="1401" spans="14:16">
      <c r="N1401" s="141" t="str">
        <f>IFERROR(INDEX(table[Désignation],MATCH(ROW()-4,table[Ordre],0)),"")</f>
        <v/>
      </c>
      <c r="O1401" s="139" t="str">
        <f>IFERROR(INDEX(table[[Fournisseur ]],MATCH(ROW()-4,table[Ordre2],0)),"")</f>
        <v/>
      </c>
      <c r="P1401" s="139" t="str">
        <f>IFERROR(INDEX(table[Détails],MATCH(ROW()-4,table[Ordre3],0)),"")</f>
        <v/>
      </c>
    </row>
    <row r="1402" spans="14:16">
      <c r="N1402" s="141" t="str">
        <f>IFERROR(INDEX(table[Désignation],MATCH(ROW()-4,table[Ordre],0)),"")</f>
        <v/>
      </c>
      <c r="O1402" s="139" t="str">
        <f>IFERROR(INDEX(table[[Fournisseur ]],MATCH(ROW()-4,table[Ordre2],0)),"")</f>
        <v/>
      </c>
      <c r="P1402" s="139" t="str">
        <f>IFERROR(INDEX(table[Détails],MATCH(ROW()-4,table[Ordre3],0)),"")</f>
        <v/>
      </c>
    </row>
    <row r="1403" spans="14:16">
      <c r="N1403" s="141" t="str">
        <f>IFERROR(INDEX(table[Désignation],MATCH(ROW()-4,table[Ordre],0)),"")</f>
        <v/>
      </c>
      <c r="O1403" s="139" t="str">
        <f>IFERROR(INDEX(table[[Fournisseur ]],MATCH(ROW()-4,table[Ordre2],0)),"")</f>
        <v/>
      </c>
      <c r="P1403" s="139" t="str">
        <f>IFERROR(INDEX(table[Détails],MATCH(ROW()-4,table[Ordre3],0)),"")</f>
        <v/>
      </c>
    </row>
    <row r="1404" spans="14:16">
      <c r="N1404" s="141" t="str">
        <f>IFERROR(INDEX(table[Désignation],MATCH(ROW()-4,table[Ordre],0)),"")</f>
        <v/>
      </c>
      <c r="O1404" s="139" t="str">
        <f>IFERROR(INDEX(table[[Fournisseur ]],MATCH(ROW()-4,table[Ordre2],0)),"")</f>
        <v/>
      </c>
      <c r="P1404" s="139" t="str">
        <f>IFERROR(INDEX(table[Détails],MATCH(ROW()-4,table[Ordre3],0)),"")</f>
        <v/>
      </c>
    </row>
    <row r="1405" spans="14:16">
      <c r="N1405" s="141" t="str">
        <f>IFERROR(INDEX(table[Désignation],MATCH(ROW()-4,table[Ordre],0)),"")</f>
        <v/>
      </c>
      <c r="O1405" s="139" t="str">
        <f>IFERROR(INDEX(table[[Fournisseur ]],MATCH(ROW()-4,table[Ordre2],0)),"")</f>
        <v/>
      </c>
      <c r="P1405" s="139" t="str">
        <f>IFERROR(INDEX(table[Détails],MATCH(ROW()-4,table[Ordre3],0)),"")</f>
        <v/>
      </c>
    </row>
    <row r="1406" spans="14:16">
      <c r="N1406" s="141" t="str">
        <f>IFERROR(INDEX(table[Désignation],MATCH(ROW()-4,table[Ordre],0)),"")</f>
        <v/>
      </c>
      <c r="O1406" s="139" t="str">
        <f>IFERROR(INDEX(table[[Fournisseur ]],MATCH(ROW()-4,table[Ordre2],0)),"")</f>
        <v/>
      </c>
      <c r="P1406" s="139" t="str">
        <f>IFERROR(INDEX(table[Détails],MATCH(ROW()-4,table[Ordre3],0)),"")</f>
        <v/>
      </c>
    </row>
    <row r="1407" spans="14:16">
      <c r="N1407" s="141" t="str">
        <f>IFERROR(INDEX(table[Désignation],MATCH(ROW()-4,table[Ordre],0)),"")</f>
        <v/>
      </c>
      <c r="O1407" s="139" t="str">
        <f>IFERROR(INDEX(table[[Fournisseur ]],MATCH(ROW()-4,table[Ordre2],0)),"")</f>
        <v/>
      </c>
      <c r="P1407" s="139" t="str">
        <f>IFERROR(INDEX(table[Détails],MATCH(ROW()-4,table[Ordre3],0)),"")</f>
        <v/>
      </c>
    </row>
    <row r="1408" spans="14:16">
      <c r="N1408" s="141" t="str">
        <f>IFERROR(INDEX(table[Désignation],MATCH(ROW()-4,table[Ordre],0)),"")</f>
        <v/>
      </c>
      <c r="O1408" s="139" t="str">
        <f>IFERROR(INDEX(table[[Fournisseur ]],MATCH(ROW()-4,table[Ordre2],0)),"")</f>
        <v/>
      </c>
      <c r="P1408" s="139" t="str">
        <f>IFERROR(INDEX(table[Détails],MATCH(ROW()-4,table[Ordre3],0)),"")</f>
        <v/>
      </c>
    </row>
    <row r="1409" spans="14:16">
      <c r="N1409" s="141" t="str">
        <f>IFERROR(INDEX(table[Désignation],MATCH(ROW()-4,table[Ordre],0)),"")</f>
        <v/>
      </c>
      <c r="O1409" s="139" t="str">
        <f>IFERROR(INDEX(table[[Fournisseur ]],MATCH(ROW()-4,table[Ordre2],0)),"")</f>
        <v/>
      </c>
      <c r="P1409" s="139" t="str">
        <f>IFERROR(INDEX(table[Détails],MATCH(ROW()-4,table[Ordre3],0)),"")</f>
        <v/>
      </c>
    </row>
    <row r="1410" spans="14:16">
      <c r="N1410" s="141" t="str">
        <f>IFERROR(INDEX(table[Désignation],MATCH(ROW()-4,table[Ordre],0)),"")</f>
        <v/>
      </c>
      <c r="O1410" s="139" t="str">
        <f>IFERROR(INDEX(table[[Fournisseur ]],MATCH(ROW()-4,table[Ordre2],0)),"")</f>
        <v/>
      </c>
      <c r="P1410" s="139" t="str">
        <f>IFERROR(INDEX(table[Détails],MATCH(ROW()-4,table[Ordre3],0)),"")</f>
        <v/>
      </c>
    </row>
    <row r="1411" spans="14:16">
      <c r="N1411" s="141" t="str">
        <f>IFERROR(INDEX(table[Désignation],MATCH(ROW()-4,table[Ordre],0)),"")</f>
        <v/>
      </c>
      <c r="O1411" s="139" t="str">
        <f>IFERROR(INDEX(table[[Fournisseur ]],MATCH(ROW()-4,table[Ordre2],0)),"")</f>
        <v/>
      </c>
      <c r="P1411" s="139" t="str">
        <f>IFERROR(INDEX(table[Détails],MATCH(ROW()-4,table[Ordre3],0)),"")</f>
        <v/>
      </c>
    </row>
    <row r="1412" spans="14:16">
      <c r="N1412" s="141" t="str">
        <f>IFERROR(INDEX(table[Désignation],MATCH(ROW()-4,table[Ordre],0)),"")</f>
        <v/>
      </c>
      <c r="O1412" s="139" t="str">
        <f>IFERROR(INDEX(table[[Fournisseur ]],MATCH(ROW()-4,table[Ordre2],0)),"")</f>
        <v/>
      </c>
      <c r="P1412" s="139" t="str">
        <f>IFERROR(INDEX(table[Détails],MATCH(ROW()-4,table[Ordre3],0)),"")</f>
        <v/>
      </c>
    </row>
    <row r="1413" spans="14:16">
      <c r="N1413" s="141" t="str">
        <f>IFERROR(INDEX(table[Désignation],MATCH(ROW()-4,table[Ordre],0)),"")</f>
        <v/>
      </c>
      <c r="O1413" s="139" t="str">
        <f>IFERROR(INDEX(table[[Fournisseur ]],MATCH(ROW()-4,table[Ordre2],0)),"")</f>
        <v/>
      </c>
      <c r="P1413" s="139" t="str">
        <f>IFERROR(INDEX(table[Détails],MATCH(ROW()-4,table[Ordre3],0)),"")</f>
        <v/>
      </c>
    </row>
    <row r="1414" spans="14:16">
      <c r="N1414" s="141" t="str">
        <f>IFERROR(INDEX(table[Désignation],MATCH(ROW()-4,table[Ordre],0)),"")</f>
        <v/>
      </c>
      <c r="O1414" s="139" t="str">
        <f>IFERROR(INDEX(table[[Fournisseur ]],MATCH(ROW()-4,table[Ordre2],0)),"")</f>
        <v/>
      </c>
      <c r="P1414" s="139" t="str">
        <f>IFERROR(INDEX(table[Détails],MATCH(ROW()-4,table[Ordre3],0)),"")</f>
        <v/>
      </c>
    </row>
    <row r="1415" spans="14:16">
      <c r="N1415" s="141" t="str">
        <f>IFERROR(INDEX(table[Désignation],MATCH(ROW()-4,table[Ordre],0)),"")</f>
        <v/>
      </c>
      <c r="O1415" s="139" t="str">
        <f>IFERROR(INDEX(table[[Fournisseur ]],MATCH(ROW()-4,table[Ordre2],0)),"")</f>
        <v/>
      </c>
      <c r="P1415" s="139" t="str">
        <f>IFERROR(INDEX(table[Détails],MATCH(ROW()-4,table[Ordre3],0)),"")</f>
        <v/>
      </c>
    </row>
    <row r="1416" spans="14:16">
      <c r="N1416" s="141" t="str">
        <f>IFERROR(INDEX(table[Désignation],MATCH(ROW()-4,table[Ordre],0)),"")</f>
        <v/>
      </c>
      <c r="O1416" s="139" t="str">
        <f>IFERROR(INDEX(table[[Fournisseur ]],MATCH(ROW()-4,table[Ordre2],0)),"")</f>
        <v/>
      </c>
      <c r="P1416" s="139" t="str">
        <f>IFERROR(INDEX(table[Détails],MATCH(ROW()-4,table[Ordre3],0)),"")</f>
        <v/>
      </c>
    </row>
    <row r="1417" spans="14:16">
      <c r="N1417" s="141" t="str">
        <f>IFERROR(INDEX(table[Désignation],MATCH(ROW()-4,table[Ordre],0)),"")</f>
        <v/>
      </c>
      <c r="O1417" s="139" t="str">
        <f>IFERROR(INDEX(table[[Fournisseur ]],MATCH(ROW()-4,table[Ordre2],0)),"")</f>
        <v/>
      </c>
      <c r="P1417" s="139" t="str">
        <f>IFERROR(INDEX(table[Détails],MATCH(ROW()-4,table[Ordre3],0)),"")</f>
        <v/>
      </c>
    </row>
    <row r="1418" spans="14:16">
      <c r="N1418" s="141" t="str">
        <f>IFERROR(INDEX(table[Désignation],MATCH(ROW()-4,table[Ordre],0)),"")</f>
        <v/>
      </c>
      <c r="O1418" s="139" t="str">
        <f>IFERROR(INDEX(table[[Fournisseur ]],MATCH(ROW()-4,table[Ordre2],0)),"")</f>
        <v/>
      </c>
      <c r="P1418" s="139" t="str">
        <f>IFERROR(INDEX(table[Détails],MATCH(ROW()-4,table[Ordre3],0)),"")</f>
        <v/>
      </c>
    </row>
    <row r="1419" spans="14:16">
      <c r="N1419" s="141" t="str">
        <f>IFERROR(INDEX(table[Désignation],MATCH(ROW()-4,table[Ordre],0)),"")</f>
        <v/>
      </c>
      <c r="O1419" s="139" t="str">
        <f>IFERROR(INDEX(table[[Fournisseur ]],MATCH(ROW()-4,table[Ordre2],0)),"")</f>
        <v/>
      </c>
      <c r="P1419" s="139" t="str">
        <f>IFERROR(INDEX(table[Détails],MATCH(ROW()-4,table[Ordre3],0)),"")</f>
        <v/>
      </c>
    </row>
    <row r="1420" spans="14:16">
      <c r="N1420" s="141" t="str">
        <f>IFERROR(INDEX(table[Désignation],MATCH(ROW()-4,table[Ordre],0)),"")</f>
        <v/>
      </c>
      <c r="O1420" s="139" t="str">
        <f>IFERROR(INDEX(table[[Fournisseur ]],MATCH(ROW()-4,table[Ordre2],0)),"")</f>
        <v/>
      </c>
      <c r="P1420" s="139" t="str">
        <f>IFERROR(INDEX(table[Détails],MATCH(ROW()-4,table[Ordre3],0)),"")</f>
        <v/>
      </c>
    </row>
    <row r="1421" spans="14:16">
      <c r="N1421" s="141" t="str">
        <f>IFERROR(INDEX(table[Désignation],MATCH(ROW()-4,table[Ordre],0)),"")</f>
        <v/>
      </c>
      <c r="O1421" s="139" t="str">
        <f>IFERROR(INDEX(table[[Fournisseur ]],MATCH(ROW()-4,table[Ordre2],0)),"")</f>
        <v/>
      </c>
      <c r="P1421" s="139" t="str">
        <f>IFERROR(INDEX(table[Détails],MATCH(ROW()-4,table[Ordre3],0)),"")</f>
        <v/>
      </c>
    </row>
    <row r="1422" spans="14:16">
      <c r="N1422" s="141" t="str">
        <f>IFERROR(INDEX(table[Désignation],MATCH(ROW()-4,table[Ordre],0)),"")</f>
        <v/>
      </c>
      <c r="O1422" s="139" t="str">
        <f>IFERROR(INDEX(table[[Fournisseur ]],MATCH(ROW()-4,table[Ordre2],0)),"")</f>
        <v/>
      </c>
      <c r="P1422" s="139" t="str">
        <f>IFERROR(INDEX(table[Détails],MATCH(ROW()-4,table[Ordre3],0)),"")</f>
        <v/>
      </c>
    </row>
    <row r="1423" spans="14:16">
      <c r="N1423" s="141" t="str">
        <f>IFERROR(INDEX(table[Désignation],MATCH(ROW()-4,table[Ordre],0)),"")</f>
        <v/>
      </c>
      <c r="O1423" s="139" t="str">
        <f>IFERROR(INDEX(table[[Fournisseur ]],MATCH(ROW()-4,table[Ordre2],0)),"")</f>
        <v/>
      </c>
      <c r="P1423" s="139" t="str">
        <f>IFERROR(INDEX(table[Détails],MATCH(ROW()-4,table[Ordre3],0)),"")</f>
        <v/>
      </c>
    </row>
    <row r="1424" spans="14:16">
      <c r="N1424" s="141" t="str">
        <f>IFERROR(INDEX(table[Désignation],MATCH(ROW()-4,table[Ordre],0)),"")</f>
        <v/>
      </c>
      <c r="O1424" s="139" t="str">
        <f>IFERROR(INDEX(table[[Fournisseur ]],MATCH(ROW()-4,table[Ordre2],0)),"")</f>
        <v/>
      </c>
      <c r="P1424" s="139" t="str">
        <f>IFERROR(INDEX(table[Détails],MATCH(ROW()-4,table[Ordre3],0)),"")</f>
        <v/>
      </c>
    </row>
    <row r="1425" spans="14:16">
      <c r="N1425" s="141" t="str">
        <f>IFERROR(INDEX(table[Désignation],MATCH(ROW()-4,table[Ordre],0)),"")</f>
        <v/>
      </c>
      <c r="O1425" s="139" t="str">
        <f>IFERROR(INDEX(table[[Fournisseur ]],MATCH(ROW()-4,table[Ordre2],0)),"")</f>
        <v/>
      </c>
      <c r="P1425" s="139" t="str">
        <f>IFERROR(INDEX(table[Détails],MATCH(ROW()-4,table[Ordre3],0)),"")</f>
        <v/>
      </c>
    </row>
    <row r="1426" spans="14:16">
      <c r="N1426" s="141" t="str">
        <f>IFERROR(INDEX(table[Désignation],MATCH(ROW()-4,table[Ordre],0)),"")</f>
        <v/>
      </c>
      <c r="O1426" s="139" t="str">
        <f>IFERROR(INDEX(table[[Fournisseur ]],MATCH(ROW()-4,table[Ordre2],0)),"")</f>
        <v/>
      </c>
      <c r="P1426" s="139" t="str">
        <f>IFERROR(INDEX(table[Détails],MATCH(ROW()-4,table[Ordre3],0)),"")</f>
        <v/>
      </c>
    </row>
    <row r="1427" spans="14:16">
      <c r="N1427" s="141" t="str">
        <f>IFERROR(INDEX(table[Désignation],MATCH(ROW()-4,table[Ordre],0)),"")</f>
        <v/>
      </c>
      <c r="O1427" s="139" t="str">
        <f>IFERROR(INDEX(table[[Fournisseur ]],MATCH(ROW()-4,table[Ordre2],0)),"")</f>
        <v/>
      </c>
      <c r="P1427" s="139" t="str">
        <f>IFERROR(INDEX(table[Détails],MATCH(ROW()-4,table[Ordre3],0)),"")</f>
        <v/>
      </c>
    </row>
    <row r="1428" spans="14:16">
      <c r="N1428" s="141" t="str">
        <f>IFERROR(INDEX(table[Désignation],MATCH(ROW()-4,table[Ordre],0)),"")</f>
        <v/>
      </c>
      <c r="O1428" s="139" t="str">
        <f>IFERROR(INDEX(table[[Fournisseur ]],MATCH(ROW()-4,table[Ordre2],0)),"")</f>
        <v/>
      </c>
      <c r="P1428" s="139" t="str">
        <f>IFERROR(INDEX(table[Détails],MATCH(ROW()-4,table[Ordre3],0)),"")</f>
        <v/>
      </c>
    </row>
    <row r="1429" spans="14:16">
      <c r="N1429" s="141" t="str">
        <f>IFERROR(INDEX(table[Désignation],MATCH(ROW()-4,table[Ordre],0)),"")</f>
        <v/>
      </c>
      <c r="O1429" s="139" t="str">
        <f>IFERROR(INDEX(table[[Fournisseur ]],MATCH(ROW()-4,table[Ordre2],0)),"")</f>
        <v/>
      </c>
      <c r="P1429" s="139" t="str">
        <f>IFERROR(INDEX(table[Détails],MATCH(ROW()-4,table[Ordre3],0)),"")</f>
        <v/>
      </c>
    </row>
    <row r="1430" spans="14:16">
      <c r="N1430" s="141" t="str">
        <f>IFERROR(INDEX(table[Désignation],MATCH(ROW()-4,table[Ordre],0)),"")</f>
        <v/>
      </c>
      <c r="O1430" s="139" t="str">
        <f>IFERROR(INDEX(table[[Fournisseur ]],MATCH(ROW()-4,table[Ordre2],0)),"")</f>
        <v/>
      </c>
      <c r="P1430" s="139" t="str">
        <f>IFERROR(INDEX(table[Détails],MATCH(ROW()-4,table[Ordre3],0)),"")</f>
        <v/>
      </c>
    </row>
    <row r="1431" spans="14:16">
      <c r="N1431" s="141" t="str">
        <f>IFERROR(INDEX(table[Désignation],MATCH(ROW()-4,table[Ordre],0)),"")</f>
        <v/>
      </c>
      <c r="O1431" s="139" t="str">
        <f>IFERROR(INDEX(table[[Fournisseur ]],MATCH(ROW()-4,table[Ordre2],0)),"")</f>
        <v/>
      </c>
      <c r="P1431" s="139" t="str">
        <f>IFERROR(INDEX(table[Détails],MATCH(ROW()-4,table[Ordre3],0)),"")</f>
        <v/>
      </c>
    </row>
    <row r="1432" spans="14:16">
      <c r="N1432" s="141" t="str">
        <f>IFERROR(INDEX(table[Désignation],MATCH(ROW()-4,table[Ordre],0)),"")</f>
        <v/>
      </c>
      <c r="O1432" s="139" t="str">
        <f>IFERROR(INDEX(table[[Fournisseur ]],MATCH(ROW()-4,table[Ordre2],0)),"")</f>
        <v/>
      </c>
      <c r="P1432" s="139" t="str">
        <f>IFERROR(INDEX(table[Détails],MATCH(ROW()-4,table[Ordre3],0)),"")</f>
        <v/>
      </c>
    </row>
    <row r="1433" spans="14:16">
      <c r="N1433" s="141" t="str">
        <f>IFERROR(INDEX(table[Désignation],MATCH(ROW()-4,table[Ordre],0)),"")</f>
        <v/>
      </c>
      <c r="O1433" s="139" t="str">
        <f>IFERROR(INDEX(table[[Fournisseur ]],MATCH(ROW()-4,table[Ordre2],0)),"")</f>
        <v/>
      </c>
      <c r="P1433" s="139" t="str">
        <f>IFERROR(INDEX(table[Détails],MATCH(ROW()-4,table[Ordre3],0)),"")</f>
        <v/>
      </c>
    </row>
    <row r="1434" spans="14:16">
      <c r="N1434" s="141" t="str">
        <f>IFERROR(INDEX(table[Désignation],MATCH(ROW()-4,table[Ordre],0)),"")</f>
        <v/>
      </c>
      <c r="O1434" s="139" t="str">
        <f>IFERROR(INDEX(table[[Fournisseur ]],MATCH(ROW()-4,table[Ordre2],0)),"")</f>
        <v/>
      </c>
      <c r="P1434" s="139" t="str">
        <f>IFERROR(INDEX(table[Détails],MATCH(ROW()-4,table[Ordre3],0)),"")</f>
        <v/>
      </c>
    </row>
    <row r="1435" spans="14:16">
      <c r="N1435" s="141" t="str">
        <f>IFERROR(INDEX(table[Désignation],MATCH(ROW()-4,table[Ordre],0)),"")</f>
        <v/>
      </c>
      <c r="O1435" s="139" t="str">
        <f>IFERROR(INDEX(table[[Fournisseur ]],MATCH(ROW()-4,table[Ordre2],0)),"")</f>
        <v/>
      </c>
      <c r="P1435" s="139" t="str">
        <f>IFERROR(INDEX(table[Détails],MATCH(ROW()-4,table[Ordre3],0)),"")</f>
        <v/>
      </c>
    </row>
    <row r="1436" spans="14:16">
      <c r="N1436" s="141" t="str">
        <f>IFERROR(INDEX(table[Désignation],MATCH(ROW()-4,table[Ordre],0)),"")</f>
        <v/>
      </c>
      <c r="O1436" s="139" t="str">
        <f>IFERROR(INDEX(table[[Fournisseur ]],MATCH(ROW()-4,table[Ordre2],0)),"")</f>
        <v/>
      </c>
      <c r="P1436" s="139" t="str">
        <f>IFERROR(INDEX(table[Détails],MATCH(ROW()-4,table[Ordre3],0)),"")</f>
        <v/>
      </c>
    </row>
    <row r="1437" spans="14:16">
      <c r="N1437" s="141" t="str">
        <f>IFERROR(INDEX(table[Désignation],MATCH(ROW()-4,table[Ordre],0)),"")</f>
        <v/>
      </c>
      <c r="O1437" s="139" t="str">
        <f>IFERROR(INDEX(table[[Fournisseur ]],MATCH(ROW()-4,table[Ordre2],0)),"")</f>
        <v/>
      </c>
      <c r="P1437" s="139" t="str">
        <f>IFERROR(INDEX(table[Détails],MATCH(ROW()-4,table[Ordre3],0)),"")</f>
        <v/>
      </c>
    </row>
    <row r="1438" spans="14:16">
      <c r="N1438" s="141" t="str">
        <f>IFERROR(INDEX(table[Désignation],MATCH(ROW()-4,table[Ordre],0)),"")</f>
        <v/>
      </c>
      <c r="O1438" s="139" t="str">
        <f>IFERROR(INDEX(table[[Fournisseur ]],MATCH(ROW()-4,table[Ordre2],0)),"")</f>
        <v/>
      </c>
      <c r="P1438" s="139" t="str">
        <f>IFERROR(INDEX(table[Détails],MATCH(ROW()-4,table[Ordre3],0)),"")</f>
        <v/>
      </c>
    </row>
    <row r="1439" spans="14:16">
      <c r="N1439" s="141" t="str">
        <f>IFERROR(INDEX(table[Désignation],MATCH(ROW()-4,table[Ordre],0)),"")</f>
        <v/>
      </c>
      <c r="O1439" s="139" t="str">
        <f>IFERROR(INDEX(table[[Fournisseur ]],MATCH(ROW()-4,table[Ordre2],0)),"")</f>
        <v/>
      </c>
      <c r="P1439" s="139" t="str">
        <f>IFERROR(INDEX(table[Détails],MATCH(ROW()-4,table[Ordre3],0)),"")</f>
        <v/>
      </c>
    </row>
    <row r="1440" spans="14:16">
      <c r="N1440" s="141" t="str">
        <f>IFERROR(INDEX(table[Désignation],MATCH(ROW()-4,table[Ordre],0)),"")</f>
        <v/>
      </c>
      <c r="O1440" s="139" t="str">
        <f>IFERROR(INDEX(table[[Fournisseur ]],MATCH(ROW()-4,table[Ordre2],0)),"")</f>
        <v/>
      </c>
      <c r="P1440" s="139" t="str">
        <f>IFERROR(INDEX(table[Détails],MATCH(ROW()-4,table[Ordre3],0)),"")</f>
        <v/>
      </c>
    </row>
    <row r="1441" spans="14:16">
      <c r="N1441" s="141" t="str">
        <f>IFERROR(INDEX(table[Désignation],MATCH(ROW()-4,table[Ordre],0)),"")</f>
        <v/>
      </c>
      <c r="O1441" s="139" t="str">
        <f>IFERROR(INDEX(table[[Fournisseur ]],MATCH(ROW()-4,table[Ordre2],0)),"")</f>
        <v/>
      </c>
      <c r="P1441" s="139" t="str">
        <f>IFERROR(INDEX(table[Détails],MATCH(ROW()-4,table[Ordre3],0)),"")</f>
        <v/>
      </c>
    </row>
    <row r="1442" spans="14:16">
      <c r="N1442" s="141" t="str">
        <f>IFERROR(INDEX(table[Désignation],MATCH(ROW()-4,table[Ordre],0)),"")</f>
        <v/>
      </c>
      <c r="O1442" s="139" t="str">
        <f>IFERROR(INDEX(table[[Fournisseur ]],MATCH(ROW()-4,table[Ordre2],0)),"")</f>
        <v/>
      </c>
      <c r="P1442" s="139" t="str">
        <f>IFERROR(INDEX(table[Détails],MATCH(ROW()-4,table[Ordre3],0)),"")</f>
        <v/>
      </c>
    </row>
    <row r="1443" spans="14:16">
      <c r="N1443" s="141" t="str">
        <f>IFERROR(INDEX(table[Désignation],MATCH(ROW()-4,table[Ordre],0)),"")</f>
        <v/>
      </c>
      <c r="O1443" s="139" t="str">
        <f>IFERROR(INDEX(table[[Fournisseur ]],MATCH(ROW()-4,table[Ordre2],0)),"")</f>
        <v/>
      </c>
      <c r="P1443" s="139" t="str">
        <f>IFERROR(INDEX(table[Détails],MATCH(ROW()-4,table[Ordre3],0)),"")</f>
        <v/>
      </c>
    </row>
    <row r="1444" spans="14:16">
      <c r="N1444" s="141" t="str">
        <f>IFERROR(INDEX(table[Désignation],MATCH(ROW()-4,table[Ordre],0)),"")</f>
        <v/>
      </c>
      <c r="O1444" s="139" t="str">
        <f>IFERROR(INDEX(table[[Fournisseur ]],MATCH(ROW()-4,table[Ordre2],0)),"")</f>
        <v/>
      </c>
      <c r="P1444" s="139" t="str">
        <f>IFERROR(INDEX(table[Détails],MATCH(ROW()-4,table[Ordre3],0)),"")</f>
        <v/>
      </c>
    </row>
    <row r="1445" spans="14:16">
      <c r="N1445" s="141" t="str">
        <f>IFERROR(INDEX(table[Désignation],MATCH(ROW()-4,table[Ordre],0)),"")</f>
        <v/>
      </c>
      <c r="O1445" s="139" t="str">
        <f>IFERROR(INDEX(table[[Fournisseur ]],MATCH(ROW()-4,table[Ordre2],0)),"")</f>
        <v/>
      </c>
      <c r="P1445" s="139" t="str">
        <f>IFERROR(INDEX(table[Détails],MATCH(ROW()-4,table[Ordre3],0)),"")</f>
        <v/>
      </c>
    </row>
    <row r="1446" spans="14:16">
      <c r="N1446" s="141" t="str">
        <f>IFERROR(INDEX(table[Désignation],MATCH(ROW()-4,table[Ordre],0)),"")</f>
        <v/>
      </c>
      <c r="O1446" s="139" t="str">
        <f>IFERROR(INDEX(table[[Fournisseur ]],MATCH(ROW()-4,table[Ordre2],0)),"")</f>
        <v/>
      </c>
      <c r="P1446" s="139" t="str">
        <f>IFERROR(INDEX(table[Détails],MATCH(ROW()-4,table[Ordre3],0)),"")</f>
        <v/>
      </c>
    </row>
    <row r="1447" spans="14:16">
      <c r="N1447" s="141" t="str">
        <f>IFERROR(INDEX(table[Désignation],MATCH(ROW()-4,table[Ordre],0)),"")</f>
        <v/>
      </c>
      <c r="O1447" s="139" t="str">
        <f>IFERROR(INDEX(table[[Fournisseur ]],MATCH(ROW()-4,table[Ordre2],0)),"")</f>
        <v/>
      </c>
      <c r="P1447" s="139" t="str">
        <f>IFERROR(INDEX(table[Détails],MATCH(ROW()-4,table[Ordre3],0)),"")</f>
        <v/>
      </c>
    </row>
    <row r="1448" spans="14:16">
      <c r="N1448" s="141" t="str">
        <f>IFERROR(INDEX(table[Désignation],MATCH(ROW()-4,table[Ordre],0)),"")</f>
        <v/>
      </c>
      <c r="O1448" s="139" t="str">
        <f>IFERROR(INDEX(table[[Fournisseur ]],MATCH(ROW()-4,table[Ordre2],0)),"")</f>
        <v/>
      </c>
      <c r="P1448" s="139" t="str">
        <f>IFERROR(INDEX(table[Détails],MATCH(ROW()-4,table[Ordre3],0)),"")</f>
        <v/>
      </c>
    </row>
    <row r="1449" spans="14:16">
      <c r="N1449" s="141" t="str">
        <f>IFERROR(INDEX(table[Désignation],MATCH(ROW()-4,table[Ordre],0)),"")</f>
        <v/>
      </c>
      <c r="O1449" s="139" t="str">
        <f>IFERROR(INDEX(table[[Fournisseur ]],MATCH(ROW()-4,table[Ordre2],0)),"")</f>
        <v/>
      </c>
      <c r="P1449" s="139" t="str">
        <f>IFERROR(INDEX(table[Détails],MATCH(ROW()-4,table[Ordre3],0)),"")</f>
        <v/>
      </c>
    </row>
    <row r="1450" spans="14:16">
      <c r="N1450" s="141" t="str">
        <f>IFERROR(INDEX(table[Désignation],MATCH(ROW()-4,table[Ordre],0)),"")</f>
        <v/>
      </c>
      <c r="O1450" s="139" t="str">
        <f>IFERROR(INDEX(table[[Fournisseur ]],MATCH(ROW()-4,table[Ordre2],0)),"")</f>
        <v/>
      </c>
      <c r="P1450" s="139" t="str">
        <f>IFERROR(INDEX(table[Détails],MATCH(ROW()-4,table[Ordre3],0)),"")</f>
        <v/>
      </c>
    </row>
    <row r="1451" spans="14:16">
      <c r="N1451" s="141" t="str">
        <f>IFERROR(INDEX(table[Désignation],MATCH(ROW()-4,table[Ordre],0)),"")</f>
        <v/>
      </c>
      <c r="O1451" s="139" t="str">
        <f>IFERROR(INDEX(table[[Fournisseur ]],MATCH(ROW()-4,table[Ordre2],0)),"")</f>
        <v/>
      </c>
      <c r="P1451" s="139" t="str">
        <f>IFERROR(INDEX(table[Détails],MATCH(ROW()-4,table[Ordre3],0)),"")</f>
        <v/>
      </c>
    </row>
    <row r="1452" spans="14:16">
      <c r="N1452" s="141" t="str">
        <f>IFERROR(INDEX(table[Désignation],MATCH(ROW()-4,table[Ordre],0)),"")</f>
        <v/>
      </c>
      <c r="O1452" s="139" t="str">
        <f>IFERROR(INDEX(table[[Fournisseur ]],MATCH(ROW()-4,table[Ordre2],0)),"")</f>
        <v/>
      </c>
      <c r="P1452" s="139" t="str">
        <f>IFERROR(INDEX(table[Détails],MATCH(ROW()-4,table[Ordre3],0)),"")</f>
        <v/>
      </c>
    </row>
    <row r="1453" spans="14:16">
      <c r="N1453" s="141" t="str">
        <f>IFERROR(INDEX(table[Désignation],MATCH(ROW()-4,table[Ordre],0)),"")</f>
        <v/>
      </c>
      <c r="O1453" s="139" t="str">
        <f>IFERROR(INDEX(table[[Fournisseur ]],MATCH(ROW()-4,table[Ordre2],0)),"")</f>
        <v/>
      </c>
      <c r="P1453" s="139" t="str">
        <f>IFERROR(INDEX(table[Détails],MATCH(ROW()-4,table[Ordre3],0)),"")</f>
        <v/>
      </c>
    </row>
    <row r="1454" spans="14:16">
      <c r="N1454" s="141" t="str">
        <f>IFERROR(INDEX(table[Désignation],MATCH(ROW()-4,table[Ordre],0)),"")</f>
        <v/>
      </c>
      <c r="O1454" s="139" t="str">
        <f>IFERROR(INDEX(table[[Fournisseur ]],MATCH(ROW()-4,table[Ordre2],0)),"")</f>
        <v/>
      </c>
      <c r="P1454" s="139" t="str">
        <f>IFERROR(INDEX(table[Détails],MATCH(ROW()-4,table[Ordre3],0)),"")</f>
        <v/>
      </c>
    </row>
    <row r="1455" spans="14:16">
      <c r="N1455" s="141" t="str">
        <f>IFERROR(INDEX(table[Désignation],MATCH(ROW()-4,table[Ordre],0)),"")</f>
        <v/>
      </c>
      <c r="O1455" s="139" t="str">
        <f>IFERROR(INDEX(table[[Fournisseur ]],MATCH(ROW()-4,table[Ordre2],0)),"")</f>
        <v/>
      </c>
      <c r="P1455" s="139" t="str">
        <f>IFERROR(INDEX(table[Détails],MATCH(ROW()-4,table[Ordre3],0)),"")</f>
        <v/>
      </c>
    </row>
    <row r="1456" spans="14:16">
      <c r="N1456" s="141" t="str">
        <f>IFERROR(INDEX(table[Désignation],MATCH(ROW()-4,table[Ordre],0)),"")</f>
        <v/>
      </c>
      <c r="O1456" s="139" t="str">
        <f>IFERROR(INDEX(table[[Fournisseur ]],MATCH(ROW()-4,table[Ordre2],0)),"")</f>
        <v/>
      </c>
      <c r="P1456" s="139" t="str">
        <f>IFERROR(INDEX(table[Détails],MATCH(ROW()-4,table[Ordre3],0)),"")</f>
        <v/>
      </c>
    </row>
    <row r="1457" spans="14:16">
      <c r="N1457" s="141" t="str">
        <f>IFERROR(INDEX(table[Désignation],MATCH(ROW()-4,table[Ordre],0)),"")</f>
        <v/>
      </c>
      <c r="O1457" s="139" t="str">
        <f>IFERROR(INDEX(table[[Fournisseur ]],MATCH(ROW()-4,table[Ordre2],0)),"")</f>
        <v/>
      </c>
      <c r="P1457" s="139" t="str">
        <f>IFERROR(INDEX(table[Détails],MATCH(ROW()-4,table[Ordre3],0)),"")</f>
        <v/>
      </c>
    </row>
    <row r="1458" spans="14:16">
      <c r="N1458" s="141" t="str">
        <f>IFERROR(INDEX(table[Désignation],MATCH(ROW()-4,table[Ordre],0)),"")</f>
        <v/>
      </c>
      <c r="O1458" s="139" t="str">
        <f>IFERROR(INDEX(table[[Fournisseur ]],MATCH(ROW()-4,table[Ordre2],0)),"")</f>
        <v/>
      </c>
      <c r="P1458" s="139" t="str">
        <f>IFERROR(INDEX(table[Détails],MATCH(ROW()-4,table[Ordre3],0)),"")</f>
        <v/>
      </c>
    </row>
    <row r="1459" spans="14:16">
      <c r="N1459" s="141" t="str">
        <f>IFERROR(INDEX(table[Désignation],MATCH(ROW()-4,table[Ordre],0)),"")</f>
        <v/>
      </c>
      <c r="O1459" s="139" t="str">
        <f>IFERROR(INDEX(table[[Fournisseur ]],MATCH(ROW()-4,table[Ordre2],0)),"")</f>
        <v/>
      </c>
      <c r="P1459" s="139" t="str">
        <f>IFERROR(INDEX(table[Détails],MATCH(ROW()-4,table[Ordre3],0)),"")</f>
        <v/>
      </c>
    </row>
    <row r="1460" spans="14:16">
      <c r="N1460" s="141" t="str">
        <f>IFERROR(INDEX(table[Désignation],MATCH(ROW()-4,table[Ordre],0)),"")</f>
        <v/>
      </c>
      <c r="O1460" s="139" t="str">
        <f>IFERROR(INDEX(table[[Fournisseur ]],MATCH(ROW()-4,table[Ordre2],0)),"")</f>
        <v/>
      </c>
      <c r="P1460" s="139" t="str">
        <f>IFERROR(INDEX(table[Détails],MATCH(ROW()-4,table[Ordre3],0)),"")</f>
        <v/>
      </c>
    </row>
    <row r="1461" spans="14:16">
      <c r="N1461" s="141" t="str">
        <f>IFERROR(INDEX(table[Désignation],MATCH(ROW()-4,table[Ordre],0)),"")</f>
        <v/>
      </c>
      <c r="O1461" s="139" t="str">
        <f>IFERROR(INDEX(table[[Fournisseur ]],MATCH(ROW()-4,table[Ordre2],0)),"")</f>
        <v/>
      </c>
      <c r="P1461" s="139" t="str">
        <f>IFERROR(INDEX(table[Détails],MATCH(ROW()-4,table[Ordre3],0)),"")</f>
        <v/>
      </c>
    </row>
    <row r="1462" spans="14:16">
      <c r="N1462" s="141" t="str">
        <f>IFERROR(INDEX(table[Désignation],MATCH(ROW()-4,table[Ordre],0)),"")</f>
        <v/>
      </c>
      <c r="O1462" s="139" t="str">
        <f>IFERROR(INDEX(table[[Fournisseur ]],MATCH(ROW()-4,table[Ordre2],0)),"")</f>
        <v/>
      </c>
      <c r="P1462" s="139" t="str">
        <f>IFERROR(INDEX(table[Détails],MATCH(ROW()-4,table[Ordre3],0)),"")</f>
        <v/>
      </c>
    </row>
    <row r="1463" spans="14:16">
      <c r="N1463" s="141" t="str">
        <f>IFERROR(INDEX(table[Désignation],MATCH(ROW()-4,table[Ordre],0)),"")</f>
        <v/>
      </c>
      <c r="O1463" s="139" t="str">
        <f>IFERROR(INDEX(table[[Fournisseur ]],MATCH(ROW()-4,table[Ordre2],0)),"")</f>
        <v/>
      </c>
      <c r="P1463" s="139" t="str">
        <f>IFERROR(INDEX(table[Détails],MATCH(ROW()-4,table[Ordre3],0)),"")</f>
        <v/>
      </c>
    </row>
    <row r="1464" spans="14:16">
      <c r="N1464" s="141" t="str">
        <f>IFERROR(INDEX(table[Désignation],MATCH(ROW()-4,table[Ordre],0)),"")</f>
        <v/>
      </c>
      <c r="O1464" s="139" t="str">
        <f>IFERROR(INDEX(table[[Fournisseur ]],MATCH(ROW()-4,table[Ordre2],0)),"")</f>
        <v/>
      </c>
      <c r="P1464" s="139" t="str">
        <f>IFERROR(INDEX(table[Détails],MATCH(ROW()-4,table[Ordre3],0)),"")</f>
        <v/>
      </c>
    </row>
    <row r="1465" spans="14:16">
      <c r="N1465" s="141" t="str">
        <f>IFERROR(INDEX(table[Désignation],MATCH(ROW()-4,table[Ordre],0)),"")</f>
        <v/>
      </c>
      <c r="O1465" s="139" t="str">
        <f>IFERROR(INDEX(table[[Fournisseur ]],MATCH(ROW()-4,table[Ordre2],0)),"")</f>
        <v/>
      </c>
      <c r="P1465" s="139" t="str">
        <f>IFERROR(INDEX(table[Détails],MATCH(ROW()-4,table[Ordre3],0)),"")</f>
        <v/>
      </c>
    </row>
    <row r="1466" spans="14:16">
      <c r="N1466" s="141" t="str">
        <f>IFERROR(INDEX(table[Désignation],MATCH(ROW()-4,table[Ordre],0)),"")</f>
        <v/>
      </c>
      <c r="O1466" s="139" t="str">
        <f>IFERROR(INDEX(table[[Fournisseur ]],MATCH(ROW()-4,table[Ordre2],0)),"")</f>
        <v/>
      </c>
      <c r="P1466" s="139" t="str">
        <f>IFERROR(INDEX(table[Détails],MATCH(ROW()-4,table[Ordre3],0)),"")</f>
        <v/>
      </c>
    </row>
    <row r="1467" spans="14:16">
      <c r="N1467" s="141" t="str">
        <f>IFERROR(INDEX(table[Désignation],MATCH(ROW()-4,table[Ordre],0)),"")</f>
        <v/>
      </c>
      <c r="O1467" s="139" t="str">
        <f>IFERROR(INDEX(table[[Fournisseur ]],MATCH(ROW()-4,table[Ordre2],0)),"")</f>
        <v/>
      </c>
      <c r="P1467" s="139" t="str">
        <f>IFERROR(INDEX(table[Détails],MATCH(ROW()-4,table[Ordre3],0)),"")</f>
        <v/>
      </c>
    </row>
    <row r="1468" spans="14:16">
      <c r="N1468" s="141" t="str">
        <f>IFERROR(INDEX(table[Désignation],MATCH(ROW()-4,table[Ordre],0)),"")</f>
        <v/>
      </c>
      <c r="O1468" s="139" t="str">
        <f>IFERROR(INDEX(table[[Fournisseur ]],MATCH(ROW()-4,table[Ordre2],0)),"")</f>
        <v/>
      </c>
      <c r="P1468" s="139" t="str">
        <f>IFERROR(INDEX(table[Détails],MATCH(ROW()-4,table[Ordre3],0)),"")</f>
        <v/>
      </c>
    </row>
    <row r="1469" spans="14:16">
      <c r="N1469" s="141" t="str">
        <f>IFERROR(INDEX(table[Désignation],MATCH(ROW()-4,table[Ordre],0)),"")</f>
        <v/>
      </c>
      <c r="O1469" s="139" t="str">
        <f>IFERROR(INDEX(table[[Fournisseur ]],MATCH(ROW()-4,table[Ordre2],0)),"")</f>
        <v/>
      </c>
      <c r="P1469" s="139" t="str">
        <f>IFERROR(INDEX(table[Détails],MATCH(ROW()-4,table[Ordre3],0)),"")</f>
        <v/>
      </c>
    </row>
    <row r="1470" spans="14:16">
      <c r="N1470" s="141" t="str">
        <f>IFERROR(INDEX(table[Désignation],MATCH(ROW()-4,table[Ordre],0)),"")</f>
        <v/>
      </c>
      <c r="O1470" s="139" t="str">
        <f>IFERROR(INDEX(table[[Fournisseur ]],MATCH(ROW()-4,table[Ordre2],0)),"")</f>
        <v/>
      </c>
      <c r="P1470" s="139" t="str">
        <f>IFERROR(INDEX(table[Détails],MATCH(ROW()-4,table[Ordre3],0)),"")</f>
        <v/>
      </c>
    </row>
    <row r="1471" spans="14:16">
      <c r="N1471" s="141" t="str">
        <f>IFERROR(INDEX(table[Désignation],MATCH(ROW()-4,table[Ordre],0)),"")</f>
        <v/>
      </c>
      <c r="O1471" s="139" t="str">
        <f>IFERROR(INDEX(table[[Fournisseur ]],MATCH(ROW()-4,table[Ordre2],0)),"")</f>
        <v/>
      </c>
      <c r="P1471" s="139" t="str">
        <f>IFERROR(INDEX(table[Détails],MATCH(ROW()-4,table[Ordre3],0)),"")</f>
        <v/>
      </c>
    </row>
    <row r="1472" spans="14:16">
      <c r="N1472" s="141" t="str">
        <f>IFERROR(INDEX(table[Désignation],MATCH(ROW()-4,table[Ordre],0)),"")</f>
        <v/>
      </c>
      <c r="O1472" s="139" t="str">
        <f>IFERROR(INDEX(table[[Fournisseur ]],MATCH(ROW()-4,table[Ordre2],0)),"")</f>
        <v/>
      </c>
      <c r="P1472" s="139" t="str">
        <f>IFERROR(INDEX(table[Détails],MATCH(ROW()-4,table[Ordre3],0)),"")</f>
        <v/>
      </c>
    </row>
    <row r="1473" spans="14:16">
      <c r="N1473" s="141" t="str">
        <f>IFERROR(INDEX(table[Désignation],MATCH(ROW()-4,table[Ordre],0)),"")</f>
        <v/>
      </c>
      <c r="O1473" s="139" t="str">
        <f>IFERROR(INDEX(table[[Fournisseur ]],MATCH(ROW()-4,table[Ordre2],0)),"")</f>
        <v/>
      </c>
      <c r="P1473" s="139" t="str">
        <f>IFERROR(INDEX(table[Détails],MATCH(ROW()-4,table[Ordre3],0)),"")</f>
        <v/>
      </c>
    </row>
    <row r="1474" spans="14:16">
      <c r="N1474" s="141" t="str">
        <f>IFERROR(INDEX(table[Désignation],MATCH(ROW()-4,table[Ordre],0)),"")</f>
        <v/>
      </c>
      <c r="O1474" s="139" t="str">
        <f>IFERROR(INDEX(table[[Fournisseur ]],MATCH(ROW()-4,table[Ordre2],0)),"")</f>
        <v/>
      </c>
      <c r="P1474" s="139" t="str">
        <f>IFERROR(INDEX(table[Détails],MATCH(ROW()-4,table[Ordre3],0)),"")</f>
        <v/>
      </c>
    </row>
    <row r="1475" spans="14:16">
      <c r="N1475" s="141" t="str">
        <f>IFERROR(INDEX(table[Désignation],MATCH(ROW()-4,table[Ordre],0)),"")</f>
        <v/>
      </c>
      <c r="O1475" s="139" t="str">
        <f>IFERROR(INDEX(table[[Fournisseur ]],MATCH(ROW()-4,table[Ordre2],0)),"")</f>
        <v/>
      </c>
      <c r="P1475" s="139" t="str">
        <f>IFERROR(INDEX(table[Détails],MATCH(ROW()-4,table[Ordre3],0)),"")</f>
        <v/>
      </c>
    </row>
    <row r="1476" spans="14:16">
      <c r="N1476" s="141" t="str">
        <f>IFERROR(INDEX(table[Désignation],MATCH(ROW()-4,table[Ordre],0)),"")</f>
        <v/>
      </c>
      <c r="O1476" s="139" t="str">
        <f>IFERROR(INDEX(table[[Fournisseur ]],MATCH(ROW()-4,table[Ordre2],0)),"")</f>
        <v/>
      </c>
      <c r="P1476" s="139" t="str">
        <f>IFERROR(INDEX(table[Détails],MATCH(ROW()-4,table[Ordre3],0)),"")</f>
        <v/>
      </c>
    </row>
    <row r="1477" spans="14:16">
      <c r="N1477" s="141" t="str">
        <f>IFERROR(INDEX(table[Désignation],MATCH(ROW()-4,table[Ordre],0)),"")</f>
        <v/>
      </c>
      <c r="O1477" s="139" t="str">
        <f>IFERROR(INDEX(table[[Fournisseur ]],MATCH(ROW()-4,table[Ordre2],0)),"")</f>
        <v/>
      </c>
      <c r="P1477" s="139" t="str">
        <f>IFERROR(INDEX(table[Détails],MATCH(ROW()-4,table[Ordre3],0)),"")</f>
        <v/>
      </c>
    </row>
    <row r="1478" spans="14:16">
      <c r="N1478" s="141" t="str">
        <f>IFERROR(INDEX(table[Désignation],MATCH(ROW()-4,table[Ordre],0)),"")</f>
        <v/>
      </c>
      <c r="O1478" s="139" t="str">
        <f>IFERROR(INDEX(table[[Fournisseur ]],MATCH(ROW()-4,table[Ordre2],0)),"")</f>
        <v/>
      </c>
      <c r="P1478" s="139" t="str">
        <f>IFERROR(INDEX(table[Détails],MATCH(ROW()-4,table[Ordre3],0)),"")</f>
        <v/>
      </c>
    </row>
    <row r="1479" spans="14:16">
      <c r="N1479" s="141" t="str">
        <f>IFERROR(INDEX(table[Désignation],MATCH(ROW()-4,table[Ordre],0)),"")</f>
        <v/>
      </c>
      <c r="O1479" s="139" t="str">
        <f>IFERROR(INDEX(table[[Fournisseur ]],MATCH(ROW()-4,table[Ordre2],0)),"")</f>
        <v/>
      </c>
      <c r="P1479" s="139" t="str">
        <f>IFERROR(INDEX(table[Détails],MATCH(ROW()-4,table[Ordre3],0)),"")</f>
        <v/>
      </c>
    </row>
    <row r="1480" spans="14:16">
      <c r="N1480" s="141" t="str">
        <f>IFERROR(INDEX(table[Désignation],MATCH(ROW()-4,table[Ordre],0)),"")</f>
        <v/>
      </c>
      <c r="O1480" s="139" t="str">
        <f>IFERROR(INDEX(table[[Fournisseur ]],MATCH(ROW()-4,table[Ordre2],0)),"")</f>
        <v/>
      </c>
      <c r="P1480" s="139" t="str">
        <f>IFERROR(INDEX(table[Détails],MATCH(ROW()-4,table[Ordre3],0)),"")</f>
        <v/>
      </c>
    </row>
    <row r="1481" spans="14:16">
      <c r="N1481" s="141" t="str">
        <f>IFERROR(INDEX(table[Désignation],MATCH(ROW()-4,table[Ordre],0)),"")</f>
        <v/>
      </c>
      <c r="O1481" s="139" t="str">
        <f>IFERROR(INDEX(table[[Fournisseur ]],MATCH(ROW()-4,table[Ordre2],0)),"")</f>
        <v/>
      </c>
      <c r="P1481" s="139" t="str">
        <f>IFERROR(INDEX(table[Détails],MATCH(ROW()-4,table[Ordre3],0)),"")</f>
        <v/>
      </c>
    </row>
    <row r="1482" spans="14:16">
      <c r="N1482" s="141" t="str">
        <f>IFERROR(INDEX(table[Désignation],MATCH(ROW()-4,table[Ordre],0)),"")</f>
        <v/>
      </c>
      <c r="O1482" s="139" t="str">
        <f>IFERROR(INDEX(table[[Fournisseur ]],MATCH(ROW()-4,table[Ordre2],0)),"")</f>
        <v/>
      </c>
      <c r="P1482" s="139" t="str">
        <f>IFERROR(INDEX(table[Détails],MATCH(ROW()-4,table[Ordre3],0)),"")</f>
        <v/>
      </c>
    </row>
    <row r="1483" spans="14:16">
      <c r="N1483" s="141" t="str">
        <f>IFERROR(INDEX(table[Désignation],MATCH(ROW()-4,table[Ordre],0)),"")</f>
        <v/>
      </c>
      <c r="O1483" s="139" t="str">
        <f>IFERROR(INDEX(table[[Fournisseur ]],MATCH(ROW()-4,table[Ordre2],0)),"")</f>
        <v/>
      </c>
      <c r="P1483" s="139" t="str">
        <f>IFERROR(INDEX(table[Détails],MATCH(ROW()-4,table[Ordre3],0)),"")</f>
        <v/>
      </c>
    </row>
    <row r="1484" spans="14:16">
      <c r="N1484" s="141" t="str">
        <f>IFERROR(INDEX(table[Désignation],MATCH(ROW()-4,table[Ordre],0)),"")</f>
        <v/>
      </c>
      <c r="O1484" s="139" t="str">
        <f>IFERROR(INDEX(table[[Fournisseur ]],MATCH(ROW()-4,table[Ordre2],0)),"")</f>
        <v/>
      </c>
      <c r="P1484" s="139" t="str">
        <f>IFERROR(INDEX(table[Détails],MATCH(ROW()-4,table[Ordre3],0)),"")</f>
        <v/>
      </c>
    </row>
    <row r="1485" spans="14:16">
      <c r="N1485" s="141" t="str">
        <f>IFERROR(INDEX(table[Désignation],MATCH(ROW()-4,table[Ordre],0)),"")</f>
        <v/>
      </c>
      <c r="O1485" s="139" t="str">
        <f>IFERROR(INDEX(table[[Fournisseur ]],MATCH(ROW()-4,table[Ordre2],0)),"")</f>
        <v/>
      </c>
      <c r="P1485" s="139" t="str">
        <f>IFERROR(INDEX(table[Détails],MATCH(ROW()-4,table[Ordre3],0)),"")</f>
        <v/>
      </c>
    </row>
    <row r="1486" spans="14:16">
      <c r="N1486" s="141" t="str">
        <f>IFERROR(INDEX(table[Désignation],MATCH(ROW()-4,table[Ordre],0)),"")</f>
        <v/>
      </c>
      <c r="O1486" s="139" t="str">
        <f>IFERROR(INDEX(table[[Fournisseur ]],MATCH(ROW()-4,table[Ordre2],0)),"")</f>
        <v/>
      </c>
      <c r="P1486" s="139" t="str">
        <f>IFERROR(INDEX(table[Détails],MATCH(ROW()-4,table[Ordre3],0)),"")</f>
        <v/>
      </c>
    </row>
    <row r="1487" spans="14:16">
      <c r="N1487" s="141" t="str">
        <f>IFERROR(INDEX(table[Désignation],MATCH(ROW()-4,table[Ordre],0)),"")</f>
        <v/>
      </c>
      <c r="O1487" s="139" t="str">
        <f>IFERROR(INDEX(table[[Fournisseur ]],MATCH(ROW()-4,table[Ordre2],0)),"")</f>
        <v/>
      </c>
      <c r="P1487" s="139" t="str">
        <f>IFERROR(INDEX(table[Détails],MATCH(ROW()-4,table[Ordre3],0)),"")</f>
        <v/>
      </c>
    </row>
    <row r="1488" spans="14:16">
      <c r="N1488" s="141" t="str">
        <f>IFERROR(INDEX(table[Désignation],MATCH(ROW()-4,table[Ordre],0)),"")</f>
        <v/>
      </c>
      <c r="O1488" s="139" t="str">
        <f>IFERROR(INDEX(table[[Fournisseur ]],MATCH(ROW()-4,table[Ordre2],0)),"")</f>
        <v/>
      </c>
      <c r="P1488" s="139" t="str">
        <f>IFERROR(INDEX(table[Détails],MATCH(ROW()-4,table[Ordre3],0)),"")</f>
        <v/>
      </c>
    </row>
    <row r="1489" spans="14:16">
      <c r="N1489" s="141" t="str">
        <f>IFERROR(INDEX(table[Désignation],MATCH(ROW()-4,table[Ordre],0)),"")</f>
        <v/>
      </c>
      <c r="O1489" s="139" t="str">
        <f>IFERROR(INDEX(table[[Fournisseur ]],MATCH(ROW()-4,table[Ordre2],0)),"")</f>
        <v/>
      </c>
      <c r="P1489" s="139" t="str">
        <f>IFERROR(INDEX(table[Détails],MATCH(ROW()-4,table[Ordre3],0)),"")</f>
        <v/>
      </c>
    </row>
    <row r="1490" spans="14:16">
      <c r="N1490" s="141" t="str">
        <f>IFERROR(INDEX(table[Désignation],MATCH(ROW()-4,table[Ordre],0)),"")</f>
        <v/>
      </c>
      <c r="O1490" s="139" t="str">
        <f>IFERROR(INDEX(table[[Fournisseur ]],MATCH(ROW()-4,table[Ordre2],0)),"")</f>
        <v/>
      </c>
      <c r="P1490" s="139" t="str">
        <f>IFERROR(INDEX(table[Détails],MATCH(ROW()-4,table[Ordre3],0)),"")</f>
        <v/>
      </c>
    </row>
    <row r="1491" spans="14:16">
      <c r="N1491" s="141" t="str">
        <f>IFERROR(INDEX(table[Désignation],MATCH(ROW()-4,table[Ordre],0)),"")</f>
        <v/>
      </c>
      <c r="O1491" s="139" t="str">
        <f>IFERROR(INDEX(table[[Fournisseur ]],MATCH(ROW()-4,table[Ordre2],0)),"")</f>
        <v/>
      </c>
      <c r="P1491" s="139" t="str">
        <f>IFERROR(INDEX(table[Détails],MATCH(ROW()-4,table[Ordre3],0)),"")</f>
        <v/>
      </c>
    </row>
    <row r="1492" spans="14:16">
      <c r="N1492" s="141" t="str">
        <f>IFERROR(INDEX(table[Désignation],MATCH(ROW()-4,table[Ordre],0)),"")</f>
        <v/>
      </c>
      <c r="O1492" s="139" t="str">
        <f>IFERROR(INDEX(table[[Fournisseur ]],MATCH(ROW()-4,table[Ordre2],0)),"")</f>
        <v/>
      </c>
      <c r="P1492" s="139" t="str">
        <f>IFERROR(INDEX(table[Détails],MATCH(ROW()-4,table[Ordre3],0)),"")</f>
        <v/>
      </c>
    </row>
    <row r="1493" spans="14:16">
      <c r="N1493" s="141" t="str">
        <f>IFERROR(INDEX(table[Désignation],MATCH(ROW()-4,table[Ordre],0)),"")</f>
        <v/>
      </c>
      <c r="O1493" s="139" t="str">
        <f>IFERROR(INDEX(table[[Fournisseur ]],MATCH(ROW()-4,table[Ordre2],0)),"")</f>
        <v/>
      </c>
      <c r="P1493" s="139" t="str">
        <f>IFERROR(INDEX(table[Détails],MATCH(ROW()-4,table[Ordre3],0)),"")</f>
        <v/>
      </c>
    </row>
    <row r="1494" spans="14:16">
      <c r="N1494" s="141" t="str">
        <f>IFERROR(INDEX(table[Désignation],MATCH(ROW()-4,table[Ordre],0)),"")</f>
        <v/>
      </c>
      <c r="O1494" s="139" t="str">
        <f>IFERROR(INDEX(table[[Fournisseur ]],MATCH(ROW()-4,table[Ordre2],0)),"")</f>
        <v/>
      </c>
      <c r="P1494" s="139" t="str">
        <f>IFERROR(INDEX(table[Détails],MATCH(ROW()-4,table[Ordre3],0)),"")</f>
        <v/>
      </c>
    </row>
    <row r="1495" spans="14:16">
      <c r="N1495" s="141" t="str">
        <f>IFERROR(INDEX(table[Désignation],MATCH(ROW()-4,table[Ordre],0)),"")</f>
        <v/>
      </c>
      <c r="O1495" s="139" t="str">
        <f>IFERROR(INDEX(table[[Fournisseur ]],MATCH(ROW()-4,table[Ordre2],0)),"")</f>
        <v/>
      </c>
      <c r="P1495" s="139" t="str">
        <f>IFERROR(INDEX(table[Détails],MATCH(ROW()-4,table[Ordre3],0)),"")</f>
        <v/>
      </c>
    </row>
    <row r="1496" spans="14:16">
      <c r="N1496" s="141" t="str">
        <f>IFERROR(INDEX(table[Désignation],MATCH(ROW()-4,table[Ordre],0)),"")</f>
        <v/>
      </c>
      <c r="O1496" s="139" t="str">
        <f>IFERROR(INDEX(table[[Fournisseur ]],MATCH(ROW()-4,table[Ordre2],0)),"")</f>
        <v/>
      </c>
      <c r="P1496" s="139" t="str">
        <f>IFERROR(INDEX(table[Détails],MATCH(ROW()-4,table[Ordre3],0)),"")</f>
        <v/>
      </c>
    </row>
    <row r="1497" spans="14:16">
      <c r="N1497" s="141" t="str">
        <f>IFERROR(INDEX(table[Désignation],MATCH(ROW()-4,table[Ordre],0)),"")</f>
        <v/>
      </c>
      <c r="O1497" s="139" t="str">
        <f>IFERROR(INDEX(table[[Fournisseur ]],MATCH(ROW()-4,table[Ordre2],0)),"")</f>
        <v/>
      </c>
      <c r="P1497" s="139" t="str">
        <f>IFERROR(INDEX(table[Détails],MATCH(ROW()-4,table[Ordre3],0)),"")</f>
        <v/>
      </c>
    </row>
    <row r="1498" spans="14:16">
      <c r="N1498" s="141" t="str">
        <f>IFERROR(INDEX(table[Désignation],MATCH(ROW()-4,table[Ordre],0)),"")</f>
        <v/>
      </c>
      <c r="O1498" s="139" t="str">
        <f>IFERROR(INDEX(table[[Fournisseur ]],MATCH(ROW()-4,table[Ordre2],0)),"")</f>
        <v/>
      </c>
      <c r="P1498" s="139" t="str">
        <f>IFERROR(INDEX(table[Détails],MATCH(ROW()-4,table[Ordre3],0)),"")</f>
        <v/>
      </c>
    </row>
    <row r="1499" spans="14:16">
      <c r="N1499" s="141" t="str">
        <f>IFERROR(INDEX(table[Désignation],MATCH(ROW()-4,table[Ordre],0)),"")</f>
        <v/>
      </c>
      <c r="O1499" s="139" t="str">
        <f>IFERROR(INDEX(table[[Fournisseur ]],MATCH(ROW()-4,table[Ordre2],0)),"")</f>
        <v/>
      </c>
      <c r="P1499" s="139" t="str">
        <f>IFERROR(INDEX(table[Détails],MATCH(ROW()-4,table[Ordre3],0)),"")</f>
        <v/>
      </c>
    </row>
    <row r="1500" spans="14:16">
      <c r="N1500" s="141" t="str">
        <f>IFERROR(INDEX(table[Désignation],MATCH(ROW()-4,table[Ordre],0)),"")</f>
        <v/>
      </c>
      <c r="O1500" s="139" t="str">
        <f>IFERROR(INDEX(table[[Fournisseur ]],MATCH(ROW()-4,table[Ordre2],0)),"")</f>
        <v/>
      </c>
      <c r="P1500" s="139" t="str">
        <f>IFERROR(INDEX(table[Détails],MATCH(ROW()-4,table[Ordre3],0)),"")</f>
        <v/>
      </c>
    </row>
    <row r="1501" spans="14:16">
      <c r="N1501" s="141" t="str">
        <f>IFERROR(INDEX(table[Désignation],MATCH(ROW()-4,table[Ordre],0)),"")</f>
        <v/>
      </c>
      <c r="O1501" s="139" t="str">
        <f>IFERROR(INDEX(table[[Fournisseur ]],MATCH(ROW()-4,table[Ordre2],0)),"")</f>
        <v/>
      </c>
      <c r="P1501" s="139" t="str">
        <f>IFERROR(INDEX(table[Détails],MATCH(ROW()-4,table[Ordre3],0)),"")</f>
        <v/>
      </c>
    </row>
  </sheetData>
  <mergeCells count="1">
    <mergeCell ref="A1:J2"/>
  </mergeCells>
  <phoneticPr fontId="11" type="noConversion"/>
  <conditionalFormatting sqref="A195:A204 D195:E204">
    <cfRule type="containsText" dxfId="17" priority="13" operator="containsText" text="collage stratifié">
      <formula>NOT(ISERROR(SEARCH("collage stratifié",A195)))</formula>
    </cfRule>
    <cfRule type="containsText" dxfId="16" priority="14" operator="containsText" text="emballage">
      <formula>NOT(ISERROR(SEARCH("emballage",A195)))</formula>
    </cfRule>
    <cfRule type="containsText" dxfId="15" priority="15" operator="containsText" text="vernissage">
      <formula>NOT(ISERROR(SEARCH("vernissage",A195)))</formula>
    </cfRule>
    <cfRule type="containsText" dxfId="14" priority="16" operator="containsText" text="usinage">
      <formula>NOT(ISERROR(SEARCH("usinage",A195)))</formula>
    </cfRule>
    <cfRule type="containsText" dxfId="13" priority="17" operator="containsText" text="usinage">
      <formula>NOT(ISERROR(SEARCH("usinage",A195)))</formula>
    </cfRule>
    <cfRule type="containsText" dxfId="12" priority="18" operator="containsText" text="montage">
      <formula>NOT(ISERROR(SEARCH("montage",A195)))</formula>
    </cfRule>
  </conditionalFormatting>
  <conditionalFormatting sqref="A378:A387 D378:E387">
    <cfRule type="containsText" dxfId="11" priority="7" operator="containsText" text="collage stratifié">
      <formula>NOT(ISERROR(SEARCH("collage stratifié",A378)))</formula>
    </cfRule>
    <cfRule type="containsText" dxfId="10" priority="8" operator="containsText" text="emballage">
      <formula>NOT(ISERROR(SEARCH("emballage",A378)))</formula>
    </cfRule>
    <cfRule type="containsText" dxfId="9" priority="9" operator="containsText" text="vernissage">
      <formula>NOT(ISERROR(SEARCH("vernissage",A378)))</formula>
    </cfRule>
    <cfRule type="containsText" dxfId="8" priority="10" operator="containsText" text="usinage">
      <formula>NOT(ISERROR(SEARCH("usinage",A378)))</formula>
    </cfRule>
    <cfRule type="containsText" dxfId="7" priority="11" operator="containsText" text="usinage">
      <formula>NOT(ISERROR(SEARCH("usinage",A378)))</formula>
    </cfRule>
    <cfRule type="containsText" dxfId="6" priority="12" operator="containsText" text="montage">
      <formula>NOT(ISERROR(SEARCH("montage",A378)))</formula>
    </cfRule>
  </conditionalFormatting>
  <conditionalFormatting sqref="A303:A312 D303:E312">
    <cfRule type="containsText" dxfId="5" priority="1" operator="containsText" text="collage stratifié">
      <formula>NOT(ISERROR(SEARCH("collage stratifié",A303)))</formula>
    </cfRule>
    <cfRule type="containsText" dxfId="4" priority="2" operator="containsText" text="emballage">
      <formula>NOT(ISERROR(SEARCH("emballage",A303)))</formula>
    </cfRule>
    <cfRule type="containsText" dxfId="3" priority="3" operator="containsText" text="vernissage">
      <formula>NOT(ISERROR(SEARCH("vernissage",A303)))</formula>
    </cfRule>
    <cfRule type="containsText" dxfId="2" priority="4" operator="containsText" text="usinage">
      <formula>NOT(ISERROR(SEARCH("usinage",A303)))</formula>
    </cfRule>
    <cfRule type="containsText" dxfId="1" priority="5" operator="containsText" text="usinage">
      <formula>NOT(ISERROR(SEARCH("usinage",A303)))</formula>
    </cfRule>
    <cfRule type="containsText" dxfId="0" priority="6" operator="containsText" text="montage">
      <formula>NOT(ISERROR(SEARCH("montage",A303)))</formula>
    </cfRule>
  </conditionalFormatting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Devis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Gaugain</dc:creator>
  <cp:lastModifiedBy>emerico gaugain</cp:lastModifiedBy>
  <dcterms:created xsi:type="dcterms:W3CDTF">2020-07-09T15:29:00Z</dcterms:created>
  <dcterms:modified xsi:type="dcterms:W3CDTF">2020-10-20T17:13:26Z</dcterms:modified>
</cp:coreProperties>
</file>