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merico\Desktop\"/>
    </mc:Choice>
  </mc:AlternateContent>
  <bookViews>
    <workbookView xWindow="0" yWindow="0" windowWidth="28800" windowHeight="11775"/>
  </bookViews>
  <sheets>
    <sheet name="Devis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5" i="2"/>
  <c r="J430" i="2"/>
  <c r="K5" i="2"/>
  <c r="K6" i="2"/>
  <c r="K7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8" i="2"/>
  <c r="K59" i="2"/>
  <c r="K60" i="2"/>
  <c r="K61" i="2"/>
  <c r="K62" i="2"/>
  <c r="K63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J429" i="2"/>
  <c r="K8" i="2" l="1"/>
  <c r="K57" i="2" s="1"/>
  <c r="K64" i="2" s="1"/>
  <c r="K82" i="2" s="1"/>
  <c r="K319" i="2" s="1"/>
  <c r="K429" i="2" s="1"/>
  <c r="H67" i="2"/>
  <c r="H66" i="2"/>
  <c r="H65" i="2"/>
  <c r="S4" i="1"/>
  <c r="S5" i="1"/>
  <c r="R11" i="1"/>
  <c r="R12" i="1"/>
  <c r="R13" i="1"/>
  <c r="R14" i="1"/>
  <c r="R15" i="1"/>
  <c r="R16" i="1"/>
  <c r="R17" i="1"/>
  <c r="R18" i="1"/>
  <c r="R19" i="1"/>
  <c r="R20" i="1"/>
  <c r="R21" i="1"/>
  <c r="Q21" i="1"/>
  <c r="P11" i="1"/>
  <c r="N11" i="1"/>
  <c r="M11" i="1"/>
  <c r="K430" i="2" l="1"/>
  <c r="K11" i="1"/>
  <c r="H78" i="2"/>
  <c r="H77" i="2"/>
  <c r="H76" i="2"/>
  <c r="H75" i="2"/>
  <c r="H72" i="2"/>
  <c r="H73" i="2"/>
  <c r="H74" i="2"/>
  <c r="H71" i="2"/>
  <c r="H70" i="2"/>
  <c r="H69" i="2"/>
  <c r="H68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N7" i="1" l="1"/>
  <c r="S8" i="1"/>
  <c r="N6" i="1"/>
  <c r="S7" i="1"/>
  <c r="N5" i="1"/>
  <c r="S3" i="1"/>
  <c r="N4" i="1"/>
  <c r="R2" i="1"/>
  <c r="Q2" i="1"/>
  <c r="N3" i="1"/>
  <c r="N2" i="1"/>
  <c r="S2" i="1" l="1"/>
  <c r="U7" i="1"/>
  <c r="H390" i="2" l="1"/>
  <c r="H4" i="1" l="1"/>
  <c r="H5" i="1" l="1"/>
</calcChain>
</file>

<file path=xl/sharedStrings.xml><?xml version="1.0" encoding="utf-8"?>
<sst xmlns="http://schemas.openxmlformats.org/spreadsheetml/2006/main" count="1587" uniqueCount="595">
  <si>
    <t>Client</t>
  </si>
  <si>
    <t>Ouvrage</t>
  </si>
  <si>
    <t>Total HT</t>
  </si>
  <si>
    <t>TVA</t>
  </si>
  <si>
    <t>Total TTC</t>
  </si>
  <si>
    <t>date</t>
  </si>
  <si>
    <t>Marge</t>
  </si>
  <si>
    <t>Désignation</t>
  </si>
  <si>
    <t xml:space="preserve">fournisseur </t>
  </si>
  <si>
    <t>Détails</t>
  </si>
  <si>
    <t>code article</t>
  </si>
  <si>
    <t>longueur</t>
  </si>
  <si>
    <t>largeur</t>
  </si>
  <si>
    <t>epaisseur</t>
  </si>
  <si>
    <t>prix HT</t>
  </si>
  <si>
    <t>Quantité</t>
  </si>
  <si>
    <t>Volume</t>
  </si>
  <si>
    <t>Coefficient de perte</t>
  </si>
  <si>
    <t>Volume Cfté</t>
  </si>
  <si>
    <t>Sous total</t>
  </si>
  <si>
    <t>Coefficient de vente</t>
  </si>
  <si>
    <t>Prix de vente</t>
  </si>
  <si>
    <t>Prix 1</t>
  </si>
  <si>
    <t>MP</t>
  </si>
  <si>
    <t>MO</t>
  </si>
  <si>
    <t>FO</t>
  </si>
  <si>
    <t>QU</t>
  </si>
  <si>
    <t>EM</t>
  </si>
  <si>
    <t>Liste</t>
  </si>
  <si>
    <t>Abet laminati</t>
  </si>
  <si>
    <t>877 Morbida</t>
  </si>
  <si>
    <t>Polaris noir</t>
  </si>
  <si>
    <t>Print HPL</t>
  </si>
  <si>
    <t>Accuride</t>
  </si>
  <si>
    <t xml:space="preserve">100% course 500 mm </t>
  </si>
  <si>
    <t xml:space="preserve">100% course 400 mm </t>
  </si>
  <si>
    <t>Coulisse push lache</t>
  </si>
  <si>
    <t>300 mm</t>
  </si>
  <si>
    <t>AJ Timber</t>
  </si>
  <si>
    <t>Plan de travail chêne 38 mm</t>
  </si>
  <si>
    <t>PLACHE3006538</t>
  </si>
  <si>
    <t>Plan de travail hêtre 38 mm</t>
  </si>
  <si>
    <t>PLAHETRE20006526</t>
  </si>
  <si>
    <t xml:space="preserve">CP bouleau 15 mm </t>
  </si>
  <si>
    <t>B/BB</t>
  </si>
  <si>
    <t>Barillet</t>
  </si>
  <si>
    <t>Hêtre toute épaisseur</t>
  </si>
  <si>
    <t>CP Peuplier 30 mm</t>
  </si>
  <si>
    <t>ordinaire</t>
  </si>
  <si>
    <t xml:space="preserve">CP bouleau 30 mm </t>
  </si>
  <si>
    <t>S/BB</t>
  </si>
  <si>
    <t>CP bouleau 18 mm</t>
  </si>
  <si>
    <t>CP bouleau 9 mm</t>
  </si>
  <si>
    <t xml:space="preserve">CP peulpier 30 mm </t>
  </si>
  <si>
    <t>Aggloméré CTBH 38mm</t>
  </si>
  <si>
    <t>Hydro</t>
  </si>
  <si>
    <t xml:space="preserve">Aggloméré CTBH 30mm </t>
  </si>
  <si>
    <t xml:space="preserve">Aggloméré CTBH 22 mm </t>
  </si>
  <si>
    <t xml:space="preserve">AggloméréCTBH 19 mm </t>
  </si>
  <si>
    <t xml:space="preserve">Aggloméré CTBH 19 mm </t>
  </si>
  <si>
    <t>Aggloméré 30mm</t>
  </si>
  <si>
    <t>Standart</t>
  </si>
  <si>
    <t xml:space="preserve">Aggloméré22 mm </t>
  </si>
  <si>
    <t>Aggloméré19 mm</t>
  </si>
  <si>
    <t>Chêne BME</t>
  </si>
  <si>
    <t>CP cintrable 9mm</t>
  </si>
  <si>
    <t>CP hêtre 9 mm</t>
  </si>
  <si>
    <t>Contre-balancement</t>
  </si>
  <si>
    <t>3 plis épicéa</t>
  </si>
  <si>
    <t>19 mm</t>
  </si>
  <si>
    <t>Sipo Avivé</t>
  </si>
  <si>
    <t>54 mm / 3350</t>
  </si>
  <si>
    <t>Bois d'ossature</t>
  </si>
  <si>
    <t>45 x 95</t>
  </si>
  <si>
    <t>sapin menuiserie</t>
  </si>
  <si>
    <t>38 x 200</t>
  </si>
  <si>
    <t>Parquet</t>
  </si>
  <si>
    <t>Colle parquet</t>
  </si>
  <si>
    <t>H3991</t>
  </si>
  <si>
    <t>Mélamine</t>
  </si>
  <si>
    <t>Stratifié</t>
  </si>
  <si>
    <t xml:space="preserve">CP filmé </t>
  </si>
  <si>
    <t>9 mm</t>
  </si>
  <si>
    <t>12 mm</t>
  </si>
  <si>
    <t>CP bouleau 21 mm</t>
  </si>
  <si>
    <t>CP bouleau 40 mm</t>
  </si>
  <si>
    <t>Compact</t>
  </si>
  <si>
    <t>basic</t>
  </si>
  <si>
    <t xml:space="preserve">CP chêne </t>
  </si>
  <si>
    <t>18 mm</t>
  </si>
  <si>
    <t xml:space="preserve">Cp chêne </t>
  </si>
  <si>
    <t>CP peuplier</t>
  </si>
  <si>
    <t>3 plis douglas</t>
  </si>
  <si>
    <t>sapin charpente</t>
  </si>
  <si>
    <t>45 x 120</t>
  </si>
  <si>
    <t>Cp Okoumé int</t>
  </si>
  <si>
    <t>Sapin rouge</t>
  </si>
  <si>
    <t>planche</t>
  </si>
  <si>
    <t>CP</t>
  </si>
  <si>
    <t>5mm</t>
  </si>
  <si>
    <t>Berner</t>
  </si>
  <si>
    <t xml:space="preserve">Colle MS </t>
  </si>
  <si>
    <t>colle néoprène</t>
  </si>
  <si>
    <t>Forfait visserie</t>
  </si>
  <si>
    <t>Vis</t>
  </si>
  <si>
    <t>clé allen</t>
  </si>
  <si>
    <t>Vis TBHC 8*50</t>
  </si>
  <si>
    <t>Rivet 4 x12 noir</t>
  </si>
  <si>
    <t>Boulon 4 x 12</t>
  </si>
  <si>
    <t>Ecrou 4</t>
  </si>
  <si>
    <t>Sintobois</t>
  </si>
  <si>
    <t>Kit placard</t>
  </si>
  <si>
    <t>Blomkal</t>
  </si>
  <si>
    <t>BE caché</t>
  </si>
  <si>
    <t>Normal</t>
  </si>
  <si>
    <t>BE</t>
  </si>
  <si>
    <t>Mise à plat</t>
  </si>
  <si>
    <t>programmation</t>
  </si>
  <si>
    <t>collage</t>
  </si>
  <si>
    <t>usinage</t>
  </si>
  <si>
    <t>montage</t>
  </si>
  <si>
    <t>couche 1</t>
  </si>
  <si>
    <t>couche 2</t>
  </si>
  <si>
    <t>couche 3</t>
  </si>
  <si>
    <t>couche 4</t>
  </si>
  <si>
    <t>re-montage</t>
  </si>
  <si>
    <t>emballage</t>
  </si>
  <si>
    <t>Essence</t>
  </si>
  <si>
    <t>Minoré</t>
  </si>
  <si>
    <t>LMC</t>
  </si>
  <si>
    <t>Poignée coquille</t>
  </si>
  <si>
    <t>POI454NM</t>
  </si>
  <si>
    <t>Hotel</t>
  </si>
  <si>
    <t>Repas</t>
  </si>
  <si>
    <t>Colette</t>
  </si>
  <si>
    <t>XL</t>
  </si>
  <si>
    <t>Pied compas</t>
  </si>
  <si>
    <t>L</t>
  </si>
  <si>
    <t>Pied tourné</t>
  </si>
  <si>
    <t>Tray</t>
  </si>
  <si>
    <t>??b</t>
  </si>
  <si>
    <t>Miroir Normand</t>
  </si>
  <si>
    <t>Miroir André</t>
  </si>
  <si>
    <t>Rail Rose</t>
  </si>
  <si>
    <t>Apoline</t>
  </si>
  <si>
    <t>Patère</t>
  </si>
  <si>
    <t>Bastien</t>
  </si>
  <si>
    <t>Blum</t>
  </si>
  <si>
    <t>Charnière porte applique</t>
  </si>
  <si>
    <t>Embase droite</t>
  </si>
  <si>
    <t>Charnière porte rentrante</t>
  </si>
  <si>
    <t>Boitier pousse lache</t>
  </si>
  <si>
    <t>226779 </t>
  </si>
  <si>
    <t>pousse lache</t>
  </si>
  <si>
    <t>226702 </t>
  </si>
  <si>
    <t>Tiroir legrabox moyenne</t>
  </si>
  <si>
    <t>Calle d'angle +-5</t>
  </si>
  <si>
    <t>Charnière -45°</t>
  </si>
  <si>
    <t>Embase en croix</t>
  </si>
  <si>
    <t>Aventos HF standard</t>
  </si>
  <si>
    <t>Noir</t>
  </si>
  <si>
    <t>Bonnemazou</t>
  </si>
  <si>
    <t>Poignée x2</t>
  </si>
  <si>
    <t>Plaque x2</t>
  </si>
  <si>
    <t>Bostik</t>
  </si>
  <si>
    <t>Colle blanche m²</t>
  </si>
  <si>
    <t>colle blanche biberon</t>
  </si>
  <si>
    <t>Bouton</t>
  </si>
  <si>
    <t>Poignée cuir</t>
  </si>
  <si>
    <t>333171-11</t>
  </si>
  <si>
    <t xml:space="preserve">Poignée LIP laiton </t>
  </si>
  <si>
    <t> 343451-11</t>
  </si>
  <si>
    <t>CACC</t>
  </si>
  <si>
    <t>Tube acier D50mm</t>
  </si>
  <si>
    <t>ep 2mm</t>
  </si>
  <si>
    <t>acier</t>
  </si>
  <si>
    <t>Cenpac</t>
  </si>
  <si>
    <t>Cornières carton</t>
  </si>
  <si>
    <t>cornières mousse</t>
  </si>
  <si>
    <t>calle crémaière</t>
  </si>
  <si>
    <t>rouleau doufine</t>
  </si>
  <si>
    <t>rouleau bulle</t>
  </si>
  <si>
    <t>carton</t>
  </si>
  <si>
    <t>pochette tissu</t>
  </si>
  <si>
    <t>pochette BL</t>
  </si>
  <si>
    <t>carte merci</t>
  </si>
  <si>
    <t>autocollant livraison</t>
  </si>
  <si>
    <t>Corian</t>
  </si>
  <si>
    <t>Spicy 965</t>
  </si>
  <si>
    <t>Cameo White</t>
  </si>
  <si>
    <t xml:space="preserve">Limestone prima </t>
  </si>
  <si>
    <t>3658 x 760</t>
  </si>
  <si>
    <t>Colle</t>
  </si>
  <si>
    <t>caton de 10</t>
  </si>
  <si>
    <t>Spicy 967</t>
  </si>
  <si>
    <t>Glacier White</t>
  </si>
  <si>
    <t>3650x760</t>
  </si>
  <si>
    <t>Bomde</t>
  </si>
  <si>
    <t xml:space="preserve">Dix6 </t>
  </si>
  <si>
    <t>sticker</t>
  </si>
  <si>
    <t>orocal 551702</t>
  </si>
  <si>
    <t>poubelle</t>
  </si>
  <si>
    <t>Ebene</t>
  </si>
  <si>
    <t>Noyer d'amérique</t>
  </si>
  <si>
    <t>Chêne</t>
  </si>
  <si>
    <t>Egger</t>
  </si>
  <si>
    <t>U 708 ST9 19mm</t>
  </si>
  <si>
    <t>H 110 ST9</t>
  </si>
  <si>
    <t>W980 st2</t>
  </si>
  <si>
    <t>30 mm</t>
  </si>
  <si>
    <t>Stratifié blanc pleine masse</t>
  </si>
  <si>
    <t>Mélamine chêne Vicenza</t>
  </si>
  <si>
    <t>H3157 ST12</t>
  </si>
  <si>
    <t>Stratifié chêne Vicenza</t>
  </si>
  <si>
    <t>W980</t>
  </si>
  <si>
    <t>8 mm</t>
  </si>
  <si>
    <t xml:space="preserve">19 mm </t>
  </si>
  <si>
    <t xml:space="preserve">16 mm </t>
  </si>
  <si>
    <t>U201 ST9</t>
  </si>
  <si>
    <t>H3331</t>
  </si>
  <si>
    <t>U999 ST2</t>
  </si>
  <si>
    <t>H3404</t>
  </si>
  <si>
    <t>U775</t>
  </si>
  <si>
    <t>stratifié</t>
  </si>
  <si>
    <t>F105</t>
  </si>
  <si>
    <t>U708</t>
  </si>
  <si>
    <t>U216 ST9</t>
  </si>
  <si>
    <t>U999 / PM</t>
  </si>
  <si>
    <t>MDF</t>
  </si>
  <si>
    <t>Poirier Trano H3114 ST9</t>
  </si>
  <si>
    <t>Hêtre Country H3991 ST10</t>
  </si>
  <si>
    <t>Erable H3840</t>
  </si>
  <si>
    <t>Frêne de Lion</t>
  </si>
  <si>
    <t>U608 ST9</t>
  </si>
  <si>
    <t>Vert Fjord U636 ST9</t>
  </si>
  <si>
    <t>U708 ST9</t>
  </si>
  <si>
    <t>U113</t>
  </si>
  <si>
    <t>Gris ombre U963</t>
  </si>
  <si>
    <t>Gris fumé U773</t>
  </si>
  <si>
    <t>Falbala</t>
  </si>
  <si>
    <t>ancrage plafond</t>
  </si>
  <si>
    <t>QFLA-21ANC</t>
  </si>
  <si>
    <t>Bloc filin réglable</t>
  </si>
  <si>
    <t>QFLA-21BLO</t>
  </si>
  <si>
    <t>Bloc filin fixe</t>
  </si>
  <si>
    <t>QFLA-21ANC2</t>
  </si>
  <si>
    <t>Filin</t>
  </si>
  <si>
    <t>QFL-12200</t>
  </si>
  <si>
    <t>Festool</t>
  </si>
  <si>
    <t>Domino 10 barre ML</t>
  </si>
  <si>
    <t>Domino 8 x 50</t>
  </si>
  <si>
    <t>Foussier</t>
  </si>
  <si>
    <t>Verrin M6</t>
  </si>
  <si>
    <t>Pieds de 100</t>
  </si>
  <si>
    <t>Vérin sur platine</t>
  </si>
  <si>
    <t>VER901</t>
  </si>
  <si>
    <t>Attache plinthe</t>
  </si>
  <si>
    <t>cornière alu 20x20x2000</t>
  </si>
  <si>
    <t> 252084 </t>
  </si>
  <si>
    <t>Roulette charge 60 KG</t>
  </si>
  <si>
    <t>Serrure de meuble</t>
  </si>
  <si>
    <t>Barillet de serrue</t>
  </si>
  <si>
    <t>Gache serrure</t>
  </si>
  <si>
    <t>Verrin M8 x 10</t>
  </si>
  <si>
    <t>Insert M10</t>
  </si>
  <si>
    <t>Passe cable métalique</t>
  </si>
  <si>
    <t>Tourillon lisse 10</t>
  </si>
  <si>
    <t>Barre de penderie 3m</t>
  </si>
  <si>
    <t>Support penderie</t>
  </si>
  <si>
    <t xml:space="preserve">Paumelle inox noir x12 </t>
  </si>
  <si>
    <t>Panier linge</t>
  </si>
  <si>
    <t> 236425 </t>
  </si>
  <si>
    <t>Compas</t>
  </si>
  <si>
    <t>penderie escamotable</t>
  </si>
  <si>
    <t>Raidisseur de porte</t>
  </si>
  <si>
    <t>EKU clipo 36 hm</t>
  </si>
  <si>
    <t>EKU clipo 26/36 rail haut L2500</t>
  </si>
  <si>
    <t>EKU clipo rail bas L 2500</t>
  </si>
  <si>
    <t>Tourillon 8 x 30 par 100</t>
  </si>
  <si>
    <t>Colonne épice</t>
  </si>
  <si>
    <t>Paumelle noir</t>
  </si>
  <si>
    <t>Butée de porte</t>
  </si>
  <si>
    <t>Mastic vitier</t>
  </si>
  <si>
    <t>Bateuse</t>
  </si>
  <si>
    <t>Rol 22</t>
  </si>
  <si>
    <t>charnière inox</t>
  </si>
  <si>
    <t>Loqueteau</t>
  </si>
  <si>
    <t>charnière piano</t>
  </si>
  <si>
    <t>Glass solution</t>
  </si>
  <si>
    <t>Verre 33/2</t>
  </si>
  <si>
    <t>STADIP PROTECT</t>
  </si>
  <si>
    <t>Vitrage 8 mm JPP</t>
  </si>
  <si>
    <t>PLANICLEAR 8</t>
  </si>
  <si>
    <t>Verre armé</t>
  </si>
  <si>
    <t>4 mm</t>
  </si>
  <si>
    <t>Verre 5 mm coupe brute</t>
  </si>
  <si>
    <t>Groom</t>
  </si>
  <si>
    <t>Charnière double action</t>
  </si>
  <si>
    <t>Hubler</t>
  </si>
  <si>
    <t>Mélamine S218</t>
  </si>
  <si>
    <t>ZPBS128P1</t>
  </si>
  <si>
    <t>Stratifié LR28</t>
  </si>
  <si>
    <t>ZSALR28FS</t>
  </si>
  <si>
    <t>Mélamine idea</t>
  </si>
  <si>
    <t>ZIDFB85P2</t>
  </si>
  <si>
    <t>Strat idea</t>
  </si>
  <si>
    <t>Méla cafarrela</t>
  </si>
  <si>
    <t>Strat cafarrela</t>
  </si>
  <si>
    <t>Stratifié cuivre</t>
  </si>
  <si>
    <t>D447</t>
  </si>
  <si>
    <t>Hêtre blanc ramageux</t>
  </si>
  <si>
    <t>Merisier d'amérique</t>
  </si>
  <si>
    <t>Ikea</t>
  </si>
  <si>
    <t>Evier 1 bac inox</t>
  </si>
  <si>
    <t>LÅNGUDDEN</t>
  </si>
  <si>
    <t>Desserte avec rangement fermé</t>
  </si>
  <si>
    <t>Bror</t>
  </si>
  <si>
    <t>Krono</t>
  </si>
  <si>
    <t xml:space="preserve">U119 VL </t>
  </si>
  <si>
    <t>Couleur</t>
  </si>
  <si>
    <t>straifié</t>
  </si>
  <si>
    <t>Lamello</t>
  </si>
  <si>
    <t>Clamex P14</t>
  </si>
  <si>
    <t>Tenso</t>
  </si>
  <si>
    <t>Divario</t>
  </si>
  <si>
    <t>Leroy Merlin</t>
  </si>
  <si>
    <t>Barre de seuil</t>
  </si>
  <si>
    <t>Nez de marche</t>
  </si>
  <si>
    <t>POI522BVF</t>
  </si>
  <si>
    <t>AVENTOS HKS</t>
  </si>
  <si>
    <t>SET2322</t>
  </si>
  <si>
    <t>Chapelle</t>
  </si>
  <si>
    <t>FER517</t>
  </si>
  <si>
    <t>Poignée marine</t>
  </si>
  <si>
    <t>POI587NM</t>
  </si>
  <si>
    <t>Spot Led 12V</t>
  </si>
  <si>
    <t>SPO246GR</t>
  </si>
  <si>
    <t>Transfo 12V / 15W</t>
  </si>
  <si>
    <t>TRA2515</t>
  </si>
  <si>
    <t>Interrupteur Contacteur</t>
  </si>
  <si>
    <t>INT513</t>
  </si>
  <si>
    <t>Bandeaux LED</t>
  </si>
  <si>
    <t>BAN513BLC</t>
  </si>
  <si>
    <t>Transfo LED</t>
  </si>
  <si>
    <t>TRA4950</t>
  </si>
  <si>
    <t>Profil alu LED 2M</t>
  </si>
  <si>
    <t>PRO667AR</t>
  </si>
  <si>
    <t>Profil diffusant</t>
  </si>
  <si>
    <t>PRO670</t>
  </si>
  <si>
    <t>Coullisant</t>
  </si>
  <si>
    <t>Hawa80</t>
  </si>
  <si>
    <t>poignée pour coulissant</t>
  </si>
  <si>
    <t>POI3250NO</t>
  </si>
  <si>
    <t>Bouton mini tour</t>
  </si>
  <si>
    <t>BOU825NM</t>
  </si>
  <si>
    <t>Prise USB</t>
  </si>
  <si>
    <t>PRI574</t>
  </si>
  <si>
    <t>support invisible 110</t>
  </si>
  <si>
    <t>CON112</t>
  </si>
  <si>
    <t>Attache invisible</t>
  </si>
  <si>
    <t>ATT817D</t>
  </si>
  <si>
    <t>Rail attache</t>
  </si>
  <si>
    <t>PRO1204</t>
  </si>
  <si>
    <t>Eku clipso</t>
  </si>
  <si>
    <t>BUT3540IN</t>
  </si>
  <si>
    <t>Brosse à visser</t>
  </si>
  <si>
    <t>PRO2018AL</t>
  </si>
  <si>
    <t>Poubelle plan de travail</t>
  </si>
  <si>
    <t>POU6015</t>
  </si>
  <si>
    <t>Poignée nina</t>
  </si>
  <si>
    <t>PO38160NO</t>
  </si>
  <si>
    <t>Console d'étagère</t>
  </si>
  <si>
    <t>CON402NM</t>
  </si>
  <si>
    <t>Béquille Fold</t>
  </si>
  <si>
    <t>BEQ412NO</t>
  </si>
  <si>
    <t>Rosace clé</t>
  </si>
  <si>
    <t>ROS122NO</t>
  </si>
  <si>
    <t>Rosace condannation</t>
  </si>
  <si>
    <t>ROS124NO</t>
  </si>
  <si>
    <t>Serrure Vachette</t>
  </si>
  <si>
    <t>gache serrure</t>
  </si>
  <si>
    <t>GAC22BL</t>
  </si>
  <si>
    <t>Poignée Fall</t>
  </si>
  <si>
    <t>POI320224NO</t>
  </si>
  <si>
    <t>Bouton forge</t>
  </si>
  <si>
    <t>BOU29456NO</t>
  </si>
  <si>
    <t>Barre penderie inox</t>
  </si>
  <si>
    <t>TUB1125IN</t>
  </si>
  <si>
    <t>Naissance droite</t>
  </si>
  <si>
    <t>SUP2525IN</t>
  </si>
  <si>
    <t>Naissante dessous</t>
  </si>
  <si>
    <t>SUP163CH</t>
  </si>
  <si>
    <t>Médiland</t>
  </si>
  <si>
    <t xml:space="preserve">MDF 19 mm </t>
  </si>
  <si>
    <t xml:space="preserve">MDF 30 mm </t>
  </si>
  <si>
    <t xml:space="preserve">MDF 25 mm </t>
  </si>
  <si>
    <t xml:space="preserve">MDF 10 mm </t>
  </si>
  <si>
    <t xml:space="preserve">MDF 3 mm </t>
  </si>
  <si>
    <t>MDF 12 mm</t>
  </si>
  <si>
    <t>Oberflex</t>
  </si>
  <si>
    <t>Stratifié allu brossé</t>
  </si>
  <si>
    <t>Stratifié chêne</t>
  </si>
  <si>
    <t>Brut d'Ober</t>
  </si>
  <si>
    <t>Objet insolite</t>
  </si>
  <si>
    <t>Poignée de tirage</t>
  </si>
  <si>
    <t>Liane</t>
  </si>
  <si>
    <t>Osterman</t>
  </si>
  <si>
    <t>chant U708 ST9</t>
  </si>
  <si>
    <t>1 mm / 19 mm</t>
  </si>
  <si>
    <t>chant H028 SEV</t>
  </si>
  <si>
    <t>1 mm / 43 mm</t>
  </si>
  <si>
    <t xml:space="preserve">Chant W980 </t>
  </si>
  <si>
    <t>04B.0102.03310</t>
  </si>
  <si>
    <t>Chant H3157</t>
  </si>
  <si>
    <t>046.1009.02310</t>
  </si>
  <si>
    <t>Chant U201 ST9 1mm</t>
  </si>
  <si>
    <t>U41.2545.02310</t>
  </si>
  <si>
    <t>Chant H3331</t>
  </si>
  <si>
    <t>046.1174</t>
  </si>
  <si>
    <t>H3991 1 mm</t>
  </si>
  <si>
    <t>23 x 1</t>
  </si>
  <si>
    <t>1mm/23mm</t>
  </si>
  <si>
    <t>23 mm/1 mm</t>
  </si>
  <si>
    <t>Vert fjord</t>
  </si>
  <si>
    <t>1mm/23</t>
  </si>
  <si>
    <t>U963</t>
  </si>
  <si>
    <t>43 mm/1 mm</t>
  </si>
  <si>
    <t>Panofrance</t>
  </si>
  <si>
    <t>Panneau hetre latté</t>
  </si>
  <si>
    <t>Panneaux chêne lame entière</t>
  </si>
  <si>
    <t>22 mm</t>
  </si>
  <si>
    <t>Panneaux hêtre 2,5*1,22</t>
  </si>
  <si>
    <t>Périgord bois</t>
  </si>
  <si>
    <t>CP 40 mm Okoumé</t>
  </si>
  <si>
    <t>Extérieur</t>
  </si>
  <si>
    <t>Ordinaire</t>
  </si>
  <si>
    <t xml:space="preserve">Polyrey </t>
  </si>
  <si>
    <t>H028 SEV</t>
  </si>
  <si>
    <t>Stratifié jaune mimosa</t>
  </si>
  <si>
    <t>M103 FA</t>
  </si>
  <si>
    <t>Retif</t>
  </si>
  <si>
    <t>Joint T Urban</t>
  </si>
  <si>
    <t>Coude Urban</t>
  </si>
  <si>
    <t>Tube Urban</t>
  </si>
  <si>
    <t>Départ Urban</t>
  </si>
  <si>
    <t>Rétif</t>
  </si>
  <si>
    <t>Urban T</t>
  </si>
  <si>
    <t>Urban tube 3 m</t>
  </si>
  <si>
    <t>Urban coude</t>
  </si>
  <si>
    <t>Urban base</t>
  </si>
  <si>
    <t>Rotin filé</t>
  </si>
  <si>
    <t>cannage 1/2 maille</t>
  </si>
  <si>
    <t>cannage grosse maille</t>
  </si>
  <si>
    <t>PE</t>
  </si>
  <si>
    <t>Soromap</t>
  </si>
  <si>
    <t>Vernis hydro m²</t>
  </si>
  <si>
    <t>HSC6036</t>
  </si>
  <si>
    <t>Laque hydro m²</t>
  </si>
  <si>
    <t>HKR</t>
  </si>
  <si>
    <t>Apprêt hydro m²</t>
  </si>
  <si>
    <t>HBT603</t>
  </si>
  <si>
    <t>Saturateur</t>
  </si>
  <si>
    <t>XGC21902</t>
  </si>
  <si>
    <t>Peinture tableau</t>
  </si>
  <si>
    <t>2 KG</t>
  </si>
  <si>
    <t>Vitrificateur/m2 fini</t>
  </si>
  <si>
    <t>HPC34</t>
  </si>
  <si>
    <t>LUA436</t>
  </si>
  <si>
    <t>5L</t>
  </si>
  <si>
    <t>Vernis PU en 2 x 3 couches</t>
  </si>
  <si>
    <t>m carré</t>
  </si>
  <si>
    <t>Teinte deux faces</t>
  </si>
  <si>
    <t>Staron</t>
  </si>
  <si>
    <t>Aspen Fiesta</t>
  </si>
  <si>
    <t>3680 x 760</t>
  </si>
  <si>
    <t>Mosaic dalmatian</t>
  </si>
  <si>
    <t>Sunclear</t>
  </si>
  <si>
    <t>Altuglas</t>
  </si>
  <si>
    <t>3,05 x 2,03</t>
  </si>
  <si>
    <t>Komacel</t>
  </si>
  <si>
    <t>3 x 1,56</t>
  </si>
  <si>
    <t>Paligh</t>
  </si>
  <si>
    <t>3,05 x 1,56</t>
  </si>
  <si>
    <t>PMMA</t>
  </si>
  <si>
    <t>6 mm</t>
  </si>
  <si>
    <t>TDB</t>
  </si>
  <si>
    <t>Tasseaux 40x40</t>
  </si>
  <si>
    <t>Hêtre</t>
  </si>
  <si>
    <t>Tasseaux 30x30</t>
  </si>
  <si>
    <t xml:space="preserve">Chêne </t>
  </si>
  <si>
    <t>20 mm</t>
  </si>
  <si>
    <t>38 mm</t>
  </si>
  <si>
    <t>Unikalo</t>
  </si>
  <si>
    <t>bache feutre</t>
  </si>
  <si>
    <t>DUL0097</t>
  </si>
  <si>
    <t>3D bois debout Huilé</t>
  </si>
  <si>
    <t>Colle Sika</t>
  </si>
  <si>
    <t>1 pour 2 m2</t>
  </si>
  <si>
    <t>Vink</t>
  </si>
  <si>
    <t>Tableau aiment / velleda</t>
  </si>
  <si>
    <t>3,05/1,22</t>
  </si>
  <si>
    <t>mélamine</t>
  </si>
  <si>
    <t>Tente</t>
  </si>
  <si>
    <t>Roulette atlier</t>
  </si>
  <si>
    <t>Console renforcé</t>
  </si>
  <si>
    <t>Chêne Kendal H3171</t>
  </si>
  <si>
    <t>Soie rose U313</t>
  </si>
  <si>
    <t>W1101</t>
  </si>
  <si>
    <t>U788</t>
  </si>
  <si>
    <t>W908</t>
  </si>
  <si>
    <t>Mélaminé 19 mm</t>
  </si>
  <si>
    <t xml:space="preserve">Pied </t>
  </si>
  <si>
    <t>PIE800NM</t>
  </si>
  <si>
    <t>H1113</t>
  </si>
  <si>
    <t>H3156 chêne Corbridge</t>
  </si>
  <si>
    <t>Cp 9 mm chêne</t>
  </si>
  <si>
    <t>CP 18 mm chêne</t>
  </si>
  <si>
    <t>CP 5 mm chêne</t>
  </si>
  <si>
    <t>P114 FA</t>
  </si>
  <si>
    <t>Chêne Kendal H3398</t>
  </si>
  <si>
    <t>Marbre Torano H F105</t>
  </si>
  <si>
    <t>Bleu Cosmique U504</t>
  </si>
  <si>
    <t>Chêne Gladstone H3326</t>
  </si>
  <si>
    <t>Superfront</t>
  </si>
  <si>
    <t>Poignée noir</t>
  </si>
  <si>
    <t>Cabineo 8 M6</t>
  </si>
  <si>
    <t>CAB310NO</t>
  </si>
  <si>
    <t>MDF 22 MM</t>
  </si>
  <si>
    <t>OSB</t>
  </si>
  <si>
    <t>W980 ST2</t>
  </si>
  <si>
    <t>Lame terrasse marron</t>
  </si>
  <si>
    <t>N005</t>
  </si>
  <si>
    <t>Sapin blanc 4,80</t>
  </si>
  <si>
    <t>32x225</t>
  </si>
  <si>
    <t>Planche pin</t>
  </si>
  <si>
    <t>25*225</t>
  </si>
  <si>
    <t>H1887</t>
  </si>
  <si>
    <t>Mélamie</t>
  </si>
  <si>
    <t>Chant alu</t>
  </si>
  <si>
    <t>U515</t>
  </si>
  <si>
    <t>F160</t>
  </si>
  <si>
    <t>Poignée profil</t>
  </si>
  <si>
    <t>POI938860NO</t>
  </si>
  <si>
    <t>ensemble coulissant étroit</t>
  </si>
  <si>
    <t>ENS002</t>
  </si>
  <si>
    <t>Porte relevante</t>
  </si>
  <si>
    <t>Baguette Louis XVI 20*70</t>
  </si>
  <si>
    <t>Ayous</t>
  </si>
  <si>
    <t>15,35 PR8</t>
  </si>
  <si>
    <t>U660</t>
  </si>
  <si>
    <t>H3171</t>
  </si>
  <si>
    <t>U313</t>
  </si>
  <si>
    <t>Brossé laiton</t>
  </si>
  <si>
    <t>MDF 30 Noir</t>
  </si>
  <si>
    <t>Dispano</t>
  </si>
  <si>
    <t>H1615</t>
  </si>
  <si>
    <t>W1000</t>
  </si>
  <si>
    <t>Sipo avivé</t>
  </si>
  <si>
    <t>Unistop bois evo</t>
  </si>
  <si>
    <t>3L</t>
  </si>
  <si>
    <t>Daf 70</t>
  </si>
  <si>
    <t>CP 15 mm okoumé</t>
  </si>
  <si>
    <t>Nude Abricot U 232</t>
  </si>
  <si>
    <t>Fleetwood Blanc H3450</t>
  </si>
  <si>
    <t>Gris graphite U961</t>
  </si>
  <si>
    <t>Gris graphite U962</t>
  </si>
  <si>
    <t>Placage chêne noir</t>
  </si>
  <si>
    <t>2,45*1,24</t>
  </si>
  <si>
    <t>Poignée type LIP</t>
  </si>
  <si>
    <t>POI720100NO</t>
  </si>
  <si>
    <t>U899 Soft black</t>
  </si>
  <si>
    <t>Apprêt PU 2*2</t>
  </si>
  <si>
    <t>au m2</t>
  </si>
  <si>
    <t>Rolpin</t>
  </si>
  <si>
    <t>J-light</t>
  </si>
  <si>
    <t xml:space="preserve">20 mm </t>
  </si>
  <si>
    <t>40 mm</t>
  </si>
  <si>
    <t>H1733 Bouleau de Mainau</t>
  </si>
  <si>
    <t>U163 Jaune curry</t>
  </si>
  <si>
    <t>Frêne Olivier</t>
  </si>
  <si>
    <t>attention mini 6</t>
  </si>
  <si>
    <t xml:space="preserve">LTL </t>
  </si>
  <si>
    <t xml:space="preserve">54 mm </t>
  </si>
  <si>
    <t>W1100 ST9</t>
  </si>
  <si>
    <t>W1100 St9</t>
  </si>
  <si>
    <t>Heure atelier</t>
  </si>
  <si>
    <t>Total heure</t>
  </si>
  <si>
    <t>Laque</t>
  </si>
  <si>
    <t>Pose 1</t>
  </si>
  <si>
    <t>Pose 2</t>
  </si>
  <si>
    <t xml:space="preserve">Fournisseur </t>
  </si>
  <si>
    <t>pose 2</t>
  </si>
  <si>
    <t>pose 1</t>
  </si>
  <si>
    <t>Programmation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</si>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</sst>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\ &quot;€&quot;"/>
    <numFmt numFmtId="166" formatCode=";;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rgb="FFFFFF00"/>
      <name val="Arial"/>
      <family val="2"/>
    </font>
    <font>
      <sz val="12"/>
      <color theme="1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2"/>
      <color indexed="8"/>
      <name val="Arial"/>
      <family val="2"/>
    </font>
    <font>
      <u/>
      <sz val="12"/>
      <color theme="10"/>
      <name val="Arial"/>
      <family val="2"/>
    </font>
    <font>
      <sz val="11"/>
      <color indexed="8"/>
      <name val="Calibri"/>
      <family val="2"/>
    </font>
    <font>
      <sz val="11"/>
      <color indexed="8"/>
      <name val="Calibri (Corps)"/>
    </font>
    <font>
      <sz val="11"/>
      <color theme="1"/>
      <name val="Calibri (Corps)"/>
    </font>
    <font>
      <sz val="12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Arial Unicode MS"/>
      <family val="2"/>
    </font>
    <font>
      <sz val="11"/>
      <color theme="4" tint="-0.249977111117893"/>
      <name val="Calibri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164" fontId="2" fillId="0" borderId="0" xfId="0" applyNumberFormat="1" applyFont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9" fontId="8" fillId="4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10" fontId="8" fillId="4" borderId="3" xfId="0" applyNumberFormat="1" applyFont="1" applyFill="1" applyBorder="1" applyAlignment="1">
      <alignment horizontal="center" vertical="center" wrapText="1"/>
    </xf>
    <xf numFmtId="164" fontId="8" fillId="4" borderId="3" xfId="0" applyNumberFormat="1" applyFont="1" applyFill="1" applyBorder="1" applyAlignment="1">
      <alignment horizontal="center" vertical="center" wrapText="1"/>
    </xf>
    <xf numFmtId="165" fontId="8" fillId="4" borderId="9" xfId="0" applyNumberFormat="1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2" fontId="8" fillId="4" borderId="10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4" fontId="10" fillId="0" borderId="0" xfId="0" applyNumberFormat="1" applyFont="1"/>
    <xf numFmtId="165" fontId="8" fillId="4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4" fontId="0" fillId="12" borderId="1" xfId="0" applyNumberFormat="1" applyFill="1" applyBorder="1" applyAlignment="1">
      <alignment horizontal="center" vertical="center"/>
    </xf>
    <xf numFmtId="4" fontId="0" fillId="13" borderId="1" xfId="0" applyNumberFormat="1" applyFill="1" applyBorder="1" applyAlignment="1">
      <alignment horizontal="center" vertical="center"/>
    </xf>
    <xf numFmtId="4" fontId="0" fillId="14" borderId="1" xfId="0" applyNumberForma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/>
    </xf>
    <xf numFmtId="165" fontId="12" fillId="13" borderId="1" xfId="0" applyNumberFormat="1" applyFont="1" applyFill="1" applyBorder="1" applyAlignment="1">
      <alignment horizontal="center" vertical="center"/>
    </xf>
    <xf numFmtId="165" fontId="12" fillId="14" borderId="1" xfId="0" applyNumberFormat="1" applyFont="1" applyFill="1" applyBorder="1" applyAlignment="1">
      <alignment horizontal="center" vertical="center"/>
    </xf>
    <xf numFmtId="49" fontId="17" fillId="12" borderId="1" xfId="0" applyNumberFormat="1" applyFont="1" applyFill="1" applyBorder="1" applyAlignment="1">
      <alignment horizontal="center" vertical="center"/>
    </xf>
    <xf numFmtId="49" fontId="17" fillId="13" borderId="0" xfId="0" applyNumberFormat="1" applyFont="1" applyFill="1" applyAlignment="1">
      <alignment horizontal="center" vertical="center"/>
    </xf>
    <xf numFmtId="49" fontId="17" fillId="14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2" fontId="19" fillId="15" borderId="0" xfId="0" applyNumberFormat="1" applyFont="1" applyFill="1" applyAlignment="1">
      <alignment horizontal="center" vertical="center"/>
    </xf>
    <xf numFmtId="164" fontId="2" fillId="15" borderId="0" xfId="0" applyNumberFormat="1" applyFont="1" applyFill="1" applyAlignment="1">
      <alignment horizontal="center" vertical="center"/>
    </xf>
    <xf numFmtId="9" fontId="19" fillId="15" borderId="0" xfId="0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9" fontId="19" fillId="0" borderId="0" xfId="0" applyNumberFormat="1" applyFont="1" applyAlignment="1">
      <alignment horizontal="center" vertical="center"/>
    </xf>
    <xf numFmtId="49" fontId="9" fillId="15" borderId="0" xfId="0" applyNumberFormat="1" applyFont="1" applyFill="1" applyAlignment="1">
      <alignment horizontal="center" vertical="center"/>
    </xf>
    <xf numFmtId="49" fontId="19" fillId="15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" fontId="19" fillId="15" borderId="0" xfId="0" applyNumberFormat="1" applyFont="1" applyFill="1" applyAlignment="1">
      <alignment horizontal="center" vertical="center"/>
    </xf>
    <xf numFmtId="49" fontId="19" fillId="9" borderId="0" xfId="0" applyNumberFormat="1" applyFont="1" applyFill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2" fontId="19" fillId="9" borderId="0" xfId="0" applyNumberFormat="1" applyFont="1" applyFill="1" applyAlignment="1">
      <alignment horizontal="center" vertical="center"/>
    </xf>
    <xf numFmtId="49" fontId="19" fillId="7" borderId="0" xfId="0" applyNumberFormat="1" applyFont="1" applyFill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2" fontId="19" fillId="7" borderId="0" xfId="0" applyNumberFormat="1" applyFont="1" applyFill="1" applyAlignment="1">
      <alignment horizontal="center" vertical="center"/>
    </xf>
    <xf numFmtId="49" fontId="19" fillId="11" borderId="0" xfId="0" applyNumberFormat="1" applyFont="1" applyFill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2" fontId="19" fillId="11" borderId="0" xfId="0" applyNumberFormat="1" applyFont="1" applyFill="1" applyAlignment="1">
      <alignment horizontal="center" vertical="center"/>
    </xf>
    <xf numFmtId="49" fontId="19" fillId="12" borderId="0" xfId="0" applyNumberFormat="1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2" fontId="19" fillId="12" borderId="0" xfId="0" applyNumberFormat="1" applyFont="1" applyFill="1" applyAlignment="1">
      <alignment horizontal="center" vertical="center"/>
    </xf>
    <xf numFmtId="49" fontId="19" fillId="13" borderId="0" xfId="0" applyNumberFormat="1" applyFont="1" applyFill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2" fontId="19" fillId="13" borderId="0" xfId="0" applyNumberFormat="1" applyFont="1" applyFill="1" applyAlignment="1">
      <alignment horizontal="center" vertical="center"/>
    </xf>
    <xf numFmtId="49" fontId="19" fillId="14" borderId="0" xfId="0" applyNumberFormat="1" applyFont="1" applyFill="1" applyAlignment="1">
      <alignment horizontal="center" vertical="center"/>
    </xf>
    <xf numFmtId="0" fontId="19" fillId="14" borderId="0" xfId="0" applyFont="1" applyFill="1" applyAlignment="1">
      <alignment horizontal="center" vertical="center"/>
    </xf>
    <xf numFmtId="2" fontId="19" fillId="14" borderId="0" xfId="0" applyNumberFormat="1" applyFont="1" applyFill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15" borderId="0" xfId="0" applyFont="1" applyFill="1" applyAlignment="1">
      <alignment horizontal="center"/>
    </xf>
    <xf numFmtId="16" fontId="19" fillId="15" borderId="0" xfId="0" applyNumberFormat="1" applyFont="1" applyFill="1" applyAlignment="1">
      <alignment horizontal="center" vertical="center"/>
    </xf>
    <xf numFmtId="16" fontId="19" fillId="0" borderId="0" xfId="0" applyNumberFormat="1" applyFont="1" applyAlignment="1">
      <alignment horizontal="center" vertical="center"/>
    </xf>
    <xf numFmtId="0" fontId="14" fillId="15" borderId="0" xfId="2" applyFont="1" applyFill="1" applyAlignment="1">
      <alignment horizontal="center" vertical="center"/>
    </xf>
    <xf numFmtId="0" fontId="9" fillId="15" borderId="12" xfId="0" applyFont="1" applyFill="1" applyBorder="1" applyAlignment="1">
      <alignment horizontal="center" vertical="center"/>
    </xf>
    <xf numFmtId="0" fontId="19" fillId="15" borderId="12" xfId="0" applyFont="1" applyFill="1" applyBorder="1" applyAlignment="1">
      <alignment horizontal="center" vertical="center"/>
    </xf>
    <xf numFmtId="2" fontId="19" fillId="15" borderId="12" xfId="0" applyNumberFormat="1" applyFont="1" applyFill="1" applyBorder="1" applyAlignment="1">
      <alignment horizontal="center" vertical="center"/>
    </xf>
    <xf numFmtId="164" fontId="2" fillId="15" borderId="12" xfId="0" applyNumberFormat="1" applyFont="1" applyFill="1" applyBorder="1" applyAlignment="1">
      <alignment horizontal="center" vertical="center"/>
    </xf>
    <xf numFmtId="9" fontId="19" fillId="15" borderId="11" xfId="0" applyNumberFormat="1" applyFont="1" applyFill="1" applyBorder="1" applyAlignment="1">
      <alignment horizontal="center" vertical="center"/>
    </xf>
    <xf numFmtId="9" fontId="8" fillId="4" borderId="10" xfId="0" applyNumberFormat="1" applyFont="1" applyFill="1" applyBorder="1" applyAlignment="1">
      <alignment horizontal="center" vertical="center" wrapText="1"/>
    </xf>
    <xf numFmtId="9" fontId="18" fillId="0" borderId="0" xfId="1" applyFont="1" applyFill="1" applyAlignment="1">
      <alignment horizontal="center" vertical="center"/>
    </xf>
    <xf numFmtId="9" fontId="4" fillId="3" borderId="1" xfId="1" applyFont="1" applyFill="1" applyBorder="1" applyAlignment="1">
      <alignment horizontal="center" vertical="center"/>
    </xf>
    <xf numFmtId="165" fontId="19" fillId="9" borderId="0" xfId="0" applyNumberFormat="1" applyFont="1" applyFill="1" applyAlignment="1">
      <alignment horizontal="center" vertical="center"/>
    </xf>
    <xf numFmtId="165" fontId="19" fillId="7" borderId="0" xfId="0" applyNumberFormat="1" applyFont="1" applyFill="1" applyAlignment="1">
      <alignment horizontal="center" vertical="center"/>
    </xf>
    <xf numFmtId="165" fontId="19" fillId="11" borderId="0" xfId="0" applyNumberFormat="1" applyFont="1" applyFill="1" applyAlignment="1">
      <alignment horizontal="center" vertical="center"/>
    </xf>
    <xf numFmtId="165" fontId="19" fillId="12" borderId="0" xfId="0" applyNumberFormat="1" applyFont="1" applyFill="1" applyAlignment="1">
      <alignment horizontal="center" vertical="center"/>
    </xf>
    <xf numFmtId="165" fontId="19" fillId="13" borderId="0" xfId="0" applyNumberFormat="1" applyFont="1" applyFill="1" applyAlignment="1">
      <alignment horizontal="center" vertical="center"/>
    </xf>
    <xf numFmtId="165" fontId="19" fillId="14" borderId="0" xfId="0" applyNumberFormat="1" applyFont="1" applyFill="1" applyAlignment="1">
      <alignment horizontal="center" vertical="center"/>
    </xf>
    <xf numFmtId="4" fontId="0" fillId="9" borderId="1" xfId="0" applyNumberFormat="1" applyFont="1" applyFill="1" applyBorder="1" applyAlignment="1">
      <alignment horizontal="center" vertical="center"/>
    </xf>
    <xf numFmtId="165" fontId="0" fillId="9" borderId="1" xfId="0" applyNumberFormat="1" applyFont="1" applyFill="1" applyBorder="1" applyAlignment="1">
      <alignment horizontal="center" vertical="center"/>
    </xf>
    <xf numFmtId="49" fontId="19" fillId="16" borderId="0" xfId="0" applyNumberFormat="1" applyFont="1" applyFill="1" applyAlignment="1">
      <alignment horizontal="center" vertical="center"/>
    </xf>
    <xf numFmtId="2" fontId="19" fillId="16" borderId="0" xfId="0" applyNumberFormat="1" applyFont="1" applyFill="1" applyAlignment="1">
      <alignment horizontal="center" vertical="center"/>
    </xf>
    <xf numFmtId="165" fontId="19" fillId="16" borderId="0" xfId="0" applyNumberFormat="1" applyFont="1" applyFill="1" applyAlignment="1">
      <alignment horizontal="center" vertical="center"/>
    </xf>
    <xf numFmtId="4" fontId="0" fillId="16" borderId="1" xfId="0" applyNumberFormat="1" applyFont="1" applyFill="1" applyBorder="1" applyAlignment="1">
      <alignment horizontal="center" vertical="center"/>
    </xf>
    <xf numFmtId="165" fontId="0" fillId="16" borderId="1" xfId="0" applyNumberFormat="1" applyFont="1" applyFill="1" applyBorder="1" applyAlignment="1">
      <alignment horizontal="center" vertical="center"/>
    </xf>
    <xf numFmtId="4" fontId="0" fillId="7" borderId="1" xfId="0" applyNumberFormat="1" applyFont="1" applyFill="1" applyBorder="1" applyAlignment="1">
      <alignment horizontal="center" vertical="center"/>
    </xf>
    <xf numFmtId="165" fontId="0" fillId="7" borderId="1" xfId="0" applyNumberFormat="1" applyFont="1" applyFill="1" applyBorder="1" applyAlignment="1">
      <alignment horizontal="center" vertical="center"/>
    </xf>
    <xf numFmtId="49" fontId="19" fillId="17" borderId="0" xfId="0" applyNumberFormat="1" applyFont="1" applyFill="1" applyAlignment="1">
      <alignment horizontal="center" vertical="center"/>
    </xf>
    <xf numFmtId="0" fontId="19" fillId="17" borderId="0" xfId="0" applyFont="1" applyFill="1" applyAlignment="1">
      <alignment horizontal="center" vertical="center"/>
    </xf>
    <xf numFmtId="2" fontId="19" fillId="17" borderId="0" xfId="0" applyNumberFormat="1" applyFont="1" applyFill="1" applyAlignment="1">
      <alignment horizontal="center" vertical="center"/>
    </xf>
    <xf numFmtId="165" fontId="19" fillId="17" borderId="0" xfId="0" applyNumberFormat="1" applyFont="1" applyFill="1" applyAlignment="1">
      <alignment horizontal="center" vertical="center"/>
    </xf>
    <xf numFmtId="4" fontId="0" fillId="17" borderId="1" xfId="0" applyNumberFormat="1" applyFont="1" applyFill="1" applyBorder="1" applyAlignment="1">
      <alignment horizontal="center" vertical="center"/>
    </xf>
    <xf numFmtId="165" fontId="0" fillId="17" borderId="1" xfId="0" applyNumberFormat="1" applyFont="1" applyFill="1" applyBorder="1" applyAlignment="1">
      <alignment horizontal="center" vertical="center"/>
    </xf>
    <xf numFmtId="4" fontId="0" fillId="11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49" fontId="19" fillId="18" borderId="0" xfId="0" applyNumberFormat="1" applyFont="1" applyFill="1" applyAlignment="1">
      <alignment horizontal="center" vertical="center"/>
    </xf>
    <xf numFmtId="0" fontId="19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horizontal="center" vertical="center"/>
    </xf>
    <xf numFmtId="165" fontId="19" fillId="18" borderId="0" xfId="0" applyNumberFormat="1" applyFont="1" applyFill="1" applyAlignment="1">
      <alignment horizontal="center" vertical="center"/>
    </xf>
    <xf numFmtId="49" fontId="17" fillId="18" borderId="1" xfId="0" applyNumberFormat="1" applyFont="1" applyFill="1" applyBorder="1" applyAlignment="1">
      <alignment horizontal="center" vertical="center"/>
    </xf>
    <xf numFmtId="165" fontId="12" fillId="18" borderId="1" xfId="0" applyNumberFormat="1" applyFont="1" applyFill="1" applyBorder="1" applyAlignment="1">
      <alignment horizontal="center" vertical="center"/>
    </xf>
    <xf numFmtId="4" fontId="0" fillId="18" borderId="1" xfId="0" applyNumberFormat="1" applyFill="1" applyBorder="1" applyAlignment="1">
      <alignment horizontal="center" vertical="center"/>
    </xf>
    <xf numFmtId="49" fontId="19" fillId="19" borderId="0" xfId="0" applyNumberFormat="1" applyFont="1" applyFill="1" applyAlignment="1">
      <alignment horizontal="center" vertical="center"/>
    </xf>
    <xf numFmtId="0" fontId="19" fillId="19" borderId="0" xfId="0" applyFont="1" applyFill="1" applyAlignment="1">
      <alignment horizontal="center" vertical="center"/>
    </xf>
    <xf numFmtId="2" fontId="19" fillId="19" borderId="0" xfId="0" applyNumberFormat="1" applyFont="1" applyFill="1" applyAlignment="1">
      <alignment horizontal="center" vertical="center"/>
    </xf>
    <xf numFmtId="165" fontId="19" fillId="19" borderId="0" xfId="0" applyNumberFormat="1" applyFont="1" applyFill="1" applyAlignment="1">
      <alignment horizontal="center" vertical="center"/>
    </xf>
    <xf numFmtId="49" fontId="17" fillId="19" borderId="1" xfId="0" applyNumberFormat="1" applyFont="1" applyFill="1" applyBorder="1" applyAlignment="1">
      <alignment horizontal="center" vertical="center"/>
    </xf>
    <xf numFmtId="165" fontId="12" fillId="19" borderId="1" xfId="0" applyNumberFormat="1" applyFont="1" applyFill="1" applyBorder="1" applyAlignment="1">
      <alignment horizontal="center" vertical="center"/>
    </xf>
    <xf numFmtId="4" fontId="0" fillId="19" borderId="1" xfId="0" applyNumberFormat="1" applyFill="1" applyBorder="1" applyAlignment="1">
      <alignment horizontal="center" vertical="center"/>
    </xf>
    <xf numFmtId="49" fontId="19" fillId="20" borderId="0" xfId="0" applyNumberFormat="1" applyFont="1" applyFill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2" fontId="19" fillId="20" borderId="0" xfId="0" applyNumberFormat="1" applyFont="1" applyFill="1" applyAlignment="1">
      <alignment horizontal="center" vertical="center"/>
    </xf>
    <xf numFmtId="165" fontId="19" fillId="20" borderId="0" xfId="0" applyNumberFormat="1" applyFont="1" applyFill="1" applyAlignment="1">
      <alignment horizontal="center" vertical="center"/>
    </xf>
    <xf numFmtId="4" fontId="16" fillId="20" borderId="1" xfId="0" applyNumberFormat="1" applyFont="1" applyFill="1" applyBorder="1" applyAlignment="1">
      <alignment horizontal="center" vertical="center"/>
    </xf>
    <xf numFmtId="165" fontId="15" fillId="20" borderId="1" xfId="0" applyNumberFormat="1" applyFont="1" applyFill="1" applyBorder="1" applyAlignment="1">
      <alignment horizontal="center" vertical="center"/>
    </xf>
    <xf numFmtId="4" fontId="0" fillId="20" borderId="1" xfId="0" applyNumberFormat="1" applyFill="1" applyBorder="1" applyAlignment="1">
      <alignment horizontal="center" vertical="center"/>
    </xf>
    <xf numFmtId="0" fontId="20" fillId="0" borderId="0" xfId="0" applyFont="1"/>
    <xf numFmtId="2" fontId="0" fillId="5" borderId="2" xfId="0" applyNumberForma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0" fillId="6" borderId="6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8" fillId="4" borderId="0" xfId="0" applyNumberFormat="1" applyFont="1" applyFill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0" borderId="14" xfId="0" applyBorder="1"/>
    <xf numFmtId="0" fontId="0" fillId="0" borderId="15" xfId="0" applyBorder="1"/>
  </cellXfs>
  <cellStyles count="3">
    <cellStyle name="Hyperlink" xfId="2" builtinId="8"/>
    <cellStyle name="Normal" xfId="0" builtinId="0"/>
    <cellStyle name="Percent" xfId="1" builtinId="5"/>
  </cellStyles>
  <dxfs count="38"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rgb="FF157404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rgb="FFD4572C"/>
        </patternFill>
      </fill>
    </dxf>
    <dxf>
      <font>
        <color theme="1"/>
      </font>
      <fill>
        <patternFill>
          <bgColor rgb="FFD8E2DB"/>
        </patternFill>
      </fill>
    </dxf>
    <dxf>
      <font>
        <color theme="1"/>
      </font>
      <fill>
        <patternFill>
          <bgColor theme="3" tint="-0.24994659260841701"/>
        </patternFill>
      </fill>
    </dxf>
    <dxf>
      <font>
        <color theme="1"/>
      </font>
      <fill>
        <patternFill>
          <bgColor theme="4" tint="0.39994506668294322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00"/>
      <color rgb="FFFF6600"/>
      <color rgb="FF339966"/>
      <color rgb="FFFFFF99"/>
      <color rgb="FFFF00FF"/>
      <color rgb="FF008000"/>
      <color rgb="FF33CC33"/>
      <color rgb="FFFF9932"/>
      <color rgb="FFD6EAFA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" displayName="table" ref="A4:K430" totalsRowShown="0" headerRowDxfId="37" dataDxfId="36" tableBorderDxfId="35">
  <autoFilter ref="A4:K430"/>
  <tableColumns count="11">
    <tableColumn id="1" name="Désignation" dataDxfId="34"/>
    <tableColumn id="2" name="Fournisseur " dataDxfId="33"/>
    <tableColumn id="3" name="Détails" dataDxfId="32"/>
    <tableColumn id="4" name="code article" dataDxfId="31"/>
    <tableColumn id="5" name="longueur" dataDxfId="30"/>
    <tableColumn id="6" name="largeur" dataDxfId="29"/>
    <tableColumn id="7" name="epaisseur" dataDxfId="28"/>
    <tableColumn id="8" name="prix HT" dataDxfId="27"/>
    <tableColumn id="9" name="Coefficient de perte" dataDxfId="26"/>
    <tableColumn id="10" name="Coefficient de vente" dataDxfId="25">
      <calculatedColumnFormula>Devis!$D$8</calculatedColumnFormula>
    </tableColumn>
    <tableColumn id="11" name="Ordre" dataDxfId="24">
      <calculatedColumnFormula>IF(COUNTIF(A$4:A5,table[[#This Row],[Désignation]])=1,MAX(K$4:K4)+1)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A4" zoomScale="110" zoomScaleNormal="110" workbookViewId="0">
      <selection activeCell="B11" sqref="B11"/>
    </sheetView>
  </sheetViews>
  <sheetFormatPr defaultColWidth="11.42578125" defaultRowHeight="15"/>
  <cols>
    <col min="1" max="1" width="12.28515625" customWidth="1"/>
    <col min="2" max="2" width="14.42578125" customWidth="1"/>
    <col min="3" max="3" width="21.85546875" customWidth="1"/>
    <col min="4" max="4" width="35.7109375" customWidth="1"/>
    <col min="5" max="5" width="14.7109375" customWidth="1"/>
    <col min="6" max="6" width="9.85546875" customWidth="1"/>
    <col min="7" max="7" width="8.7109375" customWidth="1"/>
    <col min="8" max="8" width="10.85546875" customWidth="1"/>
    <col min="9" max="9" width="8.7109375" style="6" customWidth="1"/>
    <col min="10" max="10" width="12.7109375" customWidth="1"/>
    <col min="11" max="11" width="10.85546875" customWidth="1"/>
    <col min="12" max="12" width="10.7109375" style="16" customWidth="1"/>
    <col min="13" max="13" width="12.7109375" customWidth="1"/>
    <col min="14" max="14" width="10.85546875" style="6" customWidth="1"/>
    <col min="15" max="15" width="9.7109375" style="18" customWidth="1"/>
    <col min="16" max="16" width="13.28515625" style="6" customWidth="1"/>
    <col min="17" max="17" width="12.7109375" customWidth="1"/>
    <col min="18" max="19" width="12.7109375" style="9" customWidth="1"/>
  </cols>
  <sheetData>
    <row r="1" spans="1:21">
      <c r="A1" s="35"/>
    </row>
    <row r="2" spans="1:21" ht="15.75">
      <c r="A2" s="35"/>
      <c r="J2" s="146"/>
      <c r="K2" s="143" t="s">
        <v>118</v>
      </c>
      <c r="L2" s="144">
        <v>60</v>
      </c>
      <c r="M2" s="145"/>
      <c r="N2" s="144">
        <f>M2*L2</f>
        <v>0</v>
      </c>
      <c r="O2" s="4"/>
      <c r="P2" s="56" t="s">
        <v>585</v>
      </c>
      <c r="Q2" s="56">
        <f>SUM(M2:M7)</f>
        <v>0</v>
      </c>
      <c r="R2" s="57">
        <f>SUM(M2:M7)</f>
        <v>0</v>
      </c>
      <c r="S2" s="56">
        <f>R2*Q2</f>
        <v>0</v>
      </c>
      <c r="T2" s="10"/>
      <c r="U2" s="10"/>
    </row>
    <row r="3" spans="1:21">
      <c r="A3" s="36"/>
      <c r="B3" s="2"/>
      <c r="C3" s="31" t="s">
        <v>0</v>
      </c>
      <c r="D3" s="3"/>
      <c r="E3" s="1"/>
      <c r="F3" s="147" t="s">
        <v>22</v>
      </c>
      <c r="G3" s="148"/>
      <c r="H3" s="149"/>
      <c r="I3" s="19"/>
      <c r="J3" s="44"/>
      <c r="K3" s="136" t="s">
        <v>119</v>
      </c>
      <c r="L3" s="137">
        <v>80</v>
      </c>
      <c r="M3" s="138"/>
      <c r="N3" s="137">
        <f t="shared" ref="N3:N7" si="0">M3*L3</f>
        <v>0</v>
      </c>
      <c r="O3" s="4"/>
      <c r="P3" s="108" t="s">
        <v>115</v>
      </c>
      <c r="Q3" s="109">
        <v>0</v>
      </c>
      <c r="R3" s="108"/>
      <c r="S3" s="109">
        <f>R3*Q3</f>
        <v>0</v>
      </c>
      <c r="T3" s="10"/>
    </row>
    <row r="4" spans="1:21">
      <c r="A4" s="36"/>
      <c r="B4" s="2"/>
      <c r="C4" s="31" t="s">
        <v>1</v>
      </c>
      <c r="D4" s="3"/>
      <c r="E4" s="1"/>
      <c r="F4" s="150" t="s">
        <v>2</v>
      </c>
      <c r="G4" s="151"/>
      <c r="H4" s="7">
        <f>SUM($R:$R)</f>
        <v>14</v>
      </c>
      <c r="I4" s="19"/>
      <c r="J4" s="44"/>
      <c r="K4" s="129" t="s">
        <v>120</v>
      </c>
      <c r="L4" s="130">
        <v>60</v>
      </c>
      <c r="M4" s="131"/>
      <c r="N4" s="130">
        <f t="shared" si="0"/>
        <v>0</v>
      </c>
      <c r="O4" s="4"/>
      <c r="P4" s="113" t="s">
        <v>116</v>
      </c>
      <c r="Q4" s="114">
        <v>0</v>
      </c>
      <c r="R4" s="113"/>
      <c r="S4" s="114">
        <f t="shared" ref="S4:S5" si="1">R4*Q4</f>
        <v>0</v>
      </c>
      <c r="T4" s="10"/>
    </row>
    <row r="5" spans="1:21">
      <c r="A5" s="36"/>
      <c r="B5" s="2"/>
      <c r="C5" s="31" t="s">
        <v>3</v>
      </c>
      <c r="D5" s="29">
        <v>0.2</v>
      </c>
      <c r="E5" s="1"/>
      <c r="F5" s="152" t="s">
        <v>4</v>
      </c>
      <c r="G5" s="153"/>
      <c r="H5" s="30">
        <f>SUM($S:$S)</f>
        <v>0</v>
      </c>
      <c r="I5" s="19"/>
      <c r="J5" s="4"/>
      <c r="K5" s="53" t="s">
        <v>587</v>
      </c>
      <c r="L5" s="50">
        <v>60</v>
      </c>
      <c r="M5" s="47"/>
      <c r="N5" s="50">
        <f t="shared" si="0"/>
        <v>0</v>
      </c>
      <c r="O5" s="4"/>
      <c r="P5" s="115" t="s">
        <v>593</v>
      </c>
      <c r="Q5" s="116">
        <v>0</v>
      </c>
      <c r="R5" s="115"/>
      <c r="S5" s="116">
        <f t="shared" si="1"/>
        <v>0</v>
      </c>
      <c r="T5" s="10"/>
      <c r="U5" s="10"/>
    </row>
    <row r="6" spans="1:21">
      <c r="A6" s="36"/>
      <c r="B6" s="2"/>
      <c r="C6" s="31" t="s">
        <v>5</v>
      </c>
      <c r="D6" s="8"/>
      <c r="E6" s="1"/>
      <c r="F6" s="4"/>
      <c r="G6" s="4"/>
      <c r="H6" s="4"/>
      <c r="I6" s="19"/>
      <c r="J6" s="4"/>
      <c r="K6" s="54" t="s">
        <v>125</v>
      </c>
      <c r="L6" s="51">
        <v>60</v>
      </c>
      <c r="M6" s="48"/>
      <c r="N6" s="51">
        <f t="shared" si="0"/>
        <v>0</v>
      </c>
      <c r="O6" s="4"/>
      <c r="T6" s="10"/>
      <c r="U6" s="46" t="s">
        <v>586</v>
      </c>
    </row>
    <row r="7" spans="1:21">
      <c r="A7" s="36"/>
      <c r="B7" s="2"/>
      <c r="C7" s="31" t="s">
        <v>6</v>
      </c>
      <c r="D7" s="101">
        <v>0</v>
      </c>
      <c r="E7" s="1"/>
      <c r="F7" s="4"/>
      <c r="G7" s="4"/>
      <c r="H7" s="4"/>
      <c r="I7" s="19"/>
      <c r="J7" s="4"/>
      <c r="K7" s="55" t="s">
        <v>126</v>
      </c>
      <c r="L7" s="52">
        <v>30</v>
      </c>
      <c r="M7" s="49"/>
      <c r="N7" s="52">
        <f t="shared" si="0"/>
        <v>0</v>
      </c>
      <c r="O7" s="4"/>
      <c r="P7" s="123" t="s">
        <v>588</v>
      </c>
      <c r="Q7" s="124">
        <v>60</v>
      </c>
      <c r="R7" s="123"/>
      <c r="S7" s="124">
        <f>R7*Q7</f>
        <v>0</v>
      </c>
      <c r="T7" s="10"/>
      <c r="U7" s="45">
        <f>SUM(R2:R8)</f>
        <v>0</v>
      </c>
    </row>
    <row r="8" spans="1:21" ht="15.75">
      <c r="A8" s="37"/>
      <c r="B8" s="12"/>
      <c r="C8" s="14"/>
      <c r="D8" s="100">
        <v>0</v>
      </c>
      <c r="E8" s="11"/>
      <c r="F8" s="4"/>
      <c r="G8" s="4"/>
      <c r="H8" s="4"/>
      <c r="I8" s="19"/>
      <c r="J8" s="4"/>
      <c r="K8" s="4"/>
      <c r="L8" s="15"/>
      <c r="M8" s="4"/>
      <c r="N8" s="5"/>
      <c r="O8" s="17"/>
      <c r="P8" s="121" t="s">
        <v>589</v>
      </c>
      <c r="Q8" s="122">
        <v>60</v>
      </c>
      <c r="R8" s="121"/>
      <c r="S8" s="122">
        <f>R8*Q8</f>
        <v>0</v>
      </c>
    </row>
    <row r="9" spans="1:21" ht="15.75">
      <c r="A9" s="37"/>
      <c r="B9" s="12"/>
      <c r="C9" s="14"/>
      <c r="D9" s="13"/>
      <c r="E9" s="11"/>
      <c r="F9" s="4"/>
      <c r="G9" s="4"/>
      <c r="H9" s="4"/>
      <c r="I9" s="19"/>
      <c r="J9" s="4"/>
      <c r="K9" s="4"/>
      <c r="L9" s="15"/>
      <c r="M9" s="4"/>
      <c r="N9" s="5"/>
      <c r="O9" s="17"/>
      <c r="P9" s="5"/>
      <c r="Q9" s="5"/>
      <c r="R9" s="10"/>
      <c r="S9" s="10"/>
    </row>
    <row r="10" spans="1:21" ht="39.950000000000003" customHeight="1">
      <c r="A10" s="38"/>
      <c r="B10" s="20" t="s">
        <v>7</v>
      </c>
      <c r="C10" s="20" t="s">
        <v>8</v>
      </c>
      <c r="D10" s="20" t="s">
        <v>9</v>
      </c>
      <c r="E10" s="21" t="s">
        <v>10</v>
      </c>
      <c r="F10" s="22" t="s">
        <v>11</v>
      </c>
      <c r="G10" s="22" t="s">
        <v>12</v>
      </c>
      <c r="H10" s="22" t="s">
        <v>13</v>
      </c>
      <c r="I10" s="23" t="s">
        <v>14</v>
      </c>
      <c r="J10" s="22" t="s">
        <v>15</v>
      </c>
      <c r="K10" s="22" t="s">
        <v>16</v>
      </c>
      <c r="L10" s="24" t="s">
        <v>17</v>
      </c>
      <c r="M10" s="25" t="s">
        <v>18</v>
      </c>
      <c r="N10" s="23" t="s">
        <v>19</v>
      </c>
      <c r="O10" s="26" t="s">
        <v>20</v>
      </c>
      <c r="P10" s="27" t="s">
        <v>21</v>
      </c>
      <c r="Q10" s="40" t="s">
        <v>2</v>
      </c>
      <c r="R10" s="28" t="s">
        <v>4</v>
      </c>
      <c r="S10"/>
    </row>
    <row r="11" spans="1:21">
      <c r="A11" s="1"/>
      <c r="B11" s="1" t="s">
        <v>23</v>
      </c>
      <c r="C11" s="1"/>
      <c r="D11" s="1"/>
      <c r="E11" s="1"/>
      <c r="F11" s="1">
        <v>1</v>
      </c>
      <c r="G11" s="1">
        <v>1</v>
      </c>
      <c r="H11" s="1">
        <v>1</v>
      </c>
      <c r="I11" s="5">
        <v>10</v>
      </c>
      <c r="J11" s="1">
        <v>1</v>
      </c>
      <c r="K11" s="1">
        <f>F11*G11*H11*J11</f>
        <v>1</v>
      </c>
      <c r="L11" s="15">
        <v>0.1</v>
      </c>
      <c r="M11" s="1">
        <f>(K11*L11)+K11</f>
        <v>1.1000000000000001</v>
      </c>
      <c r="N11" s="5">
        <f>M11*I11</f>
        <v>11</v>
      </c>
      <c r="O11" s="17">
        <v>0.1</v>
      </c>
      <c r="P11" s="5">
        <f>(N11*O11)+N11</f>
        <v>12.1</v>
      </c>
      <c r="R11" s="10">
        <f t="shared" ref="R11:R20" si="2">ROUNDUP(((($D$5*Q11)/100)+Q11),0)</f>
        <v>0</v>
      </c>
      <c r="S11" s="10"/>
    </row>
    <row r="12" spans="1:21">
      <c r="B12" s="1"/>
      <c r="R12" s="10">
        <f t="shared" si="2"/>
        <v>0</v>
      </c>
    </row>
    <row r="13" spans="1:21">
      <c r="B13" s="1"/>
      <c r="R13" s="10">
        <f t="shared" si="2"/>
        <v>0</v>
      </c>
    </row>
    <row r="14" spans="1:21">
      <c r="B14" s="1"/>
      <c r="R14" s="10">
        <f t="shared" si="2"/>
        <v>0</v>
      </c>
    </row>
    <row r="15" spans="1:21">
      <c r="B15" s="1"/>
      <c r="R15" s="10">
        <f t="shared" si="2"/>
        <v>0</v>
      </c>
    </row>
    <row r="16" spans="1:21">
      <c r="B16" s="1"/>
      <c r="R16" s="10">
        <f t="shared" si="2"/>
        <v>0</v>
      </c>
    </row>
    <row r="17" spans="2:18">
      <c r="B17" s="1"/>
      <c r="R17" s="10">
        <f t="shared" si="2"/>
        <v>0</v>
      </c>
    </row>
    <row r="18" spans="2:18">
      <c r="B18" s="1"/>
      <c r="R18" s="10">
        <f t="shared" si="2"/>
        <v>0</v>
      </c>
    </row>
    <row r="19" spans="2:18">
      <c r="B19" s="1"/>
      <c r="R19" s="10">
        <f t="shared" si="2"/>
        <v>0</v>
      </c>
    </row>
    <row r="20" spans="2:18">
      <c r="B20" s="1"/>
      <c r="R20" s="10">
        <f t="shared" si="2"/>
        <v>0</v>
      </c>
    </row>
    <row r="21" spans="2:18">
      <c r="B21" s="1"/>
      <c r="Q21" s="5">
        <f>ROUNDUP(SUM(P11:P20),0)</f>
        <v>13</v>
      </c>
      <c r="R21" s="10">
        <f>ROUNDUP(((($D$5*Q21)/100)+Q21),0)</f>
        <v>14</v>
      </c>
    </row>
    <row r="22" spans="2:18">
      <c r="B22" s="1"/>
    </row>
    <row r="23" spans="2:18">
      <c r="B23" s="1"/>
    </row>
    <row r="24" spans="2:18">
      <c r="B24" s="1"/>
    </row>
    <row r="25" spans="2:18">
      <c r="B25" s="1"/>
    </row>
    <row r="26" spans="2:18">
      <c r="B26" s="1"/>
    </row>
    <row r="27" spans="2:18">
      <c r="B27" s="1"/>
    </row>
    <row r="28" spans="2:18">
      <c r="B28" s="1"/>
    </row>
  </sheetData>
  <dataConsolidate/>
  <mergeCells count="3">
    <mergeCell ref="F3:H3"/>
    <mergeCell ref="F4:G4"/>
    <mergeCell ref="F5:G5"/>
  </mergeCells>
  <conditionalFormatting sqref="R9 R11:R1048576">
    <cfRule type="cellIs" dxfId="23" priority="9" operator="greaterThan">
      <formula>0</formula>
    </cfRule>
  </conditionalFormatting>
  <conditionalFormatting sqref="S9 U2 U5:U7">
    <cfRule type="cellIs" dxfId="22" priority="8" operator="greaterThan">
      <formula>0.01</formula>
    </cfRule>
  </conditionalFormatting>
  <conditionalFormatting sqref="R9">
    <cfRule type="cellIs" dxfId="21" priority="7" operator="greaterThan">
      <formula>0</formula>
    </cfRule>
  </conditionalFormatting>
  <conditionalFormatting sqref="S9 S11:S1048576">
    <cfRule type="cellIs" dxfId="20" priority="6" operator="greaterThan">
      <formula>0</formula>
    </cfRule>
  </conditionalFormatting>
  <conditionalFormatting sqref="U6">
    <cfRule type="cellIs" dxfId="19" priority="1" operator="greaterThan">
      <formula>0</formula>
    </cfRule>
  </conditionalFormatting>
  <conditionalFormatting sqref="T2:T3 T5:T7">
    <cfRule type="cellIs" dxfId="18" priority="3" operator="greater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Liste!$N$5:$N$430</xm:f>
          </x14:formula1>
          <xm:sqref>B12:B28</xm:sqref>
        </x14:dataValidation>
        <x14:dataValidation type="list" allowBlank="1" showInputMessage="1" showErrorMessage="1">
          <x14:formula1>
            <xm:f>OFFSET(Liste!$N$5,,,MAX(Liste!$K:$K))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0"/>
  <sheetViews>
    <sheetView showGridLines="0" topLeftCell="I1" zoomScale="150" zoomScaleNormal="150" workbookViewId="0">
      <selection activeCell="O12" sqref="O12"/>
    </sheetView>
  </sheetViews>
  <sheetFormatPr defaultColWidth="11.42578125" defaultRowHeight="15"/>
  <cols>
    <col min="1" max="1" width="16.42578125" customWidth="1"/>
    <col min="2" max="2" width="21.85546875" customWidth="1"/>
    <col min="3" max="3" width="35.7109375" customWidth="1"/>
    <col min="4" max="4" width="14.7109375" customWidth="1"/>
    <col min="5" max="5" width="12.140625" customWidth="1"/>
    <col min="6" max="6" width="10.42578125" customWidth="1"/>
    <col min="7" max="7" width="13.28515625" customWidth="1"/>
    <col min="8" max="8" width="11.7109375" style="39" customWidth="1"/>
    <col min="9" max="9" width="19.5703125" style="16" customWidth="1"/>
    <col min="10" max="10" width="20" style="16" customWidth="1"/>
    <col min="11" max="11" width="11.42578125" style="162"/>
  </cols>
  <sheetData>
    <row r="1" spans="1:14">
      <c r="A1" s="154" t="s">
        <v>28</v>
      </c>
      <c r="B1" s="155"/>
      <c r="C1" s="155"/>
      <c r="D1" s="155"/>
      <c r="E1" s="155"/>
      <c r="F1" s="155"/>
      <c r="G1" s="155"/>
      <c r="H1" s="155"/>
      <c r="I1" s="155"/>
      <c r="J1" s="156"/>
    </row>
    <row r="2" spans="1:14">
      <c r="A2" s="157"/>
      <c r="B2" s="158"/>
      <c r="C2" s="158"/>
      <c r="D2" s="158"/>
      <c r="E2" s="158"/>
      <c r="F2" s="158"/>
      <c r="G2" s="158"/>
      <c r="H2" s="158"/>
      <c r="I2" s="158"/>
      <c r="J2" s="159"/>
    </row>
    <row r="4" spans="1:14" ht="39.950000000000003" customHeight="1">
      <c r="A4" s="32" t="s">
        <v>7</v>
      </c>
      <c r="B4" s="32" t="s">
        <v>590</v>
      </c>
      <c r="C4" s="32" t="s">
        <v>9</v>
      </c>
      <c r="D4" s="33" t="s">
        <v>10</v>
      </c>
      <c r="E4" s="34" t="s">
        <v>11</v>
      </c>
      <c r="F4" s="34" t="s">
        <v>12</v>
      </c>
      <c r="G4" s="34" t="s">
        <v>13</v>
      </c>
      <c r="H4" s="34" t="s">
        <v>14</v>
      </c>
      <c r="I4" s="99" t="s">
        <v>17</v>
      </c>
      <c r="J4" s="99" t="s">
        <v>20</v>
      </c>
      <c r="K4" s="163" t="s">
        <v>594</v>
      </c>
    </row>
    <row r="5" spans="1:14">
      <c r="A5" s="94" t="s">
        <v>23</v>
      </c>
      <c r="B5" s="95" t="s">
        <v>29</v>
      </c>
      <c r="C5" s="95" t="s">
        <v>30</v>
      </c>
      <c r="D5" s="95"/>
      <c r="E5" s="96">
        <v>3.05</v>
      </c>
      <c r="F5" s="96">
        <v>1.3</v>
      </c>
      <c r="G5" s="96">
        <v>1</v>
      </c>
      <c r="H5" s="97">
        <v>35</v>
      </c>
      <c r="I5" s="98">
        <v>0</v>
      </c>
      <c r="J5" s="98">
        <f>Devis!$D$8</f>
        <v>0</v>
      </c>
      <c r="K5" s="160">
        <f>IF(COUNTIF(A$4:A5,table[[#This Row],[Désignation]])=1,MAX(K$4:K4)+1)</f>
        <v>1</v>
      </c>
      <c r="N5" s="165" t="str">
        <f>IFERROR(INDEX(table[Désignation],MATCH(ROW()-4,table[Ordre],0)),"")</f>
        <v>MP</v>
      </c>
    </row>
    <row r="6" spans="1:14">
      <c r="A6" s="41" t="s">
        <v>23</v>
      </c>
      <c r="B6" s="63" t="s">
        <v>29</v>
      </c>
      <c r="C6" s="63" t="s">
        <v>31</v>
      </c>
      <c r="D6" s="63">
        <v>2902</v>
      </c>
      <c r="E6" s="64">
        <v>3.05</v>
      </c>
      <c r="F6" s="64">
        <v>1.3</v>
      </c>
      <c r="G6" s="64">
        <v>1</v>
      </c>
      <c r="H6" s="19">
        <v>24</v>
      </c>
      <c r="I6" s="65">
        <v>0</v>
      </c>
      <c r="J6" s="65">
        <f>Devis!$D$8</f>
        <v>0</v>
      </c>
      <c r="K6" s="160" t="b">
        <f>IF(COUNTIF(A$4:A6,table[[#This Row],[Désignation]])=1,MAX(K$4:K5)+1)</f>
        <v>0</v>
      </c>
      <c r="N6" s="166" t="str">
        <f>IFERROR(INDEX(table[Désignation],MATCH(ROW()-4,table[Ordre],0)),"")</f>
        <v>QU</v>
      </c>
    </row>
    <row r="7" spans="1:14">
      <c r="A7" s="58" t="s">
        <v>23</v>
      </c>
      <c r="B7" s="59" t="s">
        <v>29</v>
      </c>
      <c r="C7" s="59" t="s">
        <v>32</v>
      </c>
      <c r="D7" s="59"/>
      <c r="E7" s="60">
        <v>3.05</v>
      </c>
      <c r="F7" s="60">
        <v>1.3</v>
      </c>
      <c r="G7" s="60">
        <v>1</v>
      </c>
      <c r="H7" s="61">
        <v>11.1</v>
      </c>
      <c r="I7" s="62">
        <v>0</v>
      </c>
      <c r="J7" s="62">
        <f>Devis!$D$8</f>
        <v>0</v>
      </c>
      <c r="K7" s="160" t="b">
        <f>IF(COUNTIF(A$4:A7,table[[#This Row],[Désignation]])=1,MAX(K$4:K6)+1)</f>
        <v>0</v>
      </c>
      <c r="N7" s="166" t="str">
        <f>IFERROR(INDEX(table[Désignation],MATCH(ROW()-4,table[Ordre],0)),"")</f>
        <v>EM</v>
      </c>
    </row>
    <row r="8" spans="1:14">
      <c r="A8" s="41" t="s">
        <v>26</v>
      </c>
      <c r="B8" s="63" t="s">
        <v>33</v>
      </c>
      <c r="C8" s="63" t="s">
        <v>34</v>
      </c>
      <c r="D8" s="63">
        <v>252752</v>
      </c>
      <c r="E8" s="64">
        <v>1</v>
      </c>
      <c r="F8" s="64">
        <v>1</v>
      </c>
      <c r="G8" s="64">
        <v>1</v>
      </c>
      <c r="H8" s="19">
        <v>17.64</v>
      </c>
      <c r="I8" s="65">
        <v>0</v>
      </c>
      <c r="J8" s="65">
        <f>Devis!$D$8</f>
        <v>0</v>
      </c>
      <c r="K8" s="160">
        <f>IF(COUNTIF(A$4:A8,table[[#This Row],[Désignation]])=1,MAX(K$4:K7)+1)</f>
        <v>2</v>
      </c>
      <c r="N8" s="166" t="str">
        <f>IFERROR(INDEX(table[Désignation],MATCH(ROW()-4,table[Ordre],0)),"")</f>
        <v>MO</v>
      </c>
    </row>
    <row r="9" spans="1:14">
      <c r="A9" s="58" t="s">
        <v>26</v>
      </c>
      <c r="B9" s="59" t="s">
        <v>33</v>
      </c>
      <c r="C9" s="59" t="s">
        <v>35</v>
      </c>
      <c r="D9" s="59">
        <v>252738</v>
      </c>
      <c r="E9" s="60">
        <v>1</v>
      </c>
      <c r="F9" s="60">
        <v>1</v>
      </c>
      <c r="G9" s="60">
        <v>1</v>
      </c>
      <c r="H9" s="61">
        <v>14.66</v>
      </c>
      <c r="I9" s="62">
        <v>0</v>
      </c>
      <c r="J9" s="62">
        <f>Devis!$D$8</f>
        <v>0</v>
      </c>
      <c r="K9" s="160" t="b">
        <f>IF(COUNTIF(A$4:A9,table[[#This Row],[Désignation]])=1,MAX(K$4:K8)+1)</f>
        <v>0</v>
      </c>
      <c r="N9" s="166" t="str">
        <f>IFERROR(INDEX(table[Désignation],MATCH(ROW()-4,table[Ordre],0)),"")</f>
        <v>FO</v>
      </c>
    </row>
    <row r="10" spans="1:14">
      <c r="A10" s="42" t="s">
        <v>26</v>
      </c>
      <c r="B10" s="63" t="s">
        <v>33</v>
      </c>
      <c r="C10" s="63" t="s">
        <v>36</v>
      </c>
      <c r="D10" s="63" t="s">
        <v>37</v>
      </c>
      <c r="E10" s="64">
        <v>1</v>
      </c>
      <c r="F10" s="64">
        <v>1</v>
      </c>
      <c r="G10" s="64">
        <v>1</v>
      </c>
      <c r="H10" s="19">
        <v>17.52</v>
      </c>
      <c r="I10" s="65">
        <v>0</v>
      </c>
      <c r="J10" s="65">
        <f>Devis!$D$8</f>
        <v>0</v>
      </c>
      <c r="K10" s="160" t="b">
        <f>IF(COUNTIF(A$4:A10,table[[#This Row],[Désignation]])=1,MAX(K$4:K9)+1)</f>
        <v>0</v>
      </c>
      <c r="N10" s="166" t="str">
        <f>IFERROR(INDEX(table[Désignation],MATCH(ROW()-4,table[Ordre],0)),"")</f>
        <v>PE</v>
      </c>
    </row>
    <row r="11" spans="1:14">
      <c r="A11" s="58" t="s">
        <v>23</v>
      </c>
      <c r="B11" s="59" t="s">
        <v>38</v>
      </c>
      <c r="C11" s="59" t="s">
        <v>39</v>
      </c>
      <c r="D11" s="59" t="s">
        <v>40</v>
      </c>
      <c r="E11" s="60">
        <v>1</v>
      </c>
      <c r="F11" s="60">
        <v>1</v>
      </c>
      <c r="G11" s="60">
        <v>1</v>
      </c>
      <c r="H11" s="61">
        <v>125.36</v>
      </c>
      <c r="I11" s="62">
        <v>0</v>
      </c>
      <c r="J11" s="62">
        <f>Devis!$D$8</f>
        <v>0</v>
      </c>
      <c r="K11" s="160" t="b">
        <f>IF(COUNTIF(A$4:A11,table[[#This Row],[Désignation]])=1,MAX(K$4:K10)+1)</f>
        <v>0</v>
      </c>
      <c r="N11" s="166" t="str">
        <f>IFERROR(INDEX(table[Désignation],MATCH(ROW()-4,table[Ordre],0)),"")</f>
        <v/>
      </c>
    </row>
    <row r="12" spans="1:14">
      <c r="A12" s="41" t="s">
        <v>23</v>
      </c>
      <c r="B12" s="63" t="s">
        <v>38</v>
      </c>
      <c r="C12" s="63" t="s">
        <v>41</v>
      </c>
      <c r="D12" s="63" t="s">
        <v>42</v>
      </c>
      <c r="E12" s="64">
        <v>1</v>
      </c>
      <c r="F12" s="64">
        <v>1</v>
      </c>
      <c r="G12" s="64">
        <v>1</v>
      </c>
      <c r="H12" s="19">
        <v>98.33</v>
      </c>
      <c r="I12" s="65">
        <v>0</v>
      </c>
      <c r="J12" s="65">
        <f>Devis!$D$8</f>
        <v>0</v>
      </c>
      <c r="K12" s="160" t="b">
        <f>IF(COUNTIF(A$4:A12,table[[#This Row],[Désignation]])=1,MAX(K$4:K11)+1)</f>
        <v>0</v>
      </c>
      <c r="N12" s="166" t="str">
        <f>IFERROR(INDEX(table[Désignation],MATCH(ROW()-4,table[Ordre],0)),"")</f>
        <v/>
      </c>
    </row>
    <row r="13" spans="1:14">
      <c r="A13" s="66" t="s">
        <v>23</v>
      </c>
      <c r="B13" s="59" t="s">
        <v>38</v>
      </c>
      <c r="C13" s="59" t="s">
        <v>43</v>
      </c>
      <c r="D13" s="59" t="s">
        <v>44</v>
      </c>
      <c r="E13" s="60">
        <v>2.44</v>
      </c>
      <c r="F13" s="60">
        <v>1.22</v>
      </c>
      <c r="G13" s="60">
        <v>1</v>
      </c>
      <c r="H13" s="61">
        <v>10.45</v>
      </c>
      <c r="I13" s="62">
        <v>0</v>
      </c>
      <c r="J13" s="62">
        <f>Devis!$D$8</f>
        <v>0</v>
      </c>
      <c r="K13" s="160" t="b">
        <f>IF(COUNTIF(A$4:A13,table[[#This Row],[Désignation]])=1,MAX(K$4:K12)+1)</f>
        <v>0</v>
      </c>
      <c r="N13" s="166" t="str">
        <f>IFERROR(INDEX(table[Désignation],MATCH(ROW()-4,table[Ordre],0)),"")</f>
        <v/>
      </c>
    </row>
    <row r="14" spans="1:14">
      <c r="A14" s="42" t="s">
        <v>23</v>
      </c>
      <c r="B14" s="63" t="s">
        <v>45</v>
      </c>
      <c r="C14" s="63" t="s">
        <v>46</v>
      </c>
      <c r="D14" s="63"/>
      <c r="E14" s="64">
        <v>1</v>
      </c>
      <c r="F14" s="64">
        <v>1</v>
      </c>
      <c r="G14" s="64">
        <v>1</v>
      </c>
      <c r="H14" s="19">
        <v>575</v>
      </c>
      <c r="I14" s="65">
        <v>0</v>
      </c>
      <c r="J14" s="65">
        <f>Devis!$D$8</f>
        <v>0</v>
      </c>
      <c r="K14" s="160" t="b">
        <f>IF(COUNTIF(A$4:A14,table[[#This Row],[Désignation]])=1,MAX(K$4:K13)+1)</f>
        <v>0</v>
      </c>
      <c r="N14" s="166" t="str">
        <f>IFERROR(INDEX(table[Désignation],MATCH(ROW()-4,table[Ordre],0)),"")</f>
        <v/>
      </c>
    </row>
    <row r="15" spans="1:14">
      <c r="A15" s="66" t="s">
        <v>23</v>
      </c>
      <c r="B15" s="59" t="s">
        <v>45</v>
      </c>
      <c r="C15" s="67" t="s">
        <v>47</v>
      </c>
      <c r="D15" s="59" t="s">
        <v>48</v>
      </c>
      <c r="E15" s="60">
        <v>2.5</v>
      </c>
      <c r="F15" s="60">
        <v>1.22</v>
      </c>
      <c r="G15" s="60">
        <v>1</v>
      </c>
      <c r="H15" s="61">
        <v>23.49</v>
      </c>
      <c r="I15" s="62">
        <v>0</v>
      </c>
      <c r="J15" s="62">
        <f>Devis!$D$8</f>
        <v>0</v>
      </c>
      <c r="K15" s="160" t="b">
        <f>IF(COUNTIF(A$4:A15,table[[#This Row],[Désignation]])=1,MAX(K$4:K14)+1)</f>
        <v>0</v>
      </c>
      <c r="N15" s="166" t="str">
        <f>IFERROR(INDEX(table[Désignation],MATCH(ROW()-4,table[Ordre],0)),"")</f>
        <v/>
      </c>
    </row>
    <row r="16" spans="1:14">
      <c r="A16" s="42" t="s">
        <v>23</v>
      </c>
      <c r="B16" s="63" t="s">
        <v>45</v>
      </c>
      <c r="C16" s="68" t="s">
        <v>49</v>
      </c>
      <c r="D16" s="63" t="s">
        <v>50</v>
      </c>
      <c r="E16" s="64">
        <v>3.1</v>
      </c>
      <c r="F16" s="64">
        <v>1.53</v>
      </c>
      <c r="G16" s="64">
        <v>1</v>
      </c>
      <c r="H16" s="19">
        <v>33.700000000000003</v>
      </c>
      <c r="I16" s="65">
        <v>0</v>
      </c>
      <c r="J16" s="65">
        <f>Devis!$D$8</f>
        <v>0</v>
      </c>
      <c r="K16" s="160" t="b">
        <f>IF(COUNTIF(A$4:A16,table[[#This Row],[Désignation]])=1,MAX(K$4:K15)+1)</f>
        <v>0</v>
      </c>
      <c r="N16" s="166" t="str">
        <f>IFERROR(INDEX(table[Désignation],MATCH(ROW()-4,table[Ordre],0)),"")</f>
        <v/>
      </c>
    </row>
    <row r="17" spans="1:14">
      <c r="A17" s="66" t="s">
        <v>23</v>
      </c>
      <c r="B17" s="59" t="s">
        <v>45</v>
      </c>
      <c r="C17" s="67" t="s">
        <v>51</v>
      </c>
      <c r="D17" s="59" t="s">
        <v>50</v>
      </c>
      <c r="E17" s="60">
        <v>3.1</v>
      </c>
      <c r="F17" s="60">
        <v>1.53</v>
      </c>
      <c r="G17" s="60">
        <v>1</v>
      </c>
      <c r="H17" s="61">
        <v>16.989999999999998</v>
      </c>
      <c r="I17" s="62">
        <v>0</v>
      </c>
      <c r="J17" s="62">
        <f>Devis!$D$8</f>
        <v>0</v>
      </c>
      <c r="K17" s="160" t="b">
        <f>IF(COUNTIF(A$4:A17,table[[#This Row],[Désignation]])=1,MAX(K$4:K16)+1)</f>
        <v>0</v>
      </c>
      <c r="N17" s="166" t="str">
        <f>IFERROR(INDEX(table[Désignation],MATCH(ROW()-4,table[Ordre],0)),"")</f>
        <v/>
      </c>
    </row>
    <row r="18" spans="1:14">
      <c r="A18" s="42" t="s">
        <v>23</v>
      </c>
      <c r="B18" s="63" t="s">
        <v>45</v>
      </c>
      <c r="C18" s="68" t="s">
        <v>52</v>
      </c>
      <c r="D18" s="63" t="s">
        <v>50</v>
      </c>
      <c r="E18" s="64">
        <v>3.1</v>
      </c>
      <c r="F18" s="64">
        <v>1.53</v>
      </c>
      <c r="G18" s="64">
        <v>1</v>
      </c>
      <c r="H18" s="19">
        <v>14.1</v>
      </c>
      <c r="I18" s="65">
        <v>0</v>
      </c>
      <c r="J18" s="65">
        <f>Devis!$D$8</f>
        <v>0</v>
      </c>
      <c r="K18" s="160" t="b">
        <f>IF(COUNTIF(A$4:A18,table[[#This Row],[Désignation]])=1,MAX(K$4:K17)+1)</f>
        <v>0</v>
      </c>
      <c r="N18" s="166" t="str">
        <f>IFERROR(INDEX(table[Désignation],MATCH(ROW()-4,table[Ordre],0)),"")</f>
        <v/>
      </c>
    </row>
    <row r="19" spans="1:14">
      <c r="A19" s="66" t="s">
        <v>23</v>
      </c>
      <c r="B19" s="59" t="s">
        <v>45</v>
      </c>
      <c r="C19" s="67" t="s">
        <v>53</v>
      </c>
      <c r="D19" s="59" t="s">
        <v>44</v>
      </c>
      <c r="E19" s="60">
        <v>2.5</v>
      </c>
      <c r="F19" s="60">
        <v>1.22</v>
      </c>
      <c r="G19" s="60">
        <v>1</v>
      </c>
      <c r="H19" s="61">
        <v>30.1</v>
      </c>
      <c r="I19" s="62">
        <v>0</v>
      </c>
      <c r="J19" s="62">
        <f>Devis!$D$8</f>
        <v>0</v>
      </c>
      <c r="K19" s="160" t="b">
        <f>IF(COUNTIF(A$4:A19,table[[#This Row],[Désignation]])=1,MAX(K$4:K18)+1)</f>
        <v>0</v>
      </c>
      <c r="N19" s="166" t="str">
        <f>IFERROR(INDEX(table[Désignation],MATCH(ROW()-4,table[Ordre],0)),"")</f>
        <v/>
      </c>
    </row>
    <row r="20" spans="1:14">
      <c r="A20" s="42" t="s">
        <v>23</v>
      </c>
      <c r="B20" s="63" t="s">
        <v>45</v>
      </c>
      <c r="C20" s="68" t="s">
        <v>54</v>
      </c>
      <c r="D20" s="63" t="s">
        <v>55</v>
      </c>
      <c r="E20" s="64">
        <v>3.06</v>
      </c>
      <c r="F20" s="64">
        <v>2.0699999999999998</v>
      </c>
      <c r="G20" s="64">
        <v>1</v>
      </c>
      <c r="H20" s="19">
        <v>14.6</v>
      </c>
      <c r="I20" s="65">
        <v>0</v>
      </c>
      <c r="J20" s="65">
        <f>Devis!$D$8</f>
        <v>0</v>
      </c>
      <c r="K20" s="160" t="b">
        <f>IF(COUNTIF(A$4:A20,table[[#This Row],[Désignation]])=1,MAX(K$4:K19)+1)</f>
        <v>0</v>
      </c>
      <c r="N20" s="166" t="str">
        <f>IFERROR(INDEX(table[Désignation],MATCH(ROW()-4,table[Ordre],0)),"")</f>
        <v/>
      </c>
    </row>
    <row r="21" spans="1:14">
      <c r="A21" s="66" t="s">
        <v>23</v>
      </c>
      <c r="B21" s="59" t="s">
        <v>45</v>
      </c>
      <c r="C21" s="67" t="s">
        <v>56</v>
      </c>
      <c r="D21" s="59" t="s">
        <v>55</v>
      </c>
      <c r="E21" s="60">
        <v>3.06</v>
      </c>
      <c r="F21" s="60">
        <v>2.0699999999999998</v>
      </c>
      <c r="G21" s="60">
        <v>1</v>
      </c>
      <c r="H21" s="61">
        <v>13.6</v>
      </c>
      <c r="I21" s="62">
        <v>0</v>
      </c>
      <c r="J21" s="62">
        <f>Devis!$D$8</f>
        <v>0</v>
      </c>
      <c r="K21" s="160" t="b">
        <f>IF(COUNTIF(A$4:A21,table[[#This Row],[Désignation]])=1,MAX(K$4:K20)+1)</f>
        <v>0</v>
      </c>
      <c r="N21" s="166" t="str">
        <f>IFERROR(INDEX(table[Désignation],MATCH(ROW()-4,table[Ordre],0)),"")</f>
        <v/>
      </c>
    </row>
    <row r="22" spans="1:14">
      <c r="A22" s="42" t="s">
        <v>23</v>
      </c>
      <c r="B22" s="63" t="s">
        <v>45</v>
      </c>
      <c r="C22" s="68" t="s">
        <v>57</v>
      </c>
      <c r="D22" s="63" t="s">
        <v>55</v>
      </c>
      <c r="E22" s="64">
        <v>3.06</v>
      </c>
      <c r="F22" s="64">
        <v>1.85</v>
      </c>
      <c r="G22" s="64">
        <v>1</v>
      </c>
      <c r="H22" s="19">
        <v>6.75</v>
      </c>
      <c r="I22" s="65">
        <v>0</v>
      </c>
      <c r="J22" s="65">
        <f>Devis!$D$8</f>
        <v>0</v>
      </c>
      <c r="K22" s="160" t="b">
        <f>IF(COUNTIF(A$4:A22,table[[#This Row],[Désignation]])=1,MAX(K$4:K21)+1)</f>
        <v>0</v>
      </c>
      <c r="N22" s="166" t="str">
        <f>IFERROR(INDEX(table[Désignation],MATCH(ROW()-4,table[Ordre],0)),"")</f>
        <v/>
      </c>
    </row>
    <row r="23" spans="1:14">
      <c r="A23" s="66" t="s">
        <v>23</v>
      </c>
      <c r="B23" s="59" t="s">
        <v>45</v>
      </c>
      <c r="C23" s="67" t="s">
        <v>58</v>
      </c>
      <c r="D23" s="59" t="s">
        <v>55</v>
      </c>
      <c r="E23" s="60">
        <v>2.8</v>
      </c>
      <c r="F23" s="60">
        <v>2.0699999999999998</v>
      </c>
      <c r="G23" s="60">
        <v>1</v>
      </c>
      <c r="H23" s="61">
        <v>6.5</v>
      </c>
      <c r="I23" s="62">
        <v>0</v>
      </c>
      <c r="J23" s="62">
        <f>Devis!$D$8</f>
        <v>0</v>
      </c>
      <c r="K23" s="160" t="b">
        <f>IF(COUNTIF(A$4:A23,table[[#This Row],[Désignation]])=1,MAX(K$4:K22)+1)</f>
        <v>0</v>
      </c>
      <c r="N23" s="166" t="str">
        <f>IFERROR(INDEX(table[Désignation],MATCH(ROW()-4,table[Ordre],0)),"")</f>
        <v/>
      </c>
    </row>
    <row r="24" spans="1:14">
      <c r="A24" s="42" t="s">
        <v>23</v>
      </c>
      <c r="B24" s="63" t="s">
        <v>45</v>
      </c>
      <c r="C24" s="68" t="s">
        <v>59</v>
      </c>
      <c r="D24" s="63" t="s">
        <v>55</v>
      </c>
      <c r="E24" s="64">
        <v>3.05</v>
      </c>
      <c r="F24" s="64">
        <v>1.85</v>
      </c>
      <c r="G24" s="64">
        <v>1</v>
      </c>
      <c r="H24" s="19">
        <v>6.98</v>
      </c>
      <c r="I24" s="65">
        <v>0</v>
      </c>
      <c r="J24" s="65">
        <f>Devis!$D$8</f>
        <v>0</v>
      </c>
      <c r="K24" s="160" t="b">
        <f>IF(COUNTIF(A$4:A24,table[[#This Row],[Désignation]])=1,MAX(K$4:K23)+1)</f>
        <v>0</v>
      </c>
      <c r="N24" s="166" t="str">
        <f>IFERROR(INDEX(table[Désignation],MATCH(ROW()-4,table[Ordre],0)),"")</f>
        <v/>
      </c>
    </row>
    <row r="25" spans="1:14">
      <c r="A25" s="66" t="s">
        <v>23</v>
      </c>
      <c r="B25" s="59" t="s">
        <v>45</v>
      </c>
      <c r="C25" s="67" t="s">
        <v>60</v>
      </c>
      <c r="D25" s="59" t="s">
        <v>61</v>
      </c>
      <c r="E25" s="60">
        <v>2.8</v>
      </c>
      <c r="F25" s="60">
        <v>2.0699999999999998</v>
      </c>
      <c r="G25" s="60">
        <v>1</v>
      </c>
      <c r="H25" s="61">
        <v>6.9</v>
      </c>
      <c r="I25" s="62">
        <v>0</v>
      </c>
      <c r="J25" s="62">
        <f>Devis!$D$8</f>
        <v>0</v>
      </c>
      <c r="K25" s="160" t="b">
        <f>IF(COUNTIF(A$4:A25,table[[#This Row],[Désignation]])=1,MAX(K$4:K24)+1)</f>
        <v>0</v>
      </c>
      <c r="N25" s="166" t="str">
        <f>IFERROR(INDEX(table[Désignation],MATCH(ROW()-4,table[Ordre],0)),"")</f>
        <v/>
      </c>
    </row>
    <row r="26" spans="1:14">
      <c r="A26" s="42" t="s">
        <v>23</v>
      </c>
      <c r="B26" s="63" t="s">
        <v>45</v>
      </c>
      <c r="C26" s="68" t="s">
        <v>62</v>
      </c>
      <c r="D26" s="63" t="s">
        <v>61</v>
      </c>
      <c r="E26" s="64">
        <v>2.8</v>
      </c>
      <c r="F26" s="64">
        <v>2.0699999999999998</v>
      </c>
      <c r="G26" s="64">
        <v>1</v>
      </c>
      <c r="H26" s="19">
        <v>4.75</v>
      </c>
      <c r="I26" s="65">
        <v>0</v>
      </c>
      <c r="J26" s="65">
        <f>Devis!$D$8</f>
        <v>0</v>
      </c>
      <c r="K26" s="160" t="b">
        <f>IF(COUNTIF(A$4:A26,table[[#This Row],[Désignation]])=1,MAX(K$4:K25)+1)</f>
        <v>0</v>
      </c>
      <c r="N26" s="166" t="str">
        <f>IFERROR(INDEX(table[Désignation],MATCH(ROW()-4,table[Ordre],0)),"")</f>
        <v/>
      </c>
    </row>
    <row r="27" spans="1:14">
      <c r="A27" s="66" t="s">
        <v>23</v>
      </c>
      <c r="B27" s="59" t="s">
        <v>45</v>
      </c>
      <c r="C27" s="67" t="s">
        <v>63</v>
      </c>
      <c r="D27" s="59" t="s">
        <v>61</v>
      </c>
      <c r="E27" s="60">
        <v>3.05</v>
      </c>
      <c r="F27" s="60">
        <v>1.85</v>
      </c>
      <c r="G27" s="60">
        <v>1</v>
      </c>
      <c r="H27" s="61">
        <v>5.72</v>
      </c>
      <c r="I27" s="62">
        <v>0</v>
      </c>
      <c r="J27" s="62">
        <f>Devis!$D$8</f>
        <v>0</v>
      </c>
      <c r="K27" s="160" t="b">
        <f>IF(COUNTIF(A$4:A27,table[[#This Row],[Désignation]])=1,MAX(K$4:K26)+1)</f>
        <v>0</v>
      </c>
      <c r="N27" s="166" t="str">
        <f>IFERROR(INDEX(table[Désignation],MATCH(ROW()-4,table[Ordre],0)),"")</f>
        <v/>
      </c>
    </row>
    <row r="28" spans="1:14">
      <c r="A28" s="42" t="s">
        <v>23</v>
      </c>
      <c r="B28" s="63" t="s">
        <v>45</v>
      </c>
      <c r="C28" s="63" t="s">
        <v>64</v>
      </c>
      <c r="D28" s="63"/>
      <c r="E28" s="64">
        <v>1</v>
      </c>
      <c r="F28" s="64">
        <v>1</v>
      </c>
      <c r="G28" s="64">
        <v>1</v>
      </c>
      <c r="H28" s="19">
        <v>1250</v>
      </c>
      <c r="I28" s="65">
        <v>0</v>
      </c>
      <c r="J28" s="65">
        <f>Devis!$D$8</f>
        <v>0</v>
      </c>
      <c r="K28" s="160" t="b">
        <f>IF(COUNTIF(A$4:A28,table[[#This Row],[Désignation]])=1,MAX(K$4:K27)+1)</f>
        <v>0</v>
      </c>
      <c r="N28" s="166" t="str">
        <f>IFERROR(INDEX(table[Désignation],MATCH(ROW()-4,table[Ordre],0)),"")</f>
        <v/>
      </c>
    </row>
    <row r="29" spans="1:14">
      <c r="A29" s="66" t="s">
        <v>23</v>
      </c>
      <c r="B29" s="59" t="s">
        <v>45</v>
      </c>
      <c r="C29" s="59" t="s">
        <v>65</v>
      </c>
      <c r="D29" s="59"/>
      <c r="E29" s="60">
        <v>2.5</v>
      </c>
      <c r="F29" s="60">
        <v>1.22</v>
      </c>
      <c r="G29" s="60">
        <v>1</v>
      </c>
      <c r="H29" s="61">
        <v>14</v>
      </c>
      <c r="I29" s="62">
        <v>0</v>
      </c>
      <c r="J29" s="62">
        <f>Devis!$D$8</f>
        <v>0</v>
      </c>
      <c r="K29" s="160" t="b">
        <f>IF(COUNTIF(A$4:A29,table[[#This Row],[Désignation]])=1,MAX(K$4:K28)+1)</f>
        <v>0</v>
      </c>
      <c r="N29" s="166" t="str">
        <f>IFERROR(INDEX(table[Désignation],MATCH(ROW()-4,table[Ordre],0)),"")</f>
        <v/>
      </c>
    </row>
    <row r="30" spans="1:14">
      <c r="A30" s="42" t="s">
        <v>23</v>
      </c>
      <c r="B30" s="63" t="s">
        <v>45</v>
      </c>
      <c r="C30" s="63" t="s">
        <v>66</v>
      </c>
      <c r="D30" s="63"/>
      <c r="E30" s="64">
        <v>2.5</v>
      </c>
      <c r="F30" s="64">
        <v>1.53</v>
      </c>
      <c r="G30" s="64">
        <v>1</v>
      </c>
      <c r="H30" s="19">
        <v>25.85</v>
      </c>
      <c r="I30" s="65">
        <v>0</v>
      </c>
      <c r="J30" s="65">
        <f>Devis!$D$8</f>
        <v>0</v>
      </c>
      <c r="K30" s="160" t="b">
        <f>IF(COUNTIF(A$4:A30,table[[#This Row],[Désignation]])=1,MAX(K$4:K29)+1)</f>
        <v>0</v>
      </c>
      <c r="N30" s="166" t="str">
        <f>IFERROR(INDEX(table[Désignation],MATCH(ROW()-4,table[Ordre],0)),"")</f>
        <v/>
      </c>
    </row>
    <row r="31" spans="1:14">
      <c r="A31" s="66" t="s">
        <v>23</v>
      </c>
      <c r="B31" s="59" t="s">
        <v>45</v>
      </c>
      <c r="C31" s="59" t="s">
        <v>67</v>
      </c>
      <c r="D31" s="59"/>
      <c r="E31" s="60">
        <v>3.05</v>
      </c>
      <c r="F31" s="60">
        <v>1.32</v>
      </c>
      <c r="G31" s="60">
        <v>1</v>
      </c>
      <c r="H31" s="61">
        <v>3.97</v>
      </c>
      <c r="I31" s="62">
        <v>0</v>
      </c>
      <c r="J31" s="62">
        <f>Devis!$D$8</f>
        <v>0</v>
      </c>
      <c r="K31" s="160" t="b">
        <f>IF(COUNTIF(A$4:A31,table[[#This Row],[Désignation]])=1,MAX(K$4:K30)+1)</f>
        <v>0</v>
      </c>
      <c r="N31" s="166" t="str">
        <f>IFERROR(INDEX(table[Désignation],MATCH(ROW()-4,table[Ordre],0)),"")</f>
        <v/>
      </c>
    </row>
    <row r="32" spans="1:14">
      <c r="A32" s="42" t="s">
        <v>23</v>
      </c>
      <c r="B32" s="63" t="s">
        <v>45</v>
      </c>
      <c r="C32" s="63" t="s">
        <v>68</v>
      </c>
      <c r="D32" s="63" t="s">
        <v>69</v>
      </c>
      <c r="E32" s="64">
        <v>5</v>
      </c>
      <c r="F32" s="64">
        <v>1.25</v>
      </c>
      <c r="G32" s="64">
        <v>1</v>
      </c>
      <c r="H32" s="19">
        <v>17.8</v>
      </c>
      <c r="I32" s="65">
        <v>0</v>
      </c>
      <c r="J32" s="65">
        <f>Devis!$D$8</f>
        <v>0</v>
      </c>
      <c r="K32" s="160" t="b">
        <f>IF(COUNTIF(A$4:A32,table[[#This Row],[Désignation]])=1,MAX(K$4:K31)+1)</f>
        <v>0</v>
      </c>
      <c r="N32" s="166" t="str">
        <f>IFERROR(INDEX(table[Désignation],MATCH(ROW()-4,table[Ordre],0)),"")</f>
        <v/>
      </c>
    </row>
    <row r="33" spans="1:14">
      <c r="A33" s="66" t="s">
        <v>23</v>
      </c>
      <c r="B33" s="59" t="s">
        <v>45</v>
      </c>
      <c r="C33" s="59" t="s">
        <v>70</v>
      </c>
      <c r="D33" s="59" t="s">
        <v>71</v>
      </c>
      <c r="E33" s="60">
        <v>1</v>
      </c>
      <c r="F33" s="60">
        <v>1</v>
      </c>
      <c r="G33" s="60">
        <v>1</v>
      </c>
      <c r="H33" s="61">
        <v>1210</v>
      </c>
      <c r="I33" s="62">
        <v>0</v>
      </c>
      <c r="J33" s="62">
        <f>Devis!$D$8</f>
        <v>0</v>
      </c>
      <c r="K33" s="160" t="b">
        <f>IF(COUNTIF(A$4:A33,table[[#This Row],[Désignation]])=1,MAX(K$4:K32)+1)</f>
        <v>0</v>
      </c>
      <c r="N33" s="166" t="str">
        <f>IFERROR(INDEX(table[Désignation],MATCH(ROW()-4,table[Ordre],0)),"")</f>
        <v/>
      </c>
    </row>
    <row r="34" spans="1:14">
      <c r="A34" s="42" t="s">
        <v>23</v>
      </c>
      <c r="B34" s="63" t="s">
        <v>45</v>
      </c>
      <c r="C34" s="63" t="s">
        <v>72</v>
      </c>
      <c r="D34" s="63" t="s">
        <v>73</v>
      </c>
      <c r="E34" s="64">
        <v>5.4</v>
      </c>
      <c r="F34" s="64">
        <v>1</v>
      </c>
      <c r="G34" s="64">
        <v>1</v>
      </c>
      <c r="H34" s="19">
        <v>1.76</v>
      </c>
      <c r="I34" s="65">
        <v>0</v>
      </c>
      <c r="J34" s="65">
        <f>Devis!$D$8</f>
        <v>0</v>
      </c>
      <c r="K34" s="160" t="b">
        <f>IF(COUNTIF(A$4:A34,table[[#This Row],[Désignation]])=1,MAX(K$4:K33)+1)</f>
        <v>0</v>
      </c>
      <c r="N34" s="166" t="str">
        <f>IFERROR(INDEX(table[Désignation],MATCH(ROW()-4,table[Ordre],0)),"")</f>
        <v/>
      </c>
    </row>
    <row r="35" spans="1:14">
      <c r="A35" s="58" t="s">
        <v>23</v>
      </c>
      <c r="B35" s="59" t="s">
        <v>45</v>
      </c>
      <c r="C35" s="59" t="s">
        <v>74</v>
      </c>
      <c r="D35" s="59" t="s">
        <v>75</v>
      </c>
      <c r="E35" s="60">
        <v>1</v>
      </c>
      <c r="F35" s="60">
        <v>1</v>
      </c>
      <c r="G35" s="60">
        <v>1</v>
      </c>
      <c r="H35" s="61">
        <v>3.58</v>
      </c>
      <c r="I35" s="62">
        <v>0</v>
      </c>
      <c r="J35" s="62">
        <f>Devis!$D$8</f>
        <v>0</v>
      </c>
      <c r="K35" s="160" t="b">
        <f>IF(COUNTIF(A$4:A35,table[[#This Row],[Désignation]])=1,MAX(K$4:K34)+1)</f>
        <v>0</v>
      </c>
      <c r="N35" s="166" t="str">
        <f>IFERROR(INDEX(table[Désignation],MATCH(ROW()-4,table[Ordre],0)),"")</f>
        <v/>
      </c>
    </row>
    <row r="36" spans="1:14">
      <c r="A36" s="41" t="s">
        <v>23</v>
      </c>
      <c r="B36" s="63" t="s">
        <v>45</v>
      </c>
      <c r="C36" s="63" t="s">
        <v>76</v>
      </c>
      <c r="D36" s="63"/>
      <c r="E36" s="64">
        <v>1</v>
      </c>
      <c r="F36" s="64">
        <v>1</v>
      </c>
      <c r="G36" s="64">
        <v>1</v>
      </c>
      <c r="H36" s="19"/>
      <c r="I36" s="65">
        <v>0</v>
      </c>
      <c r="J36" s="65">
        <f>Devis!$D$8</f>
        <v>0</v>
      </c>
      <c r="K36" s="160" t="b">
        <f>IF(COUNTIF(A$4:A36,table[[#This Row],[Désignation]])=1,MAX(K$4:K35)+1)</f>
        <v>0</v>
      </c>
      <c r="N36" s="166" t="str">
        <f>IFERROR(INDEX(table[Désignation],MATCH(ROW()-4,table[Ordre],0)),"")</f>
        <v/>
      </c>
    </row>
    <row r="37" spans="1:14">
      <c r="A37" s="58" t="s">
        <v>23</v>
      </c>
      <c r="B37" s="59" t="s">
        <v>45</v>
      </c>
      <c r="C37" s="59" t="s">
        <v>77</v>
      </c>
      <c r="D37" s="59"/>
      <c r="E37" s="60">
        <v>1</v>
      </c>
      <c r="F37" s="60">
        <v>1</v>
      </c>
      <c r="G37" s="60">
        <v>1</v>
      </c>
      <c r="H37" s="61"/>
      <c r="I37" s="62">
        <v>0</v>
      </c>
      <c r="J37" s="62">
        <f>Devis!$D$8</f>
        <v>0</v>
      </c>
      <c r="K37" s="160" t="b">
        <f>IF(COUNTIF(A$4:A37,table[[#This Row],[Désignation]])=1,MAX(K$4:K36)+1)</f>
        <v>0</v>
      </c>
      <c r="N37" s="166" t="str">
        <f>IFERROR(INDEX(table[Désignation],MATCH(ROW()-4,table[Ordre],0)),"")</f>
        <v/>
      </c>
    </row>
    <row r="38" spans="1:14">
      <c r="A38" s="41" t="s">
        <v>23</v>
      </c>
      <c r="B38" s="63" t="s">
        <v>45</v>
      </c>
      <c r="C38" s="63" t="s">
        <v>78</v>
      </c>
      <c r="D38" s="63" t="s">
        <v>79</v>
      </c>
      <c r="E38" s="64">
        <v>2.8</v>
      </c>
      <c r="F38" s="64">
        <v>2.0699999999999998</v>
      </c>
      <c r="G38" s="64">
        <v>1</v>
      </c>
      <c r="H38" s="19">
        <v>14.7</v>
      </c>
      <c r="I38" s="65">
        <v>0</v>
      </c>
      <c r="J38" s="65">
        <f>Devis!$D$8</f>
        <v>0</v>
      </c>
      <c r="K38" s="160" t="b">
        <f>IF(COUNTIF(A$4:A38,table[[#This Row],[Désignation]])=1,MAX(K$4:K37)+1)</f>
        <v>0</v>
      </c>
      <c r="N38" s="166" t="str">
        <f>IFERROR(INDEX(table[Désignation],MATCH(ROW()-4,table[Ordre],0)),"")</f>
        <v/>
      </c>
    </row>
    <row r="39" spans="1:14">
      <c r="A39" s="58" t="s">
        <v>23</v>
      </c>
      <c r="B39" s="59" t="s">
        <v>45</v>
      </c>
      <c r="C39" s="59" t="s">
        <v>78</v>
      </c>
      <c r="D39" s="59" t="s">
        <v>80</v>
      </c>
      <c r="E39" s="60">
        <v>2.8</v>
      </c>
      <c r="F39" s="60">
        <v>1.31</v>
      </c>
      <c r="G39" s="60">
        <v>1</v>
      </c>
      <c r="H39" s="61">
        <v>19.7</v>
      </c>
      <c r="I39" s="62">
        <v>0</v>
      </c>
      <c r="J39" s="62">
        <f>Devis!$D$8</f>
        <v>0</v>
      </c>
      <c r="K39" s="160" t="b">
        <f>IF(COUNTIF(A$4:A39,table[[#This Row],[Désignation]])=1,MAX(K$4:K38)+1)</f>
        <v>0</v>
      </c>
      <c r="N39" s="166" t="str">
        <f>IFERROR(INDEX(table[Désignation],MATCH(ROW()-4,table[Ordre],0)),"")</f>
        <v/>
      </c>
    </row>
    <row r="40" spans="1:14">
      <c r="A40" s="41" t="s">
        <v>23</v>
      </c>
      <c r="B40" s="63" t="s">
        <v>45</v>
      </c>
      <c r="C40" s="63" t="s">
        <v>81</v>
      </c>
      <c r="D40" s="63" t="s">
        <v>82</v>
      </c>
      <c r="E40" s="64">
        <v>2.5</v>
      </c>
      <c r="F40" s="64">
        <v>1.25</v>
      </c>
      <c r="G40" s="64">
        <v>1</v>
      </c>
      <c r="H40" s="19">
        <v>11.15</v>
      </c>
      <c r="I40" s="65">
        <v>0</v>
      </c>
      <c r="J40" s="65">
        <f>Devis!$D$8</f>
        <v>0</v>
      </c>
      <c r="K40" s="160" t="b">
        <f>IF(COUNTIF(A$4:A40,table[[#This Row],[Désignation]])=1,MAX(K$4:K39)+1)</f>
        <v>0</v>
      </c>
      <c r="N40" s="166" t="str">
        <f>IFERROR(INDEX(table[Désignation],MATCH(ROW()-4,table[Ordre],0)),"")</f>
        <v/>
      </c>
    </row>
    <row r="41" spans="1:14">
      <c r="A41" s="58" t="s">
        <v>23</v>
      </c>
      <c r="B41" s="59" t="s">
        <v>45</v>
      </c>
      <c r="C41" s="59" t="s">
        <v>81</v>
      </c>
      <c r="D41" s="59" t="s">
        <v>83</v>
      </c>
      <c r="E41" s="60">
        <v>2.5</v>
      </c>
      <c r="F41" s="60">
        <v>1.25</v>
      </c>
      <c r="G41" s="60">
        <v>1</v>
      </c>
      <c r="H41" s="61">
        <v>12.9</v>
      </c>
      <c r="I41" s="62">
        <v>0</v>
      </c>
      <c r="J41" s="62">
        <f>Devis!$D$8</f>
        <v>0</v>
      </c>
      <c r="K41" s="160" t="b">
        <f>IF(COUNTIF(A$4:A41,table[[#This Row],[Désignation]])=1,MAX(K$4:K40)+1)</f>
        <v>0</v>
      </c>
      <c r="N41" s="166" t="str">
        <f>IFERROR(INDEX(table[Désignation],MATCH(ROW()-4,table[Ordre],0)),"")</f>
        <v/>
      </c>
    </row>
    <row r="42" spans="1:14">
      <c r="A42" s="41" t="s">
        <v>23</v>
      </c>
      <c r="B42" s="63" t="s">
        <v>45</v>
      </c>
      <c r="C42" s="63" t="s">
        <v>84</v>
      </c>
      <c r="D42" s="63"/>
      <c r="E42" s="64">
        <v>3.04</v>
      </c>
      <c r="F42" s="64">
        <v>1.53</v>
      </c>
      <c r="G42" s="64">
        <v>1</v>
      </c>
      <c r="H42" s="19">
        <v>19.22</v>
      </c>
      <c r="I42" s="65">
        <v>0</v>
      </c>
      <c r="J42" s="65">
        <f>Devis!$D$8</f>
        <v>0</v>
      </c>
      <c r="K42" s="160" t="b">
        <f>IF(COUNTIF(A$4:A42,table[[#This Row],[Désignation]])=1,MAX(K$4:K41)+1)</f>
        <v>0</v>
      </c>
      <c r="N42" s="166" t="str">
        <f>IFERROR(INDEX(table[Désignation],MATCH(ROW()-4,table[Ordre],0)),"")</f>
        <v/>
      </c>
    </row>
    <row r="43" spans="1:14">
      <c r="A43" s="58" t="s">
        <v>23</v>
      </c>
      <c r="B43" s="59" t="s">
        <v>45</v>
      </c>
      <c r="C43" s="59" t="s">
        <v>85</v>
      </c>
      <c r="D43" s="59"/>
      <c r="E43" s="60">
        <v>3.04</v>
      </c>
      <c r="F43" s="60">
        <v>1.53</v>
      </c>
      <c r="G43" s="60">
        <v>1</v>
      </c>
      <c r="H43" s="61">
        <v>41</v>
      </c>
      <c r="I43" s="62">
        <v>0</v>
      </c>
      <c r="J43" s="62">
        <f>Devis!$D$8</f>
        <v>0</v>
      </c>
      <c r="K43" s="160" t="b">
        <f>IF(COUNTIF(A$4:A43,table[[#This Row],[Désignation]])=1,MAX(K$4:K42)+1)</f>
        <v>0</v>
      </c>
      <c r="N43" s="166" t="str">
        <f>IFERROR(INDEX(table[Désignation],MATCH(ROW()-4,table[Ordre],0)),"")</f>
        <v/>
      </c>
    </row>
    <row r="44" spans="1:14">
      <c r="A44" s="41" t="s">
        <v>23</v>
      </c>
      <c r="B44" s="63" t="s">
        <v>45</v>
      </c>
      <c r="C44" s="63" t="s">
        <v>86</v>
      </c>
      <c r="D44" s="63" t="s">
        <v>87</v>
      </c>
      <c r="E44" s="64">
        <v>3.07</v>
      </c>
      <c r="F44" s="64">
        <v>1.32</v>
      </c>
      <c r="G44" s="64">
        <v>1</v>
      </c>
      <c r="H44" s="19">
        <v>96.7</v>
      </c>
      <c r="I44" s="65">
        <v>0</v>
      </c>
      <c r="J44" s="65">
        <f>Devis!$D$8</f>
        <v>0</v>
      </c>
      <c r="K44" s="160" t="b">
        <f>IF(COUNTIF(A$4:A44,table[[#This Row],[Désignation]])=1,MAX(K$4:K43)+1)</f>
        <v>0</v>
      </c>
      <c r="N44" s="166" t="str">
        <f>IFERROR(INDEX(table[Désignation],MATCH(ROW()-4,table[Ordre],0)),"")</f>
        <v/>
      </c>
    </row>
    <row r="45" spans="1:14">
      <c r="A45" s="58" t="s">
        <v>23</v>
      </c>
      <c r="B45" s="59" t="s">
        <v>45</v>
      </c>
      <c r="C45" s="59" t="s">
        <v>88</v>
      </c>
      <c r="D45" s="59" t="s">
        <v>89</v>
      </c>
      <c r="E45" s="60">
        <v>2.5</v>
      </c>
      <c r="F45" s="60">
        <v>1.22</v>
      </c>
      <c r="G45" s="60">
        <v>1</v>
      </c>
      <c r="H45" s="61">
        <v>32.17</v>
      </c>
      <c r="I45" s="62">
        <v>0</v>
      </c>
      <c r="J45" s="62">
        <f>Devis!$D$8</f>
        <v>0</v>
      </c>
      <c r="K45" s="160" t="b">
        <f>IF(COUNTIF(A$4:A45,table[[#This Row],[Désignation]])=1,MAX(K$4:K44)+1)</f>
        <v>0</v>
      </c>
      <c r="N45" s="166" t="str">
        <f>IFERROR(INDEX(table[Désignation],MATCH(ROW()-4,table[Ordre],0)),"")</f>
        <v/>
      </c>
    </row>
    <row r="46" spans="1:14">
      <c r="A46" s="41" t="s">
        <v>23</v>
      </c>
      <c r="B46" s="63" t="s">
        <v>45</v>
      </c>
      <c r="C46" s="63" t="s">
        <v>90</v>
      </c>
      <c r="D46" s="63" t="s">
        <v>82</v>
      </c>
      <c r="E46" s="64">
        <v>2.5</v>
      </c>
      <c r="F46" s="64">
        <v>1.24</v>
      </c>
      <c r="G46" s="64">
        <v>1</v>
      </c>
      <c r="H46" s="19">
        <v>23.12</v>
      </c>
      <c r="I46" s="65">
        <v>0</v>
      </c>
      <c r="J46" s="65">
        <f>Devis!$D$8</f>
        <v>0</v>
      </c>
      <c r="K46" s="160" t="b">
        <f>IF(COUNTIF(A$4:A46,table[[#This Row],[Désignation]])=1,MAX(K$4:K45)+1)</f>
        <v>0</v>
      </c>
      <c r="N46" s="166" t="str">
        <f>IFERROR(INDEX(table[Désignation],MATCH(ROW()-4,table[Ordre],0)),"")</f>
        <v/>
      </c>
    </row>
    <row r="47" spans="1:14">
      <c r="A47" s="66" t="s">
        <v>23</v>
      </c>
      <c r="B47" s="59" t="s">
        <v>45</v>
      </c>
      <c r="C47" s="59" t="s">
        <v>91</v>
      </c>
      <c r="D47" s="59" t="s">
        <v>89</v>
      </c>
      <c r="E47" s="60">
        <v>2.5</v>
      </c>
      <c r="F47" s="60">
        <v>1.22</v>
      </c>
      <c r="G47" s="60">
        <v>1</v>
      </c>
      <c r="H47" s="61">
        <v>13.8</v>
      </c>
      <c r="I47" s="62">
        <v>0</v>
      </c>
      <c r="J47" s="62">
        <f>Devis!$D$8</f>
        <v>0</v>
      </c>
      <c r="K47" s="160" t="b">
        <f>IF(COUNTIF(A$4:A47,table[[#This Row],[Désignation]])=1,MAX(K$4:K46)+1)</f>
        <v>0</v>
      </c>
      <c r="N47" s="166" t="str">
        <f>IFERROR(INDEX(table[Désignation],MATCH(ROW()-4,table[Ordre],0)),"")</f>
        <v/>
      </c>
    </row>
    <row r="48" spans="1:14">
      <c r="A48" s="42" t="s">
        <v>23</v>
      </c>
      <c r="B48" s="63" t="s">
        <v>45</v>
      </c>
      <c r="C48" s="63" t="s">
        <v>92</v>
      </c>
      <c r="D48" s="63" t="s">
        <v>69</v>
      </c>
      <c r="E48" s="64">
        <v>5</v>
      </c>
      <c r="F48" s="64">
        <v>2.0499999999999998</v>
      </c>
      <c r="G48" s="64">
        <v>1</v>
      </c>
      <c r="H48" s="19">
        <v>26.55</v>
      </c>
      <c r="I48" s="65">
        <v>0</v>
      </c>
      <c r="J48" s="65">
        <f>Devis!$D$8</f>
        <v>0</v>
      </c>
      <c r="K48" s="160" t="b">
        <f>IF(COUNTIF(A$4:A48,table[[#This Row],[Désignation]])=1,MAX(K$4:K47)+1)</f>
        <v>0</v>
      </c>
      <c r="N48" s="166" t="str">
        <f>IFERROR(INDEX(table[Désignation],MATCH(ROW()-4,table[Ordre],0)),"")</f>
        <v/>
      </c>
    </row>
    <row r="49" spans="1:14">
      <c r="A49" s="58" t="s">
        <v>23</v>
      </c>
      <c r="B49" s="59" t="s">
        <v>45</v>
      </c>
      <c r="C49" s="59" t="s">
        <v>93</v>
      </c>
      <c r="D49" s="59" t="s">
        <v>94</v>
      </c>
      <c r="E49" s="60">
        <v>5.0999999999999996</v>
      </c>
      <c r="F49" s="60">
        <v>1</v>
      </c>
      <c r="G49" s="60">
        <v>1</v>
      </c>
      <c r="H49" s="61">
        <v>2.16</v>
      </c>
      <c r="I49" s="62">
        <v>0</v>
      </c>
      <c r="J49" s="62">
        <f>Devis!$D$8</f>
        <v>0</v>
      </c>
      <c r="K49" s="160" t="b">
        <f>IF(COUNTIF(A$4:A49,table[[#This Row],[Désignation]])=1,MAX(K$4:K48)+1)</f>
        <v>0</v>
      </c>
      <c r="N49" s="166" t="str">
        <f>IFERROR(INDEX(table[Désignation],MATCH(ROW()-4,table[Ordre],0)),"")</f>
        <v/>
      </c>
    </row>
    <row r="50" spans="1:14">
      <c r="A50" s="41" t="s">
        <v>23</v>
      </c>
      <c r="B50" s="63" t="s">
        <v>45</v>
      </c>
      <c r="C50" s="63" t="s">
        <v>95</v>
      </c>
      <c r="D50" s="63" t="s">
        <v>89</v>
      </c>
      <c r="E50" s="64">
        <v>2.5</v>
      </c>
      <c r="F50" s="64">
        <v>1.22</v>
      </c>
      <c r="G50" s="64">
        <v>1</v>
      </c>
      <c r="H50" s="19">
        <v>16.25</v>
      </c>
      <c r="I50" s="65">
        <v>0</v>
      </c>
      <c r="J50" s="65">
        <f>Devis!$D$8</f>
        <v>0</v>
      </c>
      <c r="K50" s="160" t="b">
        <f>IF(COUNTIF(A$4:A50,table[[#This Row],[Désignation]])=1,MAX(K$4:K49)+1)</f>
        <v>0</v>
      </c>
      <c r="N50" s="166" t="str">
        <f>IFERROR(INDEX(table[Désignation],MATCH(ROW()-4,table[Ordre],0)),"")</f>
        <v/>
      </c>
    </row>
    <row r="51" spans="1:14">
      <c r="A51" s="58" t="s">
        <v>23</v>
      </c>
      <c r="B51" s="59" t="s">
        <v>45</v>
      </c>
      <c r="C51" s="59" t="s">
        <v>96</v>
      </c>
      <c r="D51" s="59" t="s">
        <v>97</v>
      </c>
      <c r="E51" s="60">
        <v>1</v>
      </c>
      <c r="F51" s="60">
        <v>5.4</v>
      </c>
      <c r="G51" s="60">
        <v>1</v>
      </c>
      <c r="H51" s="61">
        <v>4.16</v>
      </c>
      <c r="I51" s="62">
        <v>0</v>
      </c>
      <c r="J51" s="62">
        <f>Devis!$D$8</f>
        <v>0</v>
      </c>
      <c r="K51" s="160" t="b">
        <f>IF(COUNTIF(A$4:A51,table[[#This Row],[Désignation]])=1,MAX(K$4:K50)+1)</f>
        <v>0</v>
      </c>
      <c r="N51" s="166" t="str">
        <f>IFERROR(INDEX(table[Désignation],MATCH(ROW()-4,table[Ordre],0)),"")</f>
        <v/>
      </c>
    </row>
    <row r="52" spans="1:14">
      <c r="A52" s="41" t="s">
        <v>23</v>
      </c>
      <c r="B52" s="63" t="s">
        <v>45</v>
      </c>
      <c r="C52" s="63" t="s">
        <v>98</v>
      </c>
      <c r="D52" s="63" t="s">
        <v>99</v>
      </c>
      <c r="E52" s="64">
        <v>3.1</v>
      </c>
      <c r="F52" s="64">
        <v>1.53</v>
      </c>
      <c r="G52" s="64">
        <v>1</v>
      </c>
      <c r="H52" s="19">
        <v>7</v>
      </c>
      <c r="I52" s="65">
        <v>0</v>
      </c>
      <c r="J52" s="65">
        <f>Devis!$D$8</f>
        <v>0</v>
      </c>
      <c r="K52" s="160" t="b">
        <f>IF(COUNTIF(A$4:A52,table[[#This Row],[Désignation]])=1,MAX(K$4:K51)+1)</f>
        <v>0</v>
      </c>
      <c r="N52" s="166" t="str">
        <f>IFERROR(INDEX(table[Désignation],MATCH(ROW()-4,table[Ordre],0)),"")</f>
        <v/>
      </c>
    </row>
    <row r="53" spans="1:14">
      <c r="A53" s="58" t="s">
        <v>23</v>
      </c>
      <c r="B53" s="59" t="s">
        <v>45</v>
      </c>
      <c r="C53" s="59" t="s">
        <v>95</v>
      </c>
      <c r="D53" s="59"/>
      <c r="E53" s="60">
        <v>2.5</v>
      </c>
      <c r="F53" s="60">
        <v>1.22</v>
      </c>
      <c r="G53" s="60">
        <v>1</v>
      </c>
      <c r="H53" s="61"/>
      <c r="I53" s="62">
        <v>0</v>
      </c>
      <c r="J53" s="62">
        <f>Devis!$D$8</f>
        <v>0</v>
      </c>
      <c r="K53" s="160" t="b">
        <f>IF(COUNTIF(A$4:A53,table[[#This Row],[Désignation]])=1,MAX(K$4:K52)+1)</f>
        <v>0</v>
      </c>
      <c r="N53" s="166" t="str">
        <f>IFERROR(INDEX(table[Désignation],MATCH(ROW()-4,table[Ordre],0)),"")</f>
        <v/>
      </c>
    </row>
    <row r="54" spans="1:14">
      <c r="A54" s="41" t="s">
        <v>26</v>
      </c>
      <c r="B54" s="63" t="s">
        <v>100</v>
      </c>
      <c r="C54" s="68" t="s">
        <v>101</v>
      </c>
      <c r="D54" s="63">
        <v>55451</v>
      </c>
      <c r="E54" s="64">
        <v>1</v>
      </c>
      <c r="F54" s="64">
        <v>1</v>
      </c>
      <c r="G54" s="64">
        <v>1</v>
      </c>
      <c r="H54" s="19">
        <v>7.99</v>
      </c>
      <c r="I54" s="65">
        <v>0</v>
      </c>
      <c r="J54" s="65">
        <f>Devis!$D$8</f>
        <v>0</v>
      </c>
      <c r="K54" s="160" t="b">
        <f>IF(COUNTIF(A$4:A54,table[[#This Row],[Désignation]])=1,MAX(K$4:K53)+1)</f>
        <v>0</v>
      </c>
      <c r="N54" s="166" t="str">
        <f>IFERROR(INDEX(table[Désignation],MATCH(ROW()-4,table[Ordre],0)),"")</f>
        <v/>
      </c>
    </row>
    <row r="55" spans="1:14">
      <c r="A55" s="58" t="s">
        <v>26</v>
      </c>
      <c r="B55" s="59" t="s">
        <v>100</v>
      </c>
      <c r="C55" s="59" t="s">
        <v>102</v>
      </c>
      <c r="D55" s="59"/>
      <c r="E55" s="60">
        <v>1</v>
      </c>
      <c r="F55" s="60">
        <v>1</v>
      </c>
      <c r="G55" s="60">
        <v>1</v>
      </c>
      <c r="H55" s="61">
        <v>1.6</v>
      </c>
      <c r="I55" s="62">
        <v>0</v>
      </c>
      <c r="J55" s="62">
        <f>Devis!$D$8</f>
        <v>0</v>
      </c>
      <c r="K55" s="160" t="b">
        <f>IF(COUNTIF(A$4:A55,table[[#This Row],[Désignation]])=1,MAX(K$4:K54)+1)</f>
        <v>0</v>
      </c>
      <c r="N55" s="166" t="str">
        <f>IFERROR(INDEX(table[Désignation],MATCH(ROW()-4,table[Ordre],0)),"")</f>
        <v/>
      </c>
    </row>
    <row r="56" spans="1:14">
      <c r="A56" s="41" t="s">
        <v>26</v>
      </c>
      <c r="B56" s="63" t="s">
        <v>100</v>
      </c>
      <c r="C56" s="63" t="s">
        <v>103</v>
      </c>
      <c r="D56" s="63" t="s">
        <v>104</v>
      </c>
      <c r="E56" s="64">
        <v>1</v>
      </c>
      <c r="F56" s="64">
        <v>1</v>
      </c>
      <c r="G56" s="64">
        <v>1</v>
      </c>
      <c r="H56" s="19">
        <v>15</v>
      </c>
      <c r="I56" s="65">
        <v>0</v>
      </c>
      <c r="J56" s="65">
        <f>Devis!$D$8</f>
        <v>0</v>
      </c>
      <c r="K56" s="160" t="b">
        <f>IF(COUNTIF(A$4:A56,table[[#This Row],[Désignation]])=1,MAX(K$4:K55)+1)</f>
        <v>0</v>
      </c>
      <c r="N56" s="166" t="str">
        <f>IFERROR(INDEX(table[Désignation],MATCH(ROW()-4,table[Ordre],0)),"")</f>
        <v/>
      </c>
    </row>
    <row r="57" spans="1:14">
      <c r="A57" s="58" t="s">
        <v>27</v>
      </c>
      <c r="B57" s="59" t="s">
        <v>100</v>
      </c>
      <c r="C57" s="59" t="s">
        <v>105</v>
      </c>
      <c r="D57" s="69"/>
      <c r="E57" s="60">
        <v>1</v>
      </c>
      <c r="F57" s="60">
        <v>1</v>
      </c>
      <c r="G57" s="60">
        <v>1</v>
      </c>
      <c r="H57" s="61">
        <v>0.41</v>
      </c>
      <c r="I57" s="62">
        <v>0</v>
      </c>
      <c r="J57" s="62">
        <f>Devis!$D$8</f>
        <v>0</v>
      </c>
      <c r="K57" s="160">
        <f>IF(COUNTIF(A$4:A57,table[[#This Row],[Désignation]])=1,MAX(K$4:K56)+1)</f>
        <v>3</v>
      </c>
      <c r="N57" s="166" t="str">
        <f>IFERROR(INDEX(table[Désignation],MATCH(ROW()-4,table[Ordre],0)),"")</f>
        <v/>
      </c>
    </row>
    <row r="58" spans="1:14">
      <c r="A58" s="41" t="s">
        <v>26</v>
      </c>
      <c r="B58" s="63" t="s">
        <v>100</v>
      </c>
      <c r="C58" s="63" t="s">
        <v>106</v>
      </c>
      <c r="D58" s="63">
        <v>31797</v>
      </c>
      <c r="E58" s="64">
        <v>1</v>
      </c>
      <c r="F58" s="64">
        <v>1</v>
      </c>
      <c r="G58" s="64">
        <v>1</v>
      </c>
      <c r="H58" s="19">
        <v>7.24</v>
      </c>
      <c r="I58" s="65">
        <v>0</v>
      </c>
      <c r="J58" s="65">
        <f>Devis!$D$8</f>
        <v>0</v>
      </c>
      <c r="K58" s="160" t="b">
        <f>IF(COUNTIF(A$4:A58,table[[#This Row],[Désignation]])=1,MAX(K$4:K57)+1)</f>
        <v>0</v>
      </c>
      <c r="N58" s="166" t="str">
        <f>IFERROR(INDEX(table[Désignation],MATCH(ROW()-4,table[Ordre],0)),"")</f>
        <v/>
      </c>
    </row>
    <row r="59" spans="1:14">
      <c r="A59" s="58" t="s">
        <v>26</v>
      </c>
      <c r="B59" s="59" t="s">
        <v>100</v>
      </c>
      <c r="C59" s="59" t="s">
        <v>107</v>
      </c>
      <c r="D59" s="59">
        <v>22902</v>
      </c>
      <c r="E59" s="60">
        <v>1</v>
      </c>
      <c r="F59" s="60">
        <v>1</v>
      </c>
      <c r="G59" s="60">
        <v>1</v>
      </c>
      <c r="H59" s="61">
        <v>77.849999999999994</v>
      </c>
      <c r="I59" s="62">
        <v>0</v>
      </c>
      <c r="J59" s="62">
        <f>Devis!$D$8</f>
        <v>0</v>
      </c>
      <c r="K59" s="160" t="b">
        <f>IF(COUNTIF(A$4:A59,table[[#This Row],[Désignation]])=1,MAX(K$4:K58)+1)</f>
        <v>0</v>
      </c>
      <c r="N59" s="166" t="str">
        <f>IFERROR(INDEX(table[Désignation],MATCH(ROW()-4,table[Ordre],0)),"")</f>
        <v/>
      </c>
    </row>
    <row r="60" spans="1:14">
      <c r="A60" s="41" t="s">
        <v>26</v>
      </c>
      <c r="B60" s="63" t="s">
        <v>100</v>
      </c>
      <c r="C60" s="63" t="s">
        <v>108</v>
      </c>
      <c r="D60" s="63">
        <v>999996</v>
      </c>
      <c r="E60" s="64">
        <v>1</v>
      </c>
      <c r="F60" s="64">
        <v>1</v>
      </c>
      <c r="G60" s="64">
        <v>1</v>
      </c>
      <c r="H60" s="19">
        <v>18.28</v>
      </c>
      <c r="I60" s="65">
        <v>0</v>
      </c>
      <c r="J60" s="65">
        <f>Devis!$D$8</f>
        <v>0</v>
      </c>
      <c r="K60" s="160" t="b">
        <f>IF(COUNTIF(A$4:A60,table[[#This Row],[Désignation]])=1,MAX(K$4:K59)+1)</f>
        <v>0</v>
      </c>
      <c r="N60" s="166" t="str">
        <f>IFERROR(INDEX(table[Désignation],MATCH(ROW()-4,table[Ordre],0)),"")</f>
        <v/>
      </c>
    </row>
    <row r="61" spans="1:14">
      <c r="A61" s="58" t="s">
        <v>26</v>
      </c>
      <c r="B61" s="59" t="s">
        <v>100</v>
      </c>
      <c r="C61" s="59" t="s">
        <v>109</v>
      </c>
      <c r="D61" s="59">
        <v>4332</v>
      </c>
      <c r="E61" s="60">
        <v>1</v>
      </c>
      <c r="F61" s="60">
        <v>1</v>
      </c>
      <c r="G61" s="60">
        <v>1</v>
      </c>
      <c r="H61" s="61">
        <v>3.85</v>
      </c>
      <c r="I61" s="62">
        <v>0</v>
      </c>
      <c r="J61" s="62">
        <f>Devis!$D$8</f>
        <v>0</v>
      </c>
      <c r="K61" s="160" t="b">
        <f>IF(COUNTIF(A$4:A61,table[[#This Row],[Désignation]])=1,MAX(K$4:K60)+1)</f>
        <v>0</v>
      </c>
      <c r="N61" s="166" t="str">
        <f>IFERROR(INDEX(table[Désignation],MATCH(ROW()-4,table[Ordre],0)),"")</f>
        <v/>
      </c>
    </row>
    <row r="62" spans="1:14">
      <c r="A62" s="42" t="s">
        <v>26</v>
      </c>
      <c r="B62" s="63" t="s">
        <v>100</v>
      </c>
      <c r="C62" s="68" t="s">
        <v>110</v>
      </c>
      <c r="D62" s="63"/>
      <c r="E62" s="64">
        <v>1</v>
      </c>
      <c r="F62" s="64">
        <v>1</v>
      </c>
      <c r="G62" s="64">
        <v>1</v>
      </c>
      <c r="H62" s="19">
        <v>38.33</v>
      </c>
      <c r="I62" s="65">
        <v>0</v>
      </c>
      <c r="J62" s="65">
        <f>Devis!$D$8</f>
        <v>0</v>
      </c>
      <c r="K62" s="160" t="b">
        <f>IF(COUNTIF(A$4:A62,table[[#This Row],[Désignation]])=1,MAX(K$4:K61)+1)</f>
        <v>0</v>
      </c>
      <c r="N62" s="166" t="str">
        <f>IFERROR(INDEX(table[Désignation],MATCH(ROW()-4,table[Ordre],0)),"")</f>
        <v/>
      </c>
    </row>
    <row r="63" spans="1:14">
      <c r="A63" s="58" t="s">
        <v>26</v>
      </c>
      <c r="B63" s="59" t="s">
        <v>100</v>
      </c>
      <c r="C63" s="59" t="s">
        <v>111</v>
      </c>
      <c r="D63" s="59"/>
      <c r="E63" s="60">
        <v>1</v>
      </c>
      <c r="F63" s="60">
        <v>1</v>
      </c>
      <c r="G63" s="60">
        <v>1</v>
      </c>
      <c r="H63" s="61">
        <v>229</v>
      </c>
      <c r="I63" s="62">
        <v>0</v>
      </c>
      <c r="J63" s="62">
        <f>Devis!$D$8</f>
        <v>0</v>
      </c>
      <c r="K63" s="160" t="b">
        <f>IF(COUNTIF(A$4:A63,table[[#This Row],[Désignation]])=1,MAX(K$4:K62)+1)</f>
        <v>0</v>
      </c>
      <c r="N63" s="166" t="str">
        <f>IFERROR(INDEX(table[Désignation],MATCH(ROW()-4,table[Ordre],0)),"")</f>
        <v/>
      </c>
    </row>
    <row r="64" spans="1:14">
      <c r="A64" s="42" t="s">
        <v>24</v>
      </c>
      <c r="B64" s="63" t="s">
        <v>112</v>
      </c>
      <c r="C64" s="70" t="s">
        <v>113</v>
      </c>
      <c r="D64" s="71" t="s">
        <v>114</v>
      </c>
      <c r="E64" s="72">
        <v>1</v>
      </c>
      <c r="F64" s="72">
        <v>1</v>
      </c>
      <c r="G64" s="72">
        <v>1</v>
      </c>
      <c r="H64" s="102">
        <v>55</v>
      </c>
      <c r="I64" s="65">
        <v>0</v>
      </c>
      <c r="J64" s="65">
        <f>Devis!$D$8</f>
        <v>0</v>
      </c>
      <c r="K64" s="160">
        <f>IF(COUNTIF(A$4:A64,table[[#This Row],[Désignation]])=1,MAX(K$4:K63)+1)</f>
        <v>4</v>
      </c>
      <c r="N64" s="166" t="str">
        <f>IFERROR(INDEX(table[Désignation],MATCH(ROW()-4,table[Ordre],0)),"")</f>
        <v/>
      </c>
    </row>
    <row r="65" spans="1:14">
      <c r="A65" s="66" t="s">
        <v>24</v>
      </c>
      <c r="B65" s="59" t="s">
        <v>112</v>
      </c>
      <c r="C65" s="70" t="s">
        <v>115</v>
      </c>
      <c r="D65" s="71" t="s">
        <v>114</v>
      </c>
      <c r="E65" s="72">
        <v>1</v>
      </c>
      <c r="F65" s="72">
        <v>1</v>
      </c>
      <c r="G65" s="72">
        <v>1</v>
      </c>
      <c r="H65" s="102">
        <f>Devis!$Q$3</f>
        <v>0</v>
      </c>
      <c r="I65" s="62">
        <v>0</v>
      </c>
      <c r="J65" s="65">
        <f>Devis!$D$8</f>
        <v>0</v>
      </c>
      <c r="K65" s="160" t="b">
        <f>IF(COUNTIF(A$4:A65,table[[#This Row],[Désignation]])=1,MAX(K$4:K64)+1)</f>
        <v>0</v>
      </c>
      <c r="N65" s="166" t="str">
        <f>IFERROR(INDEX(table[Désignation],MATCH(ROW()-4,table[Ordre],0)),"")</f>
        <v/>
      </c>
    </row>
    <row r="66" spans="1:14">
      <c r="A66" s="42" t="s">
        <v>24</v>
      </c>
      <c r="B66" s="63" t="s">
        <v>112</v>
      </c>
      <c r="C66" s="110" t="s">
        <v>116</v>
      </c>
      <c r="D66" s="110" t="s">
        <v>114</v>
      </c>
      <c r="E66" s="111">
        <v>1</v>
      </c>
      <c r="F66" s="111">
        <v>1</v>
      </c>
      <c r="G66" s="111">
        <v>1</v>
      </c>
      <c r="H66" s="112">
        <f>Devis!$Q$4</f>
        <v>0</v>
      </c>
      <c r="I66" s="65">
        <v>0</v>
      </c>
      <c r="J66" s="65">
        <f>Devis!$D$8</f>
        <v>0</v>
      </c>
      <c r="K66" s="160" t="b">
        <f>IF(COUNTIF(A$4:A66,table[[#This Row],[Désignation]])=1,MAX(K$4:K65)+1)</f>
        <v>0</v>
      </c>
      <c r="N66" s="166" t="str">
        <f>IFERROR(INDEX(table[Désignation],MATCH(ROW()-4,table[Ordre],0)),"")</f>
        <v/>
      </c>
    </row>
    <row r="67" spans="1:14">
      <c r="A67" s="66" t="s">
        <v>24</v>
      </c>
      <c r="B67" s="59" t="s">
        <v>112</v>
      </c>
      <c r="C67" s="73" t="s">
        <v>117</v>
      </c>
      <c r="D67" s="74" t="s">
        <v>114</v>
      </c>
      <c r="E67" s="75">
        <v>1</v>
      </c>
      <c r="F67" s="75">
        <v>1</v>
      </c>
      <c r="G67" s="75">
        <v>1</v>
      </c>
      <c r="H67" s="103">
        <f>Devis!$Q$5</f>
        <v>0</v>
      </c>
      <c r="I67" s="62">
        <v>0</v>
      </c>
      <c r="J67" s="65">
        <f>Devis!$D$8</f>
        <v>0</v>
      </c>
      <c r="K67" s="160" t="b">
        <f>IF(COUNTIF(A$4:A67,table[[#This Row],[Désignation]])=1,MAX(K$4:K66)+1)</f>
        <v>0</v>
      </c>
      <c r="N67" s="166" t="str">
        <f>IFERROR(INDEX(table[Désignation],MATCH(ROW()-4,table[Ordre],0)),"")</f>
        <v/>
      </c>
    </row>
    <row r="68" spans="1:14">
      <c r="A68" s="42" t="s">
        <v>24</v>
      </c>
      <c r="B68" s="63" t="s">
        <v>112</v>
      </c>
      <c r="C68" s="139" t="s">
        <v>118</v>
      </c>
      <c r="D68" s="140" t="s">
        <v>114</v>
      </c>
      <c r="E68" s="141">
        <v>1</v>
      </c>
      <c r="F68" s="141">
        <v>1</v>
      </c>
      <c r="G68" s="141">
        <v>1</v>
      </c>
      <c r="H68" s="142">
        <f>Devis!$L$2</f>
        <v>60</v>
      </c>
      <c r="I68" s="65">
        <v>0</v>
      </c>
      <c r="J68" s="65">
        <f>Devis!$D$8</f>
        <v>0</v>
      </c>
      <c r="K68" s="160" t="b">
        <f>IF(COUNTIF(A$4:A68,table[[#This Row],[Désignation]])=1,MAX(K$4:K67)+1)</f>
        <v>0</v>
      </c>
      <c r="N68" s="166" t="str">
        <f>IFERROR(INDEX(table[Désignation],MATCH(ROW()-4,table[Ordre],0)),"")</f>
        <v/>
      </c>
    </row>
    <row r="69" spans="1:14">
      <c r="A69" s="66" t="s">
        <v>24</v>
      </c>
      <c r="B69" s="59" t="s">
        <v>112</v>
      </c>
      <c r="C69" s="132" t="s">
        <v>119</v>
      </c>
      <c r="D69" s="133" t="s">
        <v>114</v>
      </c>
      <c r="E69" s="134">
        <v>1</v>
      </c>
      <c r="F69" s="134">
        <v>1</v>
      </c>
      <c r="G69" s="134">
        <v>1</v>
      </c>
      <c r="H69" s="135">
        <f>Devis!$L$3</f>
        <v>80</v>
      </c>
      <c r="I69" s="62">
        <v>0</v>
      </c>
      <c r="J69" s="65">
        <f>Devis!$D$8</f>
        <v>0</v>
      </c>
      <c r="K69" s="160" t="b">
        <f>IF(COUNTIF(A$4:A69,table[[#This Row],[Désignation]])=1,MAX(K$4:K68)+1)</f>
        <v>0</v>
      </c>
      <c r="N69" s="166" t="str">
        <f>IFERROR(INDEX(table[Désignation],MATCH(ROW()-4,table[Ordre],0)),"")</f>
        <v/>
      </c>
    </row>
    <row r="70" spans="1:14">
      <c r="A70" s="42" t="s">
        <v>24</v>
      </c>
      <c r="B70" s="63" t="s">
        <v>112</v>
      </c>
      <c r="C70" s="125" t="s">
        <v>120</v>
      </c>
      <c r="D70" s="126" t="s">
        <v>114</v>
      </c>
      <c r="E70" s="127">
        <v>1</v>
      </c>
      <c r="F70" s="127">
        <v>1</v>
      </c>
      <c r="G70" s="127">
        <v>1</v>
      </c>
      <c r="H70" s="128">
        <f>Devis!$L$4</f>
        <v>60</v>
      </c>
      <c r="I70" s="65">
        <v>0</v>
      </c>
      <c r="J70" s="65">
        <f>Devis!$D$8</f>
        <v>0</v>
      </c>
      <c r="K70" s="160" t="b">
        <f>IF(COUNTIF(A$4:A70,table[[#This Row],[Désignation]])=1,MAX(K$4:K69)+1)</f>
        <v>0</v>
      </c>
      <c r="N70" s="166" t="str">
        <f>IFERROR(INDEX(table[Désignation],MATCH(ROW()-4,table[Ordre],0)),"")</f>
        <v/>
      </c>
    </row>
    <row r="71" spans="1:14">
      <c r="A71" s="66" t="s">
        <v>24</v>
      </c>
      <c r="B71" s="59" t="s">
        <v>112</v>
      </c>
      <c r="C71" s="79" t="s">
        <v>121</v>
      </c>
      <c r="D71" s="80" t="s">
        <v>114</v>
      </c>
      <c r="E71" s="81">
        <v>1</v>
      </c>
      <c r="F71" s="81">
        <v>1</v>
      </c>
      <c r="G71" s="81">
        <v>1</v>
      </c>
      <c r="H71" s="105">
        <f>Devis!$L$5</f>
        <v>60</v>
      </c>
      <c r="I71" s="62">
        <v>0</v>
      </c>
      <c r="J71" s="65">
        <f>Devis!$D$8</f>
        <v>0</v>
      </c>
      <c r="K71" s="160" t="b">
        <f>IF(COUNTIF(A$4:A71,table[[#This Row],[Désignation]])=1,MAX(K$4:K70)+1)</f>
        <v>0</v>
      </c>
      <c r="N71" s="166" t="str">
        <f>IFERROR(INDEX(table[Désignation],MATCH(ROW()-4,table[Ordre],0)),"")</f>
        <v/>
      </c>
    </row>
    <row r="72" spans="1:14">
      <c r="A72" s="42" t="s">
        <v>24</v>
      </c>
      <c r="B72" s="63" t="s">
        <v>112</v>
      </c>
      <c r="C72" s="79" t="s">
        <v>122</v>
      </c>
      <c r="D72" s="80" t="s">
        <v>114</v>
      </c>
      <c r="E72" s="81">
        <v>1</v>
      </c>
      <c r="F72" s="81">
        <v>1</v>
      </c>
      <c r="G72" s="81">
        <v>1</v>
      </c>
      <c r="H72" s="105">
        <f>Devis!$L$5</f>
        <v>60</v>
      </c>
      <c r="I72" s="65">
        <v>0</v>
      </c>
      <c r="J72" s="65">
        <f>Devis!$D$8</f>
        <v>0</v>
      </c>
      <c r="K72" s="160" t="b">
        <f>IF(COUNTIF(A$4:A72,table[[#This Row],[Désignation]])=1,MAX(K$4:K71)+1)</f>
        <v>0</v>
      </c>
      <c r="N72" s="166" t="str">
        <f>IFERROR(INDEX(table[Désignation],MATCH(ROW()-4,table[Ordre],0)),"")</f>
        <v/>
      </c>
    </row>
    <row r="73" spans="1:14">
      <c r="A73" s="66" t="s">
        <v>24</v>
      </c>
      <c r="B73" s="59" t="s">
        <v>112</v>
      </c>
      <c r="C73" s="79" t="s">
        <v>123</v>
      </c>
      <c r="D73" s="80" t="s">
        <v>114</v>
      </c>
      <c r="E73" s="81">
        <v>1</v>
      </c>
      <c r="F73" s="81">
        <v>1</v>
      </c>
      <c r="G73" s="81">
        <v>1</v>
      </c>
      <c r="H73" s="105">
        <f>Devis!$L$5</f>
        <v>60</v>
      </c>
      <c r="I73" s="62">
        <v>0</v>
      </c>
      <c r="J73" s="65">
        <f>Devis!$D$8</f>
        <v>0</v>
      </c>
      <c r="K73" s="160" t="b">
        <f>IF(COUNTIF(A$4:A73,table[[#This Row],[Désignation]])=1,MAX(K$4:K72)+1)</f>
        <v>0</v>
      </c>
      <c r="N73" s="166" t="str">
        <f>IFERROR(INDEX(table[Désignation],MATCH(ROW()-4,table[Ordre],0)),"")</f>
        <v/>
      </c>
    </row>
    <row r="74" spans="1:14">
      <c r="A74" s="42" t="s">
        <v>24</v>
      </c>
      <c r="B74" s="63" t="s">
        <v>112</v>
      </c>
      <c r="C74" s="79" t="s">
        <v>124</v>
      </c>
      <c r="D74" s="80" t="s">
        <v>114</v>
      </c>
      <c r="E74" s="81">
        <v>1</v>
      </c>
      <c r="F74" s="81">
        <v>1</v>
      </c>
      <c r="G74" s="81">
        <v>1</v>
      </c>
      <c r="H74" s="105">
        <f>Devis!$L$5</f>
        <v>60</v>
      </c>
      <c r="I74" s="65">
        <v>0</v>
      </c>
      <c r="J74" s="65">
        <f>Devis!$D$8</f>
        <v>0</v>
      </c>
      <c r="K74" s="160" t="b">
        <f>IF(COUNTIF(A$4:A74,table[[#This Row],[Désignation]])=1,MAX(K$4:K73)+1)</f>
        <v>0</v>
      </c>
      <c r="N74" s="166" t="str">
        <f>IFERROR(INDEX(table[Désignation],MATCH(ROW()-4,table[Ordre],0)),"")</f>
        <v/>
      </c>
    </row>
    <row r="75" spans="1:14">
      <c r="A75" s="66" t="s">
        <v>24</v>
      </c>
      <c r="B75" s="59" t="s">
        <v>112</v>
      </c>
      <c r="C75" s="82" t="s">
        <v>125</v>
      </c>
      <c r="D75" s="83" t="s">
        <v>114</v>
      </c>
      <c r="E75" s="84">
        <v>1</v>
      </c>
      <c r="F75" s="84">
        <v>1</v>
      </c>
      <c r="G75" s="84">
        <v>1</v>
      </c>
      <c r="H75" s="106">
        <f>Devis!$L$6</f>
        <v>60</v>
      </c>
      <c r="I75" s="62">
        <v>0</v>
      </c>
      <c r="J75" s="65">
        <f>Devis!$D$8</f>
        <v>0</v>
      </c>
      <c r="K75" s="160" t="b">
        <f>IF(COUNTIF(A$4:A75,table[[#This Row],[Désignation]])=1,MAX(K$4:K74)+1)</f>
        <v>0</v>
      </c>
      <c r="N75" s="166" t="str">
        <f>IFERROR(INDEX(table[Désignation],MATCH(ROW()-4,table[Ordre],0)),"")</f>
        <v/>
      </c>
    </row>
    <row r="76" spans="1:14">
      <c r="A76" s="42" t="s">
        <v>24</v>
      </c>
      <c r="B76" s="63" t="s">
        <v>112</v>
      </c>
      <c r="C76" s="85" t="s">
        <v>126</v>
      </c>
      <c r="D76" s="86" t="s">
        <v>114</v>
      </c>
      <c r="E76" s="87">
        <v>1</v>
      </c>
      <c r="F76" s="87">
        <v>1</v>
      </c>
      <c r="G76" s="87">
        <v>1</v>
      </c>
      <c r="H76" s="107">
        <f>Devis!$L$7</f>
        <v>30</v>
      </c>
      <c r="I76" s="65">
        <v>0</v>
      </c>
      <c r="J76" s="65">
        <f>Devis!$D$8</f>
        <v>0</v>
      </c>
      <c r="K76" s="160" t="b">
        <f>IF(COUNTIF(A$4:A76,table[[#This Row],[Désignation]])=1,MAX(K$4:K75)+1)</f>
        <v>0</v>
      </c>
      <c r="N76" s="166" t="str">
        <f>IFERROR(INDEX(table[Désignation],MATCH(ROW()-4,table[Ordre],0)),"")</f>
        <v/>
      </c>
    </row>
    <row r="77" spans="1:14">
      <c r="A77" s="66" t="s">
        <v>24</v>
      </c>
      <c r="B77" s="59" t="s">
        <v>112</v>
      </c>
      <c r="C77" s="76" t="s">
        <v>592</v>
      </c>
      <c r="D77" s="77" t="s">
        <v>114</v>
      </c>
      <c r="E77" s="78">
        <v>1</v>
      </c>
      <c r="F77" s="78">
        <v>1</v>
      </c>
      <c r="G77" s="78">
        <v>1</v>
      </c>
      <c r="H77" s="104">
        <f>Devis!$Q$7</f>
        <v>60</v>
      </c>
      <c r="I77" s="62">
        <v>0</v>
      </c>
      <c r="J77" s="65">
        <f>Devis!$D$8</f>
        <v>0</v>
      </c>
      <c r="K77" s="160" t="b">
        <f>IF(COUNTIF(A$4:A77,table[[#This Row],[Désignation]])=1,MAX(K$4:K76)+1)</f>
        <v>0</v>
      </c>
      <c r="N77" s="166" t="str">
        <f>IFERROR(INDEX(table[Désignation],MATCH(ROW()-4,table[Ordre],0)),"")</f>
        <v/>
      </c>
    </row>
    <row r="78" spans="1:14">
      <c r="A78" s="42" t="s">
        <v>24</v>
      </c>
      <c r="B78" s="63" t="s">
        <v>112</v>
      </c>
      <c r="C78" s="117" t="s">
        <v>591</v>
      </c>
      <c r="D78" s="118" t="s">
        <v>114</v>
      </c>
      <c r="E78" s="119">
        <v>1</v>
      </c>
      <c r="F78" s="119">
        <v>1</v>
      </c>
      <c r="G78" s="119">
        <v>1</v>
      </c>
      <c r="H78" s="120">
        <f>Devis!$Q$8</f>
        <v>60</v>
      </c>
      <c r="I78" s="65">
        <v>0</v>
      </c>
      <c r="J78" s="65">
        <f>Devis!$D$8</f>
        <v>0</v>
      </c>
      <c r="K78" s="160" t="b">
        <f>IF(COUNTIF(A$4:A78,table[[#This Row],[Désignation]])=1,MAX(K$4:K77)+1)</f>
        <v>0</v>
      </c>
      <c r="N78" s="166" t="str">
        <f>IFERROR(INDEX(table[Désignation],MATCH(ROW()-4,table[Ordre],0)),"")</f>
        <v/>
      </c>
    </row>
    <row r="79" spans="1:14">
      <c r="A79" s="66" t="s">
        <v>24</v>
      </c>
      <c r="B79" s="59" t="s">
        <v>112</v>
      </c>
      <c r="C79" s="67" t="s">
        <v>127</v>
      </c>
      <c r="D79" s="59" t="s">
        <v>128</v>
      </c>
      <c r="E79" s="60">
        <v>1</v>
      </c>
      <c r="F79" s="60">
        <v>1</v>
      </c>
      <c r="G79" s="60">
        <v>1</v>
      </c>
      <c r="H79" s="61">
        <v>0</v>
      </c>
      <c r="I79" s="62">
        <v>0</v>
      </c>
      <c r="J79" s="62">
        <f>Devis!$D$8</f>
        <v>0</v>
      </c>
      <c r="K79" s="160" t="b">
        <f>IF(COUNTIF(A$4:A79,table[[#This Row],[Désignation]])=1,MAX(K$4:K78)+1)</f>
        <v>0</v>
      </c>
      <c r="N79" s="166" t="str">
        <f>IFERROR(INDEX(table[Désignation],MATCH(ROW()-4,table[Ordre],0)),"")</f>
        <v/>
      </c>
    </row>
    <row r="80" spans="1:14">
      <c r="A80" s="42" t="s">
        <v>24</v>
      </c>
      <c r="B80" s="63" t="s">
        <v>112</v>
      </c>
      <c r="C80" s="68" t="s">
        <v>132</v>
      </c>
      <c r="D80" s="63" t="s">
        <v>128</v>
      </c>
      <c r="E80" s="64">
        <v>1</v>
      </c>
      <c r="F80" s="64">
        <v>1</v>
      </c>
      <c r="G80" s="64">
        <v>1</v>
      </c>
      <c r="H80" s="19">
        <v>75</v>
      </c>
      <c r="I80" s="65">
        <v>0</v>
      </c>
      <c r="J80" s="65">
        <f>Devis!$D$8</f>
        <v>0</v>
      </c>
      <c r="K80" s="160" t="b">
        <f>IF(COUNTIF(A$4:A80,table[[#This Row],[Désignation]])=1,MAX(K$4:K79)+1)</f>
        <v>0</v>
      </c>
      <c r="N80" s="166" t="str">
        <f>IFERROR(INDEX(table[Désignation],MATCH(ROW()-4,table[Ordre],0)),"")</f>
        <v/>
      </c>
    </row>
    <row r="81" spans="1:14">
      <c r="A81" s="66" t="s">
        <v>24</v>
      </c>
      <c r="B81" s="59" t="s">
        <v>112</v>
      </c>
      <c r="C81" s="67" t="s">
        <v>133</v>
      </c>
      <c r="D81" s="59" t="s">
        <v>128</v>
      </c>
      <c r="E81" s="60">
        <v>1</v>
      </c>
      <c r="F81" s="60">
        <v>1</v>
      </c>
      <c r="G81" s="60">
        <v>1</v>
      </c>
      <c r="H81" s="61">
        <v>17</v>
      </c>
      <c r="I81" s="62">
        <v>0</v>
      </c>
      <c r="J81" s="62">
        <f>Devis!$D$8</f>
        <v>0</v>
      </c>
      <c r="K81" s="160" t="b">
        <f>IF(COUNTIF(A$4:A81,table[[#This Row],[Désignation]])=1,MAX(K$4:K80)+1)</f>
        <v>0</v>
      </c>
      <c r="N81" s="166" t="str">
        <f>IFERROR(INDEX(table[Désignation],MATCH(ROW()-4,table[Ordre],0)),"")</f>
        <v/>
      </c>
    </row>
    <row r="82" spans="1:14">
      <c r="A82" s="41" t="s">
        <v>25</v>
      </c>
      <c r="B82" s="63" t="s">
        <v>112</v>
      </c>
      <c r="C82" s="63" t="s">
        <v>134</v>
      </c>
      <c r="D82" s="63" t="s">
        <v>135</v>
      </c>
      <c r="E82" s="64">
        <v>1</v>
      </c>
      <c r="F82" s="64">
        <v>1</v>
      </c>
      <c r="G82" s="64">
        <v>1</v>
      </c>
      <c r="H82" s="19">
        <v>291.66000000000003</v>
      </c>
      <c r="I82" s="65">
        <v>0</v>
      </c>
      <c r="J82" s="65">
        <f>Devis!$D$8</f>
        <v>0</v>
      </c>
      <c r="K82" s="160">
        <f>IF(COUNTIF(A$4:A82,table[[#This Row],[Désignation]])=1,MAX(K$4:K81)+1)</f>
        <v>5</v>
      </c>
      <c r="N82" s="166" t="str">
        <f>IFERROR(INDEX(table[Désignation],MATCH(ROW()-4,table[Ordre],0)),"")</f>
        <v/>
      </c>
    </row>
    <row r="83" spans="1:14">
      <c r="A83" s="58" t="s">
        <v>25</v>
      </c>
      <c r="B83" s="59" t="s">
        <v>112</v>
      </c>
      <c r="C83" s="59" t="s">
        <v>136</v>
      </c>
      <c r="D83" s="59" t="s">
        <v>137</v>
      </c>
      <c r="E83" s="60">
        <v>1</v>
      </c>
      <c r="F83" s="60">
        <v>1</v>
      </c>
      <c r="G83" s="60">
        <v>1</v>
      </c>
      <c r="H83" s="61">
        <v>70</v>
      </c>
      <c r="I83" s="62">
        <v>0</v>
      </c>
      <c r="J83" s="62">
        <f>Devis!$D$8</f>
        <v>0</v>
      </c>
      <c r="K83" s="160" t="b">
        <f>IF(COUNTIF(A$4:A83,table[[#This Row],[Désignation]])=1,MAX(K$4:K82)+1)</f>
        <v>0</v>
      </c>
      <c r="N83" s="166" t="str">
        <f>IFERROR(INDEX(table[Désignation],MATCH(ROW()-4,table[Ordre],0)),"")</f>
        <v/>
      </c>
    </row>
    <row r="84" spans="1:14">
      <c r="A84" s="41" t="s">
        <v>25</v>
      </c>
      <c r="B84" s="63" t="s">
        <v>112</v>
      </c>
      <c r="C84" s="63" t="s">
        <v>138</v>
      </c>
      <c r="D84" s="63" t="s">
        <v>137</v>
      </c>
      <c r="E84" s="64">
        <v>1</v>
      </c>
      <c r="F84" s="64">
        <v>1</v>
      </c>
      <c r="G84" s="64">
        <v>1</v>
      </c>
      <c r="H84" s="19"/>
      <c r="I84" s="65">
        <v>0</v>
      </c>
      <c r="J84" s="65">
        <f>Devis!$D$8</f>
        <v>0</v>
      </c>
      <c r="K84" s="160" t="b">
        <f>IF(COUNTIF(A$4:A84,table[[#This Row],[Désignation]])=1,MAX(K$4:K83)+1)</f>
        <v>0</v>
      </c>
      <c r="N84" s="166" t="str">
        <f>IFERROR(INDEX(table[Désignation],MATCH(ROW()-4,table[Ordre],0)),"")</f>
        <v/>
      </c>
    </row>
    <row r="85" spans="1:14">
      <c r="A85" s="66" t="s">
        <v>25</v>
      </c>
      <c r="B85" s="59" t="s">
        <v>112</v>
      </c>
      <c r="C85" s="59" t="s">
        <v>139</v>
      </c>
      <c r="D85" s="59"/>
      <c r="E85" s="60">
        <v>1</v>
      </c>
      <c r="F85" s="60">
        <v>1</v>
      </c>
      <c r="G85" s="60">
        <v>1</v>
      </c>
      <c r="H85" s="61" t="s">
        <v>140</v>
      </c>
      <c r="I85" s="62">
        <v>0</v>
      </c>
      <c r="J85" s="62">
        <f>Devis!$D$8</f>
        <v>0</v>
      </c>
      <c r="K85" s="160" t="b">
        <f>IF(COUNTIF(A$4:A85,table[[#This Row],[Désignation]])=1,MAX(K$4:K84)+1)</f>
        <v>0</v>
      </c>
      <c r="N85" s="166" t="str">
        <f>IFERROR(INDEX(table[Désignation],MATCH(ROW()-4,table[Ordre],0)),"")</f>
        <v/>
      </c>
    </row>
    <row r="86" spans="1:14">
      <c r="A86" s="42" t="s">
        <v>25</v>
      </c>
      <c r="B86" s="63" t="s">
        <v>112</v>
      </c>
      <c r="C86" s="63" t="s">
        <v>141</v>
      </c>
      <c r="D86" s="63"/>
      <c r="E86" s="64">
        <v>1</v>
      </c>
      <c r="F86" s="64">
        <v>1</v>
      </c>
      <c r="G86" s="64">
        <v>1</v>
      </c>
      <c r="H86" s="19">
        <v>41.58</v>
      </c>
      <c r="I86" s="65">
        <v>0</v>
      </c>
      <c r="J86" s="65">
        <f>Devis!$D$8</f>
        <v>0</v>
      </c>
      <c r="K86" s="160" t="b">
        <f>IF(COUNTIF(A$4:A86,table[[#This Row],[Désignation]])=1,MAX(K$4:K85)+1)</f>
        <v>0</v>
      </c>
      <c r="N86" s="166" t="str">
        <f>IFERROR(INDEX(table[Désignation],MATCH(ROW()-4,table[Ordre],0)),"")</f>
        <v/>
      </c>
    </row>
    <row r="87" spans="1:14">
      <c r="A87" s="66" t="s">
        <v>25</v>
      </c>
      <c r="B87" s="59" t="s">
        <v>112</v>
      </c>
      <c r="C87" s="59" t="s">
        <v>142</v>
      </c>
      <c r="D87" s="59"/>
      <c r="E87" s="60">
        <v>1</v>
      </c>
      <c r="F87" s="60">
        <v>1</v>
      </c>
      <c r="G87" s="60">
        <v>1</v>
      </c>
      <c r="H87" s="61">
        <v>200</v>
      </c>
      <c r="I87" s="62">
        <v>0</v>
      </c>
      <c r="J87" s="62">
        <f>Devis!$D$8</f>
        <v>0</v>
      </c>
      <c r="K87" s="160" t="b">
        <f>IF(COUNTIF(A$4:A87,table[[#This Row],[Désignation]])=1,MAX(K$4:K86)+1)</f>
        <v>0</v>
      </c>
      <c r="N87" s="166" t="str">
        <f>IFERROR(INDEX(table[Désignation],MATCH(ROW()-4,table[Ordre],0)),"")</f>
        <v/>
      </c>
    </row>
    <row r="88" spans="1:14">
      <c r="A88" s="41" t="s">
        <v>25</v>
      </c>
      <c r="B88" s="63" t="s">
        <v>112</v>
      </c>
      <c r="C88" s="63" t="s">
        <v>143</v>
      </c>
      <c r="D88" s="63"/>
      <c r="E88" s="64">
        <v>1</v>
      </c>
      <c r="F88" s="64">
        <v>1</v>
      </c>
      <c r="G88" s="64">
        <v>1</v>
      </c>
      <c r="H88" s="19">
        <v>57.83</v>
      </c>
      <c r="I88" s="65">
        <v>0</v>
      </c>
      <c r="J88" s="65">
        <f>Devis!$D$8</f>
        <v>0</v>
      </c>
      <c r="K88" s="160" t="b">
        <f>IF(COUNTIF(A$4:A88,table[[#This Row],[Désignation]])=1,MAX(K$4:K87)+1)</f>
        <v>0</v>
      </c>
      <c r="N88" s="166" t="str">
        <f>IFERROR(INDEX(table[Désignation],MATCH(ROW()-4,table[Ordre],0)),"")</f>
        <v/>
      </c>
    </row>
    <row r="89" spans="1:14">
      <c r="A89" s="58" t="s">
        <v>25</v>
      </c>
      <c r="B89" s="59" t="s">
        <v>112</v>
      </c>
      <c r="C89" s="67" t="s">
        <v>144</v>
      </c>
      <c r="D89" s="59"/>
      <c r="E89" s="60">
        <v>1</v>
      </c>
      <c r="F89" s="60">
        <v>1</v>
      </c>
      <c r="G89" s="60">
        <v>1</v>
      </c>
      <c r="H89" s="61">
        <v>55.87</v>
      </c>
      <c r="I89" s="62">
        <v>0</v>
      </c>
      <c r="J89" s="62">
        <f>Devis!$D$8</f>
        <v>0</v>
      </c>
      <c r="K89" s="160" t="b">
        <f>IF(COUNTIF(A$4:A89,table[[#This Row],[Désignation]])=1,MAX(K$4:K88)+1)</f>
        <v>0</v>
      </c>
      <c r="N89" s="166" t="str">
        <f>IFERROR(INDEX(table[Désignation],MATCH(ROW()-4,table[Ordre],0)),"")</f>
        <v/>
      </c>
    </row>
    <row r="90" spans="1:14">
      <c r="A90" s="41" t="s">
        <v>25</v>
      </c>
      <c r="B90" s="63" t="s">
        <v>112</v>
      </c>
      <c r="C90" s="63" t="s">
        <v>145</v>
      </c>
      <c r="D90" s="63"/>
      <c r="E90" s="64">
        <v>1</v>
      </c>
      <c r="F90" s="64">
        <v>1</v>
      </c>
      <c r="G90" s="64">
        <v>1</v>
      </c>
      <c r="H90" s="19">
        <v>24.16</v>
      </c>
      <c r="I90" s="65">
        <v>0</v>
      </c>
      <c r="J90" s="65">
        <f>Devis!$D$8</f>
        <v>0</v>
      </c>
      <c r="K90" s="160" t="b">
        <f>IF(COUNTIF(A$4:A90,table[[#This Row],[Désignation]])=1,MAX(K$4:K89)+1)</f>
        <v>0</v>
      </c>
      <c r="N90" s="166" t="str">
        <f>IFERROR(INDEX(table[Désignation],MATCH(ROW()-4,table[Ordre],0)),"")</f>
        <v/>
      </c>
    </row>
    <row r="91" spans="1:14">
      <c r="A91" s="58" t="s">
        <v>24</v>
      </c>
      <c r="B91" s="59" t="s">
        <v>112</v>
      </c>
      <c r="C91" s="59" t="s">
        <v>146</v>
      </c>
      <c r="D91" s="59"/>
      <c r="E91" s="60">
        <v>1</v>
      </c>
      <c r="F91" s="60">
        <v>1</v>
      </c>
      <c r="G91" s="60">
        <v>1</v>
      </c>
      <c r="H91" s="61">
        <v>1500</v>
      </c>
      <c r="I91" s="62">
        <v>0</v>
      </c>
      <c r="J91" s="62">
        <f>Devis!$D$8</f>
        <v>0</v>
      </c>
      <c r="K91" s="160" t="b">
        <f>IF(COUNTIF(A$4:A91,table[[#This Row],[Désignation]])=1,MAX(K$4:K90)+1)</f>
        <v>0</v>
      </c>
      <c r="N91" s="166" t="str">
        <f>IFERROR(INDEX(table[Désignation],MATCH(ROW()-4,table[Ordre],0)),"")</f>
        <v/>
      </c>
    </row>
    <row r="92" spans="1:14">
      <c r="A92" s="42" t="s">
        <v>26</v>
      </c>
      <c r="B92" s="63" t="s">
        <v>147</v>
      </c>
      <c r="C92" s="63" t="s">
        <v>148</v>
      </c>
      <c r="D92" s="63">
        <v>216468</v>
      </c>
      <c r="E92" s="64">
        <v>1</v>
      </c>
      <c r="F92" s="64">
        <v>1</v>
      </c>
      <c r="G92" s="64">
        <v>1</v>
      </c>
      <c r="H92" s="19">
        <v>2.1800000000000002</v>
      </c>
      <c r="I92" s="65">
        <v>0</v>
      </c>
      <c r="J92" s="65">
        <f>Devis!$D$8</f>
        <v>0</v>
      </c>
      <c r="K92" s="160" t="b">
        <f>IF(COUNTIF(A$4:A92,table[[#This Row],[Désignation]])=1,MAX(K$4:K91)+1)</f>
        <v>0</v>
      </c>
      <c r="N92" s="166" t="str">
        <f>IFERROR(INDEX(table[Désignation],MATCH(ROW()-4,table[Ordre],0)),"")</f>
        <v/>
      </c>
    </row>
    <row r="93" spans="1:14">
      <c r="A93" s="66" t="s">
        <v>26</v>
      </c>
      <c r="B93" s="59" t="s">
        <v>147</v>
      </c>
      <c r="C93" s="59" t="s">
        <v>149</v>
      </c>
      <c r="D93" s="59">
        <v>247957</v>
      </c>
      <c r="E93" s="60">
        <v>1</v>
      </c>
      <c r="F93" s="60">
        <v>1</v>
      </c>
      <c r="G93" s="60">
        <v>1</v>
      </c>
      <c r="H93" s="61">
        <v>0.35</v>
      </c>
      <c r="I93" s="62">
        <v>0</v>
      </c>
      <c r="J93" s="62">
        <f>Devis!$D$8</f>
        <v>0</v>
      </c>
      <c r="K93" s="160" t="b">
        <f>IF(COUNTIF(A$4:A93,table[[#This Row],[Désignation]])=1,MAX(K$4:K92)+1)</f>
        <v>0</v>
      </c>
      <c r="N93" s="166" t="str">
        <f>IFERROR(INDEX(table[Désignation],MATCH(ROW()-4,table[Ordre],0)),"")</f>
        <v/>
      </c>
    </row>
    <row r="94" spans="1:14">
      <c r="A94" s="42" t="s">
        <v>26</v>
      </c>
      <c r="B94" s="63" t="s">
        <v>147</v>
      </c>
      <c r="C94" s="68" t="s">
        <v>150</v>
      </c>
      <c r="D94" s="63">
        <v>216468</v>
      </c>
      <c r="E94" s="64">
        <v>1</v>
      </c>
      <c r="F94" s="64">
        <v>1</v>
      </c>
      <c r="G94" s="64">
        <v>1</v>
      </c>
      <c r="H94" s="19">
        <v>2.1800000000000002</v>
      </c>
      <c r="I94" s="65">
        <v>0</v>
      </c>
      <c r="J94" s="65">
        <f>Devis!$D$8</f>
        <v>0</v>
      </c>
      <c r="K94" s="160" t="b">
        <f>IF(COUNTIF(A$4:A94,table[[#This Row],[Désignation]])=1,MAX(K$4:K93)+1)</f>
        <v>0</v>
      </c>
      <c r="N94" s="166" t="str">
        <f>IFERROR(INDEX(table[Désignation],MATCH(ROW()-4,table[Ordre],0)),"")</f>
        <v/>
      </c>
    </row>
    <row r="95" spans="1:14">
      <c r="A95" s="58" t="s">
        <v>26</v>
      </c>
      <c r="B95" s="59" t="s">
        <v>147</v>
      </c>
      <c r="C95" s="59" t="s">
        <v>151</v>
      </c>
      <c r="D95" s="59" t="s">
        <v>152</v>
      </c>
      <c r="E95" s="60">
        <v>1</v>
      </c>
      <c r="F95" s="60">
        <v>1</v>
      </c>
      <c r="G95" s="60">
        <v>1</v>
      </c>
      <c r="H95" s="61">
        <v>0.69</v>
      </c>
      <c r="I95" s="62">
        <v>0</v>
      </c>
      <c r="J95" s="62">
        <f>Devis!$D$8</f>
        <v>0</v>
      </c>
      <c r="K95" s="160" t="b">
        <f>IF(COUNTIF(A$4:A95,table[[#This Row],[Désignation]])=1,MAX(K$4:K94)+1)</f>
        <v>0</v>
      </c>
      <c r="N95" s="166" t="str">
        <f>IFERROR(INDEX(table[Désignation],MATCH(ROW()-4,table[Ordre],0)),"")</f>
        <v/>
      </c>
    </row>
    <row r="96" spans="1:14">
      <c r="A96" s="41" t="s">
        <v>26</v>
      </c>
      <c r="B96" s="63" t="s">
        <v>147</v>
      </c>
      <c r="C96" s="63" t="s">
        <v>153</v>
      </c>
      <c r="D96" s="63" t="s">
        <v>154</v>
      </c>
      <c r="E96" s="64">
        <v>1</v>
      </c>
      <c r="F96" s="64">
        <v>1</v>
      </c>
      <c r="G96" s="64">
        <v>1</v>
      </c>
      <c r="H96" s="19">
        <v>2.8</v>
      </c>
      <c r="I96" s="65">
        <v>0</v>
      </c>
      <c r="J96" s="65">
        <f>Devis!$D$8</f>
        <v>0</v>
      </c>
      <c r="K96" s="160" t="b">
        <f>IF(COUNTIF(A$4:A96,table[[#This Row],[Désignation]])=1,MAX(K$4:K95)+1)</f>
        <v>0</v>
      </c>
      <c r="N96" s="166" t="str">
        <f>IFERROR(INDEX(table[Désignation],MATCH(ROW()-4,table[Ordre],0)),"")</f>
        <v/>
      </c>
    </row>
    <row r="97" spans="1:14">
      <c r="A97" s="58" t="s">
        <v>26</v>
      </c>
      <c r="B97" s="59" t="s">
        <v>147</v>
      </c>
      <c r="C97" s="59" t="s">
        <v>155</v>
      </c>
      <c r="D97" s="59"/>
      <c r="E97" s="60">
        <v>1</v>
      </c>
      <c r="F97" s="60">
        <v>1</v>
      </c>
      <c r="G97" s="60">
        <v>1</v>
      </c>
      <c r="H97" s="61">
        <v>80</v>
      </c>
      <c r="I97" s="62">
        <v>0</v>
      </c>
      <c r="J97" s="62">
        <f>Devis!$D$8</f>
        <v>0</v>
      </c>
      <c r="K97" s="160" t="b">
        <f>IF(COUNTIF(A$4:A97,table[[#This Row],[Désignation]])=1,MAX(K$4:K96)+1)</f>
        <v>0</v>
      </c>
      <c r="N97" s="166" t="str">
        <f>IFERROR(INDEX(table[Désignation],MATCH(ROW()-4,table[Ordre],0)),"")</f>
        <v/>
      </c>
    </row>
    <row r="98" spans="1:14">
      <c r="A98" s="41" t="s">
        <v>26</v>
      </c>
      <c r="B98" s="63" t="s">
        <v>147</v>
      </c>
      <c r="C98" s="63" t="s">
        <v>156</v>
      </c>
      <c r="D98" s="63">
        <v>213738</v>
      </c>
      <c r="E98" s="64">
        <v>1</v>
      </c>
      <c r="F98" s="64">
        <v>1</v>
      </c>
      <c r="G98" s="64">
        <v>1</v>
      </c>
      <c r="H98" s="19">
        <v>0.43</v>
      </c>
      <c r="I98" s="65">
        <v>0</v>
      </c>
      <c r="J98" s="65">
        <f>Devis!$D$8</f>
        <v>0</v>
      </c>
      <c r="K98" s="160" t="b">
        <f>IF(COUNTIF(A$4:A98,table[[#This Row],[Désignation]])=1,MAX(K$4:K97)+1)</f>
        <v>0</v>
      </c>
      <c r="N98" s="166" t="str">
        <f>IFERROR(INDEX(table[Désignation],MATCH(ROW()-4,table[Ordre],0)),"")</f>
        <v/>
      </c>
    </row>
    <row r="99" spans="1:14">
      <c r="A99" s="58" t="s">
        <v>26</v>
      </c>
      <c r="B99" s="59" t="s">
        <v>147</v>
      </c>
      <c r="C99" s="59" t="s">
        <v>157</v>
      </c>
      <c r="D99" s="59">
        <v>213738</v>
      </c>
      <c r="E99" s="60">
        <v>1</v>
      </c>
      <c r="F99" s="60">
        <v>1</v>
      </c>
      <c r="G99" s="60">
        <v>1</v>
      </c>
      <c r="H99" s="61">
        <v>4.8899999999999997</v>
      </c>
      <c r="I99" s="62">
        <v>0</v>
      </c>
      <c r="J99" s="62">
        <f>Devis!$D$8</f>
        <v>0</v>
      </c>
      <c r="K99" s="160" t="b">
        <f>IF(COUNTIF(A$4:A99,table[[#This Row],[Désignation]])=1,MAX(K$4:K98)+1)</f>
        <v>0</v>
      </c>
      <c r="N99" s="166" t="str">
        <f>IFERROR(INDEX(table[Désignation],MATCH(ROW()-4,table[Ordre],0)),"")</f>
        <v/>
      </c>
    </row>
    <row r="100" spans="1:14">
      <c r="A100" s="41" t="s">
        <v>26</v>
      </c>
      <c r="B100" s="63" t="s">
        <v>147</v>
      </c>
      <c r="C100" s="63" t="s">
        <v>158</v>
      </c>
      <c r="D100" s="63">
        <v>213857</v>
      </c>
      <c r="E100" s="64">
        <v>1</v>
      </c>
      <c r="F100" s="64">
        <v>1</v>
      </c>
      <c r="G100" s="64">
        <v>1</v>
      </c>
      <c r="H100" s="19">
        <v>0.36</v>
      </c>
      <c r="I100" s="65">
        <v>0</v>
      </c>
      <c r="J100" s="65">
        <f>Devis!$D$8</f>
        <v>0</v>
      </c>
      <c r="K100" s="160" t="b">
        <f>IF(COUNTIF(A$4:A100,table[[#This Row],[Désignation]])=1,MAX(K$4:K99)+1)</f>
        <v>0</v>
      </c>
      <c r="N100" s="166" t="str">
        <f>IFERROR(INDEX(table[Désignation],MATCH(ROW()-4,table[Ordre],0)),"")</f>
        <v/>
      </c>
    </row>
    <row r="101" spans="1:14">
      <c r="A101" s="58" t="s">
        <v>26</v>
      </c>
      <c r="B101" s="59" t="s">
        <v>147</v>
      </c>
      <c r="C101" s="59" t="s">
        <v>159</v>
      </c>
      <c r="D101" s="59">
        <v>241167</v>
      </c>
      <c r="E101" s="60">
        <v>1</v>
      </c>
      <c r="F101" s="60">
        <v>1</v>
      </c>
      <c r="G101" s="60">
        <v>1</v>
      </c>
      <c r="H101" s="61">
        <v>88.69</v>
      </c>
      <c r="I101" s="62">
        <v>0</v>
      </c>
      <c r="J101" s="62">
        <f>Devis!$D$8</f>
        <v>0</v>
      </c>
      <c r="K101" s="160" t="b">
        <f>IF(COUNTIF(A$4:A101,table[[#This Row],[Désignation]])=1,MAX(K$4:K100)+1)</f>
        <v>0</v>
      </c>
      <c r="N101" s="166" t="str">
        <f>IFERROR(INDEX(table[Désignation],MATCH(ROW()-4,table[Ordre],0)),"")</f>
        <v/>
      </c>
    </row>
    <row r="102" spans="1:14">
      <c r="A102" s="41" t="s">
        <v>26</v>
      </c>
      <c r="B102" s="63" t="s">
        <v>147</v>
      </c>
      <c r="C102" s="63" t="s">
        <v>148</v>
      </c>
      <c r="D102" s="63" t="s">
        <v>160</v>
      </c>
      <c r="E102" s="64">
        <v>1</v>
      </c>
      <c r="F102" s="64">
        <v>1</v>
      </c>
      <c r="G102" s="64">
        <v>1</v>
      </c>
      <c r="H102" s="19">
        <v>2.57</v>
      </c>
      <c r="I102" s="65">
        <v>0</v>
      </c>
      <c r="J102" s="65">
        <f>Devis!$D$8</f>
        <v>0</v>
      </c>
      <c r="K102" s="160" t="b">
        <f>IF(COUNTIF(A$4:A102,table[[#This Row],[Désignation]])=1,MAX(K$4:K101)+1)</f>
        <v>0</v>
      </c>
      <c r="N102" s="166" t="str">
        <f>IFERROR(INDEX(table[Désignation],MATCH(ROW()-4,table[Ordre],0)),"")</f>
        <v/>
      </c>
    </row>
    <row r="103" spans="1:14">
      <c r="A103" s="58" t="s">
        <v>26</v>
      </c>
      <c r="B103" s="59" t="s">
        <v>147</v>
      </c>
      <c r="C103" s="67" t="s">
        <v>150</v>
      </c>
      <c r="D103" s="59" t="s">
        <v>160</v>
      </c>
      <c r="E103" s="60">
        <v>1</v>
      </c>
      <c r="F103" s="60">
        <v>1</v>
      </c>
      <c r="G103" s="60">
        <v>1</v>
      </c>
      <c r="H103" s="61">
        <v>2.58</v>
      </c>
      <c r="I103" s="62">
        <v>0</v>
      </c>
      <c r="J103" s="62">
        <f>Devis!$D$8</f>
        <v>0</v>
      </c>
      <c r="K103" s="160" t="b">
        <f>IF(COUNTIF(A$4:A103,table[[#This Row],[Désignation]])=1,MAX(K$4:K102)+1)</f>
        <v>0</v>
      </c>
      <c r="N103" s="166" t="str">
        <f>IFERROR(INDEX(table[Désignation],MATCH(ROW()-4,table[Ordre],0)),"")</f>
        <v/>
      </c>
    </row>
    <row r="104" spans="1:14">
      <c r="A104" s="41" t="s">
        <v>26</v>
      </c>
      <c r="B104" s="63" t="s">
        <v>147</v>
      </c>
      <c r="C104" s="68" t="s">
        <v>149</v>
      </c>
      <c r="D104" s="63" t="s">
        <v>160</v>
      </c>
      <c r="E104" s="64">
        <v>1</v>
      </c>
      <c r="F104" s="64">
        <v>1</v>
      </c>
      <c r="G104" s="64">
        <v>1</v>
      </c>
      <c r="H104" s="19">
        <v>0.38</v>
      </c>
      <c r="I104" s="65">
        <v>0</v>
      </c>
      <c r="J104" s="65">
        <f>Devis!$D$8</f>
        <v>0</v>
      </c>
      <c r="K104" s="160" t="b">
        <f>IF(COUNTIF(A$4:A104,table[[#This Row],[Désignation]])=1,MAX(K$4:K103)+1)</f>
        <v>0</v>
      </c>
      <c r="N104" s="166" t="str">
        <f>IFERROR(INDEX(table[Désignation],MATCH(ROW()-4,table[Ordre],0)),"")</f>
        <v/>
      </c>
    </row>
    <row r="105" spans="1:14">
      <c r="A105" s="58" t="s">
        <v>26</v>
      </c>
      <c r="B105" s="59" t="s">
        <v>161</v>
      </c>
      <c r="C105" s="59" t="s">
        <v>162</v>
      </c>
      <c r="D105" s="59"/>
      <c r="E105" s="60">
        <v>1</v>
      </c>
      <c r="F105" s="60">
        <v>1</v>
      </c>
      <c r="G105" s="60">
        <v>1</v>
      </c>
      <c r="H105" s="61">
        <v>426.67</v>
      </c>
      <c r="I105" s="62">
        <v>0</v>
      </c>
      <c r="J105" s="62">
        <f>Devis!$D$8</f>
        <v>0</v>
      </c>
      <c r="K105" s="160" t="b">
        <f>IF(COUNTIF(A$4:A105,table[[#This Row],[Désignation]])=1,MAX(K$4:K104)+1)</f>
        <v>0</v>
      </c>
      <c r="N105" s="166" t="str">
        <f>IFERROR(INDEX(table[Désignation],MATCH(ROW()-4,table[Ordre],0)),"")</f>
        <v/>
      </c>
    </row>
    <row r="106" spans="1:14">
      <c r="A106" s="41" t="s">
        <v>26</v>
      </c>
      <c r="B106" s="63" t="s">
        <v>161</v>
      </c>
      <c r="C106" s="63" t="s">
        <v>163</v>
      </c>
      <c r="D106" s="63"/>
      <c r="E106" s="64">
        <v>1</v>
      </c>
      <c r="F106" s="64">
        <v>1</v>
      </c>
      <c r="G106" s="64">
        <v>1</v>
      </c>
      <c r="H106" s="19">
        <v>485</v>
      </c>
      <c r="I106" s="65">
        <v>0</v>
      </c>
      <c r="J106" s="65">
        <f>Devis!$D$8</f>
        <v>0</v>
      </c>
      <c r="K106" s="160" t="b">
        <f>IF(COUNTIF(A$4:A106,table[[#This Row],[Désignation]])=1,MAX(K$4:K105)+1)</f>
        <v>0</v>
      </c>
      <c r="N106" s="166" t="str">
        <f>IFERROR(INDEX(table[Désignation],MATCH(ROW()-4,table[Ordre],0)),"")</f>
        <v/>
      </c>
    </row>
    <row r="107" spans="1:14">
      <c r="A107" s="66" t="s">
        <v>26</v>
      </c>
      <c r="B107" s="59" t="s">
        <v>164</v>
      </c>
      <c r="C107" s="67" t="s">
        <v>165</v>
      </c>
      <c r="D107" s="59">
        <v>420035</v>
      </c>
      <c r="E107" s="60">
        <v>1</v>
      </c>
      <c r="F107" s="60">
        <v>1</v>
      </c>
      <c r="G107" s="60">
        <v>1</v>
      </c>
      <c r="H107" s="61">
        <v>0.73</v>
      </c>
      <c r="I107" s="62">
        <v>0</v>
      </c>
      <c r="J107" s="62">
        <f>Devis!$D$8</f>
        <v>0</v>
      </c>
      <c r="K107" s="160" t="b">
        <f>IF(COUNTIF(A$4:A107,table[[#This Row],[Désignation]])=1,MAX(K$4:K106)+1)</f>
        <v>0</v>
      </c>
      <c r="N107" s="166" t="str">
        <f>IFERROR(INDEX(table[Désignation],MATCH(ROW()-4,table[Ordre],0)),"")</f>
        <v/>
      </c>
    </row>
    <row r="108" spans="1:14">
      <c r="A108" s="41" t="s">
        <v>26</v>
      </c>
      <c r="B108" s="63" t="s">
        <v>164</v>
      </c>
      <c r="C108" s="63" t="s">
        <v>166</v>
      </c>
      <c r="D108" s="63">
        <v>420049</v>
      </c>
      <c r="E108" s="64">
        <v>1</v>
      </c>
      <c r="F108" s="64">
        <v>1</v>
      </c>
      <c r="G108" s="64">
        <v>1</v>
      </c>
      <c r="H108" s="19">
        <v>9.15</v>
      </c>
      <c r="I108" s="65">
        <v>0</v>
      </c>
      <c r="J108" s="65">
        <f>Devis!$D$8</f>
        <v>0</v>
      </c>
      <c r="K108" s="160" t="b">
        <f>IF(COUNTIF(A$4:A108,table[[#This Row],[Désignation]])=1,MAX(K$4:K107)+1)</f>
        <v>0</v>
      </c>
      <c r="N108" s="166" t="str">
        <f>IFERROR(INDEX(table[Désignation],MATCH(ROW()-4,table[Ordre],0)),"")</f>
        <v/>
      </c>
    </row>
    <row r="109" spans="1:14">
      <c r="A109" s="58" t="s">
        <v>26</v>
      </c>
      <c r="B109" s="59" t="s">
        <v>167</v>
      </c>
      <c r="C109" s="59" t="s">
        <v>168</v>
      </c>
      <c r="D109" s="59" t="s">
        <v>169</v>
      </c>
      <c r="E109" s="60">
        <v>1</v>
      </c>
      <c r="F109" s="60">
        <v>1</v>
      </c>
      <c r="G109" s="60">
        <v>1</v>
      </c>
      <c r="H109" s="61">
        <v>17.329999999999998</v>
      </c>
      <c r="I109" s="62">
        <v>0</v>
      </c>
      <c r="J109" s="62">
        <f>Devis!$D$8</f>
        <v>0</v>
      </c>
      <c r="K109" s="160" t="b">
        <f>IF(COUNTIF(A$4:A109,table[[#This Row],[Désignation]])=1,MAX(K$4:K108)+1)</f>
        <v>0</v>
      </c>
      <c r="N109" s="166" t="str">
        <f>IFERROR(INDEX(table[Désignation],MATCH(ROW()-4,table[Ordre],0)),"")</f>
        <v/>
      </c>
    </row>
    <row r="110" spans="1:14">
      <c r="A110" s="41" t="s">
        <v>26</v>
      </c>
      <c r="B110" s="63" t="s">
        <v>167</v>
      </c>
      <c r="C110" s="63" t="s">
        <v>170</v>
      </c>
      <c r="D110" s="63" t="s">
        <v>171</v>
      </c>
      <c r="E110" s="64">
        <v>1</v>
      </c>
      <c r="F110" s="64">
        <v>1</v>
      </c>
      <c r="G110" s="64">
        <v>1</v>
      </c>
      <c r="H110" s="19">
        <v>9.4600000000000009</v>
      </c>
      <c r="I110" s="65">
        <v>0</v>
      </c>
      <c r="J110" s="65">
        <f>Devis!$D$8</f>
        <v>0</v>
      </c>
      <c r="K110" s="160" t="b">
        <f>IF(COUNTIF(A$4:A110,table[[#This Row],[Désignation]])=1,MAX(K$4:K109)+1)</f>
        <v>0</v>
      </c>
      <c r="N110" s="166" t="str">
        <f>IFERROR(INDEX(table[Désignation],MATCH(ROW()-4,table[Ordre],0)),"")</f>
        <v/>
      </c>
    </row>
    <row r="111" spans="1:14">
      <c r="A111" s="66" t="s">
        <v>23</v>
      </c>
      <c r="B111" s="59" t="s">
        <v>172</v>
      </c>
      <c r="C111" s="67" t="s">
        <v>173</v>
      </c>
      <c r="D111" s="59" t="s">
        <v>174</v>
      </c>
      <c r="E111" s="60">
        <v>6</v>
      </c>
      <c r="F111" s="60">
        <v>1</v>
      </c>
      <c r="G111" s="60">
        <v>1</v>
      </c>
      <c r="H111" s="61">
        <v>3.4</v>
      </c>
      <c r="I111" s="62">
        <v>0</v>
      </c>
      <c r="J111" s="62">
        <f>Devis!$D$8</f>
        <v>0</v>
      </c>
      <c r="K111" s="160" t="b">
        <f>IF(COUNTIF(A$4:A111,table[[#This Row],[Désignation]])=1,MAX(K$4:K110)+1)</f>
        <v>0</v>
      </c>
      <c r="N111" s="166" t="str">
        <f>IFERROR(INDEX(table[Désignation],MATCH(ROW()-4,table[Ordre],0)),"")</f>
        <v/>
      </c>
    </row>
    <row r="112" spans="1:14">
      <c r="A112" s="41" t="s">
        <v>23</v>
      </c>
      <c r="B112" s="63" t="s">
        <v>172</v>
      </c>
      <c r="C112" s="63" t="s">
        <v>175</v>
      </c>
      <c r="D112" s="63"/>
      <c r="E112" s="64">
        <v>1</v>
      </c>
      <c r="F112" s="64">
        <v>1</v>
      </c>
      <c r="G112" s="64">
        <v>1</v>
      </c>
      <c r="H112" s="19">
        <v>40</v>
      </c>
      <c r="I112" s="65">
        <v>0</v>
      </c>
      <c r="J112" s="65">
        <f>Devis!$D$8</f>
        <v>0</v>
      </c>
      <c r="K112" s="160" t="b">
        <f>IF(COUNTIF(A$4:A112,table[[#This Row],[Désignation]])=1,MAX(K$4:K111)+1)</f>
        <v>0</v>
      </c>
      <c r="N112" s="166" t="str">
        <f>IFERROR(INDEX(table[Désignation],MATCH(ROW()-4,table[Ordre],0)),"")</f>
        <v/>
      </c>
    </row>
    <row r="113" spans="1:14">
      <c r="A113" s="58" t="s">
        <v>27</v>
      </c>
      <c r="B113" s="59" t="s">
        <v>176</v>
      </c>
      <c r="C113" s="59" t="s">
        <v>177</v>
      </c>
      <c r="D113" s="69"/>
      <c r="E113" s="60">
        <v>1</v>
      </c>
      <c r="F113" s="60">
        <v>1</v>
      </c>
      <c r="G113" s="60">
        <v>1</v>
      </c>
      <c r="H113" s="61">
        <v>0.81</v>
      </c>
      <c r="I113" s="62">
        <v>0</v>
      </c>
      <c r="J113" s="62">
        <f>Devis!$D$8</f>
        <v>0</v>
      </c>
      <c r="K113" s="160" t="b">
        <f>IF(COUNTIF(A$4:A113,table[[#This Row],[Désignation]])=1,MAX(K$4:K112)+1)</f>
        <v>0</v>
      </c>
      <c r="N113" s="166" t="str">
        <f>IFERROR(INDEX(table[Désignation],MATCH(ROW()-4,table[Ordre],0)),"")</f>
        <v/>
      </c>
    </row>
    <row r="114" spans="1:14">
      <c r="A114" s="41" t="s">
        <v>27</v>
      </c>
      <c r="B114" s="63" t="s">
        <v>176</v>
      </c>
      <c r="C114" s="63" t="s">
        <v>178</v>
      </c>
      <c r="D114" s="88"/>
      <c r="E114" s="64">
        <v>1</v>
      </c>
      <c r="F114" s="64">
        <v>1</v>
      </c>
      <c r="G114" s="64">
        <v>1</v>
      </c>
      <c r="H114" s="19">
        <v>2</v>
      </c>
      <c r="I114" s="65">
        <v>0</v>
      </c>
      <c r="J114" s="65">
        <f>Devis!$D$8</f>
        <v>0</v>
      </c>
      <c r="K114" s="160" t="b">
        <f>IF(COUNTIF(A$4:A114,table[[#This Row],[Désignation]])=1,MAX(K$4:K113)+1)</f>
        <v>0</v>
      </c>
      <c r="N114" s="166" t="str">
        <f>IFERROR(INDEX(table[Désignation],MATCH(ROW()-4,table[Ordre],0)),"")</f>
        <v/>
      </c>
    </row>
    <row r="115" spans="1:14">
      <c r="A115" s="58" t="s">
        <v>27</v>
      </c>
      <c r="B115" s="59" t="s">
        <v>176</v>
      </c>
      <c r="C115" s="59" t="s">
        <v>179</v>
      </c>
      <c r="D115" s="69"/>
      <c r="E115" s="60">
        <v>1</v>
      </c>
      <c r="F115" s="60">
        <v>1</v>
      </c>
      <c r="G115" s="60">
        <v>1</v>
      </c>
      <c r="H115" s="61">
        <v>1.26</v>
      </c>
      <c r="I115" s="62">
        <v>0</v>
      </c>
      <c r="J115" s="62">
        <f>Devis!$D$8</f>
        <v>0</v>
      </c>
      <c r="K115" s="160" t="b">
        <f>IF(COUNTIF(A$4:A115,table[[#This Row],[Désignation]])=1,MAX(K$4:K114)+1)</f>
        <v>0</v>
      </c>
      <c r="N115" s="166" t="str">
        <f>IFERROR(INDEX(table[Désignation],MATCH(ROW()-4,table[Ordre],0)),"")</f>
        <v/>
      </c>
    </row>
    <row r="116" spans="1:14">
      <c r="A116" s="41" t="s">
        <v>27</v>
      </c>
      <c r="B116" s="63" t="s">
        <v>176</v>
      </c>
      <c r="C116" s="63" t="s">
        <v>180</v>
      </c>
      <c r="D116" s="88"/>
      <c r="E116" s="64">
        <v>1</v>
      </c>
      <c r="F116" s="64">
        <v>1</v>
      </c>
      <c r="G116" s="64">
        <v>1</v>
      </c>
      <c r="H116" s="19">
        <v>0.45</v>
      </c>
      <c r="I116" s="65">
        <v>0</v>
      </c>
      <c r="J116" s="65">
        <f>Devis!$D$8</f>
        <v>0</v>
      </c>
      <c r="K116" s="160" t="b">
        <f>IF(COUNTIF(A$4:A116,table[[#This Row],[Désignation]])=1,MAX(K$4:K115)+1)</f>
        <v>0</v>
      </c>
      <c r="N116" s="166" t="str">
        <f>IFERROR(INDEX(table[Désignation],MATCH(ROW()-4,table[Ordre],0)),"")</f>
        <v/>
      </c>
    </row>
    <row r="117" spans="1:14">
      <c r="A117" s="58" t="s">
        <v>27</v>
      </c>
      <c r="B117" s="59" t="s">
        <v>176</v>
      </c>
      <c r="C117" s="59" t="s">
        <v>181</v>
      </c>
      <c r="D117" s="69"/>
      <c r="E117" s="60">
        <v>1</v>
      </c>
      <c r="F117" s="60">
        <v>1</v>
      </c>
      <c r="G117" s="60">
        <v>1</v>
      </c>
      <c r="H117" s="61">
        <v>0.78</v>
      </c>
      <c r="I117" s="62">
        <v>0</v>
      </c>
      <c r="J117" s="62">
        <f>Devis!$D$8</f>
        <v>0</v>
      </c>
      <c r="K117" s="160" t="b">
        <f>IF(COUNTIF(A$4:A117,table[[#This Row],[Désignation]])=1,MAX(K$4:K116)+1)</f>
        <v>0</v>
      </c>
      <c r="N117" s="166" t="str">
        <f>IFERROR(INDEX(table[Désignation],MATCH(ROW()-4,table[Ordre],0)),"")</f>
        <v/>
      </c>
    </row>
    <row r="118" spans="1:14">
      <c r="A118" s="41" t="s">
        <v>27</v>
      </c>
      <c r="B118" s="63" t="s">
        <v>176</v>
      </c>
      <c r="C118" s="63" t="s">
        <v>182</v>
      </c>
      <c r="D118" s="88"/>
      <c r="E118" s="64">
        <v>1</v>
      </c>
      <c r="F118" s="64">
        <v>1</v>
      </c>
      <c r="G118" s="64">
        <v>1</v>
      </c>
      <c r="H118" s="19">
        <v>2.0499999999999998</v>
      </c>
      <c r="I118" s="65">
        <v>0</v>
      </c>
      <c r="J118" s="65">
        <f>Devis!$D$8</f>
        <v>0</v>
      </c>
      <c r="K118" s="160" t="b">
        <f>IF(COUNTIF(A$4:A118,table[[#This Row],[Désignation]])=1,MAX(K$4:K117)+1)</f>
        <v>0</v>
      </c>
      <c r="N118" s="166" t="str">
        <f>IFERROR(INDEX(table[Désignation],MATCH(ROW()-4,table[Ordre],0)),"")</f>
        <v/>
      </c>
    </row>
    <row r="119" spans="1:14">
      <c r="A119" s="58" t="s">
        <v>27</v>
      </c>
      <c r="B119" s="59" t="s">
        <v>176</v>
      </c>
      <c r="C119" s="59" t="s">
        <v>183</v>
      </c>
      <c r="D119" s="69"/>
      <c r="E119" s="60">
        <v>1</v>
      </c>
      <c r="F119" s="60">
        <v>1</v>
      </c>
      <c r="G119" s="60">
        <v>1</v>
      </c>
      <c r="H119" s="61">
        <v>0.9</v>
      </c>
      <c r="I119" s="62">
        <v>0</v>
      </c>
      <c r="J119" s="62">
        <f>Devis!$D$8</f>
        <v>0</v>
      </c>
      <c r="K119" s="160" t="b">
        <f>IF(COUNTIF(A$4:A119,table[[#This Row],[Désignation]])=1,MAX(K$4:K118)+1)</f>
        <v>0</v>
      </c>
      <c r="N119" s="166" t="str">
        <f>IFERROR(INDEX(table[Désignation],MATCH(ROW()-4,table[Ordre],0)),"")</f>
        <v/>
      </c>
    </row>
    <row r="120" spans="1:14">
      <c r="A120" s="41" t="s">
        <v>27</v>
      </c>
      <c r="B120" s="63" t="s">
        <v>176</v>
      </c>
      <c r="C120" s="63" t="s">
        <v>184</v>
      </c>
      <c r="D120" s="88"/>
      <c r="E120" s="64">
        <v>1</v>
      </c>
      <c r="F120" s="64">
        <v>1</v>
      </c>
      <c r="G120" s="64">
        <v>1</v>
      </c>
      <c r="H120" s="19">
        <v>0.02</v>
      </c>
      <c r="I120" s="65">
        <v>0</v>
      </c>
      <c r="J120" s="65">
        <f>Devis!$D$8</f>
        <v>0</v>
      </c>
      <c r="K120" s="160" t="b">
        <f>IF(COUNTIF(A$4:A120,table[[#This Row],[Désignation]])=1,MAX(K$4:K119)+1)</f>
        <v>0</v>
      </c>
      <c r="N120" s="166" t="str">
        <f>IFERROR(INDEX(table[Désignation],MATCH(ROW()-4,table[Ordre],0)),"")</f>
        <v/>
      </c>
    </row>
    <row r="121" spans="1:14">
      <c r="A121" s="58" t="s">
        <v>27</v>
      </c>
      <c r="B121" s="59" t="s">
        <v>176</v>
      </c>
      <c r="C121" s="59" t="s">
        <v>185</v>
      </c>
      <c r="D121" s="69"/>
      <c r="E121" s="60">
        <v>1</v>
      </c>
      <c r="F121" s="60">
        <v>1</v>
      </c>
      <c r="G121" s="60">
        <v>1</v>
      </c>
      <c r="H121" s="61">
        <v>0.4</v>
      </c>
      <c r="I121" s="62">
        <v>0</v>
      </c>
      <c r="J121" s="62">
        <f>Devis!$D$8</f>
        <v>0</v>
      </c>
      <c r="K121" s="160" t="b">
        <f>IF(COUNTIF(A$4:A121,table[[#This Row],[Désignation]])=1,MAX(K$4:K120)+1)</f>
        <v>0</v>
      </c>
      <c r="N121" s="166" t="str">
        <f>IFERROR(INDEX(table[Désignation],MATCH(ROW()-4,table[Ordre],0)),"")</f>
        <v/>
      </c>
    </row>
    <row r="122" spans="1:14">
      <c r="A122" s="41" t="s">
        <v>27</v>
      </c>
      <c r="B122" s="63" t="s">
        <v>176</v>
      </c>
      <c r="C122" s="63" t="s">
        <v>186</v>
      </c>
      <c r="D122" s="63"/>
      <c r="E122" s="64">
        <v>1</v>
      </c>
      <c r="F122" s="64">
        <v>1</v>
      </c>
      <c r="G122" s="64">
        <v>1</v>
      </c>
      <c r="H122" s="19">
        <v>0.05</v>
      </c>
      <c r="I122" s="65">
        <v>0</v>
      </c>
      <c r="J122" s="65">
        <f>Devis!$D$8</f>
        <v>0</v>
      </c>
      <c r="K122" s="160" t="b">
        <f>IF(COUNTIF(A$4:A122,table[[#This Row],[Désignation]])=1,MAX(K$4:K121)+1)</f>
        <v>0</v>
      </c>
      <c r="N122" s="166" t="str">
        <f>IFERROR(INDEX(table[Désignation],MATCH(ROW()-4,table[Ordre],0)),"")</f>
        <v/>
      </c>
    </row>
    <row r="123" spans="1:14">
      <c r="A123" s="66" t="s">
        <v>23</v>
      </c>
      <c r="B123" s="59" t="s">
        <v>187</v>
      </c>
      <c r="C123" s="59" t="s">
        <v>188</v>
      </c>
      <c r="D123" s="59" t="s">
        <v>189</v>
      </c>
      <c r="E123" s="60">
        <v>1</v>
      </c>
      <c r="F123" s="60">
        <v>1</v>
      </c>
      <c r="G123" s="60">
        <v>1</v>
      </c>
      <c r="H123" s="61">
        <v>214</v>
      </c>
      <c r="I123" s="62">
        <v>0</v>
      </c>
      <c r="J123" s="62">
        <f>Devis!$D$8</f>
        <v>0</v>
      </c>
      <c r="K123" s="160" t="b">
        <f>IF(COUNTIF(A$4:A123,table[[#This Row],[Désignation]])=1,MAX(K$4:K122)+1)</f>
        <v>0</v>
      </c>
      <c r="N123" s="166" t="str">
        <f>IFERROR(INDEX(table[Désignation],MATCH(ROW()-4,table[Ordre],0)),"")</f>
        <v/>
      </c>
    </row>
    <row r="124" spans="1:14">
      <c r="A124" s="41" t="s">
        <v>23</v>
      </c>
      <c r="B124" s="63" t="s">
        <v>187</v>
      </c>
      <c r="C124" s="63" t="s">
        <v>190</v>
      </c>
      <c r="D124" s="63" t="s">
        <v>191</v>
      </c>
      <c r="E124" s="64">
        <v>1</v>
      </c>
      <c r="F124" s="64">
        <v>1</v>
      </c>
      <c r="G124" s="64">
        <v>1</v>
      </c>
      <c r="H124" s="19">
        <v>534.14</v>
      </c>
      <c r="I124" s="65">
        <v>0</v>
      </c>
      <c r="J124" s="65">
        <f>Devis!$D$8</f>
        <v>0</v>
      </c>
      <c r="K124" s="160" t="b">
        <f>IF(COUNTIF(A$4:A124,table[[#This Row],[Désignation]])=1,MAX(K$4:K123)+1)</f>
        <v>0</v>
      </c>
      <c r="N124" s="166" t="str">
        <f>IFERROR(INDEX(table[Désignation],MATCH(ROW()-4,table[Ordre],0)),"")</f>
        <v/>
      </c>
    </row>
    <row r="125" spans="1:14">
      <c r="A125" s="58" t="s">
        <v>23</v>
      </c>
      <c r="B125" s="59" t="s">
        <v>187</v>
      </c>
      <c r="C125" s="59" t="s">
        <v>192</v>
      </c>
      <c r="D125" s="59" t="s">
        <v>193</v>
      </c>
      <c r="E125" s="60">
        <v>1</v>
      </c>
      <c r="F125" s="60">
        <v>1</v>
      </c>
      <c r="G125" s="60">
        <v>1</v>
      </c>
      <c r="H125" s="61">
        <v>75</v>
      </c>
      <c r="I125" s="62">
        <v>0</v>
      </c>
      <c r="J125" s="62">
        <f>Devis!$D$8</f>
        <v>0</v>
      </c>
      <c r="K125" s="160" t="b">
        <f>IF(COUNTIF(A$4:A125,table[[#This Row],[Désignation]])=1,MAX(K$4:K124)+1)</f>
        <v>0</v>
      </c>
      <c r="N125" s="166" t="str">
        <f>IFERROR(INDEX(table[Désignation],MATCH(ROW()-4,table[Ordre],0)),"")</f>
        <v/>
      </c>
    </row>
    <row r="126" spans="1:14">
      <c r="A126" s="42" t="s">
        <v>23</v>
      </c>
      <c r="B126" s="63" t="s">
        <v>187</v>
      </c>
      <c r="C126" s="68" t="s">
        <v>194</v>
      </c>
      <c r="D126" s="63"/>
      <c r="E126" s="64">
        <v>1</v>
      </c>
      <c r="F126" s="64">
        <v>1</v>
      </c>
      <c r="G126" s="64">
        <v>1</v>
      </c>
      <c r="H126" s="19">
        <v>135</v>
      </c>
      <c r="I126" s="65">
        <v>0</v>
      </c>
      <c r="J126" s="65">
        <f>Devis!$D$8</f>
        <v>0</v>
      </c>
      <c r="K126" s="160" t="b">
        <f>IF(COUNTIF(A$4:A126,table[[#This Row],[Désignation]])=1,MAX(K$4:K125)+1)</f>
        <v>0</v>
      </c>
      <c r="N126" s="166" t="str">
        <f>IFERROR(INDEX(table[Désignation],MATCH(ROW()-4,table[Ordre],0)),"")</f>
        <v/>
      </c>
    </row>
    <row r="127" spans="1:14">
      <c r="A127" s="66" t="s">
        <v>23</v>
      </c>
      <c r="B127" s="59" t="s">
        <v>187</v>
      </c>
      <c r="C127" s="67" t="s">
        <v>195</v>
      </c>
      <c r="D127" s="59" t="s">
        <v>196</v>
      </c>
      <c r="E127" s="60">
        <v>1</v>
      </c>
      <c r="F127" s="60">
        <v>1</v>
      </c>
      <c r="G127" s="60">
        <v>1</v>
      </c>
      <c r="H127" s="61">
        <v>285</v>
      </c>
      <c r="I127" s="62">
        <v>0</v>
      </c>
      <c r="J127" s="62">
        <f>Devis!$D$8</f>
        <v>0</v>
      </c>
      <c r="K127" s="160" t="b">
        <f>IF(COUNTIF(A$4:A127,table[[#This Row],[Désignation]])=1,MAX(K$4:K126)+1)</f>
        <v>0</v>
      </c>
      <c r="N127" s="166" t="str">
        <f>IFERROR(INDEX(table[Désignation],MATCH(ROW()-4,table[Ordre],0)),"")</f>
        <v/>
      </c>
    </row>
    <row r="128" spans="1:14">
      <c r="A128" s="41" t="s">
        <v>23</v>
      </c>
      <c r="B128" s="63" t="s">
        <v>187</v>
      </c>
      <c r="C128" s="63" t="s">
        <v>197</v>
      </c>
      <c r="D128" s="63"/>
      <c r="E128" s="64">
        <v>1</v>
      </c>
      <c r="F128" s="64">
        <v>1</v>
      </c>
      <c r="G128" s="64">
        <v>1</v>
      </c>
      <c r="H128" s="19">
        <v>35</v>
      </c>
      <c r="I128" s="65">
        <v>0</v>
      </c>
      <c r="J128" s="65">
        <f>Devis!$D$8</f>
        <v>0</v>
      </c>
      <c r="K128" s="160" t="b">
        <f>IF(COUNTIF(A$4:A128,table[[#This Row],[Désignation]])=1,MAX(K$4:K127)+1)</f>
        <v>0</v>
      </c>
      <c r="N128" s="166" t="str">
        <f>IFERROR(INDEX(table[Désignation],MATCH(ROW()-4,table[Ordre],0)),"")</f>
        <v/>
      </c>
    </row>
    <row r="129" spans="1:14">
      <c r="A129" s="58" t="s">
        <v>26</v>
      </c>
      <c r="B129" s="59" t="s">
        <v>198</v>
      </c>
      <c r="C129" s="59" t="s">
        <v>199</v>
      </c>
      <c r="D129" s="59" t="s">
        <v>200</v>
      </c>
      <c r="E129" s="60">
        <v>1</v>
      </c>
      <c r="F129" s="60">
        <v>1</v>
      </c>
      <c r="G129" s="60">
        <v>1</v>
      </c>
      <c r="H129" s="61">
        <v>31.2</v>
      </c>
      <c r="I129" s="62">
        <v>0</v>
      </c>
      <c r="J129" s="62">
        <f>Devis!$D$8</f>
        <v>0</v>
      </c>
      <c r="K129" s="160" t="b">
        <f>IF(COUNTIF(A$4:A129,table[[#This Row],[Désignation]])=1,MAX(K$4:K128)+1)</f>
        <v>0</v>
      </c>
      <c r="N129" s="166" t="str">
        <f>IFERROR(INDEX(table[Désignation],MATCH(ROW()-4,table[Ordre],0)),"")</f>
        <v/>
      </c>
    </row>
    <row r="130" spans="1:14">
      <c r="A130" s="41" t="s">
        <v>26</v>
      </c>
      <c r="B130" s="63" t="s">
        <v>198</v>
      </c>
      <c r="C130" s="63" t="s">
        <v>199</v>
      </c>
      <c r="D130" s="63" t="s">
        <v>201</v>
      </c>
      <c r="E130" s="64">
        <v>1</v>
      </c>
      <c r="F130" s="64">
        <v>1</v>
      </c>
      <c r="G130" s="64">
        <v>1</v>
      </c>
      <c r="H130" s="19">
        <v>8</v>
      </c>
      <c r="I130" s="65">
        <v>0</v>
      </c>
      <c r="J130" s="65">
        <f>Devis!$D$8</f>
        <v>0</v>
      </c>
      <c r="K130" s="160" t="b">
        <f>IF(COUNTIF(A$4:A130,table[[#This Row],[Désignation]])=1,MAX(K$4:K129)+1)</f>
        <v>0</v>
      </c>
      <c r="N130" s="166" t="str">
        <f>IFERROR(INDEX(table[Désignation],MATCH(ROW()-4,table[Ordre],0)),"")</f>
        <v/>
      </c>
    </row>
    <row r="131" spans="1:14">
      <c r="A131" s="58" t="s">
        <v>23</v>
      </c>
      <c r="B131" s="59" t="s">
        <v>202</v>
      </c>
      <c r="C131" s="59" t="s">
        <v>203</v>
      </c>
      <c r="D131" s="59"/>
      <c r="E131" s="60">
        <v>1</v>
      </c>
      <c r="F131" s="60">
        <v>1</v>
      </c>
      <c r="G131" s="60">
        <v>1</v>
      </c>
      <c r="H131" s="61">
        <v>55.32</v>
      </c>
      <c r="I131" s="62">
        <v>0</v>
      </c>
      <c r="J131" s="62">
        <f>Devis!$D$8</f>
        <v>0</v>
      </c>
      <c r="K131" s="160" t="b">
        <f>IF(COUNTIF(A$4:A131,table[[#This Row],[Désignation]])=1,MAX(K$4:K130)+1)</f>
        <v>0</v>
      </c>
      <c r="N131" s="166" t="str">
        <f>IFERROR(INDEX(table[Désignation],MATCH(ROW()-4,table[Ordre],0)),"")</f>
        <v/>
      </c>
    </row>
    <row r="132" spans="1:14">
      <c r="A132" s="41" t="s">
        <v>23</v>
      </c>
      <c r="B132" s="63" t="s">
        <v>202</v>
      </c>
      <c r="C132" s="63" t="s">
        <v>204</v>
      </c>
      <c r="D132" s="63"/>
      <c r="E132" s="64">
        <v>1</v>
      </c>
      <c r="F132" s="64">
        <v>1</v>
      </c>
      <c r="G132" s="64">
        <v>1</v>
      </c>
      <c r="H132" s="19">
        <v>44.78</v>
      </c>
      <c r="I132" s="65">
        <v>0</v>
      </c>
      <c r="J132" s="65">
        <f>Devis!$D$8</f>
        <v>0</v>
      </c>
      <c r="K132" s="160" t="b">
        <f>IF(COUNTIF(A$4:A132,table[[#This Row],[Désignation]])=1,MAX(K$4:K131)+1)</f>
        <v>0</v>
      </c>
      <c r="N132" s="166" t="str">
        <f>IFERROR(INDEX(table[Désignation],MATCH(ROW()-4,table[Ordre],0)),"")</f>
        <v/>
      </c>
    </row>
    <row r="133" spans="1:14">
      <c r="A133" s="66" t="s">
        <v>23</v>
      </c>
      <c r="B133" s="59" t="s">
        <v>205</v>
      </c>
      <c r="C133" s="67" t="s">
        <v>206</v>
      </c>
      <c r="D133" s="59" t="s">
        <v>79</v>
      </c>
      <c r="E133" s="60">
        <v>2.8</v>
      </c>
      <c r="F133" s="60">
        <v>2.0699999999999998</v>
      </c>
      <c r="G133" s="60">
        <v>1</v>
      </c>
      <c r="H133" s="61">
        <v>8.1999999999999993</v>
      </c>
      <c r="I133" s="62">
        <v>0</v>
      </c>
      <c r="J133" s="62">
        <f>Devis!$D$8</f>
        <v>0</v>
      </c>
      <c r="K133" s="160" t="b">
        <f>IF(COUNTIF(A$4:A133,table[[#This Row],[Désignation]])=1,MAX(K$4:K132)+1)</f>
        <v>0</v>
      </c>
      <c r="N133" s="166" t="str">
        <f>IFERROR(INDEX(table[Désignation],MATCH(ROW()-4,table[Ordre],0)),"")</f>
        <v/>
      </c>
    </row>
    <row r="134" spans="1:14">
      <c r="A134" s="42" t="s">
        <v>23</v>
      </c>
      <c r="B134" s="63" t="s">
        <v>205</v>
      </c>
      <c r="C134" s="68" t="s">
        <v>207</v>
      </c>
      <c r="D134" s="63" t="s">
        <v>80</v>
      </c>
      <c r="E134" s="64">
        <v>2.8</v>
      </c>
      <c r="F134" s="64">
        <v>1.31</v>
      </c>
      <c r="G134" s="64">
        <v>1</v>
      </c>
      <c r="H134" s="19">
        <v>19.2</v>
      </c>
      <c r="I134" s="65">
        <v>0</v>
      </c>
      <c r="J134" s="65">
        <f>Devis!$D$8</f>
        <v>0</v>
      </c>
      <c r="K134" s="160" t="b">
        <f>IF(COUNTIF(A$4:A134,table[[#This Row],[Désignation]])=1,MAX(K$4:K133)+1)</f>
        <v>0</v>
      </c>
      <c r="N134" s="166" t="str">
        <f>IFERROR(INDEX(table[Désignation],MATCH(ROW()-4,table[Ordre],0)),"")</f>
        <v/>
      </c>
    </row>
    <row r="135" spans="1:14">
      <c r="A135" s="66" t="s">
        <v>23</v>
      </c>
      <c r="B135" s="59" t="s">
        <v>205</v>
      </c>
      <c r="C135" s="59" t="s">
        <v>208</v>
      </c>
      <c r="D135" s="59" t="s">
        <v>209</v>
      </c>
      <c r="E135" s="60">
        <v>2.8</v>
      </c>
      <c r="F135" s="60">
        <v>2.0699999999999998</v>
      </c>
      <c r="G135" s="60">
        <v>1</v>
      </c>
      <c r="H135" s="61"/>
      <c r="I135" s="62">
        <v>0</v>
      </c>
      <c r="J135" s="62">
        <f>Devis!$D$8</f>
        <v>0</v>
      </c>
      <c r="K135" s="160" t="b">
        <f>IF(COUNTIF(A$4:A135,table[[#This Row],[Désignation]])=1,MAX(K$4:K134)+1)</f>
        <v>0</v>
      </c>
      <c r="N135" s="166" t="str">
        <f>IFERROR(INDEX(table[Désignation],MATCH(ROW()-4,table[Ordre],0)),"")</f>
        <v/>
      </c>
    </row>
    <row r="136" spans="1:14">
      <c r="A136" s="42" t="s">
        <v>23</v>
      </c>
      <c r="B136" s="63" t="s">
        <v>205</v>
      </c>
      <c r="C136" s="63" t="s">
        <v>210</v>
      </c>
      <c r="D136" s="63" t="s">
        <v>80</v>
      </c>
      <c r="E136" s="63">
        <v>2.8</v>
      </c>
      <c r="F136" s="63">
        <v>1.31</v>
      </c>
      <c r="G136" s="63">
        <v>1</v>
      </c>
      <c r="H136" s="19">
        <v>20.68</v>
      </c>
      <c r="I136" s="65">
        <v>0</v>
      </c>
      <c r="J136" s="65">
        <f>Devis!$D$8</f>
        <v>0</v>
      </c>
      <c r="K136" s="160" t="b">
        <f>IF(COUNTIF(A$4:A136,table[[#This Row],[Désignation]])=1,MAX(K$4:K135)+1)</f>
        <v>0</v>
      </c>
      <c r="N136" s="166" t="str">
        <f>IFERROR(INDEX(table[Désignation],MATCH(ROW()-4,table[Ordre],0)),"")</f>
        <v/>
      </c>
    </row>
    <row r="137" spans="1:14">
      <c r="A137" s="66" t="s">
        <v>23</v>
      </c>
      <c r="B137" s="59" t="s">
        <v>205</v>
      </c>
      <c r="C137" s="59" t="s">
        <v>211</v>
      </c>
      <c r="D137" s="59" t="s">
        <v>212</v>
      </c>
      <c r="E137" s="60">
        <v>2.8</v>
      </c>
      <c r="F137" s="60">
        <v>2.0699999999999998</v>
      </c>
      <c r="G137" s="60">
        <v>1</v>
      </c>
      <c r="H137" s="61">
        <v>13.08</v>
      </c>
      <c r="I137" s="62">
        <v>0</v>
      </c>
      <c r="J137" s="62">
        <f>Devis!$D$8</f>
        <v>0</v>
      </c>
      <c r="K137" s="160" t="b">
        <f>IF(COUNTIF(A$4:A137,table[[#This Row],[Désignation]])=1,MAX(K$4:K136)+1)</f>
        <v>0</v>
      </c>
      <c r="N137" s="166" t="str">
        <f>IFERROR(INDEX(table[Désignation],MATCH(ROW()-4,table[Ordre],0)),"")</f>
        <v/>
      </c>
    </row>
    <row r="138" spans="1:14">
      <c r="A138" s="42" t="s">
        <v>23</v>
      </c>
      <c r="B138" s="63" t="s">
        <v>205</v>
      </c>
      <c r="C138" s="63" t="s">
        <v>213</v>
      </c>
      <c r="D138" s="63" t="s">
        <v>212</v>
      </c>
      <c r="E138" s="64">
        <v>3.1</v>
      </c>
      <c r="F138" s="64">
        <v>1.31</v>
      </c>
      <c r="G138" s="64">
        <v>1</v>
      </c>
      <c r="H138" s="19">
        <v>19.2</v>
      </c>
      <c r="I138" s="65">
        <v>0</v>
      </c>
      <c r="J138" s="65">
        <f>Devis!$D$8</f>
        <v>0</v>
      </c>
      <c r="K138" s="160" t="b">
        <f>IF(COUNTIF(A$4:A138,table[[#This Row],[Désignation]])=1,MAX(K$4:K137)+1)</f>
        <v>0</v>
      </c>
      <c r="N138" s="166" t="str">
        <f>IFERROR(INDEX(table[Désignation],MATCH(ROW()-4,table[Ordre],0)),"")</f>
        <v/>
      </c>
    </row>
    <row r="139" spans="1:14">
      <c r="A139" s="66" t="s">
        <v>23</v>
      </c>
      <c r="B139" s="59" t="s">
        <v>205</v>
      </c>
      <c r="C139" s="59" t="s">
        <v>214</v>
      </c>
      <c r="D139" s="59" t="s">
        <v>215</v>
      </c>
      <c r="E139" s="60">
        <v>2.8</v>
      </c>
      <c r="F139" s="60">
        <v>2.0699999999999998</v>
      </c>
      <c r="G139" s="60">
        <v>1</v>
      </c>
      <c r="H139" s="61">
        <v>5.52</v>
      </c>
      <c r="I139" s="62">
        <v>0</v>
      </c>
      <c r="J139" s="62">
        <f>Devis!$D$8</f>
        <v>0</v>
      </c>
      <c r="K139" s="160" t="b">
        <f>IF(COUNTIF(A$4:A139,table[[#This Row],[Désignation]])=1,MAX(K$4:K138)+1)</f>
        <v>0</v>
      </c>
      <c r="N139" s="166" t="str">
        <f>IFERROR(INDEX(table[Désignation],MATCH(ROW()-4,table[Ordre],0)),"")</f>
        <v/>
      </c>
    </row>
    <row r="140" spans="1:14">
      <c r="A140" s="42" t="s">
        <v>23</v>
      </c>
      <c r="B140" s="63" t="s">
        <v>205</v>
      </c>
      <c r="C140" s="63" t="s">
        <v>214</v>
      </c>
      <c r="D140" s="63" t="s">
        <v>216</v>
      </c>
      <c r="E140" s="64">
        <v>2.8</v>
      </c>
      <c r="F140" s="64">
        <v>2.0699999999999998</v>
      </c>
      <c r="G140" s="64">
        <v>1</v>
      </c>
      <c r="H140" s="19">
        <v>5.35</v>
      </c>
      <c r="I140" s="65">
        <v>0</v>
      </c>
      <c r="J140" s="65">
        <f>Devis!$D$8</f>
        <v>0</v>
      </c>
      <c r="K140" s="160" t="b">
        <f>IF(COUNTIF(A$4:A140,table[[#This Row],[Désignation]])=1,MAX(K$4:K139)+1)</f>
        <v>0</v>
      </c>
      <c r="N140" s="166" t="str">
        <f>IFERROR(INDEX(table[Désignation],MATCH(ROW()-4,table[Ordre],0)),"")</f>
        <v/>
      </c>
    </row>
    <row r="141" spans="1:14">
      <c r="A141" s="66" t="s">
        <v>23</v>
      </c>
      <c r="B141" s="59" t="s">
        <v>205</v>
      </c>
      <c r="C141" s="59" t="s">
        <v>214</v>
      </c>
      <c r="D141" s="59" t="s">
        <v>217</v>
      </c>
      <c r="E141" s="60">
        <v>2.8</v>
      </c>
      <c r="F141" s="60">
        <v>2.0699999999999998</v>
      </c>
      <c r="G141" s="60">
        <v>1</v>
      </c>
      <c r="H141" s="61">
        <v>5.7</v>
      </c>
      <c r="I141" s="62">
        <v>0</v>
      </c>
      <c r="J141" s="62">
        <f>Devis!$D$8</f>
        <v>0</v>
      </c>
      <c r="K141" s="160" t="b">
        <f>IF(COUNTIF(A$4:A141,table[[#This Row],[Désignation]])=1,MAX(K$4:K140)+1)</f>
        <v>0</v>
      </c>
      <c r="N141" s="166" t="str">
        <f>IFERROR(INDEX(table[Désignation],MATCH(ROW()-4,table[Ordre],0)),"")</f>
        <v/>
      </c>
    </row>
    <row r="142" spans="1:14">
      <c r="A142" s="42" t="s">
        <v>23</v>
      </c>
      <c r="B142" s="63" t="s">
        <v>205</v>
      </c>
      <c r="C142" s="63" t="s">
        <v>218</v>
      </c>
      <c r="D142" s="63" t="s">
        <v>79</v>
      </c>
      <c r="E142" s="64">
        <v>2.8</v>
      </c>
      <c r="F142" s="64">
        <v>2.0699999999999998</v>
      </c>
      <c r="G142" s="64">
        <v>1</v>
      </c>
      <c r="H142" s="19">
        <v>11.87</v>
      </c>
      <c r="I142" s="65">
        <v>0</v>
      </c>
      <c r="J142" s="65">
        <f>Devis!$D$8</f>
        <v>0</v>
      </c>
      <c r="K142" s="160" t="b">
        <f>IF(COUNTIF(A$4:A142,table[[#This Row],[Désignation]])=1,MAX(K$4:K141)+1)</f>
        <v>0</v>
      </c>
      <c r="N142" s="166" t="str">
        <f>IFERROR(INDEX(table[Désignation],MATCH(ROW()-4,table[Ordre],0)),"")</f>
        <v/>
      </c>
    </row>
    <row r="143" spans="1:14">
      <c r="A143" s="58" t="s">
        <v>23</v>
      </c>
      <c r="B143" s="59" t="s">
        <v>205</v>
      </c>
      <c r="C143" s="59" t="s">
        <v>219</v>
      </c>
      <c r="D143" s="59" t="s">
        <v>79</v>
      </c>
      <c r="E143" s="60">
        <v>2.8</v>
      </c>
      <c r="F143" s="60">
        <v>2.0699999999999998</v>
      </c>
      <c r="G143" s="60">
        <v>1</v>
      </c>
      <c r="H143" s="61">
        <v>13.41</v>
      </c>
      <c r="I143" s="62">
        <v>0</v>
      </c>
      <c r="J143" s="62">
        <f>Devis!$D$8</f>
        <v>0</v>
      </c>
      <c r="K143" s="160" t="b">
        <f>IF(COUNTIF(A$4:A143,table[[#This Row],[Désignation]])=1,MAX(K$4:K142)+1)</f>
        <v>0</v>
      </c>
      <c r="N143" s="166" t="str">
        <f>IFERROR(INDEX(table[Désignation],MATCH(ROW()-4,table[Ordre],0)),"")</f>
        <v/>
      </c>
    </row>
    <row r="144" spans="1:14">
      <c r="A144" s="41" t="s">
        <v>23</v>
      </c>
      <c r="B144" s="63" t="s">
        <v>205</v>
      </c>
      <c r="C144" s="63" t="s">
        <v>219</v>
      </c>
      <c r="D144" s="63" t="s">
        <v>80</v>
      </c>
      <c r="E144" s="64">
        <v>2.81</v>
      </c>
      <c r="F144" s="64">
        <v>1.31</v>
      </c>
      <c r="G144" s="64">
        <v>1</v>
      </c>
      <c r="H144" s="19">
        <v>19.690000000000001</v>
      </c>
      <c r="I144" s="65">
        <v>0</v>
      </c>
      <c r="J144" s="65">
        <f>Devis!$D$8</f>
        <v>0</v>
      </c>
      <c r="K144" s="160" t="b">
        <f>IF(COUNTIF(A$4:A144,table[[#This Row],[Désignation]])=1,MAX(K$4:K143)+1)</f>
        <v>0</v>
      </c>
      <c r="N144" s="166" t="str">
        <f>IFERROR(INDEX(table[Désignation],MATCH(ROW()-4,table[Ordre],0)),"")</f>
        <v/>
      </c>
    </row>
    <row r="145" spans="1:14">
      <c r="A145" s="58" t="s">
        <v>23</v>
      </c>
      <c r="B145" s="59" t="s">
        <v>205</v>
      </c>
      <c r="C145" s="59" t="s">
        <v>220</v>
      </c>
      <c r="D145" s="59" t="s">
        <v>79</v>
      </c>
      <c r="E145" s="60">
        <v>2.8</v>
      </c>
      <c r="F145" s="60">
        <v>2.0699999999999998</v>
      </c>
      <c r="G145" s="60">
        <v>1</v>
      </c>
      <c r="H145" s="61">
        <v>9.7899999999999991</v>
      </c>
      <c r="I145" s="62">
        <v>0</v>
      </c>
      <c r="J145" s="62">
        <f>Devis!$D$8</f>
        <v>0</v>
      </c>
      <c r="K145" s="160" t="b">
        <f>IF(COUNTIF(A$4:A145,table[[#This Row],[Désignation]])=1,MAX(K$4:K144)+1)</f>
        <v>0</v>
      </c>
      <c r="N145" s="166" t="str">
        <f>IFERROR(INDEX(table[Désignation],MATCH(ROW()-4,table[Ordre],0)),"")</f>
        <v/>
      </c>
    </row>
    <row r="146" spans="1:14">
      <c r="A146" s="41" t="s">
        <v>23</v>
      </c>
      <c r="B146" s="63" t="s">
        <v>205</v>
      </c>
      <c r="C146" s="63" t="s">
        <v>220</v>
      </c>
      <c r="D146" s="63" t="s">
        <v>80</v>
      </c>
      <c r="E146" s="64">
        <v>2.8</v>
      </c>
      <c r="F146" s="64">
        <v>1.31</v>
      </c>
      <c r="G146" s="64">
        <v>1</v>
      </c>
      <c r="H146" s="19">
        <v>17.05</v>
      </c>
      <c r="I146" s="65">
        <v>0</v>
      </c>
      <c r="J146" s="65">
        <f>Devis!$D$8</f>
        <v>0</v>
      </c>
      <c r="K146" s="160" t="b">
        <f>IF(COUNTIF(A$4:A146,table[[#This Row],[Désignation]])=1,MAX(K$4:K145)+1)</f>
        <v>0</v>
      </c>
      <c r="N146" s="166" t="str">
        <f>IFERROR(INDEX(table[Désignation],MATCH(ROW()-4,table[Ordre],0)),"")</f>
        <v/>
      </c>
    </row>
    <row r="147" spans="1:14">
      <c r="A147" s="58" t="s">
        <v>23</v>
      </c>
      <c r="B147" s="59" t="s">
        <v>205</v>
      </c>
      <c r="C147" s="59" t="s">
        <v>221</v>
      </c>
      <c r="D147" s="59" t="s">
        <v>80</v>
      </c>
      <c r="E147" s="60">
        <v>2.79</v>
      </c>
      <c r="F147" s="60">
        <v>2.06</v>
      </c>
      <c r="G147" s="60">
        <v>1</v>
      </c>
      <c r="H147" s="61">
        <v>17.98</v>
      </c>
      <c r="I147" s="62">
        <v>0</v>
      </c>
      <c r="J147" s="62">
        <f>Devis!$D$8</f>
        <v>0</v>
      </c>
      <c r="K147" s="160" t="b">
        <f>IF(COUNTIF(A$4:A147,table[[#This Row],[Désignation]])=1,MAX(K$4:K146)+1)</f>
        <v>0</v>
      </c>
      <c r="N147" s="166" t="str">
        <f>IFERROR(INDEX(table[Désignation],MATCH(ROW()-4,table[Ordre],0)),"")</f>
        <v/>
      </c>
    </row>
    <row r="148" spans="1:14">
      <c r="A148" s="41" t="s">
        <v>23</v>
      </c>
      <c r="B148" s="63" t="s">
        <v>205</v>
      </c>
      <c r="C148" s="63" t="s">
        <v>222</v>
      </c>
      <c r="D148" s="63" t="s">
        <v>79</v>
      </c>
      <c r="E148" s="64">
        <v>2.8</v>
      </c>
      <c r="F148" s="64">
        <v>2.0699999999999998</v>
      </c>
      <c r="G148" s="64">
        <v>1</v>
      </c>
      <c r="H148" s="19">
        <v>8.8000000000000007</v>
      </c>
      <c r="I148" s="65">
        <v>0</v>
      </c>
      <c r="J148" s="65">
        <f>Devis!$D$8</f>
        <v>0</v>
      </c>
      <c r="K148" s="160" t="b">
        <f>IF(COUNTIF(A$4:A148,table[[#This Row],[Désignation]])=1,MAX(K$4:K147)+1)</f>
        <v>0</v>
      </c>
      <c r="N148" s="166" t="str">
        <f>IFERROR(INDEX(table[Désignation],MATCH(ROW()-4,table[Ordre],0)),"")</f>
        <v/>
      </c>
    </row>
    <row r="149" spans="1:14">
      <c r="A149" s="58" t="s">
        <v>23</v>
      </c>
      <c r="B149" s="59" t="s">
        <v>205</v>
      </c>
      <c r="C149" s="59" t="s">
        <v>222</v>
      </c>
      <c r="D149" s="59" t="s">
        <v>223</v>
      </c>
      <c r="E149" s="60">
        <v>2.8</v>
      </c>
      <c r="F149" s="60">
        <v>1.31</v>
      </c>
      <c r="G149" s="60">
        <v>1</v>
      </c>
      <c r="H149" s="61">
        <v>16.63</v>
      </c>
      <c r="I149" s="62">
        <v>0</v>
      </c>
      <c r="J149" s="62">
        <f>Devis!$D$8</f>
        <v>0</v>
      </c>
      <c r="K149" s="160" t="b">
        <f>IF(COUNTIF(A$4:A149,table[[#This Row],[Désignation]])=1,MAX(K$4:K148)+1)</f>
        <v>0</v>
      </c>
      <c r="N149" s="166" t="str">
        <f>IFERROR(INDEX(table[Désignation],MATCH(ROW()-4,table[Ordre],0)),"")</f>
        <v/>
      </c>
    </row>
    <row r="150" spans="1:14">
      <c r="A150" s="41" t="s">
        <v>23</v>
      </c>
      <c r="B150" s="63" t="s">
        <v>205</v>
      </c>
      <c r="C150" s="63" t="s">
        <v>224</v>
      </c>
      <c r="D150" s="63" t="s">
        <v>80</v>
      </c>
      <c r="E150" s="64">
        <v>2.8</v>
      </c>
      <c r="F150" s="64">
        <v>1.3</v>
      </c>
      <c r="G150" s="64">
        <v>1</v>
      </c>
      <c r="H150" s="19">
        <v>19.690000000000001</v>
      </c>
      <c r="I150" s="65">
        <v>0</v>
      </c>
      <c r="J150" s="65">
        <f>Devis!$D$8</f>
        <v>0</v>
      </c>
      <c r="K150" s="160" t="b">
        <f>IF(COUNTIF(A$4:A150,table[[#This Row],[Désignation]])=1,MAX(K$4:K149)+1)</f>
        <v>0</v>
      </c>
      <c r="N150" s="166" t="str">
        <f>IFERROR(INDEX(table[Désignation],MATCH(ROW()-4,table[Ordre],0)),"")</f>
        <v/>
      </c>
    </row>
    <row r="151" spans="1:14">
      <c r="A151" s="58" t="s">
        <v>23</v>
      </c>
      <c r="B151" s="59" t="s">
        <v>205</v>
      </c>
      <c r="C151" s="59" t="s">
        <v>214</v>
      </c>
      <c r="D151" s="59" t="s">
        <v>80</v>
      </c>
      <c r="E151" s="60">
        <v>2.8</v>
      </c>
      <c r="F151" s="60">
        <v>1.31</v>
      </c>
      <c r="G151" s="60">
        <v>1</v>
      </c>
      <c r="H151" s="61">
        <v>14.1</v>
      </c>
      <c r="I151" s="62">
        <v>0</v>
      </c>
      <c r="J151" s="62">
        <f>Devis!$D$8</f>
        <v>0</v>
      </c>
      <c r="K151" s="160" t="b">
        <f>IF(COUNTIF(A$4:A151,table[[#This Row],[Désignation]])=1,MAX(K$4:K150)+1)</f>
        <v>0</v>
      </c>
      <c r="N151" s="166" t="str">
        <f>IFERROR(INDEX(table[Désignation],MATCH(ROW()-4,table[Ordre],0)),"")</f>
        <v/>
      </c>
    </row>
    <row r="152" spans="1:14">
      <c r="A152" s="41" t="s">
        <v>23</v>
      </c>
      <c r="B152" s="63" t="s">
        <v>205</v>
      </c>
      <c r="C152" s="63" t="s">
        <v>225</v>
      </c>
      <c r="D152" s="63" t="s">
        <v>79</v>
      </c>
      <c r="E152" s="64">
        <v>2.8</v>
      </c>
      <c r="F152" s="64">
        <v>2.0699999999999998</v>
      </c>
      <c r="G152" s="64">
        <v>1</v>
      </c>
      <c r="H152" s="19">
        <v>8.3000000000000007</v>
      </c>
      <c r="I152" s="65">
        <v>0</v>
      </c>
      <c r="J152" s="65">
        <f>Devis!$D$8</f>
        <v>0</v>
      </c>
      <c r="K152" s="160" t="b">
        <f>IF(COUNTIF(A$4:A152,table[[#This Row],[Désignation]])=1,MAX(K$4:K151)+1)</f>
        <v>0</v>
      </c>
      <c r="N152" s="166" t="str">
        <f>IFERROR(INDEX(table[Désignation],MATCH(ROW()-4,table[Ordre],0)),"")</f>
        <v/>
      </c>
    </row>
    <row r="153" spans="1:14">
      <c r="A153" s="58" t="s">
        <v>23</v>
      </c>
      <c r="B153" s="59" t="s">
        <v>205</v>
      </c>
      <c r="C153" s="59" t="s">
        <v>225</v>
      </c>
      <c r="D153" s="59" t="s">
        <v>80</v>
      </c>
      <c r="E153" s="60">
        <v>2.8</v>
      </c>
      <c r="F153" s="60">
        <v>1.31</v>
      </c>
      <c r="G153" s="60">
        <v>1</v>
      </c>
      <c r="H153" s="61">
        <v>17.5</v>
      </c>
      <c r="I153" s="62">
        <v>0</v>
      </c>
      <c r="J153" s="62">
        <f>Devis!$D$8</f>
        <v>0</v>
      </c>
      <c r="K153" s="160" t="b">
        <f>IF(COUNTIF(A$4:A153,table[[#This Row],[Désignation]])=1,MAX(K$4:K152)+1)</f>
        <v>0</v>
      </c>
      <c r="N153" s="166" t="str">
        <f>IFERROR(INDEX(table[Désignation],MATCH(ROW()-4,table[Ordre],0)),"")</f>
        <v/>
      </c>
    </row>
    <row r="154" spans="1:14">
      <c r="A154" s="41" t="s">
        <v>23</v>
      </c>
      <c r="B154" s="63" t="s">
        <v>205</v>
      </c>
      <c r="C154" s="63" t="s">
        <v>226</v>
      </c>
      <c r="D154" s="63" t="s">
        <v>79</v>
      </c>
      <c r="E154" s="64">
        <v>2.8</v>
      </c>
      <c r="F154" s="64">
        <v>2.0699999999999998</v>
      </c>
      <c r="G154" s="64">
        <v>1</v>
      </c>
      <c r="H154" s="19">
        <v>8.82</v>
      </c>
      <c r="I154" s="65">
        <v>0</v>
      </c>
      <c r="J154" s="65">
        <f>Devis!$D$8</f>
        <v>0</v>
      </c>
      <c r="K154" s="160" t="b">
        <f>IF(COUNTIF(A$4:A154,table[[#This Row],[Désignation]])=1,MAX(K$4:K153)+1)</f>
        <v>0</v>
      </c>
      <c r="N154" s="166" t="str">
        <f>IFERROR(INDEX(table[Désignation],MATCH(ROW()-4,table[Ordre],0)),"")</f>
        <v/>
      </c>
    </row>
    <row r="155" spans="1:14">
      <c r="A155" s="58" t="s">
        <v>23</v>
      </c>
      <c r="B155" s="59" t="s">
        <v>205</v>
      </c>
      <c r="C155" s="59" t="s">
        <v>226</v>
      </c>
      <c r="D155" s="59" t="s">
        <v>80</v>
      </c>
      <c r="E155" s="60">
        <v>2.8</v>
      </c>
      <c r="F155" s="60">
        <v>1.31</v>
      </c>
      <c r="G155" s="60">
        <v>1</v>
      </c>
      <c r="H155" s="61">
        <v>16.850000000000001</v>
      </c>
      <c r="I155" s="62">
        <v>0</v>
      </c>
      <c r="J155" s="62">
        <f>Devis!$D$8</f>
        <v>0</v>
      </c>
      <c r="K155" s="160" t="b">
        <f>IF(COUNTIF(A$4:A155,table[[#This Row],[Désignation]])=1,MAX(K$4:K154)+1)</f>
        <v>0</v>
      </c>
      <c r="N155" s="166" t="str">
        <f>IFERROR(INDEX(table[Désignation],MATCH(ROW()-4,table[Ordre],0)),"")</f>
        <v/>
      </c>
    </row>
    <row r="156" spans="1:14">
      <c r="A156" s="41" t="s">
        <v>23</v>
      </c>
      <c r="B156" s="63" t="s">
        <v>205</v>
      </c>
      <c r="C156" s="63" t="s">
        <v>227</v>
      </c>
      <c r="D156" s="63" t="s">
        <v>228</v>
      </c>
      <c r="E156" s="64">
        <v>2.8</v>
      </c>
      <c r="F156" s="64">
        <v>2.0699999999999998</v>
      </c>
      <c r="G156" s="64">
        <v>1</v>
      </c>
      <c r="H156" s="19">
        <v>30.65</v>
      </c>
      <c r="I156" s="65">
        <v>0</v>
      </c>
      <c r="J156" s="65">
        <f>Devis!$D$8</f>
        <v>0</v>
      </c>
      <c r="K156" s="160" t="b">
        <f>IF(COUNTIF(A$4:A156,table[[#This Row],[Désignation]])=1,MAX(K$4:K155)+1)</f>
        <v>0</v>
      </c>
      <c r="N156" s="166" t="str">
        <f>IFERROR(INDEX(table[Désignation],MATCH(ROW()-4,table[Ordre],0)),"")</f>
        <v/>
      </c>
    </row>
    <row r="157" spans="1:14">
      <c r="A157" s="58" t="s">
        <v>23</v>
      </c>
      <c r="B157" s="59" t="s">
        <v>205</v>
      </c>
      <c r="C157" s="59" t="s">
        <v>227</v>
      </c>
      <c r="D157" s="59" t="s">
        <v>80</v>
      </c>
      <c r="E157" s="60">
        <v>2.8</v>
      </c>
      <c r="F157" s="60">
        <v>1.31</v>
      </c>
      <c r="G157" s="60">
        <v>1</v>
      </c>
      <c r="H157" s="61">
        <v>22.35</v>
      </c>
      <c r="I157" s="62">
        <v>0</v>
      </c>
      <c r="J157" s="62">
        <f>Devis!$D$8</f>
        <v>0</v>
      </c>
      <c r="K157" s="160" t="b">
        <f>IF(COUNTIF(A$4:A157,table[[#This Row],[Désignation]])=1,MAX(K$4:K156)+1)</f>
        <v>0</v>
      </c>
      <c r="N157" s="166" t="str">
        <f>IFERROR(INDEX(table[Désignation],MATCH(ROW()-4,table[Ordre],0)),"")</f>
        <v/>
      </c>
    </row>
    <row r="158" spans="1:14">
      <c r="A158" s="41" t="s">
        <v>23</v>
      </c>
      <c r="B158" s="63" t="s">
        <v>205</v>
      </c>
      <c r="C158" s="63" t="s">
        <v>229</v>
      </c>
      <c r="D158" s="63" t="s">
        <v>79</v>
      </c>
      <c r="E158" s="64">
        <v>2.8</v>
      </c>
      <c r="F158" s="64">
        <v>2.0699999999999998</v>
      </c>
      <c r="G158" s="64">
        <v>1</v>
      </c>
      <c r="H158" s="19">
        <v>13.75</v>
      </c>
      <c r="I158" s="65">
        <v>0</v>
      </c>
      <c r="J158" s="65">
        <f>Devis!$D$8</f>
        <v>0</v>
      </c>
      <c r="K158" s="160" t="b">
        <f>IF(COUNTIF(A$4:A158,table[[#This Row],[Désignation]])=1,MAX(K$4:K157)+1)</f>
        <v>0</v>
      </c>
      <c r="N158" s="166" t="str">
        <f>IFERROR(INDEX(table[Désignation],MATCH(ROW()-4,table[Ordre],0)),"")</f>
        <v/>
      </c>
    </row>
    <row r="159" spans="1:14">
      <c r="A159" s="58" t="s">
        <v>23</v>
      </c>
      <c r="B159" s="59" t="s">
        <v>205</v>
      </c>
      <c r="C159" s="59" t="s">
        <v>230</v>
      </c>
      <c r="D159" s="59" t="s">
        <v>80</v>
      </c>
      <c r="E159" s="60">
        <v>2.8</v>
      </c>
      <c r="F159" s="60">
        <v>1.31</v>
      </c>
      <c r="G159" s="60">
        <v>1</v>
      </c>
      <c r="H159" s="61">
        <v>20.2</v>
      </c>
      <c r="I159" s="62">
        <v>0</v>
      </c>
      <c r="J159" s="62">
        <f>Devis!$D$8</f>
        <v>0</v>
      </c>
      <c r="K159" s="160" t="b">
        <f>IF(COUNTIF(A$4:A159,table[[#This Row],[Désignation]])=1,MAX(K$4:K158)+1)</f>
        <v>0</v>
      </c>
      <c r="N159" s="166" t="str">
        <f>IFERROR(INDEX(table[Désignation],MATCH(ROW()-4,table[Ordre],0)),"")</f>
        <v/>
      </c>
    </row>
    <row r="160" spans="1:14">
      <c r="A160" s="41" t="s">
        <v>23</v>
      </c>
      <c r="B160" s="63" t="s">
        <v>205</v>
      </c>
      <c r="C160" s="63" t="s">
        <v>229</v>
      </c>
      <c r="D160" s="63" t="s">
        <v>80</v>
      </c>
      <c r="E160" s="64">
        <v>2.8</v>
      </c>
      <c r="F160" s="64">
        <v>1.31</v>
      </c>
      <c r="G160" s="64">
        <v>1</v>
      </c>
      <c r="H160" s="19">
        <v>20.2</v>
      </c>
      <c r="I160" s="65">
        <v>0</v>
      </c>
      <c r="J160" s="65">
        <f>Devis!$D$8</f>
        <v>0</v>
      </c>
      <c r="K160" s="160" t="b">
        <f>IF(COUNTIF(A$4:A160,table[[#This Row],[Désignation]])=1,MAX(K$4:K159)+1)</f>
        <v>0</v>
      </c>
      <c r="N160" s="166" t="str">
        <f>IFERROR(INDEX(table[Désignation],MATCH(ROW()-4,table[Ordre],0)),"")</f>
        <v/>
      </c>
    </row>
    <row r="161" spans="1:14">
      <c r="A161" s="58" t="s">
        <v>23</v>
      </c>
      <c r="B161" s="59" t="s">
        <v>205</v>
      </c>
      <c r="C161" s="59" t="s">
        <v>231</v>
      </c>
      <c r="D161" s="59" t="s">
        <v>79</v>
      </c>
      <c r="E161" s="60">
        <v>2.8</v>
      </c>
      <c r="F161" s="60">
        <v>2.0699999999999998</v>
      </c>
      <c r="G161" s="60">
        <v>1</v>
      </c>
      <c r="H161" s="61">
        <v>13.75</v>
      </c>
      <c r="I161" s="62">
        <v>0</v>
      </c>
      <c r="J161" s="62">
        <f>Devis!$D$8</f>
        <v>0</v>
      </c>
      <c r="K161" s="160" t="b">
        <f>IF(COUNTIF(A$4:A161,table[[#This Row],[Désignation]])=1,MAX(K$4:K160)+1)</f>
        <v>0</v>
      </c>
      <c r="N161" s="166" t="str">
        <f>IFERROR(INDEX(table[Désignation],MATCH(ROW()-4,table[Ordre],0)),"")</f>
        <v/>
      </c>
    </row>
    <row r="162" spans="1:14">
      <c r="A162" s="41" t="s">
        <v>23</v>
      </c>
      <c r="B162" s="63" t="s">
        <v>205</v>
      </c>
      <c r="C162" s="63" t="s">
        <v>232</v>
      </c>
      <c r="D162" s="63" t="s">
        <v>79</v>
      </c>
      <c r="E162" s="64">
        <v>2.8</v>
      </c>
      <c r="F162" s="64">
        <v>2.0699999999999998</v>
      </c>
      <c r="G162" s="64">
        <v>1</v>
      </c>
      <c r="H162" s="19">
        <v>13.41</v>
      </c>
      <c r="I162" s="65">
        <v>0</v>
      </c>
      <c r="J162" s="65">
        <f>Devis!$D$8</f>
        <v>0</v>
      </c>
      <c r="K162" s="160" t="b">
        <f>IF(COUNTIF(A$4:A162,table[[#This Row],[Désignation]])=1,MAX(K$4:K161)+1)</f>
        <v>0</v>
      </c>
      <c r="N162" s="166" t="str">
        <f>IFERROR(INDEX(table[Désignation],MATCH(ROW()-4,table[Ordre],0)),"")</f>
        <v/>
      </c>
    </row>
    <row r="163" spans="1:14">
      <c r="A163" s="58" t="s">
        <v>23</v>
      </c>
      <c r="B163" s="59" t="s">
        <v>205</v>
      </c>
      <c r="C163" s="59" t="s">
        <v>233</v>
      </c>
      <c r="D163" s="59" t="s">
        <v>79</v>
      </c>
      <c r="E163" s="60">
        <v>2.8</v>
      </c>
      <c r="F163" s="60">
        <v>2.0699999999999998</v>
      </c>
      <c r="G163" s="60">
        <v>1</v>
      </c>
      <c r="H163" s="61">
        <v>13.41</v>
      </c>
      <c r="I163" s="62">
        <v>0</v>
      </c>
      <c r="J163" s="62">
        <f>Devis!$D$8</f>
        <v>0</v>
      </c>
      <c r="K163" s="160" t="b">
        <f>IF(COUNTIF(A$4:A163,table[[#This Row],[Désignation]])=1,MAX(K$4:K162)+1)</f>
        <v>0</v>
      </c>
      <c r="N163" s="166" t="str">
        <f>IFERROR(INDEX(table[Désignation],MATCH(ROW()-4,table[Ordre],0)),"")</f>
        <v/>
      </c>
    </row>
    <row r="164" spans="1:14">
      <c r="A164" s="42" t="s">
        <v>23</v>
      </c>
      <c r="B164" s="63" t="s">
        <v>205</v>
      </c>
      <c r="C164" s="63" t="s">
        <v>234</v>
      </c>
      <c r="D164" s="63" t="s">
        <v>80</v>
      </c>
      <c r="E164" s="64">
        <v>2.8</v>
      </c>
      <c r="F164" s="64">
        <v>1.31</v>
      </c>
      <c r="G164" s="64">
        <v>1</v>
      </c>
      <c r="H164" s="19">
        <v>19.64</v>
      </c>
      <c r="I164" s="65">
        <v>0</v>
      </c>
      <c r="J164" s="65">
        <f>Devis!$D$8</f>
        <v>0</v>
      </c>
      <c r="K164" s="160" t="b">
        <f>IF(COUNTIF(A$4:A164,table[[#This Row],[Désignation]])=1,MAX(K$4:K163)+1)</f>
        <v>0</v>
      </c>
      <c r="N164" s="166" t="str">
        <f>IFERROR(INDEX(table[Désignation],MATCH(ROW()-4,table[Ordre],0)),"")</f>
        <v/>
      </c>
    </row>
    <row r="165" spans="1:14">
      <c r="A165" s="66" t="s">
        <v>23</v>
      </c>
      <c r="B165" s="59" t="s">
        <v>205</v>
      </c>
      <c r="C165" s="59" t="s">
        <v>235</v>
      </c>
      <c r="D165" s="59" t="s">
        <v>79</v>
      </c>
      <c r="E165" s="60">
        <v>2.8</v>
      </c>
      <c r="F165" s="60">
        <v>2.0699999999999998</v>
      </c>
      <c r="G165" s="60">
        <v>1</v>
      </c>
      <c r="H165" s="61">
        <v>8.3000000000000007</v>
      </c>
      <c r="I165" s="62">
        <v>0</v>
      </c>
      <c r="J165" s="62">
        <f>Devis!$D$8</f>
        <v>0</v>
      </c>
      <c r="K165" s="160" t="b">
        <f>IF(COUNTIF(A$4:A165,table[[#This Row],[Désignation]])=1,MAX(K$4:K164)+1)</f>
        <v>0</v>
      </c>
      <c r="N165" s="166" t="str">
        <f>IFERROR(INDEX(table[Désignation],MATCH(ROW()-4,table[Ordre],0)),"")</f>
        <v/>
      </c>
    </row>
    <row r="166" spans="1:14">
      <c r="A166" s="41" t="s">
        <v>23</v>
      </c>
      <c r="B166" s="63" t="s">
        <v>205</v>
      </c>
      <c r="C166" s="63" t="s">
        <v>236</v>
      </c>
      <c r="D166" s="63" t="s">
        <v>69</v>
      </c>
      <c r="E166" s="64">
        <v>2.8</v>
      </c>
      <c r="F166" s="64">
        <v>2.0699999999999998</v>
      </c>
      <c r="G166" s="64">
        <v>1</v>
      </c>
      <c r="H166" s="19">
        <v>8.1300000000000008</v>
      </c>
      <c r="I166" s="65">
        <v>0</v>
      </c>
      <c r="J166" s="65">
        <f>Devis!$D$8</f>
        <v>0</v>
      </c>
      <c r="K166" s="160" t="b">
        <f>IF(COUNTIF(A$4:A166,table[[#This Row],[Désignation]])=1,MAX(K$4:K165)+1)</f>
        <v>0</v>
      </c>
      <c r="N166" s="166" t="str">
        <f>IFERROR(INDEX(table[Désignation],MATCH(ROW()-4,table[Ordre],0)),"")</f>
        <v/>
      </c>
    </row>
    <row r="167" spans="1:14">
      <c r="A167" s="58" t="s">
        <v>23</v>
      </c>
      <c r="B167" s="59" t="s">
        <v>205</v>
      </c>
      <c r="C167" s="59" t="s">
        <v>237</v>
      </c>
      <c r="D167" s="59" t="s">
        <v>79</v>
      </c>
      <c r="E167" s="60">
        <v>2.8</v>
      </c>
      <c r="F167" s="60">
        <v>2.0699999999999998</v>
      </c>
      <c r="G167" s="60">
        <v>1</v>
      </c>
      <c r="H167" s="61">
        <v>7.25</v>
      </c>
      <c r="I167" s="62">
        <v>0</v>
      </c>
      <c r="J167" s="62">
        <f>Devis!$D$8</f>
        <v>0</v>
      </c>
      <c r="K167" s="160" t="b">
        <f>IF(COUNTIF(A$4:A167,table[[#This Row],[Désignation]])=1,MAX(K$4:K166)+1)</f>
        <v>0</v>
      </c>
      <c r="N167" s="166" t="str">
        <f>IFERROR(INDEX(table[Désignation],MATCH(ROW()-4,table[Ordre],0)),"")</f>
        <v/>
      </c>
    </row>
    <row r="168" spans="1:14">
      <c r="A168" s="41" t="s">
        <v>23</v>
      </c>
      <c r="B168" s="63" t="s">
        <v>205</v>
      </c>
      <c r="C168" s="63" t="s">
        <v>237</v>
      </c>
      <c r="D168" s="63" t="s">
        <v>223</v>
      </c>
      <c r="E168" s="64">
        <v>3.1</v>
      </c>
      <c r="F168" s="64">
        <v>1.31</v>
      </c>
      <c r="G168" s="64">
        <v>1</v>
      </c>
      <c r="H168" s="19">
        <v>17.05</v>
      </c>
      <c r="I168" s="65">
        <v>0</v>
      </c>
      <c r="J168" s="65">
        <f>Devis!$D$8</f>
        <v>0</v>
      </c>
      <c r="K168" s="160" t="b">
        <f>IF(COUNTIF(A$4:A168,table[[#This Row],[Désignation]])=1,MAX(K$4:K167)+1)</f>
        <v>0</v>
      </c>
      <c r="N168" s="166" t="str">
        <f>IFERROR(INDEX(table[Désignation],MATCH(ROW()-4,table[Ordre],0)),"")</f>
        <v/>
      </c>
    </row>
    <row r="169" spans="1:14">
      <c r="A169" s="58" t="s">
        <v>23</v>
      </c>
      <c r="B169" s="59" t="s">
        <v>205</v>
      </c>
      <c r="C169" s="59" t="s">
        <v>238</v>
      </c>
      <c r="D169" s="59" t="s">
        <v>223</v>
      </c>
      <c r="E169" s="60">
        <v>2.8</v>
      </c>
      <c r="F169" s="60">
        <v>1.31</v>
      </c>
      <c r="G169" s="60">
        <v>1</v>
      </c>
      <c r="H169" s="61">
        <v>19.7</v>
      </c>
      <c r="I169" s="62">
        <v>0</v>
      </c>
      <c r="J169" s="62">
        <f>Devis!$D$8</f>
        <v>0</v>
      </c>
      <c r="K169" s="160" t="b">
        <f>IF(COUNTIF(A$4:A169,table[[#This Row],[Désignation]])=1,MAX(K$4:K168)+1)</f>
        <v>0</v>
      </c>
      <c r="N169" s="166" t="str">
        <f>IFERROR(INDEX(table[Désignation],MATCH(ROW()-4,table[Ordre],0)),"")</f>
        <v/>
      </c>
    </row>
    <row r="170" spans="1:14">
      <c r="A170" s="41" t="s">
        <v>26</v>
      </c>
      <c r="B170" s="63" t="s">
        <v>239</v>
      </c>
      <c r="C170" s="63" t="s">
        <v>240</v>
      </c>
      <c r="D170" s="63" t="s">
        <v>241</v>
      </c>
      <c r="E170" s="64">
        <v>1</v>
      </c>
      <c r="F170" s="64">
        <v>1</v>
      </c>
      <c r="G170" s="64">
        <v>1</v>
      </c>
      <c r="H170" s="19">
        <v>2.92</v>
      </c>
      <c r="I170" s="65">
        <v>0</v>
      </c>
      <c r="J170" s="65">
        <f>Devis!$D$8</f>
        <v>0</v>
      </c>
      <c r="K170" s="160" t="b">
        <f>IF(COUNTIF(A$4:A170,table[[#This Row],[Désignation]])=1,MAX(K$4:K169)+1)</f>
        <v>0</v>
      </c>
      <c r="N170" s="166" t="str">
        <f>IFERROR(INDEX(table[Désignation],MATCH(ROW()-4,table[Ordre],0)),"")</f>
        <v/>
      </c>
    </row>
    <row r="171" spans="1:14">
      <c r="A171" s="58" t="s">
        <v>26</v>
      </c>
      <c r="B171" s="59" t="s">
        <v>239</v>
      </c>
      <c r="C171" s="59" t="s">
        <v>242</v>
      </c>
      <c r="D171" s="59" t="s">
        <v>243</v>
      </c>
      <c r="E171" s="60">
        <v>1</v>
      </c>
      <c r="F171" s="60">
        <v>1</v>
      </c>
      <c r="G171" s="60">
        <v>1</v>
      </c>
      <c r="H171" s="61">
        <v>1.8</v>
      </c>
      <c r="I171" s="62">
        <v>0</v>
      </c>
      <c r="J171" s="62">
        <f>Devis!$D$8</f>
        <v>0</v>
      </c>
      <c r="K171" s="160" t="b">
        <f>IF(COUNTIF(A$4:A171,table[[#This Row],[Désignation]])=1,MAX(K$4:K170)+1)</f>
        <v>0</v>
      </c>
      <c r="N171" s="166" t="str">
        <f>IFERROR(INDEX(table[Désignation],MATCH(ROW()-4,table[Ordre],0)),"")</f>
        <v/>
      </c>
    </row>
    <row r="172" spans="1:14">
      <c r="A172" s="41" t="s">
        <v>26</v>
      </c>
      <c r="B172" s="63" t="s">
        <v>239</v>
      </c>
      <c r="C172" s="63" t="s">
        <v>244</v>
      </c>
      <c r="D172" s="63" t="s">
        <v>245</v>
      </c>
      <c r="E172" s="64">
        <v>1</v>
      </c>
      <c r="F172" s="64">
        <v>1</v>
      </c>
      <c r="G172" s="64">
        <v>1</v>
      </c>
      <c r="H172" s="19">
        <v>1.8</v>
      </c>
      <c r="I172" s="65">
        <v>0</v>
      </c>
      <c r="J172" s="65">
        <f>Devis!$D$8</f>
        <v>0</v>
      </c>
      <c r="K172" s="160" t="b">
        <f>IF(COUNTIF(A$4:A172,table[[#This Row],[Désignation]])=1,MAX(K$4:K171)+1)</f>
        <v>0</v>
      </c>
      <c r="N172" s="166" t="str">
        <f>IFERROR(INDEX(table[Désignation],MATCH(ROW()-4,table[Ordre],0)),"")</f>
        <v/>
      </c>
    </row>
    <row r="173" spans="1:14">
      <c r="A173" s="58" t="s">
        <v>26</v>
      </c>
      <c r="B173" s="59" t="s">
        <v>239</v>
      </c>
      <c r="C173" s="59" t="s">
        <v>246</v>
      </c>
      <c r="D173" s="59" t="s">
        <v>247</v>
      </c>
      <c r="E173" s="60">
        <v>1</v>
      </c>
      <c r="F173" s="60">
        <v>1</v>
      </c>
      <c r="G173" s="60">
        <v>1</v>
      </c>
      <c r="H173" s="61">
        <v>3.95</v>
      </c>
      <c r="I173" s="62">
        <v>0</v>
      </c>
      <c r="J173" s="62">
        <f>Devis!$D$8</f>
        <v>0</v>
      </c>
      <c r="K173" s="160" t="b">
        <f>IF(COUNTIF(A$4:A173,table[[#This Row],[Désignation]])=1,MAX(K$4:K172)+1)</f>
        <v>0</v>
      </c>
      <c r="N173" s="166" t="str">
        <f>IFERROR(INDEX(table[Désignation],MATCH(ROW()-4,table[Ordre],0)),"")</f>
        <v/>
      </c>
    </row>
    <row r="174" spans="1:14">
      <c r="A174" s="42" t="s">
        <v>26</v>
      </c>
      <c r="B174" s="63" t="s">
        <v>248</v>
      </c>
      <c r="C174" s="68" t="s">
        <v>249</v>
      </c>
      <c r="D174" s="63">
        <v>353195</v>
      </c>
      <c r="E174" s="64">
        <v>1</v>
      </c>
      <c r="F174" s="64">
        <v>1</v>
      </c>
      <c r="G174" s="64">
        <v>1</v>
      </c>
      <c r="H174" s="19">
        <v>2.4900000000000002</v>
      </c>
      <c r="I174" s="65">
        <v>0</v>
      </c>
      <c r="J174" s="65">
        <f>Devis!$D$8</f>
        <v>0</v>
      </c>
      <c r="K174" s="160" t="b">
        <f>IF(COUNTIF(A$4:A174,table[[#This Row],[Désignation]])=1,MAX(K$4:K173)+1)</f>
        <v>0</v>
      </c>
      <c r="N174" s="166" t="str">
        <f>IFERROR(INDEX(table[Désignation],MATCH(ROW()-4,table[Ordre],0)),"")</f>
        <v/>
      </c>
    </row>
    <row r="175" spans="1:14">
      <c r="A175" s="58" t="s">
        <v>26</v>
      </c>
      <c r="B175" s="59" t="s">
        <v>248</v>
      </c>
      <c r="C175" s="59" t="s">
        <v>250</v>
      </c>
      <c r="D175" s="59">
        <v>354991</v>
      </c>
      <c r="E175" s="60">
        <v>1</v>
      </c>
      <c r="F175" s="60">
        <v>1</v>
      </c>
      <c r="G175" s="60">
        <v>1</v>
      </c>
      <c r="H175" s="61">
        <v>0.15</v>
      </c>
      <c r="I175" s="62">
        <v>0</v>
      </c>
      <c r="J175" s="62">
        <f>Devis!$D$8</f>
        <v>0</v>
      </c>
      <c r="K175" s="160" t="b">
        <f>IF(COUNTIF(A$4:A175,table[[#This Row],[Désignation]])=1,MAX(K$4:K174)+1)</f>
        <v>0</v>
      </c>
      <c r="N175" s="166" t="str">
        <f>IFERROR(INDEX(table[Désignation],MATCH(ROW()-4,table[Ordre],0)),"")</f>
        <v/>
      </c>
    </row>
    <row r="176" spans="1:14">
      <c r="A176" s="42" t="s">
        <v>26</v>
      </c>
      <c r="B176" s="63" t="s">
        <v>251</v>
      </c>
      <c r="C176" s="68" t="s">
        <v>252</v>
      </c>
      <c r="D176" s="63">
        <v>251370</v>
      </c>
      <c r="E176" s="64">
        <v>1</v>
      </c>
      <c r="F176" s="64">
        <v>1</v>
      </c>
      <c r="G176" s="64">
        <v>1</v>
      </c>
      <c r="H176" s="19">
        <v>0.2</v>
      </c>
      <c r="I176" s="65">
        <v>0</v>
      </c>
      <c r="J176" s="65">
        <f>Devis!$D$8</f>
        <v>0</v>
      </c>
      <c r="K176" s="160" t="b">
        <f>IF(COUNTIF(A$4:A176,table[[#This Row],[Désignation]])=1,MAX(K$4:K175)+1)</f>
        <v>0</v>
      </c>
      <c r="N176" s="166" t="str">
        <f>IFERROR(INDEX(table[Désignation],MATCH(ROW()-4,table[Ordre],0)),"")</f>
        <v/>
      </c>
    </row>
    <row r="177" spans="1:14">
      <c r="A177" s="58" t="s">
        <v>26</v>
      </c>
      <c r="B177" s="59" t="s">
        <v>251</v>
      </c>
      <c r="C177" s="59" t="s">
        <v>253</v>
      </c>
      <c r="D177" s="59">
        <v>251443</v>
      </c>
      <c r="E177" s="60">
        <v>1</v>
      </c>
      <c r="F177" s="60">
        <v>1</v>
      </c>
      <c r="G177" s="60">
        <v>1</v>
      </c>
      <c r="H177" s="61">
        <v>0.73</v>
      </c>
      <c r="I177" s="62">
        <v>0</v>
      </c>
      <c r="J177" s="62">
        <f>Devis!$D$8</f>
        <v>0</v>
      </c>
      <c r="K177" s="160" t="b">
        <f>IF(COUNTIF(A$4:A177,table[[#This Row],[Désignation]])=1,MAX(K$4:K176)+1)</f>
        <v>0</v>
      </c>
      <c r="N177" s="166" t="str">
        <f>IFERROR(INDEX(table[Désignation],MATCH(ROW()-4,table[Ordre],0)),"")</f>
        <v/>
      </c>
    </row>
    <row r="178" spans="1:14">
      <c r="A178" s="41" t="s">
        <v>26</v>
      </c>
      <c r="B178" s="63" t="s">
        <v>129</v>
      </c>
      <c r="C178" s="63" t="s">
        <v>254</v>
      </c>
      <c r="D178" s="63" t="s">
        <v>255</v>
      </c>
      <c r="E178" s="64">
        <v>1</v>
      </c>
      <c r="F178" s="64">
        <v>1</v>
      </c>
      <c r="G178" s="64">
        <v>1</v>
      </c>
      <c r="H178" s="19">
        <v>0.65</v>
      </c>
      <c r="I178" s="65">
        <v>0</v>
      </c>
      <c r="J178" s="65">
        <f>Devis!$D$8</f>
        <v>0</v>
      </c>
      <c r="K178" s="160" t="b">
        <f>IF(COUNTIF(A$4:A178,table[[#This Row],[Désignation]])=1,MAX(K$4:K177)+1)</f>
        <v>0</v>
      </c>
      <c r="N178" s="166" t="str">
        <f>IFERROR(INDEX(table[Désignation],MATCH(ROW()-4,table[Ordre],0)),"")</f>
        <v/>
      </c>
    </row>
    <row r="179" spans="1:14">
      <c r="A179" s="58" t="s">
        <v>26</v>
      </c>
      <c r="B179" s="59" t="s">
        <v>251</v>
      </c>
      <c r="C179" s="59" t="s">
        <v>256</v>
      </c>
      <c r="D179" s="59">
        <v>255976</v>
      </c>
      <c r="E179" s="60">
        <v>1</v>
      </c>
      <c r="F179" s="60">
        <v>1</v>
      </c>
      <c r="G179" s="60">
        <v>1</v>
      </c>
      <c r="H179" s="61">
        <v>0.54</v>
      </c>
      <c r="I179" s="62">
        <v>0</v>
      </c>
      <c r="J179" s="62">
        <f>Devis!$D$8</f>
        <v>0</v>
      </c>
      <c r="K179" s="160" t="b">
        <f>IF(COUNTIF(A$4:A179,table[[#This Row],[Désignation]])=1,MAX(K$4:K178)+1)</f>
        <v>0</v>
      </c>
      <c r="N179" s="166" t="str">
        <f>IFERROR(INDEX(table[Désignation],MATCH(ROW()-4,table[Ordre],0)),"")</f>
        <v/>
      </c>
    </row>
    <row r="180" spans="1:14">
      <c r="A180" s="41" t="s">
        <v>26</v>
      </c>
      <c r="B180" s="63" t="s">
        <v>251</v>
      </c>
      <c r="C180" s="63" t="s">
        <v>257</v>
      </c>
      <c r="D180" s="63" t="s">
        <v>258</v>
      </c>
      <c r="E180" s="64">
        <v>1</v>
      </c>
      <c r="F180" s="64">
        <v>1</v>
      </c>
      <c r="G180" s="64">
        <v>1</v>
      </c>
      <c r="H180" s="19">
        <v>8.2100000000000009</v>
      </c>
      <c r="I180" s="65">
        <v>0</v>
      </c>
      <c r="J180" s="65">
        <f>Devis!$D$8</f>
        <v>0</v>
      </c>
      <c r="K180" s="160" t="b">
        <f>IF(COUNTIF(A$4:A180,table[[#This Row],[Désignation]])=1,MAX(K$4:K179)+1)</f>
        <v>0</v>
      </c>
      <c r="N180" s="166" t="str">
        <f>IFERROR(INDEX(table[Désignation],MATCH(ROW()-4,table[Ordre],0)),"")</f>
        <v/>
      </c>
    </row>
    <row r="181" spans="1:14">
      <c r="A181" s="58" t="s">
        <v>26</v>
      </c>
      <c r="B181" s="59" t="s">
        <v>251</v>
      </c>
      <c r="C181" s="59" t="s">
        <v>259</v>
      </c>
      <c r="D181" s="59">
        <v>254957</v>
      </c>
      <c r="E181" s="60">
        <v>1</v>
      </c>
      <c r="F181" s="60">
        <v>1</v>
      </c>
      <c r="G181" s="60">
        <v>1</v>
      </c>
      <c r="H181" s="61">
        <v>18.61</v>
      </c>
      <c r="I181" s="62">
        <v>0</v>
      </c>
      <c r="J181" s="62">
        <f>Devis!$D$8</f>
        <v>0</v>
      </c>
      <c r="K181" s="160" t="b">
        <f>IF(COUNTIF(A$4:A181,table[[#This Row],[Désignation]])=1,MAX(K$4:K180)+1)</f>
        <v>0</v>
      </c>
      <c r="N181" s="166" t="str">
        <f>IFERROR(INDEX(table[Désignation],MATCH(ROW()-4,table[Ordre],0)),"")</f>
        <v/>
      </c>
    </row>
    <row r="182" spans="1:14">
      <c r="A182" s="41" t="s">
        <v>26</v>
      </c>
      <c r="B182" s="63" t="s">
        <v>251</v>
      </c>
      <c r="C182" s="63" t="s">
        <v>260</v>
      </c>
      <c r="D182" s="63">
        <v>216916</v>
      </c>
      <c r="E182" s="64">
        <v>1</v>
      </c>
      <c r="F182" s="64">
        <v>1</v>
      </c>
      <c r="G182" s="64">
        <v>1</v>
      </c>
      <c r="H182" s="19">
        <v>5.53</v>
      </c>
      <c r="I182" s="65">
        <v>0</v>
      </c>
      <c r="J182" s="65">
        <f>Devis!$D$8</f>
        <v>0</v>
      </c>
      <c r="K182" s="160" t="b">
        <f>IF(COUNTIF(A$4:A182,table[[#This Row],[Désignation]])=1,MAX(K$4:K181)+1)</f>
        <v>0</v>
      </c>
      <c r="N182" s="166" t="str">
        <f>IFERROR(INDEX(table[Désignation],MATCH(ROW()-4,table[Ordre],0)),"")</f>
        <v/>
      </c>
    </row>
    <row r="183" spans="1:14">
      <c r="A183" s="58" t="s">
        <v>26</v>
      </c>
      <c r="B183" s="59" t="s">
        <v>251</v>
      </c>
      <c r="C183" s="59" t="s">
        <v>261</v>
      </c>
      <c r="D183" s="59">
        <v>216846</v>
      </c>
      <c r="E183" s="60">
        <v>1</v>
      </c>
      <c r="F183" s="60">
        <v>1</v>
      </c>
      <c r="G183" s="60">
        <v>1</v>
      </c>
      <c r="H183" s="61">
        <v>4.28</v>
      </c>
      <c r="I183" s="62">
        <v>0</v>
      </c>
      <c r="J183" s="62">
        <f>Devis!$D$8</f>
        <v>0</v>
      </c>
      <c r="K183" s="160" t="b">
        <f>IF(COUNTIF(A$4:A183,table[[#This Row],[Désignation]])=1,MAX(K$4:K182)+1)</f>
        <v>0</v>
      </c>
      <c r="N183" s="166" t="str">
        <f>IFERROR(INDEX(table[Désignation],MATCH(ROW()-4,table[Ordre],0)),"")</f>
        <v/>
      </c>
    </row>
    <row r="184" spans="1:14">
      <c r="A184" s="41" t="s">
        <v>26</v>
      </c>
      <c r="B184" s="63" t="s">
        <v>251</v>
      </c>
      <c r="C184" s="63" t="s">
        <v>262</v>
      </c>
      <c r="D184" s="63">
        <v>222068</v>
      </c>
      <c r="E184" s="64">
        <v>1</v>
      </c>
      <c r="F184" s="64">
        <v>1</v>
      </c>
      <c r="G184" s="64">
        <v>1</v>
      </c>
      <c r="H184" s="19">
        <v>0.09</v>
      </c>
      <c r="I184" s="65">
        <v>0</v>
      </c>
      <c r="J184" s="65">
        <f>Devis!$D$8</f>
        <v>0</v>
      </c>
      <c r="K184" s="160" t="b">
        <f>IF(COUNTIF(A$4:A184,table[[#This Row],[Désignation]])=1,MAX(K$4:K183)+1)</f>
        <v>0</v>
      </c>
      <c r="N184" s="166" t="str">
        <f>IFERROR(INDEX(table[Désignation],MATCH(ROW()-4,table[Ordre],0)),"")</f>
        <v/>
      </c>
    </row>
    <row r="185" spans="1:14">
      <c r="A185" s="58" t="s">
        <v>26</v>
      </c>
      <c r="B185" s="59" t="s">
        <v>251</v>
      </c>
      <c r="C185" s="59" t="s">
        <v>263</v>
      </c>
      <c r="D185" s="59">
        <v>250190</v>
      </c>
      <c r="E185" s="60">
        <v>1</v>
      </c>
      <c r="F185" s="60">
        <v>1</v>
      </c>
      <c r="G185" s="60">
        <v>1</v>
      </c>
      <c r="H185" s="61">
        <v>6.22</v>
      </c>
      <c r="I185" s="62">
        <v>0</v>
      </c>
      <c r="J185" s="62">
        <f>Devis!$D$8</f>
        <v>0</v>
      </c>
      <c r="K185" s="160" t="b">
        <f>IF(COUNTIF(A$4:A185,table[[#This Row],[Désignation]])=1,MAX(K$4:K184)+1)</f>
        <v>0</v>
      </c>
      <c r="N185" s="166" t="str">
        <f>IFERROR(INDEX(table[Désignation],MATCH(ROW()-4,table[Ordre],0)),"")</f>
        <v/>
      </c>
    </row>
    <row r="186" spans="1:14">
      <c r="A186" s="41" t="s">
        <v>26</v>
      </c>
      <c r="B186" s="63" t="s">
        <v>251</v>
      </c>
      <c r="C186" s="63" t="s">
        <v>264</v>
      </c>
      <c r="D186" s="63">
        <v>232652</v>
      </c>
      <c r="E186" s="64">
        <v>1</v>
      </c>
      <c r="F186" s="64">
        <v>1</v>
      </c>
      <c r="G186" s="64">
        <v>1</v>
      </c>
      <c r="H186" s="19">
        <v>0.12</v>
      </c>
      <c r="I186" s="65">
        <v>0</v>
      </c>
      <c r="J186" s="65">
        <f>Devis!$D$8</f>
        <v>0</v>
      </c>
      <c r="K186" s="160" t="b">
        <f>IF(COUNTIF(A$4:A186,table[[#This Row],[Désignation]])=1,MAX(K$4:K185)+1)</f>
        <v>0</v>
      </c>
      <c r="N186" s="166" t="str">
        <f>IFERROR(INDEX(table[Désignation],MATCH(ROW()-4,table[Ordre],0)),"")</f>
        <v/>
      </c>
    </row>
    <row r="187" spans="1:14">
      <c r="A187" s="58" t="s">
        <v>26</v>
      </c>
      <c r="B187" s="59" t="s">
        <v>251</v>
      </c>
      <c r="C187" s="59" t="s">
        <v>265</v>
      </c>
      <c r="D187" s="59">
        <v>234311</v>
      </c>
      <c r="E187" s="60">
        <v>1</v>
      </c>
      <c r="F187" s="60">
        <v>1</v>
      </c>
      <c r="G187" s="60">
        <v>1</v>
      </c>
      <c r="H187" s="61">
        <v>8.23</v>
      </c>
      <c r="I187" s="62">
        <v>0</v>
      </c>
      <c r="J187" s="62">
        <f>Devis!$D$8</f>
        <v>0</v>
      </c>
      <c r="K187" s="160" t="b">
        <f>IF(COUNTIF(A$4:A187,table[[#This Row],[Désignation]])=1,MAX(K$4:K186)+1)</f>
        <v>0</v>
      </c>
      <c r="N187" s="166" t="str">
        <f>IFERROR(INDEX(table[Désignation],MATCH(ROW()-4,table[Ordre],0)),"")</f>
        <v/>
      </c>
    </row>
    <row r="188" spans="1:14">
      <c r="A188" s="41" t="s">
        <v>26</v>
      </c>
      <c r="B188" s="63" t="s">
        <v>251</v>
      </c>
      <c r="C188" s="63" t="s">
        <v>266</v>
      </c>
      <c r="D188" s="63">
        <v>231035</v>
      </c>
      <c r="E188" s="64">
        <v>1</v>
      </c>
      <c r="F188" s="64">
        <v>1</v>
      </c>
      <c r="G188" s="64">
        <v>1</v>
      </c>
      <c r="H188" s="19">
        <v>1.51</v>
      </c>
      <c r="I188" s="65">
        <v>0</v>
      </c>
      <c r="J188" s="65">
        <f>Devis!$D$8</f>
        <v>0</v>
      </c>
      <c r="K188" s="160" t="b">
        <f>IF(COUNTIF(A$4:A188,table[[#This Row],[Désignation]])=1,MAX(K$4:K187)+1)</f>
        <v>0</v>
      </c>
      <c r="N188" s="166" t="str">
        <f>IFERROR(INDEX(table[Désignation],MATCH(ROW()-4,table[Ordre],0)),"")</f>
        <v/>
      </c>
    </row>
    <row r="189" spans="1:14">
      <c r="A189" s="58" t="s">
        <v>26</v>
      </c>
      <c r="B189" s="59" t="s">
        <v>251</v>
      </c>
      <c r="C189" s="59" t="s">
        <v>267</v>
      </c>
      <c r="D189" s="59">
        <v>255227</v>
      </c>
      <c r="E189" s="60">
        <v>1</v>
      </c>
      <c r="F189" s="60">
        <v>1</v>
      </c>
      <c r="G189" s="60">
        <v>1</v>
      </c>
      <c r="H189" s="61">
        <v>6.62</v>
      </c>
      <c r="I189" s="62">
        <v>0</v>
      </c>
      <c r="J189" s="62">
        <f>Devis!$D$8</f>
        <v>0</v>
      </c>
      <c r="K189" s="160" t="b">
        <f>IF(COUNTIF(A$4:A189,table[[#This Row],[Désignation]])=1,MAX(K$4:K188)+1)</f>
        <v>0</v>
      </c>
      <c r="N189" s="166" t="str">
        <f>IFERROR(INDEX(table[Désignation],MATCH(ROW()-4,table[Ordre],0)),"")</f>
        <v/>
      </c>
    </row>
    <row r="190" spans="1:14">
      <c r="A190" s="41" t="s">
        <v>26</v>
      </c>
      <c r="B190" s="63" t="s">
        <v>251</v>
      </c>
      <c r="C190" s="63" t="s">
        <v>268</v>
      </c>
      <c r="D190" s="63">
        <v>250229</v>
      </c>
      <c r="E190" s="64">
        <v>1</v>
      </c>
      <c r="F190" s="64">
        <v>1</v>
      </c>
      <c r="G190" s="64">
        <v>1</v>
      </c>
      <c r="H190" s="19">
        <v>1.22</v>
      </c>
      <c r="I190" s="65">
        <v>0</v>
      </c>
      <c r="J190" s="65">
        <f>Devis!$D$8</f>
        <v>0</v>
      </c>
      <c r="K190" s="160" t="b">
        <f>IF(COUNTIF(A$4:A190,table[[#This Row],[Désignation]])=1,MAX(K$4:K189)+1)</f>
        <v>0</v>
      </c>
      <c r="N190" s="166" t="str">
        <f>IFERROR(INDEX(table[Désignation],MATCH(ROW()-4,table[Ordre],0)),"")</f>
        <v/>
      </c>
    </row>
    <row r="191" spans="1:14">
      <c r="A191" s="58" t="s">
        <v>26</v>
      </c>
      <c r="B191" s="59" t="s">
        <v>251</v>
      </c>
      <c r="C191" s="59" t="s">
        <v>269</v>
      </c>
      <c r="D191" s="59">
        <v>139986</v>
      </c>
      <c r="E191" s="60">
        <v>1</v>
      </c>
      <c r="F191" s="60">
        <v>1</v>
      </c>
      <c r="G191" s="60">
        <v>1</v>
      </c>
      <c r="H191" s="61">
        <v>44.04</v>
      </c>
      <c r="I191" s="62">
        <v>0</v>
      </c>
      <c r="J191" s="62">
        <f>Devis!$D$8</f>
        <v>0</v>
      </c>
      <c r="K191" s="160" t="b">
        <f>IF(COUNTIF(A$4:A191,table[[#This Row],[Désignation]])=1,MAX(K$4:K190)+1)</f>
        <v>0</v>
      </c>
      <c r="N191" s="166" t="str">
        <f>IFERROR(INDEX(table[Désignation],MATCH(ROW()-4,table[Ordre],0)),"")</f>
        <v/>
      </c>
    </row>
    <row r="192" spans="1:14">
      <c r="A192" s="41" t="s">
        <v>26</v>
      </c>
      <c r="B192" s="63" t="s">
        <v>251</v>
      </c>
      <c r="C192" s="63" t="s">
        <v>270</v>
      </c>
      <c r="D192" s="63" t="s">
        <v>271</v>
      </c>
      <c r="E192" s="64">
        <v>1</v>
      </c>
      <c r="F192" s="64">
        <v>1</v>
      </c>
      <c r="G192" s="64">
        <v>1</v>
      </c>
      <c r="H192" s="19">
        <v>72.58</v>
      </c>
      <c r="I192" s="65">
        <v>0</v>
      </c>
      <c r="J192" s="65">
        <f>Devis!$D$8</f>
        <v>0</v>
      </c>
      <c r="K192" s="160" t="b">
        <f>IF(COUNTIF(A$4:A192,table[[#This Row],[Désignation]])=1,MAX(K$4:K191)+1)</f>
        <v>0</v>
      </c>
      <c r="N192" s="166" t="str">
        <f>IFERROR(INDEX(table[Désignation],MATCH(ROW()-4,table[Ordre],0)),"")</f>
        <v/>
      </c>
    </row>
    <row r="193" spans="1:14">
      <c r="A193" s="58" t="s">
        <v>26</v>
      </c>
      <c r="B193" s="59" t="s">
        <v>251</v>
      </c>
      <c r="C193" s="59" t="s">
        <v>272</v>
      </c>
      <c r="D193" s="59">
        <v>254726</v>
      </c>
      <c r="E193" s="60">
        <v>1</v>
      </c>
      <c r="F193" s="60">
        <v>1</v>
      </c>
      <c r="G193" s="60">
        <v>1</v>
      </c>
      <c r="H193" s="61">
        <v>8.17</v>
      </c>
      <c r="I193" s="62">
        <v>0</v>
      </c>
      <c r="J193" s="62">
        <f>Devis!$D$8</f>
        <v>0</v>
      </c>
      <c r="K193" s="160" t="b">
        <f>IF(COUNTIF(A$4:A193,table[[#This Row],[Désignation]])=1,MAX(K$4:K192)+1)</f>
        <v>0</v>
      </c>
      <c r="N193" s="166" t="str">
        <f>IFERROR(INDEX(table[Désignation],MATCH(ROW()-4,table[Ordre],0)),"")</f>
        <v/>
      </c>
    </row>
    <row r="194" spans="1:14">
      <c r="A194" s="41" t="s">
        <v>26</v>
      </c>
      <c r="B194" s="63" t="s">
        <v>251</v>
      </c>
      <c r="C194" s="63" t="s">
        <v>273</v>
      </c>
      <c r="D194" s="63">
        <v>257708</v>
      </c>
      <c r="E194" s="64">
        <v>1</v>
      </c>
      <c r="F194" s="64">
        <v>1</v>
      </c>
      <c r="G194" s="64">
        <v>1</v>
      </c>
      <c r="H194" s="19">
        <v>83.34</v>
      </c>
      <c r="I194" s="65">
        <v>0</v>
      </c>
      <c r="J194" s="65">
        <f>Devis!$D$8</f>
        <v>0</v>
      </c>
      <c r="K194" s="160" t="b">
        <f>IF(COUNTIF(A$4:A194,table[[#This Row],[Désignation]])=1,MAX(K$4:K193)+1)</f>
        <v>0</v>
      </c>
      <c r="N194" s="166" t="str">
        <f>IFERROR(INDEX(table[Désignation],MATCH(ROW()-4,table[Ordre],0)),"")</f>
        <v/>
      </c>
    </row>
    <row r="195" spans="1:14">
      <c r="A195" s="58" t="s">
        <v>26</v>
      </c>
      <c r="B195" s="59" t="s">
        <v>251</v>
      </c>
      <c r="C195" s="59" t="s">
        <v>274</v>
      </c>
      <c r="D195" s="59">
        <v>214767</v>
      </c>
      <c r="E195" s="60">
        <v>1</v>
      </c>
      <c r="F195" s="60">
        <v>1</v>
      </c>
      <c r="G195" s="60">
        <v>1</v>
      </c>
      <c r="H195" s="61">
        <v>32.200000000000003</v>
      </c>
      <c r="I195" s="62">
        <v>0</v>
      </c>
      <c r="J195" s="62">
        <f>Devis!$D$8</f>
        <v>0</v>
      </c>
      <c r="K195" s="160" t="b">
        <f>IF(COUNTIF(A$4:A195,table[[#This Row],[Désignation]])=1,MAX(K$4:K194)+1)</f>
        <v>0</v>
      </c>
      <c r="N195" s="166" t="str">
        <f>IFERROR(INDEX(table[Désignation],MATCH(ROW()-4,table[Ordre],0)),"")</f>
        <v/>
      </c>
    </row>
    <row r="196" spans="1:14">
      <c r="A196" s="41" t="s">
        <v>26</v>
      </c>
      <c r="B196" s="63" t="s">
        <v>251</v>
      </c>
      <c r="C196" s="63" t="s">
        <v>275</v>
      </c>
      <c r="D196" s="63">
        <v>259087</v>
      </c>
      <c r="E196" s="64">
        <v>1</v>
      </c>
      <c r="F196" s="64">
        <v>1</v>
      </c>
      <c r="G196" s="64">
        <v>1</v>
      </c>
      <c r="H196" s="19">
        <v>48.75</v>
      </c>
      <c r="I196" s="65">
        <v>0</v>
      </c>
      <c r="J196" s="65">
        <f>Devis!$D$8</f>
        <v>0</v>
      </c>
      <c r="K196" s="160" t="b">
        <f>IF(COUNTIF(A$4:A196,table[[#This Row],[Désignation]])=1,MAX(K$4:K195)+1)</f>
        <v>0</v>
      </c>
      <c r="N196" s="166" t="str">
        <f>IFERROR(INDEX(table[Désignation],MATCH(ROW()-4,table[Ordre],0)),"")</f>
        <v/>
      </c>
    </row>
    <row r="197" spans="1:14">
      <c r="A197" s="58" t="s">
        <v>26</v>
      </c>
      <c r="B197" s="59" t="s">
        <v>251</v>
      </c>
      <c r="C197" s="59" t="s">
        <v>276</v>
      </c>
      <c r="D197" s="59">
        <v>259108</v>
      </c>
      <c r="E197" s="60">
        <v>1</v>
      </c>
      <c r="F197" s="60">
        <v>1</v>
      </c>
      <c r="G197" s="60">
        <v>1</v>
      </c>
      <c r="H197" s="61">
        <v>82.72</v>
      </c>
      <c r="I197" s="62">
        <v>0</v>
      </c>
      <c r="J197" s="62">
        <f>Devis!$D$8</f>
        <v>0</v>
      </c>
      <c r="K197" s="160" t="b">
        <f>IF(COUNTIF(A$4:A197,table[[#This Row],[Désignation]])=1,MAX(K$4:K196)+1)</f>
        <v>0</v>
      </c>
      <c r="N197" s="166" t="str">
        <f>IFERROR(INDEX(table[Désignation],MATCH(ROW()-4,table[Ordre],0)),"")</f>
        <v/>
      </c>
    </row>
    <row r="198" spans="1:14">
      <c r="A198" s="41" t="s">
        <v>26</v>
      </c>
      <c r="B198" s="63" t="s">
        <v>251</v>
      </c>
      <c r="C198" s="63" t="s">
        <v>277</v>
      </c>
      <c r="D198" s="63">
        <v>257684</v>
      </c>
      <c r="E198" s="64">
        <v>1</v>
      </c>
      <c r="F198" s="64">
        <v>1</v>
      </c>
      <c r="G198" s="64">
        <v>1</v>
      </c>
      <c r="H198" s="19">
        <v>12.87</v>
      </c>
      <c r="I198" s="65">
        <v>0</v>
      </c>
      <c r="J198" s="65">
        <f>Devis!$D$8</f>
        <v>0</v>
      </c>
      <c r="K198" s="160" t="b">
        <f>IF(COUNTIF(A$4:A198,table[[#This Row],[Désignation]])=1,MAX(K$4:K197)+1)</f>
        <v>0</v>
      </c>
      <c r="N198" s="166" t="str">
        <f>IFERROR(INDEX(table[Désignation],MATCH(ROW()-4,table[Ordre],0)),"")</f>
        <v/>
      </c>
    </row>
    <row r="199" spans="1:14">
      <c r="A199" s="58" t="s">
        <v>26</v>
      </c>
      <c r="B199" s="59" t="s">
        <v>251</v>
      </c>
      <c r="C199" s="59" t="s">
        <v>278</v>
      </c>
      <c r="D199" s="59">
        <v>231021</v>
      </c>
      <c r="E199" s="60">
        <v>1</v>
      </c>
      <c r="F199" s="60">
        <v>1</v>
      </c>
      <c r="G199" s="60">
        <v>1</v>
      </c>
      <c r="H199" s="61">
        <v>2.82</v>
      </c>
      <c r="I199" s="62">
        <v>0</v>
      </c>
      <c r="J199" s="62">
        <f>Devis!$D$8</f>
        <v>0</v>
      </c>
      <c r="K199" s="160" t="b">
        <f>IF(COUNTIF(A$4:A199,table[[#This Row],[Désignation]])=1,MAX(K$4:K198)+1)</f>
        <v>0</v>
      </c>
      <c r="N199" s="166" t="str">
        <f>IFERROR(INDEX(table[Désignation],MATCH(ROW()-4,table[Ordre],0)),"")</f>
        <v/>
      </c>
    </row>
    <row r="200" spans="1:14">
      <c r="A200" s="41" t="s">
        <v>26</v>
      </c>
      <c r="B200" s="63" t="s">
        <v>251</v>
      </c>
      <c r="C200" s="63" t="s">
        <v>270</v>
      </c>
      <c r="D200" s="63">
        <v>236432</v>
      </c>
      <c r="E200" s="64">
        <v>1</v>
      </c>
      <c r="F200" s="64">
        <v>1</v>
      </c>
      <c r="G200" s="64">
        <v>1</v>
      </c>
      <c r="H200" s="19">
        <v>53.02</v>
      </c>
      <c r="I200" s="65">
        <v>0</v>
      </c>
      <c r="J200" s="65">
        <f>Devis!$D$8</f>
        <v>0</v>
      </c>
      <c r="K200" s="160" t="b">
        <f>IF(COUNTIF(A$4:A200,table[[#This Row],[Désignation]])=1,MAX(K$4:K199)+1)</f>
        <v>0</v>
      </c>
      <c r="N200" s="166" t="str">
        <f>IFERROR(INDEX(table[Désignation],MATCH(ROW()-4,table[Ordre],0)),"")</f>
        <v/>
      </c>
    </row>
    <row r="201" spans="1:14">
      <c r="A201" s="58" t="s">
        <v>26</v>
      </c>
      <c r="B201" s="59" t="s">
        <v>251</v>
      </c>
      <c r="C201" s="59" t="s">
        <v>279</v>
      </c>
      <c r="D201" s="59">
        <v>280262</v>
      </c>
      <c r="E201" s="60">
        <v>1</v>
      </c>
      <c r="F201" s="60">
        <v>1</v>
      </c>
      <c r="G201" s="60">
        <v>1</v>
      </c>
      <c r="H201" s="61">
        <v>607.1</v>
      </c>
      <c r="I201" s="62">
        <v>0</v>
      </c>
      <c r="J201" s="62">
        <f>Devis!$D$8</f>
        <v>0</v>
      </c>
      <c r="K201" s="160" t="b">
        <f>IF(COUNTIF(A$4:A201,table[[#This Row],[Désignation]])=1,MAX(K$4:K200)+1)</f>
        <v>0</v>
      </c>
      <c r="N201" s="166" t="str">
        <f>IFERROR(INDEX(table[Désignation],MATCH(ROW()-4,table[Ordre],0)),"")</f>
        <v/>
      </c>
    </row>
    <row r="202" spans="1:14">
      <c r="A202" s="41" t="s">
        <v>26</v>
      </c>
      <c r="B202" s="63" t="s">
        <v>251</v>
      </c>
      <c r="C202" s="63" t="s">
        <v>280</v>
      </c>
      <c r="D202" s="63">
        <v>126336</v>
      </c>
      <c r="E202" s="64">
        <v>1</v>
      </c>
      <c r="F202" s="64">
        <v>1</v>
      </c>
      <c r="G202" s="64">
        <v>1</v>
      </c>
      <c r="H202" s="19">
        <v>7</v>
      </c>
      <c r="I202" s="65">
        <v>0</v>
      </c>
      <c r="J202" s="65">
        <f>Devis!$D$8</f>
        <v>0</v>
      </c>
      <c r="K202" s="160" t="b">
        <f>IF(COUNTIF(A$4:A202,table[[#This Row],[Désignation]])=1,MAX(K$4:K201)+1)</f>
        <v>0</v>
      </c>
      <c r="N202" s="166" t="str">
        <f>IFERROR(INDEX(table[Désignation],MATCH(ROW()-4,table[Ordre],0)),"")</f>
        <v/>
      </c>
    </row>
    <row r="203" spans="1:14">
      <c r="A203" s="58" t="s">
        <v>26</v>
      </c>
      <c r="B203" s="59" t="s">
        <v>251</v>
      </c>
      <c r="C203" s="59" t="s">
        <v>281</v>
      </c>
      <c r="D203" s="59">
        <v>121968</v>
      </c>
      <c r="E203" s="60">
        <v>1</v>
      </c>
      <c r="F203" s="60">
        <v>1</v>
      </c>
      <c r="G203" s="60">
        <v>1</v>
      </c>
      <c r="H203" s="61">
        <v>2.23</v>
      </c>
      <c r="I203" s="62">
        <v>0</v>
      </c>
      <c r="J203" s="62">
        <f>Devis!$D$8</f>
        <v>0</v>
      </c>
      <c r="K203" s="160" t="b">
        <f>IF(COUNTIF(A$4:A203,table[[#This Row],[Désignation]])=1,MAX(K$4:K202)+1)</f>
        <v>0</v>
      </c>
      <c r="N203" s="166" t="str">
        <f>IFERROR(INDEX(table[Désignation],MATCH(ROW()-4,table[Ordre],0)),"")</f>
        <v/>
      </c>
    </row>
    <row r="204" spans="1:14">
      <c r="A204" s="41" t="s">
        <v>26</v>
      </c>
      <c r="B204" s="63" t="s">
        <v>251</v>
      </c>
      <c r="C204" s="63" t="s">
        <v>282</v>
      </c>
      <c r="D204" s="63">
        <v>420609</v>
      </c>
      <c r="E204" s="64">
        <v>1</v>
      </c>
      <c r="F204" s="64">
        <v>1</v>
      </c>
      <c r="G204" s="64">
        <v>1</v>
      </c>
      <c r="H204" s="19">
        <v>2.31</v>
      </c>
      <c r="I204" s="65">
        <v>0</v>
      </c>
      <c r="J204" s="65">
        <f>Devis!$D$8</f>
        <v>0</v>
      </c>
      <c r="K204" s="160" t="b">
        <f>IF(COUNTIF(A$4:A204,table[[#This Row],[Désignation]])=1,MAX(K$4:K203)+1)</f>
        <v>0</v>
      </c>
      <c r="N204" s="166" t="str">
        <f>IFERROR(INDEX(table[Désignation],MATCH(ROW()-4,table[Ordre],0)),"")</f>
        <v/>
      </c>
    </row>
    <row r="205" spans="1:14">
      <c r="A205" s="58" t="s">
        <v>26</v>
      </c>
      <c r="B205" s="59" t="s">
        <v>251</v>
      </c>
      <c r="C205" s="59" t="s">
        <v>283</v>
      </c>
      <c r="D205" s="59">
        <v>80045</v>
      </c>
      <c r="E205" s="60">
        <v>1</v>
      </c>
      <c r="F205" s="60">
        <v>1</v>
      </c>
      <c r="G205" s="60">
        <v>1</v>
      </c>
      <c r="H205" s="61">
        <v>3.07</v>
      </c>
      <c r="I205" s="62">
        <v>0</v>
      </c>
      <c r="J205" s="62">
        <f>Devis!$D$8</f>
        <v>0</v>
      </c>
      <c r="K205" s="160" t="b">
        <f>IF(COUNTIF(A$4:A205,table[[#This Row],[Désignation]])=1,MAX(K$4:K204)+1)</f>
        <v>0</v>
      </c>
      <c r="N205" s="166" t="str">
        <f>IFERROR(INDEX(table[Désignation],MATCH(ROW()-4,table[Ordre],0)),"")</f>
        <v/>
      </c>
    </row>
    <row r="206" spans="1:14">
      <c r="A206" s="42" t="s">
        <v>26</v>
      </c>
      <c r="B206" s="63" t="s">
        <v>251</v>
      </c>
      <c r="C206" s="63" t="s">
        <v>284</v>
      </c>
      <c r="D206" s="63"/>
      <c r="E206" s="64">
        <v>1</v>
      </c>
      <c r="F206" s="64">
        <v>1</v>
      </c>
      <c r="G206" s="64">
        <v>1</v>
      </c>
      <c r="H206" s="19">
        <v>27.58</v>
      </c>
      <c r="I206" s="65">
        <v>0</v>
      </c>
      <c r="J206" s="65">
        <f>Devis!$D$8</f>
        <v>0</v>
      </c>
      <c r="K206" s="160" t="b">
        <f>IF(COUNTIF(A$4:A206,table[[#This Row],[Désignation]])=1,MAX(K$4:K205)+1)</f>
        <v>0</v>
      </c>
      <c r="N206" s="166" t="str">
        <f>IFERROR(INDEX(table[Désignation],MATCH(ROW()-4,table[Ordre],0)),"")</f>
        <v/>
      </c>
    </row>
    <row r="207" spans="1:14">
      <c r="A207" s="58" t="s">
        <v>26</v>
      </c>
      <c r="B207" s="59" t="s">
        <v>251</v>
      </c>
      <c r="C207" s="59" t="s">
        <v>285</v>
      </c>
      <c r="D207" s="59">
        <v>251387</v>
      </c>
      <c r="E207" s="60">
        <v>1</v>
      </c>
      <c r="F207" s="60">
        <v>1</v>
      </c>
      <c r="G207" s="60">
        <v>1</v>
      </c>
      <c r="H207" s="61">
        <v>47.56</v>
      </c>
      <c r="I207" s="62">
        <v>0</v>
      </c>
      <c r="J207" s="62">
        <f>Devis!$D$8</f>
        <v>0</v>
      </c>
      <c r="K207" s="160" t="b">
        <f>IF(COUNTIF(A$4:A207,table[[#This Row],[Désignation]])=1,MAX(K$4:K206)+1)</f>
        <v>0</v>
      </c>
      <c r="N207" s="166" t="str">
        <f>IFERROR(INDEX(table[Désignation],MATCH(ROW()-4,table[Ordre],0)),"")</f>
        <v/>
      </c>
    </row>
    <row r="208" spans="1:14">
      <c r="A208" s="41" t="s">
        <v>26</v>
      </c>
      <c r="B208" s="63" t="s">
        <v>251</v>
      </c>
      <c r="C208" s="63" t="s">
        <v>286</v>
      </c>
      <c r="D208" s="63">
        <v>223279</v>
      </c>
      <c r="E208" s="64">
        <v>1</v>
      </c>
      <c r="F208" s="64">
        <v>1</v>
      </c>
      <c r="G208" s="64">
        <v>1</v>
      </c>
      <c r="H208" s="19">
        <v>1.7</v>
      </c>
      <c r="I208" s="65">
        <v>0</v>
      </c>
      <c r="J208" s="65">
        <f>Devis!$D$8</f>
        <v>0</v>
      </c>
      <c r="K208" s="160" t="b">
        <f>IF(COUNTIF(A$4:A208,table[[#This Row],[Désignation]])=1,MAX(K$4:K207)+1)</f>
        <v>0</v>
      </c>
      <c r="N208" s="166" t="str">
        <f>IFERROR(INDEX(table[Désignation],MATCH(ROW()-4,table[Ordre],0)),"")</f>
        <v/>
      </c>
    </row>
    <row r="209" spans="1:14">
      <c r="A209" s="58" t="s">
        <v>26</v>
      </c>
      <c r="B209" s="59" t="s">
        <v>251</v>
      </c>
      <c r="C209" s="59" t="s">
        <v>287</v>
      </c>
      <c r="D209" s="59">
        <v>211456</v>
      </c>
      <c r="E209" s="60">
        <v>1</v>
      </c>
      <c r="F209" s="60">
        <v>1</v>
      </c>
      <c r="G209" s="60">
        <v>1</v>
      </c>
      <c r="H209" s="61">
        <v>3.46</v>
      </c>
      <c r="I209" s="62">
        <v>0</v>
      </c>
      <c r="J209" s="62">
        <f>Devis!$D$8</f>
        <v>0</v>
      </c>
      <c r="K209" s="160" t="b">
        <f>IF(COUNTIF(A$4:A209,table[[#This Row],[Désignation]])=1,MAX(K$4:K208)+1)</f>
        <v>0</v>
      </c>
      <c r="N209" s="166" t="str">
        <f>IFERROR(INDEX(table[Désignation],MATCH(ROW()-4,table[Ordre],0)),"")</f>
        <v/>
      </c>
    </row>
    <row r="210" spans="1:14">
      <c r="A210" s="42" t="s">
        <v>23</v>
      </c>
      <c r="B210" s="63" t="s">
        <v>288</v>
      </c>
      <c r="C210" s="63" t="s">
        <v>289</v>
      </c>
      <c r="D210" s="89" t="s">
        <v>290</v>
      </c>
      <c r="E210" s="64">
        <v>1</v>
      </c>
      <c r="F210" s="64">
        <v>1</v>
      </c>
      <c r="G210" s="64">
        <v>1</v>
      </c>
      <c r="H210" s="19">
        <v>44.2</v>
      </c>
      <c r="I210" s="65">
        <v>0</v>
      </c>
      <c r="J210" s="65">
        <f>Devis!$D$8</f>
        <v>0</v>
      </c>
      <c r="K210" s="160" t="b">
        <f>IF(COUNTIF(A$4:A210,table[[#This Row],[Désignation]])=1,MAX(K$4:K209)+1)</f>
        <v>0</v>
      </c>
      <c r="N210" s="166" t="str">
        <f>IFERROR(INDEX(table[Désignation],MATCH(ROW()-4,table[Ordre],0)),"")</f>
        <v/>
      </c>
    </row>
    <row r="211" spans="1:14">
      <c r="A211" s="66" t="s">
        <v>23</v>
      </c>
      <c r="B211" s="59" t="s">
        <v>288</v>
      </c>
      <c r="C211" s="59" t="s">
        <v>291</v>
      </c>
      <c r="D211" s="59" t="s">
        <v>292</v>
      </c>
      <c r="E211" s="60">
        <v>1</v>
      </c>
      <c r="F211" s="60">
        <v>1</v>
      </c>
      <c r="G211" s="60">
        <v>1</v>
      </c>
      <c r="H211" s="61">
        <v>37.26</v>
      </c>
      <c r="I211" s="62">
        <v>0</v>
      </c>
      <c r="J211" s="62">
        <f>Devis!$D$8</f>
        <v>0</v>
      </c>
      <c r="K211" s="160" t="b">
        <f>IF(COUNTIF(A$4:A211,table[[#This Row],[Désignation]])=1,MAX(K$4:K210)+1)</f>
        <v>0</v>
      </c>
      <c r="N211" s="166" t="str">
        <f>IFERROR(INDEX(table[Désignation],MATCH(ROW()-4,table[Ordre],0)),"")</f>
        <v/>
      </c>
    </row>
    <row r="212" spans="1:14">
      <c r="A212" s="41" t="s">
        <v>23</v>
      </c>
      <c r="B212" s="63" t="s">
        <v>288</v>
      </c>
      <c r="C212" s="63" t="s">
        <v>293</v>
      </c>
      <c r="D212" s="63" t="s">
        <v>294</v>
      </c>
      <c r="E212" s="64">
        <v>1</v>
      </c>
      <c r="F212" s="64">
        <v>1</v>
      </c>
      <c r="G212" s="64">
        <v>1</v>
      </c>
      <c r="H212" s="19">
        <v>59.45</v>
      </c>
      <c r="I212" s="65">
        <v>0</v>
      </c>
      <c r="J212" s="65">
        <f>Devis!$D$8</f>
        <v>0</v>
      </c>
      <c r="K212" s="160" t="b">
        <f>IF(COUNTIF(A$4:A212,table[[#This Row],[Désignation]])=1,MAX(K$4:K211)+1)</f>
        <v>0</v>
      </c>
      <c r="N212" s="166" t="str">
        <f>IFERROR(INDEX(table[Désignation],MATCH(ROW()-4,table[Ordre],0)),"")</f>
        <v/>
      </c>
    </row>
    <row r="213" spans="1:14">
      <c r="A213" s="58" t="s">
        <v>23</v>
      </c>
      <c r="B213" s="59" t="s">
        <v>288</v>
      </c>
      <c r="C213" s="59" t="s">
        <v>295</v>
      </c>
      <c r="D213" s="59"/>
      <c r="E213" s="60">
        <v>1</v>
      </c>
      <c r="F213" s="60">
        <v>1</v>
      </c>
      <c r="G213" s="60">
        <v>1</v>
      </c>
      <c r="H213" s="61">
        <v>18.53</v>
      </c>
      <c r="I213" s="62">
        <v>0</v>
      </c>
      <c r="J213" s="62">
        <f>Devis!$D$8</f>
        <v>0</v>
      </c>
      <c r="K213" s="160" t="b">
        <f>IF(COUNTIF(A$4:A213,table[[#This Row],[Désignation]])=1,MAX(K$4:K212)+1)</f>
        <v>0</v>
      </c>
      <c r="N213" s="166" t="str">
        <f>IFERROR(INDEX(table[Désignation],MATCH(ROW()-4,table[Ordre],0)),"")</f>
        <v/>
      </c>
    </row>
    <row r="214" spans="1:14">
      <c r="A214" s="41" t="s">
        <v>26</v>
      </c>
      <c r="B214" s="63" t="s">
        <v>296</v>
      </c>
      <c r="C214" s="63" t="s">
        <v>297</v>
      </c>
      <c r="D214" s="63">
        <v>50491</v>
      </c>
      <c r="E214" s="64">
        <v>1</v>
      </c>
      <c r="F214" s="64">
        <v>1</v>
      </c>
      <c r="G214" s="64">
        <v>1</v>
      </c>
      <c r="H214" s="19">
        <v>55.65</v>
      </c>
      <c r="I214" s="65">
        <v>0</v>
      </c>
      <c r="J214" s="65">
        <f>Devis!$D$8</f>
        <v>0</v>
      </c>
      <c r="K214" s="160" t="b">
        <f>IF(COUNTIF(A$4:A214,table[[#This Row],[Désignation]])=1,MAX(K$4:K213)+1)</f>
        <v>0</v>
      </c>
      <c r="N214" s="166" t="str">
        <f>IFERROR(INDEX(table[Désignation],MATCH(ROW()-4,table[Ordre],0)),"")</f>
        <v/>
      </c>
    </row>
    <row r="215" spans="1:14">
      <c r="A215" s="58" t="s">
        <v>26</v>
      </c>
      <c r="B215" s="59" t="s">
        <v>296</v>
      </c>
      <c r="C215" s="59"/>
      <c r="D215" s="59"/>
      <c r="E215" s="60"/>
      <c r="F215" s="60"/>
      <c r="G215" s="60"/>
      <c r="H215" s="61"/>
      <c r="I215" s="62">
        <v>0</v>
      </c>
      <c r="J215" s="62">
        <f>Devis!$D$8</f>
        <v>0</v>
      </c>
      <c r="K215" s="160" t="b">
        <f>IF(COUNTIF(A$4:A215,table[[#This Row],[Désignation]])=1,MAX(K$4:K214)+1)</f>
        <v>0</v>
      </c>
      <c r="N215" s="166" t="str">
        <f>IFERROR(INDEX(table[Désignation],MATCH(ROW()-4,table[Ordre],0)),"")</f>
        <v/>
      </c>
    </row>
    <row r="216" spans="1:14">
      <c r="A216" s="42" t="s">
        <v>23</v>
      </c>
      <c r="B216" s="63" t="s">
        <v>298</v>
      </c>
      <c r="C216" s="63" t="s">
        <v>299</v>
      </c>
      <c r="D216" s="63" t="s">
        <v>300</v>
      </c>
      <c r="E216" s="64">
        <v>2.8</v>
      </c>
      <c r="F216" s="64">
        <v>2.0699999999999998</v>
      </c>
      <c r="G216" s="64">
        <v>1</v>
      </c>
      <c r="H216" s="19">
        <v>18.75</v>
      </c>
      <c r="I216" s="65">
        <v>0</v>
      </c>
      <c r="J216" s="65">
        <f>Devis!$D$8</f>
        <v>0</v>
      </c>
      <c r="K216" s="160" t="b">
        <f>IF(COUNTIF(A$4:A216,table[[#This Row],[Désignation]])=1,MAX(K$4:K215)+1)</f>
        <v>0</v>
      </c>
      <c r="N216" s="166" t="str">
        <f>IFERROR(INDEX(table[Désignation],MATCH(ROW()-4,table[Ordre],0)),"")</f>
        <v/>
      </c>
    </row>
    <row r="217" spans="1:14">
      <c r="A217" s="66" t="s">
        <v>23</v>
      </c>
      <c r="B217" s="59" t="s">
        <v>298</v>
      </c>
      <c r="C217" s="59" t="s">
        <v>301</v>
      </c>
      <c r="D217" s="59" t="s">
        <v>302</v>
      </c>
      <c r="E217" s="60">
        <v>3.05</v>
      </c>
      <c r="F217" s="60">
        <v>1.3</v>
      </c>
      <c r="G217" s="60">
        <v>1</v>
      </c>
      <c r="H217" s="61">
        <v>14.5</v>
      </c>
      <c r="I217" s="62">
        <v>0</v>
      </c>
      <c r="J217" s="62">
        <f>Devis!$D$8</f>
        <v>0</v>
      </c>
      <c r="K217" s="160" t="b">
        <f>IF(COUNTIF(A$4:A217,table[[#This Row],[Désignation]])=1,MAX(K$4:K216)+1)</f>
        <v>0</v>
      </c>
      <c r="N217" s="166" t="str">
        <f>IFERROR(INDEX(table[Désignation],MATCH(ROW()-4,table[Ordre],0)),"")</f>
        <v/>
      </c>
    </row>
    <row r="218" spans="1:14">
      <c r="A218" s="42" t="s">
        <v>23</v>
      </c>
      <c r="B218" s="63" t="s">
        <v>298</v>
      </c>
      <c r="C218" s="63" t="s">
        <v>79</v>
      </c>
      <c r="D218" s="63"/>
      <c r="E218" s="64">
        <v>2.8</v>
      </c>
      <c r="F218" s="64">
        <v>2.0699999999999998</v>
      </c>
      <c r="G218" s="64">
        <v>1</v>
      </c>
      <c r="H218" s="19"/>
      <c r="I218" s="65">
        <v>0</v>
      </c>
      <c r="J218" s="65">
        <f>Devis!$D$8</f>
        <v>0</v>
      </c>
      <c r="K218" s="160" t="b">
        <f>IF(COUNTIF(A$4:A218,table[[#This Row],[Désignation]])=1,MAX(K$4:K217)+1)</f>
        <v>0</v>
      </c>
      <c r="N218" s="166" t="str">
        <f>IFERROR(INDEX(table[Désignation],MATCH(ROW()-4,table[Ordre],0)),"")</f>
        <v/>
      </c>
    </row>
    <row r="219" spans="1:14">
      <c r="A219" s="66" t="s">
        <v>23</v>
      </c>
      <c r="B219" s="59" t="s">
        <v>298</v>
      </c>
      <c r="C219" s="59" t="s">
        <v>80</v>
      </c>
      <c r="D219" s="59"/>
      <c r="E219" s="60">
        <v>3.05</v>
      </c>
      <c r="F219" s="60">
        <v>1.3</v>
      </c>
      <c r="G219" s="60">
        <v>1</v>
      </c>
      <c r="H219" s="61"/>
      <c r="I219" s="62">
        <v>0</v>
      </c>
      <c r="J219" s="62">
        <f>Devis!$D$8</f>
        <v>0</v>
      </c>
      <c r="K219" s="160" t="b">
        <f>IF(COUNTIF(A$4:A219,table[[#This Row],[Désignation]])=1,MAX(K$4:K218)+1)</f>
        <v>0</v>
      </c>
      <c r="N219" s="166" t="str">
        <f>IFERROR(INDEX(table[Désignation],MATCH(ROW()-4,table[Ordre],0)),"")</f>
        <v/>
      </c>
    </row>
    <row r="220" spans="1:14">
      <c r="A220" s="42" t="s">
        <v>23</v>
      </c>
      <c r="B220" s="63" t="s">
        <v>298</v>
      </c>
      <c r="C220" s="63" t="s">
        <v>303</v>
      </c>
      <c r="D220" s="63" t="s">
        <v>304</v>
      </c>
      <c r="E220" s="64">
        <v>2.8</v>
      </c>
      <c r="F220" s="64">
        <v>2.0699999999999998</v>
      </c>
      <c r="G220" s="64">
        <v>1</v>
      </c>
      <c r="H220" s="19"/>
      <c r="I220" s="65">
        <v>0</v>
      </c>
      <c r="J220" s="65">
        <f>Devis!$D$8</f>
        <v>0</v>
      </c>
      <c r="K220" s="160" t="b">
        <f>IF(COUNTIF(A$4:A220,table[[#This Row],[Désignation]])=1,MAX(K$4:K219)+1)</f>
        <v>0</v>
      </c>
      <c r="N220" s="166" t="str">
        <f>IFERROR(INDEX(table[Désignation],MATCH(ROW()-4,table[Ordre],0)),"")</f>
        <v/>
      </c>
    </row>
    <row r="221" spans="1:14">
      <c r="A221" s="66" t="s">
        <v>23</v>
      </c>
      <c r="B221" s="59" t="s">
        <v>298</v>
      </c>
      <c r="C221" s="59" t="s">
        <v>305</v>
      </c>
      <c r="D221" s="59"/>
      <c r="E221" s="60">
        <v>3.5</v>
      </c>
      <c r="F221" s="60">
        <v>1.3</v>
      </c>
      <c r="G221" s="60">
        <v>1</v>
      </c>
      <c r="H221" s="61"/>
      <c r="I221" s="62">
        <v>0</v>
      </c>
      <c r="J221" s="62">
        <f>Devis!$D$8</f>
        <v>0</v>
      </c>
      <c r="K221" s="160" t="b">
        <f>IF(COUNTIF(A$4:A221,table[[#This Row],[Désignation]])=1,MAX(K$4:K220)+1)</f>
        <v>0</v>
      </c>
      <c r="N221" s="166" t="str">
        <f>IFERROR(INDEX(table[Désignation],MATCH(ROW()-4,table[Ordre],0)),"")</f>
        <v/>
      </c>
    </row>
    <row r="222" spans="1:14">
      <c r="A222" s="42" t="s">
        <v>23</v>
      </c>
      <c r="B222" s="63" t="s">
        <v>298</v>
      </c>
      <c r="C222" s="63" t="s">
        <v>306</v>
      </c>
      <c r="D222" s="63"/>
      <c r="E222" s="64"/>
      <c r="F222" s="64"/>
      <c r="G222" s="64"/>
      <c r="H222" s="19"/>
      <c r="I222" s="65">
        <v>0</v>
      </c>
      <c r="J222" s="65">
        <f>Devis!$D$8</f>
        <v>0</v>
      </c>
      <c r="K222" s="160" t="b">
        <f>IF(COUNTIF(A$4:A222,table[[#This Row],[Désignation]])=1,MAX(K$4:K221)+1)</f>
        <v>0</v>
      </c>
      <c r="N222" s="166" t="str">
        <f>IFERROR(INDEX(table[Désignation],MATCH(ROW()-4,table[Ordre],0)),"")</f>
        <v/>
      </c>
    </row>
    <row r="223" spans="1:14">
      <c r="A223" s="66" t="s">
        <v>23</v>
      </c>
      <c r="B223" s="59" t="s">
        <v>298</v>
      </c>
      <c r="C223" s="59" t="s">
        <v>307</v>
      </c>
      <c r="D223" s="59"/>
      <c r="E223" s="60"/>
      <c r="F223" s="60"/>
      <c r="G223" s="60"/>
      <c r="H223" s="61"/>
      <c r="I223" s="62">
        <v>0</v>
      </c>
      <c r="J223" s="62">
        <f>Devis!$D$8</f>
        <v>0</v>
      </c>
      <c r="K223" s="160" t="b">
        <f>IF(COUNTIF(A$4:A223,table[[#This Row],[Désignation]])=1,MAX(K$4:K222)+1)</f>
        <v>0</v>
      </c>
      <c r="N223" s="166" t="str">
        <f>IFERROR(INDEX(table[Désignation],MATCH(ROW()-4,table[Ordre],0)),"")</f>
        <v/>
      </c>
    </row>
    <row r="224" spans="1:14">
      <c r="A224" s="42" t="s">
        <v>23</v>
      </c>
      <c r="B224" s="63" t="s">
        <v>298</v>
      </c>
      <c r="C224" s="63"/>
      <c r="D224" s="63"/>
      <c r="E224" s="64"/>
      <c r="F224" s="64"/>
      <c r="G224" s="64"/>
      <c r="H224" s="19"/>
      <c r="I224" s="65">
        <v>0</v>
      </c>
      <c r="J224" s="65">
        <f>Devis!$D$8</f>
        <v>0</v>
      </c>
      <c r="K224" s="160" t="b">
        <f>IF(COUNTIF(A$4:A224,table[[#This Row],[Désignation]])=1,MAX(K$4:K223)+1)</f>
        <v>0</v>
      </c>
      <c r="N224" s="166" t="str">
        <f>IFERROR(INDEX(table[Désignation],MATCH(ROW()-4,table[Ordre],0)),"")</f>
        <v/>
      </c>
    </row>
    <row r="225" spans="1:14">
      <c r="A225" s="58" t="s">
        <v>23</v>
      </c>
      <c r="B225" s="59" t="s">
        <v>298</v>
      </c>
      <c r="C225" s="59" t="s">
        <v>308</v>
      </c>
      <c r="D225" s="59" t="s">
        <v>309</v>
      </c>
      <c r="E225" s="60">
        <v>2.44</v>
      </c>
      <c r="F225" s="60">
        <v>1.22</v>
      </c>
      <c r="G225" s="60">
        <v>1</v>
      </c>
      <c r="H225" s="61">
        <v>42.88</v>
      </c>
      <c r="I225" s="62">
        <v>0</v>
      </c>
      <c r="J225" s="62">
        <f>Devis!$D$8</f>
        <v>0</v>
      </c>
      <c r="K225" s="160" t="b">
        <f>IF(COUNTIF(A$4:A225,table[[#This Row],[Désignation]])=1,MAX(K$4:K224)+1)</f>
        <v>0</v>
      </c>
      <c r="N225" s="166" t="str">
        <f>IFERROR(INDEX(table[Désignation],MATCH(ROW()-4,table[Ordre],0)),"")</f>
        <v/>
      </c>
    </row>
    <row r="226" spans="1:14">
      <c r="A226" s="42" t="s">
        <v>23</v>
      </c>
      <c r="B226" s="63" t="s">
        <v>298</v>
      </c>
      <c r="C226" s="43" t="s">
        <v>310</v>
      </c>
      <c r="D226" s="63"/>
      <c r="E226" s="64">
        <v>2.5</v>
      </c>
      <c r="F226" s="64">
        <v>1.25</v>
      </c>
      <c r="G226" s="64">
        <v>1</v>
      </c>
      <c r="H226" s="19">
        <v>37.299999999999997</v>
      </c>
      <c r="I226" s="65">
        <v>0</v>
      </c>
      <c r="J226" s="65">
        <f>Devis!$D$8</f>
        <v>0</v>
      </c>
      <c r="K226" s="160" t="b">
        <f>IF(COUNTIF(A$4:A226,table[[#This Row],[Désignation]])=1,MAX(K$4:K225)+1)</f>
        <v>0</v>
      </c>
      <c r="N226" s="166" t="str">
        <f>IFERROR(INDEX(table[Désignation],MATCH(ROW()-4,table[Ordre],0)),"")</f>
        <v/>
      </c>
    </row>
    <row r="227" spans="1:14">
      <c r="A227" s="58" t="s">
        <v>23</v>
      </c>
      <c r="B227" s="59" t="s">
        <v>298</v>
      </c>
      <c r="C227" s="59" t="s">
        <v>311</v>
      </c>
      <c r="D227" s="59"/>
      <c r="E227" s="60">
        <v>2.5</v>
      </c>
      <c r="F227" s="60">
        <v>1.25</v>
      </c>
      <c r="G227" s="60">
        <v>1</v>
      </c>
      <c r="H227" s="61">
        <v>42.95</v>
      </c>
      <c r="I227" s="62">
        <v>0</v>
      </c>
      <c r="J227" s="62">
        <f>Devis!$D$8</f>
        <v>0</v>
      </c>
      <c r="K227" s="160" t="b">
        <f>IF(COUNTIF(A$4:A227,table[[#This Row],[Désignation]])=1,MAX(K$4:K226)+1)</f>
        <v>0</v>
      </c>
      <c r="N227" s="166" t="str">
        <f>IFERROR(INDEX(table[Désignation],MATCH(ROW()-4,table[Ordre],0)),"")</f>
        <v/>
      </c>
    </row>
    <row r="228" spans="1:14">
      <c r="A228" s="41" t="s">
        <v>26</v>
      </c>
      <c r="B228" s="63" t="s">
        <v>312</v>
      </c>
      <c r="C228" s="63" t="s">
        <v>313</v>
      </c>
      <c r="D228" s="63" t="s">
        <v>314</v>
      </c>
      <c r="E228" s="64">
        <v>1</v>
      </c>
      <c r="F228" s="64">
        <v>1</v>
      </c>
      <c r="G228" s="64">
        <v>1</v>
      </c>
      <c r="H228" s="19">
        <v>104</v>
      </c>
      <c r="I228" s="65">
        <v>0</v>
      </c>
      <c r="J228" s="65">
        <f>Devis!$D$8</f>
        <v>0</v>
      </c>
      <c r="K228" s="160" t="b">
        <f>IF(COUNTIF(A$4:A228,table[[#This Row],[Désignation]])=1,MAX(K$4:K227)+1)</f>
        <v>0</v>
      </c>
      <c r="N228" s="166" t="str">
        <f>IFERROR(INDEX(table[Désignation],MATCH(ROW()-4,table[Ordre],0)),"")</f>
        <v/>
      </c>
    </row>
    <row r="229" spans="1:14">
      <c r="A229" s="58" t="s">
        <v>26</v>
      </c>
      <c r="B229" s="59" t="s">
        <v>312</v>
      </c>
      <c r="C229" s="59" t="s">
        <v>315</v>
      </c>
      <c r="D229" s="59" t="s">
        <v>316</v>
      </c>
      <c r="E229" s="60">
        <v>1</v>
      </c>
      <c r="F229" s="60">
        <v>1</v>
      </c>
      <c r="G229" s="60">
        <v>1</v>
      </c>
      <c r="H229" s="61">
        <v>149</v>
      </c>
      <c r="I229" s="62">
        <v>0</v>
      </c>
      <c r="J229" s="62">
        <f>Devis!$D$8</f>
        <v>0</v>
      </c>
      <c r="K229" s="160" t="b">
        <f>IF(COUNTIF(A$4:A229,table[[#This Row],[Désignation]])=1,MAX(K$4:K228)+1)</f>
        <v>0</v>
      </c>
      <c r="N229" s="166" t="str">
        <f>IFERROR(INDEX(table[Désignation],MATCH(ROW()-4,table[Ordre],0)),"")</f>
        <v/>
      </c>
    </row>
    <row r="230" spans="1:14">
      <c r="A230" s="41" t="s">
        <v>23</v>
      </c>
      <c r="B230" s="63" t="s">
        <v>317</v>
      </c>
      <c r="C230" s="63" t="s">
        <v>318</v>
      </c>
      <c r="D230" s="63" t="s">
        <v>80</v>
      </c>
      <c r="E230" s="64">
        <v>1</v>
      </c>
      <c r="F230" s="64">
        <v>1</v>
      </c>
      <c r="G230" s="64">
        <v>1</v>
      </c>
      <c r="H230" s="19">
        <v>12.11</v>
      </c>
      <c r="I230" s="65">
        <v>0</v>
      </c>
      <c r="J230" s="65">
        <f>Devis!$D$8</f>
        <v>0</v>
      </c>
      <c r="K230" s="160" t="b">
        <f>IF(COUNTIF(A$4:A230,table[[#This Row],[Désignation]])=1,MAX(K$4:K229)+1)</f>
        <v>0</v>
      </c>
      <c r="N230" s="166" t="str">
        <f>IFERROR(INDEX(table[Désignation],MATCH(ROW()-4,table[Ordre],0)),"")</f>
        <v/>
      </c>
    </row>
    <row r="231" spans="1:14">
      <c r="A231" s="58" t="s">
        <v>23</v>
      </c>
      <c r="B231" s="59" t="s">
        <v>317</v>
      </c>
      <c r="C231" s="59" t="s">
        <v>318</v>
      </c>
      <c r="D231" s="59" t="s">
        <v>79</v>
      </c>
      <c r="E231" s="60">
        <v>1</v>
      </c>
      <c r="F231" s="60">
        <v>1</v>
      </c>
      <c r="G231" s="60">
        <v>1</v>
      </c>
      <c r="H231" s="61">
        <v>10</v>
      </c>
      <c r="I231" s="62">
        <v>0</v>
      </c>
      <c r="J231" s="62">
        <f>Devis!$D$8</f>
        <v>0</v>
      </c>
      <c r="K231" s="160" t="b">
        <f>IF(COUNTIF(A$4:A231,table[[#This Row],[Désignation]])=1,MAX(K$4:K230)+1)</f>
        <v>0</v>
      </c>
      <c r="N231" s="166" t="str">
        <f>IFERROR(INDEX(table[Désignation],MATCH(ROW()-4,table[Ordre],0)),"")</f>
        <v/>
      </c>
    </row>
    <row r="232" spans="1:14">
      <c r="A232" s="42" t="s">
        <v>23</v>
      </c>
      <c r="B232" s="63" t="s">
        <v>317</v>
      </c>
      <c r="C232" s="63" t="s">
        <v>319</v>
      </c>
      <c r="D232" s="63" t="s">
        <v>320</v>
      </c>
      <c r="E232" s="64">
        <v>2.8</v>
      </c>
      <c r="F232" s="64">
        <v>1.31</v>
      </c>
      <c r="G232" s="64">
        <v>1</v>
      </c>
      <c r="H232" s="19">
        <v>14.04</v>
      </c>
      <c r="I232" s="65">
        <v>0</v>
      </c>
      <c r="J232" s="65">
        <f>Devis!$D$8</f>
        <v>0</v>
      </c>
      <c r="K232" s="160" t="b">
        <f>IF(COUNTIF(A$4:A232,table[[#This Row],[Désignation]])=1,MAX(K$4:K231)+1)</f>
        <v>0</v>
      </c>
      <c r="N232" s="166" t="str">
        <f>IFERROR(INDEX(table[Désignation],MATCH(ROW()-4,table[Ordre],0)),"")</f>
        <v/>
      </c>
    </row>
    <row r="233" spans="1:14">
      <c r="A233" s="58" t="s">
        <v>26</v>
      </c>
      <c r="B233" s="59" t="s">
        <v>321</v>
      </c>
      <c r="C233" s="67" t="s">
        <v>322</v>
      </c>
      <c r="D233" s="59">
        <v>240386</v>
      </c>
      <c r="E233" s="60">
        <v>1</v>
      </c>
      <c r="F233" s="60">
        <v>1</v>
      </c>
      <c r="G233" s="60">
        <v>1</v>
      </c>
      <c r="H233" s="61">
        <v>0.94</v>
      </c>
      <c r="I233" s="62">
        <v>0</v>
      </c>
      <c r="J233" s="62">
        <f>Devis!$D$8</f>
        <v>0</v>
      </c>
      <c r="K233" s="160" t="b">
        <f>IF(COUNTIF(A$4:A233,table[[#This Row],[Désignation]])=1,MAX(K$4:K232)+1)</f>
        <v>0</v>
      </c>
      <c r="N233" s="166" t="str">
        <f>IFERROR(INDEX(table[Désignation],MATCH(ROW()-4,table[Ordre],0)),"")</f>
        <v/>
      </c>
    </row>
    <row r="234" spans="1:14">
      <c r="A234" s="41" t="s">
        <v>26</v>
      </c>
      <c r="B234" s="63" t="s">
        <v>321</v>
      </c>
      <c r="C234" s="63" t="s">
        <v>323</v>
      </c>
      <c r="D234" s="63">
        <v>240407</v>
      </c>
      <c r="E234" s="64">
        <v>1</v>
      </c>
      <c r="F234" s="64">
        <v>1</v>
      </c>
      <c r="G234" s="64">
        <v>1</v>
      </c>
      <c r="H234" s="19">
        <v>0.57999999999999996</v>
      </c>
      <c r="I234" s="65">
        <v>0</v>
      </c>
      <c r="J234" s="65">
        <f>Devis!$D$8</f>
        <v>0</v>
      </c>
      <c r="K234" s="160" t="b">
        <f>IF(COUNTIF(A$4:A234,table[[#This Row],[Désignation]])=1,MAX(K$4:K233)+1)</f>
        <v>0</v>
      </c>
      <c r="N234" s="166" t="str">
        <f>IFERROR(INDEX(table[Désignation],MATCH(ROW()-4,table[Ordre],0)),"")</f>
        <v/>
      </c>
    </row>
    <row r="235" spans="1:14">
      <c r="A235" s="58" t="s">
        <v>26</v>
      </c>
      <c r="B235" s="59" t="s">
        <v>321</v>
      </c>
      <c r="C235" s="59" t="s">
        <v>324</v>
      </c>
      <c r="D235" s="59">
        <v>240176</v>
      </c>
      <c r="E235" s="60">
        <v>1</v>
      </c>
      <c r="F235" s="60">
        <v>1</v>
      </c>
      <c r="G235" s="60">
        <v>1</v>
      </c>
      <c r="H235" s="61">
        <v>1.1599999999999999</v>
      </c>
      <c r="I235" s="62">
        <v>0</v>
      </c>
      <c r="J235" s="62">
        <f>Devis!$D$8</f>
        <v>0</v>
      </c>
      <c r="K235" s="160" t="b">
        <f>IF(COUNTIF(A$4:A235,table[[#This Row],[Désignation]])=1,MAX(K$4:K234)+1)</f>
        <v>0</v>
      </c>
      <c r="N235" s="166" t="str">
        <f>IFERROR(INDEX(table[Désignation],MATCH(ROW()-4,table[Ordre],0)),"")</f>
        <v/>
      </c>
    </row>
    <row r="236" spans="1:14">
      <c r="A236" s="41" t="s">
        <v>26</v>
      </c>
      <c r="B236" s="63" t="s">
        <v>325</v>
      </c>
      <c r="C236" s="63" t="s">
        <v>326</v>
      </c>
      <c r="D236" s="63"/>
      <c r="E236" s="64">
        <v>1</v>
      </c>
      <c r="F236" s="64">
        <v>1</v>
      </c>
      <c r="G236" s="64">
        <v>1</v>
      </c>
      <c r="H236" s="19">
        <v>14.99</v>
      </c>
      <c r="I236" s="65">
        <v>0</v>
      </c>
      <c r="J236" s="65">
        <f>Devis!$D$8</f>
        <v>0</v>
      </c>
      <c r="K236" s="160" t="b">
        <f>IF(COUNTIF(A$4:A236,table[[#This Row],[Désignation]])=1,MAX(K$4:K235)+1)</f>
        <v>0</v>
      </c>
      <c r="N236" s="166" t="str">
        <f>IFERROR(INDEX(table[Désignation],MATCH(ROW()-4,table[Ordre],0)),"")</f>
        <v/>
      </c>
    </row>
    <row r="237" spans="1:14">
      <c r="A237" s="58" t="s">
        <v>26</v>
      </c>
      <c r="B237" s="59" t="s">
        <v>325</v>
      </c>
      <c r="C237" s="59" t="s">
        <v>327</v>
      </c>
      <c r="D237" s="59"/>
      <c r="E237" s="60">
        <v>1</v>
      </c>
      <c r="F237" s="60">
        <v>1</v>
      </c>
      <c r="G237" s="60">
        <v>1</v>
      </c>
      <c r="H237" s="61">
        <v>20.99</v>
      </c>
      <c r="I237" s="62">
        <v>0</v>
      </c>
      <c r="J237" s="62">
        <f>Devis!$D$8</f>
        <v>0</v>
      </c>
      <c r="K237" s="160" t="b">
        <f>IF(COUNTIF(A$4:A237,table[[#This Row],[Désignation]])=1,MAX(K$4:K236)+1)</f>
        <v>0</v>
      </c>
      <c r="N237" s="166" t="str">
        <f>IFERROR(INDEX(table[Désignation],MATCH(ROW()-4,table[Ordre],0)),"")</f>
        <v/>
      </c>
    </row>
    <row r="238" spans="1:14">
      <c r="A238" s="42" t="s">
        <v>26</v>
      </c>
      <c r="B238" s="63" t="s">
        <v>129</v>
      </c>
      <c r="C238" s="63" t="s">
        <v>130</v>
      </c>
      <c r="D238" s="63" t="s">
        <v>131</v>
      </c>
      <c r="E238" s="64">
        <v>1</v>
      </c>
      <c r="F238" s="64">
        <v>1</v>
      </c>
      <c r="G238" s="64">
        <v>1</v>
      </c>
      <c r="H238" s="19">
        <v>12.5</v>
      </c>
      <c r="I238" s="65">
        <v>0</v>
      </c>
      <c r="J238" s="65">
        <f>Devis!$D$8</f>
        <v>0</v>
      </c>
      <c r="K238" s="160" t="b">
        <f>IF(COUNTIF(A$4:A238,table[[#This Row],[Désignation]])=1,MAX(K$4:K237)+1)</f>
        <v>0</v>
      </c>
      <c r="N238" s="166" t="str">
        <f>IFERROR(INDEX(table[Désignation],MATCH(ROW()-4,table[Ordre],0)),"")</f>
        <v/>
      </c>
    </row>
    <row r="239" spans="1:14">
      <c r="A239" s="58" t="s">
        <v>26</v>
      </c>
      <c r="B239" s="59" t="s">
        <v>129</v>
      </c>
      <c r="C239" s="59" t="s">
        <v>130</v>
      </c>
      <c r="D239" s="59" t="s">
        <v>328</v>
      </c>
      <c r="E239" s="60">
        <v>1</v>
      </c>
      <c r="F239" s="60">
        <v>1</v>
      </c>
      <c r="G239" s="60">
        <v>1</v>
      </c>
      <c r="H239" s="61">
        <v>9.41</v>
      </c>
      <c r="I239" s="62">
        <v>0</v>
      </c>
      <c r="J239" s="62">
        <f>Devis!$D$8</f>
        <v>0</v>
      </c>
      <c r="K239" s="160" t="b">
        <f>IF(COUNTIF(A$4:A239,table[[#This Row],[Désignation]])=1,MAX(K$4:K238)+1)</f>
        <v>0</v>
      </c>
      <c r="N239" s="166" t="str">
        <f>IFERROR(INDEX(table[Désignation],MATCH(ROW()-4,table[Ordre],0)),"")</f>
        <v/>
      </c>
    </row>
    <row r="240" spans="1:14">
      <c r="A240" s="41" t="s">
        <v>26</v>
      </c>
      <c r="B240" s="63" t="s">
        <v>129</v>
      </c>
      <c r="C240" s="63" t="s">
        <v>329</v>
      </c>
      <c r="D240" s="63" t="s">
        <v>330</v>
      </c>
      <c r="E240" s="64">
        <v>1</v>
      </c>
      <c r="F240" s="64">
        <v>1</v>
      </c>
      <c r="G240" s="64">
        <v>1</v>
      </c>
      <c r="H240" s="19">
        <v>19.28</v>
      </c>
      <c r="I240" s="65">
        <v>0</v>
      </c>
      <c r="J240" s="65">
        <f>Devis!$D$8</f>
        <v>0</v>
      </c>
      <c r="K240" s="160" t="b">
        <f>IF(COUNTIF(A$4:A240,table[[#This Row],[Désignation]])=1,MAX(K$4:K239)+1)</f>
        <v>0</v>
      </c>
      <c r="N240" s="166" t="str">
        <f>IFERROR(INDEX(table[Désignation],MATCH(ROW()-4,table[Ordre],0)),"")</f>
        <v/>
      </c>
    </row>
    <row r="241" spans="1:14">
      <c r="A241" s="58" t="s">
        <v>26</v>
      </c>
      <c r="B241" s="59" t="s">
        <v>129</v>
      </c>
      <c r="C241" s="59" t="s">
        <v>331</v>
      </c>
      <c r="D241" s="59" t="s">
        <v>332</v>
      </c>
      <c r="E241" s="60">
        <v>1</v>
      </c>
      <c r="F241" s="60">
        <v>1</v>
      </c>
      <c r="G241" s="60">
        <v>1</v>
      </c>
      <c r="H241" s="61">
        <v>0.83</v>
      </c>
      <c r="I241" s="62">
        <v>0</v>
      </c>
      <c r="J241" s="62">
        <f>Devis!$D$8</f>
        <v>0</v>
      </c>
      <c r="K241" s="160" t="b">
        <f>IF(COUNTIF(A$4:A241,table[[#This Row],[Désignation]])=1,MAX(K$4:K240)+1)</f>
        <v>0</v>
      </c>
      <c r="N241" s="166" t="str">
        <f>IFERROR(INDEX(table[Désignation],MATCH(ROW()-4,table[Ordre],0)),"")</f>
        <v/>
      </c>
    </row>
    <row r="242" spans="1:14">
      <c r="A242" s="41" t="s">
        <v>26</v>
      </c>
      <c r="B242" s="63" t="s">
        <v>129</v>
      </c>
      <c r="C242" s="63" t="s">
        <v>333</v>
      </c>
      <c r="D242" s="63" t="s">
        <v>334</v>
      </c>
      <c r="E242" s="64">
        <v>1</v>
      </c>
      <c r="F242" s="64">
        <v>1</v>
      </c>
      <c r="G242" s="64">
        <v>1</v>
      </c>
      <c r="H242" s="19">
        <v>7.24</v>
      </c>
      <c r="I242" s="65">
        <v>0</v>
      </c>
      <c r="J242" s="65">
        <f>Devis!$D$8</f>
        <v>0</v>
      </c>
      <c r="K242" s="160" t="b">
        <f>IF(COUNTIF(A$4:A242,table[[#This Row],[Désignation]])=1,MAX(K$4:K241)+1)</f>
        <v>0</v>
      </c>
      <c r="N242" s="166" t="str">
        <f>IFERROR(INDEX(table[Désignation],MATCH(ROW()-4,table[Ordre],0)),"")</f>
        <v/>
      </c>
    </row>
    <row r="243" spans="1:14">
      <c r="A243" s="58" t="s">
        <v>26</v>
      </c>
      <c r="B243" s="59" t="s">
        <v>129</v>
      </c>
      <c r="C243" s="59" t="s">
        <v>335</v>
      </c>
      <c r="D243" s="59" t="s">
        <v>336</v>
      </c>
      <c r="E243" s="60">
        <v>1</v>
      </c>
      <c r="F243" s="60">
        <v>1</v>
      </c>
      <c r="G243" s="60">
        <v>1</v>
      </c>
      <c r="H243" s="61">
        <v>14.47</v>
      </c>
      <c r="I243" s="62">
        <v>0</v>
      </c>
      <c r="J243" s="62">
        <f>Devis!$D$8</f>
        <v>0</v>
      </c>
      <c r="K243" s="160" t="b">
        <f>IF(COUNTIF(A$4:A243,table[[#This Row],[Désignation]])=1,MAX(K$4:K242)+1)</f>
        <v>0</v>
      </c>
      <c r="N243" s="166" t="str">
        <f>IFERROR(INDEX(table[Désignation],MATCH(ROW()-4,table[Ordre],0)),"")</f>
        <v/>
      </c>
    </row>
    <row r="244" spans="1:14">
      <c r="A244" s="41" t="s">
        <v>26</v>
      </c>
      <c r="B244" s="63" t="s">
        <v>129</v>
      </c>
      <c r="C244" s="63" t="s">
        <v>337</v>
      </c>
      <c r="D244" s="63" t="s">
        <v>338</v>
      </c>
      <c r="E244" s="64">
        <v>1</v>
      </c>
      <c r="F244" s="64">
        <v>1</v>
      </c>
      <c r="G244" s="64">
        <v>1</v>
      </c>
      <c r="H244" s="19">
        <v>19.399999999999999</v>
      </c>
      <c r="I244" s="65">
        <v>0</v>
      </c>
      <c r="J244" s="65">
        <f>Devis!$D$8</f>
        <v>0</v>
      </c>
      <c r="K244" s="160" t="b">
        <f>IF(COUNTIF(A$4:A244,table[[#This Row],[Désignation]])=1,MAX(K$4:K243)+1)</f>
        <v>0</v>
      </c>
      <c r="N244" s="166" t="str">
        <f>IFERROR(INDEX(table[Désignation],MATCH(ROW()-4,table[Ordre],0)),"")</f>
        <v/>
      </c>
    </row>
    <row r="245" spans="1:14">
      <c r="A245" s="58" t="s">
        <v>26</v>
      </c>
      <c r="B245" s="59" t="s">
        <v>129</v>
      </c>
      <c r="C245" s="59" t="s">
        <v>339</v>
      </c>
      <c r="D245" s="59" t="s">
        <v>340</v>
      </c>
      <c r="E245" s="60">
        <v>1</v>
      </c>
      <c r="F245" s="60">
        <v>1</v>
      </c>
      <c r="G245" s="60">
        <v>1</v>
      </c>
      <c r="H245" s="61">
        <v>11.03</v>
      </c>
      <c r="I245" s="62">
        <v>0</v>
      </c>
      <c r="J245" s="62">
        <f>Devis!$D$8</f>
        <v>0</v>
      </c>
      <c r="K245" s="160" t="b">
        <f>IF(COUNTIF(A$4:A245,table[[#This Row],[Désignation]])=1,MAX(K$4:K244)+1)</f>
        <v>0</v>
      </c>
      <c r="N245" s="166" t="str">
        <f>IFERROR(INDEX(table[Désignation],MATCH(ROW()-4,table[Ordre],0)),"")</f>
        <v/>
      </c>
    </row>
    <row r="246" spans="1:14">
      <c r="A246" s="41" t="s">
        <v>26</v>
      </c>
      <c r="B246" s="63" t="s">
        <v>129</v>
      </c>
      <c r="C246" s="63" t="s">
        <v>341</v>
      </c>
      <c r="D246" s="63" t="s">
        <v>342</v>
      </c>
      <c r="E246" s="64">
        <v>1</v>
      </c>
      <c r="F246" s="64">
        <v>1</v>
      </c>
      <c r="G246" s="64">
        <v>1</v>
      </c>
      <c r="H246" s="19">
        <v>163.77000000000001</v>
      </c>
      <c r="I246" s="65">
        <v>0</v>
      </c>
      <c r="J246" s="65">
        <f>Devis!$D$8</f>
        <v>0</v>
      </c>
      <c r="K246" s="160" t="b">
        <f>IF(COUNTIF(A$4:A246,table[[#This Row],[Désignation]])=1,MAX(K$4:K245)+1)</f>
        <v>0</v>
      </c>
      <c r="N246" s="166" t="str">
        <f>IFERROR(INDEX(table[Désignation],MATCH(ROW()-4,table[Ordre],0)),"")</f>
        <v/>
      </c>
    </row>
    <row r="247" spans="1:14">
      <c r="A247" s="58" t="s">
        <v>26</v>
      </c>
      <c r="B247" s="59" t="s">
        <v>129</v>
      </c>
      <c r="C247" s="59" t="s">
        <v>343</v>
      </c>
      <c r="D247" s="59" t="s">
        <v>344</v>
      </c>
      <c r="E247" s="60">
        <v>1</v>
      </c>
      <c r="F247" s="60">
        <v>1</v>
      </c>
      <c r="G247" s="60">
        <v>1</v>
      </c>
      <c r="H247" s="61">
        <v>49.72</v>
      </c>
      <c r="I247" s="62">
        <v>0</v>
      </c>
      <c r="J247" s="62">
        <f>Devis!$D$8</f>
        <v>0</v>
      </c>
      <c r="K247" s="160" t="b">
        <f>IF(COUNTIF(A$4:A247,table[[#This Row],[Désignation]])=1,MAX(K$4:K246)+1)</f>
        <v>0</v>
      </c>
      <c r="N247" s="166" t="str">
        <f>IFERROR(INDEX(table[Désignation],MATCH(ROW()-4,table[Ordre],0)),"")</f>
        <v/>
      </c>
    </row>
    <row r="248" spans="1:14">
      <c r="A248" s="41" t="s">
        <v>26</v>
      </c>
      <c r="B248" s="63" t="s">
        <v>129</v>
      </c>
      <c r="C248" s="63" t="s">
        <v>345</v>
      </c>
      <c r="D248" s="63" t="s">
        <v>346</v>
      </c>
      <c r="E248" s="64">
        <v>1</v>
      </c>
      <c r="F248" s="64">
        <v>1</v>
      </c>
      <c r="G248" s="64">
        <v>1</v>
      </c>
      <c r="H248" s="19">
        <v>8.91</v>
      </c>
      <c r="I248" s="65">
        <v>0</v>
      </c>
      <c r="J248" s="65">
        <f>Devis!$D$8</f>
        <v>0</v>
      </c>
      <c r="K248" s="160" t="b">
        <f>IF(COUNTIF(A$4:A248,table[[#This Row],[Désignation]])=1,MAX(K$4:K247)+1)</f>
        <v>0</v>
      </c>
      <c r="N248" s="166" t="str">
        <f>IFERROR(INDEX(table[Désignation],MATCH(ROW()-4,table[Ordre],0)),"")</f>
        <v/>
      </c>
    </row>
    <row r="249" spans="1:14">
      <c r="A249" s="58" t="s">
        <v>26</v>
      </c>
      <c r="B249" s="59" t="s">
        <v>129</v>
      </c>
      <c r="C249" s="59" t="s">
        <v>347</v>
      </c>
      <c r="D249" s="59" t="s">
        <v>348</v>
      </c>
      <c r="E249" s="60">
        <v>1</v>
      </c>
      <c r="F249" s="60">
        <v>1</v>
      </c>
      <c r="G249" s="60">
        <v>1</v>
      </c>
      <c r="H249" s="61">
        <v>12.43</v>
      </c>
      <c r="I249" s="62">
        <v>0</v>
      </c>
      <c r="J249" s="62">
        <f>Devis!$D$8</f>
        <v>0</v>
      </c>
      <c r="K249" s="160" t="b">
        <f>IF(COUNTIF(A$4:A249,table[[#This Row],[Désignation]])=1,MAX(K$4:K248)+1)</f>
        <v>0</v>
      </c>
      <c r="N249" s="166" t="str">
        <f>IFERROR(INDEX(table[Désignation],MATCH(ROW()-4,table[Ordre],0)),"")</f>
        <v/>
      </c>
    </row>
    <row r="250" spans="1:14">
      <c r="A250" s="41" t="s">
        <v>26</v>
      </c>
      <c r="B250" s="63" t="s">
        <v>129</v>
      </c>
      <c r="C250" s="63" t="s">
        <v>349</v>
      </c>
      <c r="D250" s="63" t="s">
        <v>350</v>
      </c>
      <c r="E250" s="64">
        <v>1</v>
      </c>
      <c r="F250" s="64">
        <v>1</v>
      </c>
      <c r="G250" s="64">
        <v>1</v>
      </c>
      <c r="H250" s="19">
        <v>174.3</v>
      </c>
      <c r="I250" s="65">
        <v>0</v>
      </c>
      <c r="J250" s="65">
        <f>Devis!$D$8</f>
        <v>0</v>
      </c>
      <c r="K250" s="160" t="b">
        <f>IF(COUNTIF(A$4:A250,table[[#This Row],[Désignation]])=1,MAX(K$4:K249)+1)</f>
        <v>0</v>
      </c>
      <c r="N250" s="166" t="str">
        <f>IFERROR(INDEX(table[Désignation],MATCH(ROW()-4,table[Ordre],0)),"")</f>
        <v/>
      </c>
    </row>
    <row r="251" spans="1:14">
      <c r="A251" s="58" t="s">
        <v>26</v>
      </c>
      <c r="B251" s="59" t="s">
        <v>129</v>
      </c>
      <c r="C251" s="59" t="s">
        <v>351</v>
      </c>
      <c r="D251" s="59" t="s">
        <v>352</v>
      </c>
      <c r="E251" s="60">
        <v>1</v>
      </c>
      <c r="F251" s="60">
        <v>1</v>
      </c>
      <c r="G251" s="60">
        <v>1</v>
      </c>
      <c r="H251" s="61">
        <v>79.5</v>
      </c>
      <c r="I251" s="62">
        <v>0</v>
      </c>
      <c r="J251" s="62">
        <f>Devis!$D$8</f>
        <v>0</v>
      </c>
      <c r="K251" s="160" t="b">
        <f>IF(COUNTIF(A$4:A251,table[[#This Row],[Désignation]])=1,MAX(K$4:K250)+1)</f>
        <v>0</v>
      </c>
      <c r="N251" s="166" t="str">
        <f>IFERROR(INDEX(table[Désignation],MATCH(ROW()-4,table[Ordre],0)),"")</f>
        <v/>
      </c>
    </row>
    <row r="252" spans="1:14">
      <c r="A252" s="41" t="s">
        <v>26</v>
      </c>
      <c r="B252" s="63" t="s">
        <v>129</v>
      </c>
      <c r="C252" s="63" t="s">
        <v>353</v>
      </c>
      <c r="D252" s="63" t="s">
        <v>354</v>
      </c>
      <c r="E252" s="64">
        <v>1</v>
      </c>
      <c r="F252" s="64">
        <v>1</v>
      </c>
      <c r="G252" s="64">
        <v>1</v>
      </c>
      <c r="H252" s="19">
        <v>3.31</v>
      </c>
      <c r="I252" s="65">
        <v>0</v>
      </c>
      <c r="J252" s="65">
        <f>Devis!$D$8</f>
        <v>0</v>
      </c>
      <c r="K252" s="160" t="b">
        <f>IF(COUNTIF(A$4:A252,table[[#This Row],[Désignation]])=1,MAX(K$4:K251)+1)</f>
        <v>0</v>
      </c>
      <c r="N252" s="166" t="str">
        <f>IFERROR(INDEX(table[Désignation],MATCH(ROW()-4,table[Ordre],0)),"")</f>
        <v/>
      </c>
    </row>
    <row r="253" spans="1:14">
      <c r="A253" s="58" t="s">
        <v>26</v>
      </c>
      <c r="B253" s="59" t="s">
        <v>129</v>
      </c>
      <c r="C253" s="59" t="s">
        <v>355</v>
      </c>
      <c r="D253" s="59" t="s">
        <v>356</v>
      </c>
      <c r="E253" s="60">
        <v>1</v>
      </c>
      <c r="F253" s="60">
        <v>1</v>
      </c>
      <c r="G253" s="60">
        <v>1</v>
      </c>
      <c r="H253" s="61">
        <v>14.51</v>
      </c>
      <c r="I253" s="62">
        <v>0</v>
      </c>
      <c r="J253" s="62">
        <f>Devis!$D$8</f>
        <v>0</v>
      </c>
      <c r="K253" s="160" t="b">
        <f>IF(COUNTIF(A$4:A253,table[[#This Row],[Désignation]])=1,MAX(K$4:K252)+1)</f>
        <v>0</v>
      </c>
      <c r="N253" s="166" t="str">
        <f>IFERROR(INDEX(table[Désignation],MATCH(ROW()-4,table[Ordre],0)),"")</f>
        <v/>
      </c>
    </row>
    <row r="254" spans="1:14">
      <c r="A254" s="41" t="s">
        <v>26</v>
      </c>
      <c r="B254" s="63" t="s">
        <v>129</v>
      </c>
      <c r="C254" s="63" t="s">
        <v>357</v>
      </c>
      <c r="D254" s="63" t="s">
        <v>358</v>
      </c>
      <c r="E254" s="64">
        <v>1</v>
      </c>
      <c r="F254" s="64">
        <v>1</v>
      </c>
      <c r="G254" s="64">
        <v>1</v>
      </c>
      <c r="H254" s="19">
        <v>2.64</v>
      </c>
      <c r="I254" s="65">
        <v>0</v>
      </c>
      <c r="J254" s="65">
        <f>Devis!$D$8</f>
        <v>0</v>
      </c>
      <c r="K254" s="160" t="b">
        <f>IF(COUNTIF(A$4:A254,table[[#This Row],[Désignation]])=1,MAX(K$4:K253)+1)</f>
        <v>0</v>
      </c>
      <c r="N254" s="166" t="str">
        <f>IFERROR(INDEX(table[Désignation],MATCH(ROW()-4,table[Ordre],0)),"")</f>
        <v/>
      </c>
    </row>
    <row r="255" spans="1:14">
      <c r="A255" s="58" t="s">
        <v>26</v>
      </c>
      <c r="B255" s="59" t="s">
        <v>129</v>
      </c>
      <c r="C255" s="59" t="s">
        <v>359</v>
      </c>
      <c r="D255" s="59" t="s">
        <v>360</v>
      </c>
      <c r="E255" s="60">
        <v>1</v>
      </c>
      <c r="F255" s="60">
        <v>1</v>
      </c>
      <c r="G255" s="60">
        <v>1</v>
      </c>
      <c r="H255" s="61">
        <v>1.87</v>
      </c>
      <c r="I255" s="62">
        <v>0</v>
      </c>
      <c r="J255" s="62">
        <f>Devis!$D$8</f>
        <v>0</v>
      </c>
      <c r="K255" s="160" t="b">
        <f>IF(COUNTIF(A$4:A255,table[[#This Row],[Désignation]])=1,MAX(K$4:K254)+1)</f>
        <v>0</v>
      </c>
      <c r="N255" s="166" t="str">
        <f>IFERROR(INDEX(table[Désignation],MATCH(ROW()-4,table[Ordre],0)),"")</f>
        <v/>
      </c>
    </row>
    <row r="256" spans="1:14">
      <c r="A256" s="41" t="s">
        <v>26</v>
      </c>
      <c r="B256" s="63" t="s">
        <v>129</v>
      </c>
      <c r="C256" s="63" t="s">
        <v>361</v>
      </c>
      <c r="D256" s="63" t="s">
        <v>362</v>
      </c>
      <c r="E256" s="64">
        <v>1</v>
      </c>
      <c r="F256" s="64">
        <v>1</v>
      </c>
      <c r="G256" s="64">
        <v>1</v>
      </c>
      <c r="H256" s="19">
        <v>4.05</v>
      </c>
      <c r="I256" s="65">
        <v>0</v>
      </c>
      <c r="J256" s="65">
        <f>Devis!$D$8</f>
        <v>0</v>
      </c>
      <c r="K256" s="160" t="b">
        <f>IF(COUNTIF(A$4:A256,table[[#This Row],[Désignation]])=1,MAX(K$4:K255)+1)</f>
        <v>0</v>
      </c>
      <c r="N256" s="166" t="str">
        <f>IFERROR(INDEX(table[Désignation],MATCH(ROW()-4,table[Ordre],0)),"")</f>
        <v/>
      </c>
    </row>
    <row r="257" spans="1:14">
      <c r="A257" s="58" t="s">
        <v>26</v>
      </c>
      <c r="B257" s="59" t="s">
        <v>129</v>
      </c>
      <c r="C257" s="59" t="s">
        <v>363</v>
      </c>
      <c r="D257" s="59"/>
      <c r="E257" s="60">
        <v>1</v>
      </c>
      <c r="F257" s="60">
        <v>1</v>
      </c>
      <c r="G257" s="60">
        <v>1</v>
      </c>
      <c r="H257" s="61">
        <v>265.36</v>
      </c>
      <c r="I257" s="62">
        <v>0</v>
      </c>
      <c r="J257" s="62">
        <f>Devis!$D$8</f>
        <v>0</v>
      </c>
      <c r="K257" s="160" t="b">
        <f>IF(COUNTIF(A$4:A257,table[[#This Row],[Désignation]])=1,MAX(K$4:K256)+1)</f>
        <v>0</v>
      </c>
      <c r="N257" s="166" t="str">
        <f>IFERROR(INDEX(table[Désignation],MATCH(ROW()-4,table[Ordre],0)),"")</f>
        <v/>
      </c>
    </row>
    <row r="258" spans="1:14">
      <c r="A258" s="41" t="s">
        <v>26</v>
      </c>
      <c r="B258" s="63" t="s">
        <v>129</v>
      </c>
      <c r="C258" s="63" t="s">
        <v>281</v>
      </c>
      <c r="D258" s="63" t="s">
        <v>364</v>
      </c>
      <c r="E258" s="64">
        <v>1</v>
      </c>
      <c r="F258" s="64">
        <v>1</v>
      </c>
      <c r="G258" s="64">
        <v>1</v>
      </c>
      <c r="H258" s="19">
        <v>10.15</v>
      </c>
      <c r="I258" s="65">
        <v>0</v>
      </c>
      <c r="J258" s="65">
        <f>Devis!$D$8</f>
        <v>0</v>
      </c>
      <c r="K258" s="160" t="b">
        <f>IF(COUNTIF(A$4:A258,table[[#This Row],[Désignation]])=1,MAX(K$4:K257)+1)</f>
        <v>0</v>
      </c>
      <c r="N258" s="166" t="str">
        <f>IFERROR(INDEX(table[Désignation],MATCH(ROW()-4,table[Ordre],0)),"")</f>
        <v/>
      </c>
    </row>
    <row r="259" spans="1:14">
      <c r="A259" s="58" t="s">
        <v>26</v>
      </c>
      <c r="B259" s="59" t="s">
        <v>129</v>
      </c>
      <c r="C259" s="59" t="s">
        <v>365</v>
      </c>
      <c r="D259" s="59" t="s">
        <v>366</v>
      </c>
      <c r="E259" s="60">
        <v>1</v>
      </c>
      <c r="F259" s="60">
        <v>1</v>
      </c>
      <c r="G259" s="60">
        <v>1</v>
      </c>
      <c r="H259" s="61">
        <v>22.1</v>
      </c>
      <c r="I259" s="62">
        <v>0</v>
      </c>
      <c r="J259" s="62">
        <f>Devis!$D$8</f>
        <v>0</v>
      </c>
      <c r="K259" s="160" t="b">
        <f>IF(COUNTIF(A$4:A259,table[[#This Row],[Désignation]])=1,MAX(K$4:K258)+1)</f>
        <v>0</v>
      </c>
      <c r="N259" s="166" t="str">
        <f>IFERROR(INDEX(table[Désignation],MATCH(ROW()-4,table[Ordre],0)),"")</f>
        <v/>
      </c>
    </row>
    <row r="260" spans="1:14">
      <c r="A260" s="41" t="s">
        <v>26</v>
      </c>
      <c r="B260" s="63" t="s">
        <v>129</v>
      </c>
      <c r="C260" s="63" t="s">
        <v>367</v>
      </c>
      <c r="D260" s="63" t="s">
        <v>368</v>
      </c>
      <c r="E260" s="64">
        <v>1</v>
      </c>
      <c r="F260" s="64">
        <v>1</v>
      </c>
      <c r="G260" s="64">
        <v>1</v>
      </c>
      <c r="H260" s="19">
        <v>89.65</v>
      </c>
      <c r="I260" s="65">
        <v>0</v>
      </c>
      <c r="J260" s="65">
        <f>Devis!$D$8</f>
        <v>0</v>
      </c>
      <c r="K260" s="160" t="b">
        <f>IF(COUNTIF(A$4:A260,table[[#This Row],[Désignation]])=1,MAX(K$4:K259)+1)</f>
        <v>0</v>
      </c>
      <c r="N260" s="166" t="str">
        <f>IFERROR(INDEX(table[Désignation],MATCH(ROW()-4,table[Ordre],0)),"")</f>
        <v/>
      </c>
    </row>
    <row r="261" spans="1:14">
      <c r="A261" s="58" t="s">
        <v>26</v>
      </c>
      <c r="B261" s="59" t="s">
        <v>129</v>
      </c>
      <c r="C261" s="59" t="s">
        <v>369</v>
      </c>
      <c r="D261" s="59" t="s">
        <v>370</v>
      </c>
      <c r="E261" s="60">
        <v>1</v>
      </c>
      <c r="F261" s="60">
        <v>1</v>
      </c>
      <c r="G261" s="60">
        <v>1</v>
      </c>
      <c r="H261" s="61">
        <v>7.44</v>
      </c>
      <c r="I261" s="62">
        <v>0</v>
      </c>
      <c r="J261" s="62">
        <f>Devis!$D$8</f>
        <v>0</v>
      </c>
      <c r="K261" s="160" t="b">
        <f>IF(COUNTIF(A$4:A261,table[[#This Row],[Désignation]])=1,MAX(K$4:K260)+1)</f>
        <v>0</v>
      </c>
      <c r="N261" s="166" t="str">
        <f>IFERROR(INDEX(table[Désignation],MATCH(ROW()-4,table[Ordre],0)),"")</f>
        <v/>
      </c>
    </row>
    <row r="262" spans="1:14">
      <c r="A262" s="42" t="s">
        <v>26</v>
      </c>
      <c r="B262" s="63" t="s">
        <v>129</v>
      </c>
      <c r="C262" s="63" t="s">
        <v>371</v>
      </c>
      <c r="D262" s="63" t="s">
        <v>372</v>
      </c>
      <c r="E262" s="64">
        <v>1</v>
      </c>
      <c r="F262" s="64">
        <v>1</v>
      </c>
      <c r="G262" s="64">
        <v>1</v>
      </c>
      <c r="H262" s="19">
        <v>16.829999999999998</v>
      </c>
      <c r="I262" s="65">
        <v>0</v>
      </c>
      <c r="J262" s="65">
        <f>Devis!$D$8</f>
        <v>0</v>
      </c>
      <c r="K262" s="160" t="b">
        <f>IF(COUNTIF(A$4:A262,table[[#This Row],[Désignation]])=1,MAX(K$4:K261)+1)</f>
        <v>0</v>
      </c>
      <c r="N262" s="166" t="str">
        <f>IFERROR(INDEX(table[Désignation],MATCH(ROW()-4,table[Ordre],0)),"")</f>
        <v/>
      </c>
    </row>
    <row r="263" spans="1:14">
      <c r="A263" s="58" t="s">
        <v>26</v>
      </c>
      <c r="B263" s="59" t="s">
        <v>129</v>
      </c>
      <c r="C263" s="59" t="s">
        <v>373</v>
      </c>
      <c r="D263" s="59" t="s">
        <v>374</v>
      </c>
      <c r="E263" s="60">
        <v>1</v>
      </c>
      <c r="F263" s="60">
        <v>1</v>
      </c>
      <c r="G263" s="60">
        <v>1</v>
      </c>
      <c r="H263" s="61">
        <v>38.909999999999997</v>
      </c>
      <c r="I263" s="62">
        <v>0</v>
      </c>
      <c r="J263" s="62">
        <f>Devis!$D$8</f>
        <v>0</v>
      </c>
      <c r="K263" s="160" t="b">
        <f>IF(COUNTIF(A$4:A263,table[[#This Row],[Désignation]])=1,MAX(K$4:K262)+1)</f>
        <v>0</v>
      </c>
      <c r="N263" s="166" t="str">
        <f>IFERROR(INDEX(table[Désignation],MATCH(ROW()-4,table[Ordre],0)),"")</f>
        <v/>
      </c>
    </row>
    <row r="264" spans="1:14">
      <c r="A264" s="41" t="s">
        <v>26</v>
      </c>
      <c r="B264" s="63" t="s">
        <v>129</v>
      </c>
      <c r="C264" s="63" t="s">
        <v>375</v>
      </c>
      <c r="D264" s="63" t="s">
        <v>376</v>
      </c>
      <c r="E264" s="64">
        <v>1</v>
      </c>
      <c r="F264" s="64">
        <v>1</v>
      </c>
      <c r="G264" s="64">
        <v>1</v>
      </c>
      <c r="H264" s="19">
        <v>13.43</v>
      </c>
      <c r="I264" s="65">
        <v>0</v>
      </c>
      <c r="J264" s="65">
        <f>Devis!$D$8</f>
        <v>0</v>
      </c>
      <c r="K264" s="160" t="b">
        <f>IF(COUNTIF(A$4:A264,table[[#This Row],[Désignation]])=1,MAX(K$4:K263)+1)</f>
        <v>0</v>
      </c>
      <c r="N264" s="166" t="str">
        <f>IFERROR(INDEX(table[Désignation],MATCH(ROW()-4,table[Ordre],0)),"")</f>
        <v/>
      </c>
    </row>
    <row r="265" spans="1:14">
      <c r="A265" s="58" t="s">
        <v>26</v>
      </c>
      <c r="B265" s="59" t="s">
        <v>129</v>
      </c>
      <c r="C265" s="59" t="s">
        <v>377</v>
      </c>
      <c r="D265" s="59" t="s">
        <v>378</v>
      </c>
      <c r="E265" s="60">
        <v>1</v>
      </c>
      <c r="F265" s="60">
        <v>1</v>
      </c>
      <c r="G265" s="60">
        <v>1</v>
      </c>
      <c r="H265" s="61">
        <v>28.66</v>
      </c>
      <c r="I265" s="62">
        <v>0</v>
      </c>
      <c r="J265" s="62">
        <f>Devis!$D$8</f>
        <v>0</v>
      </c>
      <c r="K265" s="160" t="b">
        <f>IF(COUNTIF(A$4:A265,table[[#This Row],[Désignation]])=1,MAX(K$4:K264)+1)</f>
        <v>0</v>
      </c>
      <c r="N265" s="166" t="str">
        <f>IFERROR(INDEX(table[Désignation],MATCH(ROW()-4,table[Ordre],0)),"")</f>
        <v/>
      </c>
    </row>
    <row r="266" spans="1:14">
      <c r="A266" s="41" t="s">
        <v>26</v>
      </c>
      <c r="B266" s="63" t="s">
        <v>129</v>
      </c>
      <c r="C266" s="63" t="s">
        <v>379</v>
      </c>
      <c r="D266" s="63"/>
      <c r="E266" s="64">
        <v>1</v>
      </c>
      <c r="F266" s="64">
        <v>1</v>
      </c>
      <c r="G266" s="64">
        <v>1</v>
      </c>
      <c r="H266" s="19">
        <v>7.29</v>
      </c>
      <c r="I266" s="65">
        <v>0</v>
      </c>
      <c r="J266" s="65">
        <f>Devis!$D$8</f>
        <v>0</v>
      </c>
      <c r="K266" s="160" t="b">
        <f>IF(COUNTIF(A$4:A266,table[[#This Row],[Désignation]])=1,MAX(K$4:K265)+1)</f>
        <v>0</v>
      </c>
      <c r="N266" s="166" t="str">
        <f>IFERROR(INDEX(table[Désignation],MATCH(ROW()-4,table[Ordre],0)),"")</f>
        <v/>
      </c>
    </row>
    <row r="267" spans="1:14">
      <c r="A267" s="58" t="s">
        <v>26</v>
      </c>
      <c r="B267" s="59" t="s">
        <v>129</v>
      </c>
      <c r="C267" s="59" t="s">
        <v>380</v>
      </c>
      <c r="D267" s="59" t="s">
        <v>381</v>
      </c>
      <c r="E267" s="60">
        <v>1</v>
      </c>
      <c r="F267" s="60">
        <v>1</v>
      </c>
      <c r="G267" s="60">
        <v>1</v>
      </c>
      <c r="H267" s="61">
        <v>0.68</v>
      </c>
      <c r="I267" s="62">
        <v>0</v>
      </c>
      <c r="J267" s="62">
        <f>Devis!$D$8</f>
        <v>0</v>
      </c>
      <c r="K267" s="160" t="b">
        <f>IF(COUNTIF(A$4:A267,table[[#This Row],[Désignation]])=1,MAX(K$4:K266)+1)</f>
        <v>0</v>
      </c>
      <c r="N267" s="166" t="str">
        <f>IFERROR(INDEX(table[Désignation],MATCH(ROW()-4,table[Ordre],0)),"")</f>
        <v/>
      </c>
    </row>
    <row r="268" spans="1:14">
      <c r="A268" s="42" t="s">
        <v>26</v>
      </c>
      <c r="B268" s="63" t="s">
        <v>129</v>
      </c>
      <c r="C268" s="68" t="s">
        <v>382</v>
      </c>
      <c r="D268" s="63" t="s">
        <v>383</v>
      </c>
      <c r="E268" s="64">
        <v>1</v>
      </c>
      <c r="F268" s="64">
        <v>1</v>
      </c>
      <c r="G268" s="64">
        <v>1</v>
      </c>
      <c r="H268" s="19">
        <v>7.94</v>
      </c>
      <c r="I268" s="65">
        <v>0</v>
      </c>
      <c r="J268" s="65">
        <f>Devis!$D$8</f>
        <v>0</v>
      </c>
      <c r="K268" s="160" t="b">
        <f>IF(COUNTIF(A$4:A268,table[[#This Row],[Désignation]])=1,MAX(K$4:K267)+1)</f>
        <v>0</v>
      </c>
      <c r="N268" s="166" t="str">
        <f>IFERROR(INDEX(table[Désignation],MATCH(ROW()-4,table[Ordre],0)),"")</f>
        <v/>
      </c>
    </row>
    <row r="269" spans="1:14">
      <c r="A269" s="58" t="s">
        <v>26</v>
      </c>
      <c r="B269" s="59" t="s">
        <v>129</v>
      </c>
      <c r="C269" s="59" t="s">
        <v>384</v>
      </c>
      <c r="D269" s="59" t="s">
        <v>385</v>
      </c>
      <c r="E269" s="60">
        <v>1</v>
      </c>
      <c r="F269" s="60">
        <v>1</v>
      </c>
      <c r="G269" s="60">
        <v>1</v>
      </c>
      <c r="H269" s="61">
        <v>10.85</v>
      </c>
      <c r="I269" s="62">
        <v>0</v>
      </c>
      <c r="J269" s="62">
        <f>Devis!$D$8</f>
        <v>0</v>
      </c>
      <c r="K269" s="160" t="b">
        <f>IF(COUNTIF(A$4:A269,table[[#This Row],[Désignation]])=1,MAX(K$4:K268)+1)</f>
        <v>0</v>
      </c>
      <c r="N269" s="166" t="str">
        <f>IFERROR(INDEX(table[Désignation],MATCH(ROW()-4,table[Ordre],0)),"")</f>
        <v/>
      </c>
    </row>
    <row r="270" spans="1:14">
      <c r="A270" s="41" t="s">
        <v>26</v>
      </c>
      <c r="B270" s="63" t="s">
        <v>129</v>
      </c>
      <c r="C270" s="63" t="s">
        <v>386</v>
      </c>
      <c r="D270" s="63" t="s">
        <v>387</v>
      </c>
      <c r="E270" s="64">
        <v>1</v>
      </c>
      <c r="F270" s="64">
        <v>1</v>
      </c>
      <c r="G270" s="64">
        <v>1</v>
      </c>
      <c r="H270" s="19">
        <v>62.81</v>
      </c>
      <c r="I270" s="65">
        <v>0</v>
      </c>
      <c r="J270" s="65">
        <f>Devis!$D$8</f>
        <v>0</v>
      </c>
      <c r="K270" s="160" t="b">
        <f>IF(COUNTIF(A$4:A270,table[[#This Row],[Désignation]])=1,MAX(K$4:K269)+1)</f>
        <v>0</v>
      </c>
      <c r="N270" s="166" t="str">
        <f>IFERROR(INDEX(table[Désignation],MATCH(ROW()-4,table[Ordre],0)),"")</f>
        <v/>
      </c>
    </row>
    <row r="271" spans="1:14">
      <c r="A271" s="58" t="s">
        <v>26</v>
      </c>
      <c r="B271" s="59" t="s">
        <v>129</v>
      </c>
      <c r="C271" s="59" t="s">
        <v>388</v>
      </c>
      <c r="D271" s="90" t="s">
        <v>389</v>
      </c>
      <c r="E271" s="60">
        <v>1</v>
      </c>
      <c r="F271" s="60">
        <v>1</v>
      </c>
      <c r="G271" s="60">
        <v>1</v>
      </c>
      <c r="H271" s="61">
        <v>5.25</v>
      </c>
      <c r="I271" s="62">
        <v>0</v>
      </c>
      <c r="J271" s="62">
        <f>Devis!$D$8</f>
        <v>0</v>
      </c>
      <c r="K271" s="160" t="b">
        <f>IF(COUNTIF(A$4:A271,table[[#This Row],[Désignation]])=1,MAX(K$4:K270)+1)</f>
        <v>0</v>
      </c>
      <c r="N271" s="166" t="str">
        <f>IFERROR(INDEX(table[Désignation],MATCH(ROW()-4,table[Ordre],0)),"")</f>
        <v/>
      </c>
    </row>
    <row r="272" spans="1:14">
      <c r="A272" s="41" t="s">
        <v>26</v>
      </c>
      <c r="B272" s="63" t="s">
        <v>129</v>
      </c>
      <c r="C272" s="63" t="s">
        <v>390</v>
      </c>
      <c r="D272" s="63" t="s">
        <v>391</v>
      </c>
      <c r="E272" s="64">
        <v>1</v>
      </c>
      <c r="F272" s="64">
        <v>1</v>
      </c>
      <c r="G272" s="64">
        <v>1</v>
      </c>
      <c r="H272" s="19">
        <v>3.36</v>
      </c>
      <c r="I272" s="65">
        <v>0</v>
      </c>
      <c r="J272" s="65">
        <f>Devis!$D$8</f>
        <v>0</v>
      </c>
      <c r="K272" s="160" t="b">
        <f>IF(COUNTIF(A$4:A272,table[[#This Row],[Désignation]])=1,MAX(K$4:K271)+1)</f>
        <v>0</v>
      </c>
      <c r="N272" s="166" t="str">
        <f>IFERROR(INDEX(table[Désignation],MATCH(ROW()-4,table[Ordre],0)),"")</f>
        <v/>
      </c>
    </row>
    <row r="273" spans="1:14">
      <c r="A273" s="66" t="s">
        <v>23</v>
      </c>
      <c r="B273" s="59" t="s">
        <v>392</v>
      </c>
      <c r="C273" s="67" t="s">
        <v>393</v>
      </c>
      <c r="D273" s="59"/>
      <c r="E273" s="60">
        <v>3.66</v>
      </c>
      <c r="F273" s="60">
        <v>1.85</v>
      </c>
      <c r="G273" s="60">
        <v>1</v>
      </c>
      <c r="H273" s="61">
        <v>7.69</v>
      </c>
      <c r="I273" s="62">
        <v>0</v>
      </c>
      <c r="J273" s="62">
        <f>Devis!$D$8</f>
        <v>0</v>
      </c>
      <c r="K273" s="160" t="b">
        <f>IF(COUNTIF(A$4:A273,table[[#This Row],[Désignation]])=1,MAX(K$4:K272)+1)</f>
        <v>0</v>
      </c>
      <c r="N273" s="166" t="str">
        <f>IFERROR(INDEX(table[Désignation],MATCH(ROW()-4,table[Ordre],0)),"")</f>
        <v/>
      </c>
    </row>
    <row r="274" spans="1:14">
      <c r="A274" s="42" t="s">
        <v>23</v>
      </c>
      <c r="B274" s="63" t="s">
        <v>392</v>
      </c>
      <c r="C274" s="68" t="s">
        <v>394</v>
      </c>
      <c r="D274" s="63"/>
      <c r="E274" s="64">
        <v>3.66</v>
      </c>
      <c r="F274" s="64">
        <v>1.85</v>
      </c>
      <c r="G274" s="64">
        <v>1</v>
      </c>
      <c r="H274" s="19">
        <v>11.41</v>
      </c>
      <c r="I274" s="65">
        <v>0</v>
      </c>
      <c r="J274" s="65">
        <f>Devis!$D$8</f>
        <v>0</v>
      </c>
      <c r="K274" s="160" t="b">
        <f>IF(COUNTIF(A$4:A274,table[[#This Row],[Désignation]])=1,MAX(K$4:K273)+1)</f>
        <v>0</v>
      </c>
      <c r="N274" s="166" t="str">
        <f>IFERROR(INDEX(table[Désignation],MATCH(ROW()-4,table[Ordre],0)),"")</f>
        <v/>
      </c>
    </row>
    <row r="275" spans="1:14">
      <c r="A275" s="66" t="s">
        <v>23</v>
      </c>
      <c r="B275" s="59" t="s">
        <v>392</v>
      </c>
      <c r="C275" s="67" t="s">
        <v>395</v>
      </c>
      <c r="D275" s="59"/>
      <c r="E275" s="60">
        <v>3.66</v>
      </c>
      <c r="F275" s="60">
        <v>1.85</v>
      </c>
      <c r="G275" s="60">
        <v>1</v>
      </c>
      <c r="H275" s="61">
        <v>10.050000000000001</v>
      </c>
      <c r="I275" s="62">
        <v>0</v>
      </c>
      <c r="J275" s="62">
        <f>Devis!$D$8</f>
        <v>0</v>
      </c>
      <c r="K275" s="160" t="b">
        <f>IF(COUNTIF(A$4:A275,table[[#This Row],[Désignation]])=1,MAX(K$4:K274)+1)</f>
        <v>0</v>
      </c>
      <c r="N275" s="166" t="str">
        <f>IFERROR(INDEX(table[Désignation],MATCH(ROW()-4,table[Ordre],0)),"")</f>
        <v/>
      </c>
    </row>
    <row r="276" spans="1:14">
      <c r="A276" s="42" t="s">
        <v>23</v>
      </c>
      <c r="B276" s="63" t="s">
        <v>392</v>
      </c>
      <c r="C276" s="68" t="s">
        <v>396</v>
      </c>
      <c r="D276" s="63"/>
      <c r="E276" s="64">
        <v>3.66</v>
      </c>
      <c r="F276" s="64">
        <v>1.85</v>
      </c>
      <c r="G276" s="64">
        <v>1</v>
      </c>
      <c r="H276" s="19">
        <v>5.83</v>
      </c>
      <c r="I276" s="65">
        <v>0</v>
      </c>
      <c r="J276" s="65">
        <f>Devis!$D$8</f>
        <v>0</v>
      </c>
      <c r="K276" s="160" t="b">
        <f>IF(COUNTIF(A$4:A276,table[[#This Row],[Désignation]])=1,MAX(K$4:K275)+1)</f>
        <v>0</v>
      </c>
      <c r="N276" s="166" t="str">
        <f>IFERROR(INDEX(table[Désignation],MATCH(ROW()-4,table[Ordre],0)),"")</f>
        <v/>
      </c>
    </row>
    <row r="277" spans="1:14">
      <c r="A277" s="66" t="s">
        <v>23</v>
      </c>
      <c r="B277" s="59" t="s">
        <v>392</v>
      </c>
      <c r="C277" s="67" t="s">
        <v>397</v>
      </c>
      <c r="D277" s="59"/>
      <c r="E277" s="60">
        <v>2.44</v>
      </c>
      <c r="F277" s="60">
        <v>1.2</v>
      </c>
      <c r="G277" s="60">
        <v>1</v>
      </c>
      <c r="H277" s="61">
        <v>1.92</v>
      </c>
      <c r="I277" s="62">
        <v>0</v>
      </c>
      <c r="J277" s="62">
        <f>Devis!$D$8</f>
        <v>0</v>
      </c>
      <c r="K277" s="160" t="b">
        <f>IF(COUNTIF(A$4:A277,table[[#This Row],[Désignation]])=1,MAX(K$4:K276)+1)</f>
        <v>0</v>
      </c>
      <c r="N277" s="166" t="str">
        <f>IFERROR(INDEX(table[Désignation],MATCH(ROW()-4,table[Ordre],0)),"")</f>
        <v/>
      </c>
    </row>
    <row r="278" spans="1:14">
      <c r="A278" s="41" t="s">
        <v>23</v>
      </c>
      <c r="B278" s="63" t="s">
        <v>392</v>
      </c>
      <c r="C278" s="63" t="s">
        <v>393</v>
      </c>
      <c r="D278" s="63" t="s">
        <v>55</v>
      </c>
      <c r="E278" s="64">
        <v>3.66</v>
      </c>
      <c r="F278" s="64">
        <v>1.85</v>
      </c>
      <c r="G278" s="64">
        <v>1</v>
      </c>
      <c r="H278" s="19">
        <v>8.86</v>
      </c>
      <c r="I278" s="65">
        <v>0</v>
      </c>
      <c r="J278" s="65">
        <f>Devis!$D$8</f>
        <v>0</v>
      </c>
      <c r="K278" s="160" t="b">
        <f>IF(COUNTIF(A$4:A278,table[[#This Row],[Désignation]])=1,MAX(K$4:K277)+1)</f>
        <v>0</v>
      </c>
      <c r="N278" s="166" t="str">
        <f>IFERROR(INDEX(table[Désignation],MATCH(ROW()-4,table[Ordre],0)),"")</f>
        <v/>
      </c>
    </row>
    <row r="279" spans="1:14">
      <c r="A279" s="66" t="s">
        <v>23</v>
      </c>
      <c r="B279" s="59" t="s">
        <v>392</v>
      </c>
      <c r="C279" s="67" t="s">
        <v>398</v>
      </c>
      <c r="D279" s="59"/>
      <c r="E279" s="60">
        <v>3.66</v>
      </c>
      <c r="F279" s="60">
        <v>1.85</v>
      </c>
      <c r="G279" s="60">
        <v>1</v>
      </c>
      <c r="H279" s="61">
        <v>4.8</v>
      </c>
      <c r="I279" s="62">
        <v>0</v>
      </c>
      <c r="J279" s="62">
        <f>Devis!$D$8</f>
        <v>0</v>
      </c>
      <c r="K279" s="160" t="b">
        <f>IF(COUNTIF(A$4:A279,table[[#This Row],[Désignation]])=1,MAX(K$4:K278)+1)</f>
        <v>0</v>
      </c>
      <c r="N279" s="166" t="str">
        <f>IFERROR(INDEX(table[Désignation],MATCH(ROW()-4,table[Ordre],0)),"")</f>
        <v/>
      </c>
    </row>
    <row r="280" spans="1:14">
      <c r="A280" s="42" t="s">
        <v>23</v>
      </c>
      <c r="B280" s="63" t="s">
        <v>399</v>
      </c>
      <c r="C280" s="63" t="s">
        <v>400</v>
      </c>
      <c r="D280" s="63">
        <v>4041</v>
      </c>
      <c r="E280" s="64">
        <v>2.52</v>
      </c>
      <c r="F280" s="64">
        <v>1.27</v>
      </c>
      <c r="G280" s="64">
        <v>1</v>
      </c>
      <c r="H280" s="19">
        <v>20.95</v>
      </c>
      <c r="I280" s="65">
        <v>0</v>
      </c>
      <c r="J280" s="65">
        <f>Devis!$D$8</f>
        <v>0</v>
      </c>
      <c r="K280" s="160" t="b">
        <f>IF(COUNTIF(A$4:A280,table[[#This Row],[Désignation]])=1,MAX(K$4:K279)+1)</f>
        <v>0</v>
      </c>
      <c r="N280" s="166" t="str">
        <f>IFERROR(INDEX(table[Désignation],MATCH(ROW()-4,table[Ordre],0)),"")</f>
        <v/>
      </c>
    </row>
    <row r="281" spans="1:14">
      <c r="A281" s="66" t="s">
        <v>23</v>
      </c>
      <c r="B281" s="59" t="s">
        <v>399</v>
      </c>
      <c r="C281" s="59" t="s">
        <v>401</v>
      </c>
      <c r="D281" s="59" t="s">
        <v>402</v>
      </c>
      <c r="E281" s="60">
        <v>2.5</v>
      </c>
      <c r="F281" s="60">
        <v>1.25</v>
      </c>
      <c r="G281" s="60">
        <v>1</v>
      </c>
      <c r="H281" s="61"/>
      <c r="I281" s="62">
        <v>0</v>
      </c>
      <c r="J281" s="62">
        <f>Devis!$D$8</f>
        <v>0</v>
      </c>
      <c r="K281" s="160" t="b">
        <f>IF(COUNTIF(A$4:A281,table[[#This Row],[Désignation]])=1,MAX(K$4:K280)+1)</f>
        <v>0</v>
      </c>
      <c r="N281" s="166" t="str">
        <f>IFERROR(INDEX(table[Désignation],MATCH(ROW()-4,table[Ordre],0)),"")</f>
        <v/>
      </c>
    </row>
    <row r="282" spans="1:14">
      <c r="A282" s="41" t="s">
        <v>26</v>
      </c>
      <c r="B282" s="63" t="s">
        <v>403</v>
      </c>
      <c r="C282" s="63" t="s">
        <v>404</v>
      </c>
      <c r="D282" s="63" t="s">
        <v>405</v>
      </c>
      <c r="E282" s="64">
        <v>1</v>
      </c>
      <c r="F282" s="64">
        <v>1</v>
      </c>
      <c r="G282" s="64">
        <v>1</v>
      </c>
      <c r="H282" s="19"/>
      <c r="I282" s="65">
        <v>0</v>
      </c>
      <c r="J282" s="65">
        <f>Devis!$D$8</f>
        <v>0</v>
      </c>
      <c r="K282" s="160" t="b">
        <f>IF(COUNTIF(A$4:A282,table[[#This Row],[Désignation]])=1,MAX(K$4:K281)+1)</f>
        <v>0</v>
      </c>
      <c r="N282" s="166" t="str">
        <f>IFERROR(INDEX(table[Désignation],MATCH(ROW()-4,table[Ordre],0)),"")</f>
        <v/>
      </c>
    </row>
    <row r="283" spans="1:14">
      <c r="A283" s="58" t="s">
        <v>26</v>
      </c>
      <c r="B283" s="59" t="s">
        <v>403</v>
      </c>
      <c r="C283" s="59"/>
      <c r="D283" s="59"/>
      <c r="E283" s="60"/>
      <c r="F283" s="60"/>
      <c r="G283" s="60"/>
      <c r="H283" s="61"/>
      <c r="I283" s="62">
        <v>0</v>
      </c>
      <c r="J283" s="62">
        <f>Devis!$D$8</f>
        <v>0</v>
      </c>
      <c r="K283" s="160" t="b">
        <f>IF(COUNTIF(A$4:A283,table[[#This Row],[Désignation]])=1,MAX(K$4:K282)+1)</f>
        <v>0</v>
      </c>
      <c r="N283" s="166" t="str">
        <f>IFERROR(INDEX(table[Désignation],MATCH(ROW()-4,table[Ordre],0)),"")</f>
        <v/>
      </c>
    </row>
    <row r="284" spans="1:14">
      <c r="A284" s="42" t="s">
        <v>23</v>
      </c>
      <c r="B284" s="63" t="s">
        <v>406</v>
      </c>
      <c r="C284" s="63" t="s">
        <v>407</v>
      </c>
      <c r="D284" s="63" t="s">
        <v>408</v>
      </c>
      <c r="E284" s="64">
        <v>1</v>
      </c>
      <c r="F284" s="64">
        <v>1</v>
      </c>
      <c r="G284" s="64">
        <v>1</v>
      </c>
      <c r="H284" s="19">
        <v>0.47</v>
      </c>
      <c r="I284" s="65">
        <v>0</v>
      </c>
      <c r="J284" s="65">
        <f>Devis!$D$8</f>
        <v>0</v>
      </c>
      <c r="K284" s="160" t="b">
        <f>IF(COUNTIF(A$4:A284,table[[#This Row],[Désignation]])=1,MAX(K$4:K283)+1)</f>
        <v>0</v>
      </c>
      <c r="N284" s="166" t="str">
        <f>IFERROR(INDEX(table[Désignation],MATCH(ROW()-4,table[Ordre],0)),"")</f>
        <v/>
      </c>
    </row>
    <row r="285" spans="1:14">
      <c r="A285" s="66" t="s">
        <v>23</v>
      </c>
      <c r="B285" s="59" t="s">
        <v>406</v>
      </c>
      <c r="C285" s="59" t="s">
        <v>409</v>
      </c>
      <c r="D285" s="59" t="s">
        <v>408</v>
      </c>
      <c r="E285" s="60">
        <v>1</v>
      </c>
      <c r="F285" s="60">
        <v>1</v>
      </c>
      <c r="G285" s="60">
        <v>1</v>
      </c>
      <c r="H285" s="61">
        <v>0.59</v>
      </c>
      <c r="I285" s="62">
        <v>0</v>
      </c>
      <c r="J285" s="62">
        <f>Devis!$D$8</f>
        <v>0</v>
      </c>
      <c r="K285" s="160" t="b">
        <f>IF(COUNTIF(A$4:A285,table[[#This Row],[Désignation]])=1,MAX(K$4:K284)+1)</f>
        <v>0</v>
      </c>
      <c r="N285" s="166" t="str">
        <f>IFERROR(INDEX(table[Désignation],MATCH(ROW()-4,table[Ordre],0)),"")</f>
        <v/>
      </c>
    </row>
    <row r="286" spans="1:14">
      <c r="A286" s="42" t="s">
        <v>23</v>
      </c>
      <c r="B286" s="63" t="s">
        <v>406</v>
      </c>
      <c r="C286" s="63" t="s">
        <v>409</v>
      </c>
      <c r="D286" s="63" t="s">
        <v>410</v>
      </c>
      <c r="E286" s="64">
        <v>1</v>
      </c>
      <c r="F286" s="64">
        <v>1</v>
      </c>
      <c r="G286" s="64">
        <v>1</v>
      </c>
      <c r="H286" s="19">
        <v>1.4</v>
      </c>
      <c r="I286" s="65">
        <v>0</v>
      </c>
      <c r="J286" s="65">
        <f>Devis!$D$8</f>
        <v>0</v>
      </c>
      <c r="K286" s="160" t="b">
        <f>IF(COUNTIF(A$4:A286,table[[#This Row],[Désignation]])=1,MAX(K$4:K285)+1)</f>
        <v>0</v>
      </c>
      <c r="N286" s="166" t="str">
        <f>IFERROR(INDEX(table[Désignation],MATCH(ROW()-4,table[Ordre],0)),"")</f>
        <v/>
      </c>
    </row>
    <row r="287" spans="1:14">
      <c r="A287" s="66" t="s">
        <v>23</v>
      </c>
      <c r="B287" s="59" t="s">
        <v>406</v>
      </c>
      <c r="C287" s="59" t="s">
        <v>411</v>
      </c>
      <c r="D287" s="59" t="s">
        <v>412</v>
      </c>
      <c r="E287" s="60">
        <v>1</v>
      </c>
      <c r="F287" s="60">
        <v>1</v>
      </c>
      <c r="G287" s="60">
        <v>1</v>
      </c>
      <c r="H287" s="61">
        <v>0.71</v>
      </c>
      <c r="I287" s="62">
        <v>0</v>
      </c>
      <c r="J287" s="62">
        <f>Devis!$D$8</f>
        <v>0</v>
      </c>
      <c r="K287" s="160" t="b">
        <f>IF(COUNTIF(A$4:A287,table[[#This Row],[Désignation]])=1,MAX(K$4:K286)+1)</f>
        <v>0</v>
      </c>
      <c r="N287" s="166" t="str">
        <f>IFERROR(INDEX(table[Désignation],MATCH(ROW()-4,table[Ordre],0)),"")</f>
        <v/>
      </c>
    </row>
    <row r="288" spans="1:14">
      <c r="A288" s="42" t="s">
        <v>23</v>
      </c>
      <c r="B288" s="63" t="s">
        <v>406</v>
      </c>
      <c r="C288" s="63" t="s">
        <v>413</v>
      </c>
      <c r="D288" s="63" t="s">
        <v>414</v>
      </c>
      <c r="E288" s="64">
        <v>1</v>
      </c>
      <c r="F288" s="64">
        <v>1</v>
      </c>
      <c r="G288" s="64">
        <v>1</v>
      </c>
      <c r="H288" s="19">
        <v>0.59</v>
      </c>
      <c r="I288" s="65">
        <v>0</v>
      </c>
      <c r="J288" s="65">
        <f>Devis!$D$8</f>
        <v>0</v>
      </c>
      <c r="K288" s="160" t="b">
        <f>IF(COUNTIF(A$4:A288,table[[#This Row],[Désignation]])=1,MAX(K$4:K287)+1)</f>
        <v>0</v>
      </c>
      <c r="N288" s="166" t="str">
        <f>IFERROR(INDEX(table[Désignation],MATCH(ROW()-4,table[Ordre],0)),"")</f>
        <v/>
      </c>
    </row>
    <row r="289" spans="1:14">
      <c r="A289" s="66" t="s">
        <v>23</v>
      </c>
      <c r="B289" s="59" t="s">
        <v>406</v>
      </c>
      <c r="C289" s="59" t="s">
        <v>415</v>
      </c>
      <c r="D289" s="59" t="s">
        <v>416</v>
      </c>
      <c r="E289" s="60">
        <v>1</v>
      </c>
      <c r="F289" s="60">
        <v>1</v>
      </c>
      <c r="G289" s="60">
        <v>1</v>
      </c>
      <c r="H289" s="61">
        <v>0.47</v>
      </c>
      <c r="I289" s="62">
        <v>0</v>
      </c>
      <c r="J289" s="62">
        <f>Devis!$D$8</f>
        <v>0</v>
      </c>
      <c r="K289" s="160" t="b">
        <f>IF(COUNTIF(A$4:A289,table[[#This Row],[Désignation]])=1,MAX(K$4:K288)+1)</f>
        <v>0</v>
      </c>
      <c r="N289" s="166" t="str">
        <f>IFERROR(INDEX(table[Désignation],MATCH(ROW()-4,table[Ordre],0)),"")</f>
        <v/>
      </c>
    </row>
    <row r="290" spans="1:14">
      <c r="A290" s="41" t="s">
        <v>23</v>
      </c>
      <c r="B290" s="63" t="s">
        <v>406</v>
      </c>
      <c r="C290" s="63" t="s">
        <v>417</v>
      </c>
      <c r="D290" s="63" t="s">
        <v>418</v>
      </c>
      <c r="E290" s="64">
        <v>1</v>
      </c>
      <c r="F290" s="64">
        <v>1</v>
      </c>
      <c r="G290" s="64">
        <v>1</v>
      </c>
      <c r="H290" s="19">
        <v>0.6</v>
      </c>
      <c r="I290" s="65">
        <v>0</v>
      </c>
      <c r="J290" s="65">
        <f>Devis!$D$8</f>
        <v>0</v>
      </c>
      <c r="K290" s="160" t="b">
        <f>IF(COUNTIF(A$4:A290,table[[#This Row],[Désignation]])=1,MAX(K$4:K289)+1)</f>
        <v>0</v>
      </c>
      <c r="N290" s="166" t="str">
        <f>IFERROR(INDEX(table[Désignation],MATCH(ROW()-4,table[Ordre],0)),"")</f>
        <v/>
      </c>
    </row>
    <row r="291" spans="1:14">
      <c r="A291" s="58" t="s">
        <v>23</v>
      </c>
      <c r="B291" s="59" t="s">
        <v>406</v>
      </c>
      <c r="C291" s="59" t="s">
        <v>419</v>
      </c>
      <c r="D291" s="59"/>
      <c r="E291" s="60">
        <v>1</v>
      </c>
      <c r="F291" s="60">
        <v>1</v>
      </c>
      <c r="G291" s="60">
        <v>1</v>
      </c>
      <c r="H291" s="61">
        <v>0.59</v>
      </c>
      <c r="I291" s="62">
        <v>0</v>
      </c>
      <c r="J291" s="62">
        <f>Devis!$D$8</f>
        <v>0</v>
      </c>
      <c r="K291" s="160" t="b">
        <f>IF(COUNTIF(A$4:A291,table[[#This Row],[Désignation]])=1,MAX(K$4:K290)+1)</f>
        <v>0</v>
      </c>
      <c r="N291" s="166" t="str">
        <f>IFERROR(INDEX(table[Désignation],MATCH(ROW()-4,table[Ordre],0)),"")</f>
        <v/>
      </c>
    </row>
    <row r="292" spans="1:14">
      <c r="A292" s="41" t="s">
        <v>23</v>
      </c>
      <c r="B292" s="63" t="s">
        <v>406</v>
      </c>
      <c r="C292" s="63" t="s">
        <v>222</v>
      </c>
      <c r="D292" s="63" t="s">
        <v>420</v>
      </c>
      <c r="E292" s="64">
        <v>1</v>
      </c>
      <c r="F292" s="64">
        <v>1</v>
      </c>
      <c r="G292" s="64">
        <v>1</v>
      </c>
      <c r="H292" s="19">
        <v>0.47</v>
      </c>
      <c r="I292" s="65">
        <v>0</v>
      </c>
      <c r="J292" s="65">
        <f>Devis!$D$8</f>
        <v>0</v>
      </c>
      <c r="K292" s="160" t="b">
        <f>IF(COUNTIF(A$4:A292,table[[#This Row],[Désignation]])=1,MAX(K$4:K291)+1)</f>
        <v>0</v>
      </c>
      <c r="N292" s="166" t="str">
        <f>IFERROR(INDEX(table[Désignation],MATCH(ROW()-4,table[Ordre],0)),"")</f>
        <v/>
      </c>
    </row>
    <row r="293" spans="1:14">
      <c r="A293" s="58" t="s">
        <v>23</v>
      </c>
      <c r="B293" s="59" t="s">
        <v>406</v>
      </c>
      <c r="C293" s="59" t="s">
        <v>318</v>
      </c>
      <c r="D293" s="59" t="s">
        <v>421</v>
      </c>
      <c r="E293" s="60">
        <v>1</v>
      </c>
      <c r="F293" s="60">
        <v>1</v>
      </c>
      <c r="G293" s="60">
        <v>1</v>
      </c>
      <c r="H293" s="61">
        <v>0.59</v>
      </c>
      <c r="I293" s="62">
        <v>0</v>
      </c>
      <c r="J293" s="62">
        <f>Devis!$D$8</f>
        <v>0</v>
      </c>
      <c r="K293" s="160" t="b">
        <f>IF(COUNTIF(A$4:A293,table[[#This Row],[Désignation]])=1,MAX(K$4:K292)+1)</f>
        <v>0</v>
      </c>
      <c r="N293" s="166" t="str">
        <f>IFERROR(INDEX(table[Désignation],MATCH(ROW()-4,table[Ordre],0)),"")</f>
        <v/>
      </c>
    </row>
    <row r="294" spans="1:14">
      <c r="A294" s="41" t="s">
        <v>23</v>
      </c>
      <c r="B294" s="63" t="s">
        <v>406</v>
      </c>
      <c r="C294" s="63" t="s">
        <v>230</v>
      </c>
      <c r="D294" s="63" t="s">
        <v>422</v>
      </c>
      <c r="E294" s="64">
        <v>1</v>
      </c>
      <c r="F294" s="64">
        <v>1</v>
      </c>
      <c r="G294" s="64">
        <v>1</v>
      </c>
      <c r="H294" s="19">
        <v>0.59</v>
      </c>
      <c r="I294" s="65">
        <v>0</v>
      </c>
      <c r="J294" s="65">
        <f>Devis!$D$8</f>
        <v>0</v>
      </c>
      <c r="K294" s="160" t="b">
        <f>IF(COUNTIF(A$4:A294,table[[#This Row],[Désignation]])=1,MAX(K$4:K293)+1)</f>
        <v>0</v>
      </c>
      <c r="N294" s="166" t="str">
        <f>IFERROR(INDEX(table[Désignation],MATCH(ROW()-4,table[Ordre],0)),"")</f>
        <v/>
      </c>
    </row>
    <row r="295" spans="1:14">
      <c r="A295" s="58" t="s">
        <v>23</v>
      </c>
      <c r="B295" s="59" t="s">
        <v>406</v>
      </c>
      <c r="C295" s="59" t="s">
        <v>229</v>
      </c>
      <c r="D295" s="59" t="s">
        <v>422</v>
      </c>
      <c r="E295" s="60">
        <v>1</v>
      </c>
      <c r="F295" s="60">
        <v>1</v>
      </c>
      <c r="G295" s="60">
        <v>1</v>
      </c>
      <c r="H295" s="61">
        <v>0.59</v>
      </c>
      <c r="I295" s="62">
        <v>0</v>
      </c>
      <c r="J295" s="62">
        <f>Devis!$D$8</f>
        <v>0</v>
      </c>
      <c r="K295" s="160" t="b">
        <f>IF(COUNTIF(A$4:A295,table[[#This Row],[Désignation]])=1,MAX(K$4:K294)+1)</f>
        <v>0</v>
      </c>
      <c r="N295" s="166" t="str">
        <f>IFERROR(INDEX(table[Désignation],MATCH(ROW()-4,table[Ordre],0)),"")</f>
        <v/>
      </c>
    </row>
    <row r="296" spans="1:14">
      <c r="A296" s="42" t="s">
        <v>23</v>
      </c>
      <c r="B296" s="63" t="s">
        <v>406</v>
      </c>
      <c r="C296" s="63" t="s">
        <v>423</v>
      </c>
      <c r="D296" s="63" t="s">
        <v>424</v>
      </c>
      <c r="E296" s="64">
        <v>1</v>
      </c>
      <c r="F296" s="64">
        <v>1</v>
      </c>
      <c r="G296" s="64">
        <v>1</v>
      </c>
      <c r="H296" s="19">
        <v>0.47</v>
      </c>
      <c r="I296" s="65">
        <v>0</v>
      </c>
      <c r="J296" s="65">
        <f>Devis!$D$8</f>
        <v>0</v>
      </c>
      <c r="K296" s="160" t="b">
        <f>IF(COUNTIF(A$4:A296,table[[#This Row],[Désignation]])=1,MAX(K$4:K295)+1)</f>
        <v>0</v>
      </c>
      <c r="N296" s="166" t="str">
        <f>IFERROR(INDEX(table[Désignation],MATCH(ROW()-4,table[Ordre],0)),"")</f>
        <v/>
      </c>
    </row>
    <row r="297" spans="1:14">
      <c r="A297" s="58" t="s">
        <v>23</v>
      </c>
      <c r="B297" s="59" t="s">
        <v>406</v>
      </c>
      <c r="C297" s="59" t="s">
        <v>236</v>
      </c>
      <c r="D297" s="91">
        <v>43488</v>
      </c>
      <c r="E297" s="60">
        <v>1</v>
      </c>
      <c r="F297" s="60">
        <v>1</v>
      </c>
      <c r="G297" s="60">
        <v>1</v>
      </c>
      <c r="H297" s="61">
        <v>0.47</v>
      </c>
      <c r="I297" s="62">
        <v>0</v>
      </c>
      <c r="J297" s="62">
        <f>Devis!$D$8</f>
        <v>0</v>
      </c>
      <c r="K297" s="160" t="b">
        <f>IF(COUNTIF(A$4:A297,table[[#This Row],[Désignation]])=1,MAX(K$4:K296)+1)</f>
        <v>0</v>
      </c>
      <c r="N297" s="166" t="str">
        <f>IFERROR(INDEX(table[Désignation],MATCH(ROW()-4,table[Ordre],0)),"")</f>
        <v/>
      </c>
    </row>
    <row r="298" spans="1:14">
      <c r="A298" s="41" t="s">
        <v>23</v>
      </c>
      <c r="B298" s="63" t="s">
        <v>406</v>
      </c>
      <c r="C298" s="63" t="s">
        <v>214</v>
      </c>
      <c r="D298" s="92" t="s">
        <v>422</v>
      </c>
      <c r="E298" s="64">
        <v>1</v>
      </c>
      <c r="F298" s="64">
        <v>1</v>
      </c>
      <c r="G298" s="64">
        <v>1</v>
      </c>
      <c r="H298" s="19">
        <v>0.47</v>
      </c>
      <c r="I298" s="65">
        <v>0</v>
      </c>
      <c r="J298" s="65">
        <f>Devis!$D$8</f>
        <v>0</v>
      </c>
      <c r="K298" s="160" t="b">
        <f>IF(COUNTIF(A$4:A298,table[[#This Row],[Désignation]])=1,MAX(K$4:K297)+1)</f>
        <v>0</v>
      </c>
      <c r="N298" s="166" t="str">
        <f>IFERROR(INDEX(table[Désignation],MATCH(ROW()-4,table[Ordre],0)),"")</f>
        <v/>
      </c>
    </row>
    <row r="299" spans="1:14">
      <c r="A299" s="58" t="s">
        <v>23</v>
      </c>
      <c r="B299" s="59" t="s">
        <v>406</v>
      </c>
      <c r="C299" s="59" t="s">
        <v>425</v>
      </c>
      <c r="D299" s="91" t="s">
        <v>422</v>
      </c>
      <c r="E299" s="60">
        <v>1</v>
      </c>
      <c r="F299" s="60">
        <v>1</v>
      </c>
      <c r="G299" s="60">
        <v>1</v>
      </c>
      <c r="H299" s="61">
        <v>0.47</v>
      </c>
      <c r="I299" s="62">
        <v>0</v>
      </c>
      <c r="J299" s="62">
        <f>Devis!$D$8</f>
        <v>0</v>
      </c>
      <c r="K299" s="160" t="b">
        <f>IF(COUNTIF(A$4:A299,table[[#This Row],[Désignation]])=1,MAX(K$4:K298)+1)</f>
        <v>0</v>
      </c>
      <c r="N299" s="166" t="str">
        <f>IFERROR(INDEX(table[Désignation],MATCH(ROW()-4,table[Ordre],0)),"")</f>
        <v/>
      </c>
    </row>
    <row r="300" spans="1:14">
      <c r="A300" s="41" t="s">
        <v>23</v>
      </c>
      <c r="B300" s="63" t="s">
        <v>406</v>
      </c>
      <c r="C300" s="63" t="s">
        <v>214</v>
      </c>
      <c r="D300" s="92" t="s">
        <v>426</v>
      </c>
      <c r="E300" s="64">
        <v>1</v>
      </c>
      <c r="F300" s="64">
        <v>1</v>
      </c>
      <c r="G300" s="64">
        <v>1</v>
      </c>
      <c r="H300" s="19">
        <v>0.94</v>
      </c>
      <c r="I300" s="65">
        <v>0</v>
      </c>
      <c r="J300" s="65">
        <f>Devis!$D$8</f>
        <v>0</v>
      </c>
      <c r="K300" s="160" t="b">
        <f>IF(COUNTIF(A$4:A300,table[[#This Row],[Désignation]])=1,MAX(K$4:K299)+1)</f>
        <v>0</v>
      </c>
      <c r="N300" s="166" t="str">
        <f>IFERROR(INDEX(table[Désignation],MATCH(ROW()-4,table[Ordre],0)),"")</f>
        <v/>
      </c>
    </row>
    <row r="301" spans="1:14">
      <c r="A301" s="66" t="s">
        <v>23</v>
      </c>
      <c r="B301" s="59" t="s">
        <v>427</v>
      </c>
      <c r="C301" s="59" t="s">
        <v>428</v>
      </c>
      <c r="D301" s="59"/>
      <c r="E301" s="60">
        <v>2.5</v>
      </c>
      <c r="F301" s="60">
        <v>1.22</v>
      </c>
      <c r="G301" s="60">
        <v>1</v>
      </c>
      <c r="H301" s="61">
        <v>80</v>
      </c>
      <c r="I301" s="62">
        <v>0</v>
      </c>
      <c r="J301" s="62">
        <f>Devis!$D$8</f>
        <v>0</v>
      </c>
      <c r="K301" s="160" t="b">
        <f>IF(COUNTIF(A$4:A301,table[[#This Row],[Désignation]])=1,MAX(K$4:K300)+1)</f>
        <v>0</v>
      </c>
      <c r="N301" s="166" t="str">
        <f>IFERROR(INDEX(table[Désignation],MATCH(ROW()-4,table[Ordre],0)),"")</f>
        <v/>
      </c>
    </row>
    <row r="302" spans="1:14">
      <c r="A302" s="42" t="s">
        <v>23</v>
      </c>
      <c r="B302" s="63" t="s">
        <v>427</v>
      </c>
      <c r="C302" s="63" t="s">
        <v>429</v>
      </c>
      <c r="D302" s="63" t="s">
        <v>430</v>
      </c>
      <c r="E302" s="64">
        <v>2.1800000000000002</v>
      </c>
      <c r="F302" s="64">
        <v>1.22</v>
      </c>
      <c r="G302" s="64">
        <v>1</v>
      </c>
      <c r="H302" s="19">
        <v>172.95</v>
      </c>
      <c r="I302" s="65">
        <v>0</v>
      </c>
      <c r="J302" s="65">
        <f>Devis!$D$8</f>
        <v>0</v>
      </c>
      <c r="K302" s="160" t="b">
        <f>IF(COUNTIF(A$4:A302,table[[#This Row],[Désignation]])=1,MAX(K$4:K301)+1)</f>
        <v>0</v>
      </c>
      <c r="N302" s="166" t="str">
        <f>IFERROR(INDEX(table[Désignation],MATCH(ROW()-4,table[Ordre],0)),"")</f>
        <v/>
      </c>
    </row>
    <row r="303" spans="1:14">
      <c r="A303" s="58" t="s">
        <v>23</v>
      </c>
      <c r="B303" s="59" t="s">
        <v>427</v>
      </c>
      <c r="C303" s="59" t="s">
        <v>431</v>
      </c>
      <c r="D303" s="59" t="s">
        <v>430</v>
      </c>
      <c r="E303" s="60">
        <v>1</v>
      </c>
      <c r="F303" s="60">
        <v>1</v>
      </c>
      <c r="G303" s="60">
        <v>1</v>
      </c>
      <c r="H303" s="61">
        <v>207</v>
      </c>
      <c r="I303" s="62">
        <v>0</v>
      </c>
      <c r="J303" s="62">
        <f>Devis!$D$8</f>
        <v>0</v>
      </c>
      <c r="K303" s="160" t="b">
        <f>IF(COUNTIF(A$4:A303,table[[#This Row],[Désignation]])=1,MAX(K$4:K302)+1)</f>
        <v>0</v>
      </c>
      <c r="N303" s="166" t="str">
        <f>IFERROR(INDEX(table[Désignation],MATCH(ROW()-4,table[Ordre],0)),"")</f>
        <v/>
      </c>
    </row>
    <row r="304" spans="1:14">
      <c r="A304" s="42" t="s">
        <v>23</v>
      </c>
      <c r="B304" s="63" t="s">
        <v>432</v>
      </c>
      <c r="C304" s="63" t="s">
        <v>433</v>
      </c>
      <c r="D304" s="63" t="s">
        <v>434</v>
      </c>
      <c r="E304" s="64">
        <v>2.5</v>
      </c>
      <c r="F304" s="64">
        <v>1.22</v>
      </c>
      <c r="G304" s="64">
        <v>1</v>
      </c>
      <c r="H304" s="19">
        <v>43.22</v>
      </c>
      <c r="I304" s="65">
        <v>0</v>
      </c>
      <c r="J304" s="65">
        <f>Devis!$D$8</f>
        <v>0</v>
      </c>
      <c r="K304" s="160" t="b">
        <f>IF(COUNTIF(A$4:A304,table[[#This Row],[Désignation]])=1,MAX(K$4:K303)+1)</f>
        <v>0</v>
      </c>
      <c r="N304" s="166" t="str">
        <f>IFERROR(INDEX(table[Désignation],MATCH(ROW()-4,table[Ordre],0)),"")</f>
        <v/>
      </c>
    </row>
    <row r="305" spans="1:14">
      <c r="A305" s="66" t="s">
        <v>23</v>
      </c>
      <c r="B305" s="59" t="s">
        <v>432</v>
      </c>
      <c r="C305" s="59" t="s">
        <v>433</v>
      </c>
      <c r="D305" s="59" t="s">
        <v>435</v>
      </c>
      <c r="E305" s="60">
        <v>2.5</v>
      </c>
      <c r="F305" s="60">
        <v>1.22</v>
      </c>
      <c r="G305" s="60">
        <v>1</v>
      </c>
      <c r="H305" s="61">
        <v>36.6</v>
      </c>
      <c r="I305" s="62">
        <v>0</v>
      </c>
      <c r="J305" s="62">
        <f>Devis!$D$8</f>
        <v>0</v>
      </c>
      <c r="K305" s="160" t="b">
        <f>IF(COUNTIF(A$4:A305,table[[#This Row],[Désignation]])=1,MAX(K$4:K304)+1)</f>
        <v>0</v>
      </c>
      <c r="N305" s="166" t="str">
        <f>IFERROR(INDEX(table[Désignation],MATCH(ROW()-4,table[Ordre],0)),"")</f>
        <v/>
      </c>
    </row>
    <row r="306" spans="1:14">
      <c r="A306" s="42" t="s">
        <v>23</v>
      </c>
      <c r="B306" s="63" t="s">
        <v>436</v>
      </c>
      <c r="C306" s="63" t="s">
        <v>437</v>
      </c>
      <c r="D306" s="63" t="s">
        <v>79</v>
      </c>
      <c r="E306" s="64">
        <v>2.8</v>
      </c>
      <c r="F306" s="64">
        <v>2.0699999999999998</v>
      </c>
      <c r="G306" s="64">
        <v>1</v>
      </c>
      <c r="H306" s="19">
        <v>17.55</v>
      </c>
      <c r="I306" s="65">
        <v>0</v>
      </c>
      <c r="J306" s="65">
        <f>Devis!$D$8</f>
        <v>0</v>
      </c>
      <c r="K306" s="160" t="b">
        <f>IF(COUNTIF(A$4:A306,table[[#This Row],[Désignation]])=1,MAX(K$4:K305)+1)</f>
        <v>0</v>
      </c>
      <c r="N306" s="166" t="str">
        <f>IFERROR(INDEX(table[Désignation],MATCH(ROW()-4,table[Ordre],0)),"")</f>
        <v/>
      </c>
    </row>
    <row r="307" spans="1:14">
      <c r="A307" s="66" t="s">
        <v>23</v>
      </c>
      <c r="B307" s="59" t="s">
        <v>436</v>
      </c>
      <c r="C307" s="59" t="s">
        <v>437</v>
      </c>
      <c r="D307" s="59" t="s">
        <v>80</v>
      </c>
      <c r="E307" s="60">
        <v>3.07</v>
      </c>
      <c r="F307" s="60">
        <v>1.32</v>
      </c>
      <c r="G307" s="60">
        <v>1</v>
      </c>
      <c r="H307" s="61">
        <v>22.45</v>
      </c>
      <c r="I307" s="62">
        <v>0</v>
      </c>
      <c r="J307" s="62">
        <f>Devis!$D$8</f>
        <v>0</v>
      </c>
      <c r="K307" s="160" t="b">
        <f>IF(COUNTIF(A$4:A307,table[[#This Row],[Désignation]])=1,MAX(K$4:K306)+1)</f>
        <v>0</v>
      </c>
      <c r="N307" s="166" t="str">
        <f>IFERROR(INDEX(table[Désignation],MATCH(ROW()-4,table[Ordre],0)),"")</f>
        <v/>
      </c>
    </row>
    <row r="308" spans="1:14">
      <c r="A308" s="42" t="s">
        <v>23</v>
      </c>
      <c r="B308" s="63" t="s">
        <v>436</v>
      </c>
      <c r="C308" s="63" t="s">
        <v>438</v>
      </c>
      <c r="D308" s="63" t="s">
        <v>439</v>
      </c>
      <c r="E308" s="64">
        <v>3.07</v>
      </c>
      <c r="F308" s="64">
        <v>1.24</v>
      </c>
      <c r="G308" s="64">
        <v>1</v>
      </c>
      <c r="H308" s="19">
        <v>21.82</v>
      </c>
      <c r="I308" s="65">
        <v>0</v>
      </c>
      <c r="J308" s="65">
        <f>Devis!$D$8</f>
        <v>0</v>
      </c>
      <c r="K308" s="160" t="b">
        <f>IF(COUNTIF(A$4:A308,table[[#This Row],[Désignation]])=1,MAX(K$4:K307)+1)</f>
        <v>0</v>
      </c>
      <c r="N308" s="166" t="str">
        <f>IFERROR(INDEX(table[Désignation],MATCH(ROW()-4,table[Ordre],0)),"")</f>
        <v/>
      </c>
    </row>
    <row r="309" spans="1:14">
      <c r="A309" s="58" t="s">
        <v>23</v>
      </c>
      <c r="B309" s="59" t="s">
        <v>440</v>
      </c>
      <c r="C309" s="59" t="s">
        <v>441</v>
      </c>
      <c r="D309" s="59">
        <v>47361</v>
      </c>
      <c r="E309" s="60">
        <v>1</v>
      </c>
      <c r="F309" s="60">
        <v>1</v>
      </c>
      <c r="G309" s="60">
        <v>1</v>
      </c>
      <c r="H309" s="61">
        <v>4.99</v>
      </c>
      <c r="I309" s="62">
        <v>0</v>
      </c>
      <c r="J309" s="62">
        <f>Devis!$D$8</f>
        <v>0</v>
      </c>
      <c r="K309" s="160" t="b">
        <f>IF(COUNTIF(A$4:A309,table[[#This Row],[Désignation]])=1,MAX(K$4:K308)+1)</f>
        <v>0</v>
      </c>
      <c r="N309" s="166" t="str">
        <f>IFERROR(INDEX(table[Désignation],MATCH(ROW()-4,table[Ordre],0)),"")</f>
        <v/>
      </c>
    </row>
    <row r="310" spans="1:14">
      <c r="A310" s="41" t="s">
        <v>23</v>
      </c>
      <c r="B310" s="63" t="s">
        <v>440</v>
      </c>
      <c r="C310" s="63" t="s">
        <v>442</v>
      </c>
      <c r="D310" s="63">
        <v>47618</v>
      </c>
      <c r="E310" s="64">
        <v>1</v>
      </c>
      <c r="F310" s="64">
        <v>1</v>
      </c>
      <c r="G310" s="64">
        <v>1</v>
      </c>
      <c r="H310" s="19">
        <v>3.99</v>
      </c>
      <c r="I310" s="65">
        <v>0</v>
      </c>
      <c r="J310" s="65">
        <f>Devis!$D$8</f>
        <v>0</v>
      </c>
      <c r="K310" s="160" t="b">
        <f>IF(COUNTIF(A$4:A310,table[[#This Row],[Désignation]])=1,MAX(K$4:K309)+1)</f>
        <v>0</v>
      </c>
      <c r="N310" s="166" t="str">
        <f>IFERROR(INDEX(table[Désignation],MATCH(ROW()-4,table[Ordre],0)),"")</f>
        <v/>
      </c>
    </row>
    <row r="311" spans="1:14">
      <c r="A311" s="58" t="s">
        <v>23</v>
      </c>
      <c r="B311" s="59" t="s">
        <v>440</v>
      </c>
      <c r="C311" s="59" t="s">
        <v>443</v>
      </c>
      <c r="D311" s="59">
        <v>47366</v>
      </c>
      <c r="E311" s="60">
        <v>1</v>
      </c>
      <c r="F311" s="60">
        <v>1</v>
      </c>
      <c r="G311" s="60">
        <v>1</v>
      </c>
      <c r="H311" s="61">
        <v>16.989999999999998</v>
      </c>
      <c r="I311" s="62">
        <v>0</v>
      </c>
      <c r="J311" s="62">
        <f>Devis!$D$8</f>
        <v>0</v>
      </c>
      <c r="K311" s="160" t="b">
        <f>IF(COUNTIF(A$4:A311,table[[#This Row],[Désignation]])=1,MAX(K$4:K310)+1)</f>
        <v>0</v>
      </c>
      <c r="N311" s="166" t="str">
        <f>IFERROR(INDEX(table[Désignation],MATCH(ROW()-4,table[Ordre],0)),"")</f>
        <v/>
      </c>
    </row>
    <row r="312" spans="1:14">
      <c r="A312" s="41" t="s">
        <v>23</v>
      </c>
      <c r="B312" s="63" t="s">
        <v>440</v>
      </c>
      <c r="C312" s="63" t="s">
        <v>444</v>
      </c>
      <c r="D312" s="63">
        <v>47363</v>
      </c>
      <c r="E312" s="64">
        <v>1</v>
      </c>
      <c r="F312" s="64">
        <v>1</v>
      </c>
      <c r="G312" s="64">
        <v>1</v>
      </c>
      <c r="H312" s="19">
        <v>4.99</v>
      </c>
      <c r="I312" s="65">
        <v>0</v>
      </c>
      <c r="J312" s="65">
        <f>Devis!$D$8</f>
        <v>0</v>
      </c>
      <c r="K312" s="160" t="b">
        <f>IF(COUNTIF(A$4:A312,table[[#This Row],[Désignation]])=1,MAX(K$4:K311)+1)</f>
        <v>0</v>
      </c>
      <c r="N312" s="166" t="str">
        <f>IFERROR(INDEX(table[Désignation],MATCH(ROW()-4,table[Ordre],0)),"")</f>
        <v/>
      </c>
    </row>
    <row r="313" spans="1:14">
      <c r="A313" s="58" t="s">
        <v>26</v>
      </c>
      <c r="B313" s="59" t="s">
        <v>445</v>
      </c>
      <c r="C313" s="59" t="s">
        <v>446</v>
      </c>
      <c r="D313" s="59">
        <v>47361</v>
      </c>
      <c r="E313" s="60">
        <v>1</v>
      </c>
      <c r="F313" s="60">
        <v>1</v>
      </c>
      <c r="G313" s="60">
        <v>1</v>
      </c>
      <c r="H313" s="61">
        <v>4.99</v>
      </c>
      <c r="I313" s="62">
        <v>0</v>
      </c>
      <c r="J313" s="62">
        <f>Devis!$D$8</f>
        <v>0</v>
      </c>
      <c r="K313" s="160" t="b">
        <f>IF(COUNTIF(A$4:A313,table[[#This Row],[Désignation]])=1,MAX(K$4:K312)+1)</f>
        <v>0</v>
      </c>
      <c r="N313" s="166" t="str">
        <f>IFERROR(INDEX(table[Désignation],MATCH(ROW()-4,table[Ordre],0)),"")</f>
        <v/>
      </c>
    </row>
    <row r="314" spans="1:14">
      <c r="A314" s="41" t="s">
        <v>26</v>
      </c>
      <c r="B314" s="63" t="s">
        <v>445</v>
      </c>
      <c r="C314" s="63" t="s">
        <v>447</v>
      </c>
      <c r="D314" s="63">
        <v>47366</v>
      </c>
      <c r="E314" s="64">
        <v>1</v>
      </c>
      <c r="F314" s="64">
        <v>1</v>
      </c>
      <c r="G314" s="64">
        <v>1</v>
      </c>
      <c r="H314" s="19">
        <v>16.989999999999998</v>
      </c>
      <c r="I314" s="65">
        <v>0</v>
      </c>
      <c r="J314" s="65">
        <f>Devis!$D$8</f>
        <v>0</v>
      </c>
      <c r="K314" s="160" t="b">
        <f>IF(COUNTIF(A$4:A314,table[[#This Row],[Désignation]])=1,MAX(K$4:K313)+1)</f>
        <v>0</v>
      </c>
      <c r="N314" s="166" t="str">
        <f>IFERROR(INDEX(table[Désignation],MATCH(ROW()-4,table[Ordre],0)),"")</f>
        <v/>
      </c>
    </row>
    <row r="315" spans="1:14">
      <c r="A315" s="58" t="s">
        <v>26</v>
      </c>
      <c r="B315" s="59" t="s">
        <v>445</v>
      </c>
      <c r="C315" s="59" t="s">
        <v>448</v>
      </c>
      <c r="D315" s="59">
        <v>47618</v>
      </c>
      <c r="E315" s="60">
        <v>1</v>
      </c>
      <c r="F315" s="60">
        <v>1</v>
      </c>
      <c r="G315" s="60">
        <v>1</v>
      </c>
      <c r="H315" s="61">
        <v>3.99</v>
      </c>
      <c r="I315" s="62">
        <v>0</v>
      </c>
      <c r="J315" s="62">
        <f>Devis!$D$8</f>
        <v>0</v>
      </c>
      <c r="K315" s="160" t="b">
        <f>IF(COUNTIF(A$4:A315,table[[#This Row],[Désignation]])=1,MAX(K$4:K314)+1)</f>
        <v>0</v>
      </c>
      <c r="N315" s="166" t="str">
        <f>IFERROR(INDEX(table[Désignation],MATCH(ROW()-4,table[Ordre],0)),"")</f>
        <v/>
      </c>
    </row>
    <row r="316" spans="1:14">
      <c r="A316" s="41" t="s">
        <v>26</v>
      </c>
      <c r="B316" s="63" t="s">
        <v>445</v>
      </c>
      <c r="C316" s="63" t="s">
        <v>449</v>
      </c>
      <c r="D316" s="63">
        <v>47363</v>
      </c>
      <c r="E316" s="64">
        <v>1</v>
      </c>
      <c r="F316" s="64">
        <v>1</v>
      </c>
      <c r="G316" s="64">
        <v>1</v>
      </c>
      <c r="H316" s="19">
        <v>4.99</v>
      </c>
      <c r="I316" s="65">
        <v>0</v>
      </c>
      <c r="J316" s="65">
        <f>Devis!$D$8</f>
        <v>0</v>
      </c>
      <c r="K316" s="160" t="b">
        <f>IF(COUNTIF(A$4:A316,table[[#This Row],[Désignation]])=1,MAX(K$4:K315)+1)</f>
        <v>0</v>
      </c>
      <c r="N316" s="166" t="str">
        <f>IFERROR(INDEX(table[Désignation],MATCH(ROW()-4,table[Ordre],0)),"")</f>
        <v/>
      </c>
    </row>
    <row r="317" spans="1:14">
      <c r="A317" s="58" t="s">
        <v>26</v>
      </c>
      <c r="B317" s="59" t="s">
        <v>450</v>
      </c>
      <c r="C317" s="59" t="s">
        <v>451</v>
      </c>
      <c r="D317" s="93"/>
      <c r="E317" s="60">
        <v>1</v>
      </c>
      <c r="F317" s="60">
        <v>1</v>
      </c>
      <c r="G317" s="60">
        <v>1</v>
      </c>
      <c r="H317" s="61">
        <v>27.48</v>
      </c>
      <c r="I317" s="62">
        <v>0</v>
      </c>
      <c r="J317" s="62">
        <f>Devis!$D$8</f>
        <v>0</v>
      </c>
      <c r="K317" s="160" t="b">
        <f>IF(COUNTIF(A$4:A317,table[[#This Row],[Désignation]])=1,MAX(K$4:K316)+1)</f>
        <v>0</v>
      </c>
      <c r="N317" s="166" t="str">
        <f>IFERROR(INDEX(table[Désignation],MATCH(ROW()-4,table[Ordre],0)),"")</f>
        <v/>
      </c>
    </row>
    <row r="318" spans="1:14">
      <c r="A318" s="41" t="s">
        <v>26</v>
      </c>
      <c r="B318" s="63" t="s">
        <v>450</v>
      </c>
      <c r="C318" s="63" t="s">
        <v>452</v>
      </c>
      <c r="D318" s="63"/>
      <c r="E318" s="64">
        <v>1</v>
      </c>
      <c r="F318" s="64">
        <v>1</v>
      </c>
      <c r="G318" s="64">
        <v>1</v>
      </c>
      <c r="H318" s="19">
        <v>32.5</v>
      </c>
      <c r="I318" s="65">
        <v>0</v>
      </c>
      <c r="J318" s="65">
        <f>Devis!$D$8</f>
        <v>0</v>
      </c>
      <c r="K318" s="160" t="b">
        <f>IF(COUNTIF(A$4:A318,table[[#This Row],[Désignation]])=1,MAX(K$4:K317)+1)</f>
        <v>0</v>
      </c>
      <c r="N318" s="166" t="str">
        <f>IFERROR(INDEX(table[Désignation],MATCH(ROW()-4,table[Ordre],0)),"")</f>
        <v/>
      </c>
    </row>
    <row r="319" spans="1:14">
      <c r="A319" s="58" t="s">
        <v>453</v>
      </c>
      <c r="B319" s="59" t="s">
        <v>454</v>
      </c>
      <c r="C319" s="59" t="s">
        <v>455</v>
      </c>
      <c r="D319" s="59" t="s">
        <v>456</v>
      </c>
      <c r="E319" s="60">
        <v>1</v>
      </c>
      <c r="F319" s="60">
        <v>1</v>
      </c>
      <c r="G319" s="60">
        <v>1</v>
      </c>
      <c r="H319" s="61">
        <v>3.64</v>
      </c>
      <c r="I319" s="62">
        <v>0</v>
      </c>
      <c r="J319" s="62">
        <f>Devis!$D$8</f>
        <v>0</v>
      </c>
      <c r="K319" s="160">
        <f>IF(COUNTIF(A$4:A319,table[[#This Row],[Désignation]])=1,MAX(K$4:K318)+1)</f>
        <v>6</v>
      </c>
      <c r="N319" s="166" t="str">
        <f>IFERROR(INDEX(table[Désignation],MATCH(ROW()-4,table[Ordre],0)),"")</f>
        <v/>
      </c>
    </row>
    <row r="320" spans="1:14">
      <c r="A320" s="41" t="s">
        <v>453</v>
      </c>
      <c r="B320" s="63" t="s">
        <v>454</v>
      </c>
      <c r="C320" s="63" t="s">
        <v>457</v>
      </c>
      <c r="D320" s="63" t="s">
        <v>458</v>
      </c>
      <c r="E320" s="64">
        <v>1</v>
      </c>
      <c r="F320" s="64">
        <v>1</v>
      </c>
      <c r="G320" s="64">
        <v>1</v>
      </c>
      <c r="H320" s="19">
        <v>25</v>
      </c>
      <c r="I320" s="65">
        <v>0</v>
      </c>
      <c r="J320" s="65">
        <f>Devis!$D$8</f>
        <v>0</v>
      </c>
      <c r="K320" s="160" t="b">
        <f>IF(COUNTIF(A$4:A320,table[[#This Row],[Désignation]])=1,MAX(K$4:K319)+1)</f>
        <v>0</v>
      </c>
      <c r="N320" s="166" t="str">
        <f>IFERROR(INDEX(table[Désignation],MATCH(ROW()-4,table[Ordre],0)),"")</f>
        <v/>
      </c>
    </row>
    <row r="321" spans="1:14">
      <c r="A321" s="58" t="s">
        <v>453</v>
      </c>
      <c r="B321" s="59" t="s">
        <v>454</v>
      </c>
      <c r="C321" s="59" t="s">
        <v>459</v>
      </c>
      <c r="D321" s="59" t="s">
        <v>460</v>
      </c>
      <c r="E321" s="60">
        <v>1</v>
      </c>
      <c r="F321" s="60">
        <v>1</v>
      </c>
      <c r="G321" s="60">
        <v>1</v>
      </c>
      <c r="H321" s="61">
        <v>2.16</v>
      </c>
      <c r="I321" s="62">
        <v>0</v>
      </c>
      <c r="J321" s="62">
        <f>Devis!$D$8</f>
        <v>0</v>
      </c>
      <c r="K321" s="160" t="b">
        <f>IF(COUNTIF(A$4:A321,table[[#This Row],[Désignation]])=1,MAX(K$4:K320)+1)</f>
        <v>0</v>
      </c>
      <c r="N321" s="166" t="str">
        <f>IFERROR(INDEX(table[Désignation],MATCH(ROW()-4,table[Ordre],0)),"")</f>
        <v/>
      </c>
    </row>
    <row r="322" spans="1:14">
      <c r="A322" s="41" t="s">
        <v>453</v>
      </c>
      <c r="B322" s="63" t="s">
        <v>454</v>
      </c>
      <c r="C322" s="63" t="s">
        <v>461</v>
      </c>
      <c r="D322" s="63" t="s">
        <v>462</v>
      </c>
      <c r="E322" s="64">
        <v>1</v>
      </c>
      <c r="F322" s="64">
        <v>1</v>
      </c>
      <c r="G322" s="64">
        <v>1</v>
      </c>
      <c r="H322" s="19">
        <v>17.809999999999999</v>
      </c>
      <c r="I322" s="65">
        <v>0</v>
      </c>
      <c r="J322" s="65">
        <f>Devis!$D$8</f>
        <v>0</v>
      </c>
      <c r="K322" s="160" t="b">
        <f>IF(COUNTIF(A$4:A322,table[[#This Row],[Désignation]])=1,MAX(K$4:K321)+1)</f>
        <v>0</v>
      </c>
      <c r="N322" s="166" t="str">
        <f>IFERROR(INDEX(table[Désignation],MATCH(ROW()-4,table[Ordre],0)),"")</f>
        <v/>
      </c>
    </row>
    <row r="323" spans="1:14">
      <c r="A323" s="58" t="s">
        <v>453</v>
      </c>
      <c r="B323" s="59" t="s">
        <v>454</v>
      </c>
      <c r="C323" s="59" t="s">
        <v>463</v>
      </c>
      <c r="D323" s="59" t="s">
        <v>464</v>
      </c>
      <c r="E323" s="60">
        <v>1</v>
      </c>
      <c r="F323" s="60">
        <v>1</v>
      </c>
      <c r="G323" s="60">
        <v>1</v>
      </c>
      <c r="H323" s="61">
        <v>84</v>
      </c>
      <c r="I323" s="62">
        <v>0</v>
      </c>
      <c r="J323" s="62">
        <f>Devis!$D$8</f>
        <v>0</v>
      </c>
      <c r="K323" s="160" t="b">
        <f>IF(COUNTIF(A$4:A323,table[[#This Row],[Désignation]])=1,MAX(K$4:K322)+1)</f>
        <v>0</v>
      </c>
      <c r="N323" s="166" t="str">
        <f>IFERROR(INDEX(table[Désignation],MATCH(ROW()-4,table[Ordre],0)),"")</f>
        <v/>
      </c>
    </row>
    <row r="324" spans="1:14">
      <c r="A324" s="41" t="s">
        <v>453</v>
      </c>
      <c r="B324" s="63" t="s">
        <v>454</v>
      </c>
      <c r="C324" s="63" t="s">
        <v>465</v>
      </c>
      <c r="D324" s="63" t="s">
        <v>466</v>
      </c>
      <c r="E324" s="64">
        <v>1</v>
      </c>
      <c r="F324" s="64">
        <v>1</v>
      </c>
      <c r="G324" s="64">
        <v>1</v>
      </c>
      <c r="H324" s="19">
        <v>7.76</v>
      </c>
      <c r="I324" s="65">
        <v>0</v>
      </c>
      <c r="J324" s="65">
        <f>Devis!$D$8</f>
        <v>0</v>
      </c>
      <c r="K324" s="160" t="b">
        <f>IF(COUNTIF(A$4:A324,table[[#This Row],[Désignation]])=1,MAX(K$4:K323)+1)</f>
        <v>0</v>
      </c>
      <c r="N324" s="166" t="str">
        <f>IFERROR(INDEX(table[Désignation],MATCH(ROW()-4,table[Ordre],0)),"")</f>
        <v/>
      </c>
    </row>
    <row r="325" spans="1:14">
      <c r="A325" s="58" t="s">
        <v>453</v>
      </c>
      <c r="B325" s="59" t="s">
        <v>454</v>
      </c>
      <c r="C325" s="59" t="s">
        <v>467</v>
      </c>
      <c r="D325" s="59" t="s">
        <v>468</v>
      </c>
      <c r="E325" s="60">
        <v>1</v>
      </c>
      <c r="F325" s="60">
        <v>1</v>
      </c>
      <c r="G325" s="60">
        <v>1</v>
      </c>
      <c r="H325" s="61">
        <v>65.12</v>
      </c>
      <c r="I325" s="62">
        <v>0</v>
      </c>
      <c r="J325" s="62">
        <f>Devis!$D$8</f>
        <v>0</v>
      </c>
      <c r="K325" s="160" t="b">
        <f>IF(COUNTIF(A$4:A325,table[[#This Row],[Désignation]])=1,MAX(K$4:K324)+1)</f>
        <v>0</v>
      </c>
      <c r="N325" s="166" t="str">
        <f>IFERROR(INDEX(table[Désignation],MATCH(ROW()-4,table[Ordre],0)),"")</f>
        <v/>
      </c>
    </row>
    <row r="326" spans="1:14">
      <c r="A326" s="41" t="s">
        <v>453</v>
      </c>
      <c r="B326" s="63" t="s">
        <v>454</v>
      </c>
      <c r="C326" s="63" t="s">
        <v>469</v>
      </c>
      <c r="D326" s="63" t="s">
        <v>470</v>
      </c>
      <c r="E326" s="64">
        <v>1</v>
      </c>
      <c r="F326" s="64">
        <v>1</v>
      </c>
      <c r="G326" s="64">
        <v>1</v>
      </c>
      <c r="H326" s="19">
        <v>18</v>
      </c>
      <c r="I326" s="65">
        <v>0</v>
      </c>
      <c r="J326" s="65">
        <f>Devis!$D$8</f>
        <v>0</v>
      </c>
      <c r="K326" s="160" t="b">
        <f>IF(COUNTIF(A$4:A326,table[[#This Row],[Désignation]])=1,MAX(K$4:K325)+1)</f>
        <v>0</v>
      </c>
      <c r="N326" s="166" t="str">
        <f>IFERROR(INDEX(table[Désignation],MATCH(ROW()-4,table[Ordre],0)),"")</f>
        <v/>
      </c>
    </row>
    <row r="327" spans="1:14">
      <c r="A327" s="58" t="s">
        <v>453</v>
      </c>
      <c r="B327" s="59" t="s">
        <v>454</v>
      </c>
      <c r="C327" s="59" t="s">
        <v>471</v>
      </c>
      <c r="D327" s="59" t="s">
        <v>470</v>
      </c>
      <c r="E327" s="60">
        <v>1</v>
      </c>
      <c r="F327" s="60">
        <v>1</v>
      </c>
      <c r="G327" s="60">
        <v>1</v>
      </c>
      <c r="H327" s="61">
        <v>3.4</v>
      </c>
      <c r="I327" s="62">
        <v>0</v>
      </c>
      <c r="J327" s="62">
        <f>Devis!$D$8</f>
        <v>0</v>
      </c>
      <c r="K327" s="160" t="b">
        <f>IF(COUNTIF(A$4:A327,table[[#This Row],[Désignation]])=1,MAX(K$4:K326)+1)</f>
        <v>0</v>
      </c>
      <c r="N327" s="166" t="str">
        <f>IFERROR(INDEX(table[Désignation],MATCH(ROW()-4,table[Ordre],0)),"")</f>
        <v/>
      </c>
    </row>
    <row r="328" spans="1:14">
      <c r="A328" s="42" t="s">
        <v>23</v>
      </c>
      <c r="B328" s="63" t="s">
        <v>472</v>
      </c>
      <c r="C328" s="63" t="s">
        <v>473</v>
      </c>
      <c r="D328" s="63" t="s">
        <v>474</v>
      </c>
      <c r="E328" s="64">
        <v>1</v>
      </c>
      <c r="F328" s="64">
        <v>1</v>
      </c>
      <c r="G328" s="64">
        <v>1</v>
      </c>
      <c r="H328" s="19">
        <v>460</v>
      </c>
      <c r="I328" s="65">
        <v>0</v>
      </c>
      <c r="J328" s="65">
        <f>Devis!$D$8</f>
        <v>0</v>
      </c>
      <c r="K328" s="160" t="b">
        <f>IF(COUNTIF(A$4:A328,table[[#This Row],[Désignation]])=1,MAX(K$4:K327)+1)</f>
        <v>0</v>
      </c>
      <c r="N328" s="166" t="str">
        <f>IFERROR(INDEX(table[Désignation],MATCH(ROW()-4,table[Ordre],0)),"")</f>
        <v/>
      </c>
    </row>
    <row r="329" spans="1:14">
      <c r="A329" s="66" t="s">
        <v>23</v>
      </c>
      <c r="B329" s="59" t="s">
        <v>472</v>
      </c>
      <c r="C329" s="59" t="s">
        <v>192</v>
      </c>
      <c r="D329" s="59"/>
      <c r="E329" s="60">
        <v>1</v>
      </c>
      <c r="F329" s="60">
        <v>1</v>
      </c>
      <c r="G329" s="60">
        <v>1</v>
      </c>
      <c r="H329" s="61">
        <v>12.39</v>
      </c>
      <c r="I329" s="62">
        <v>0</v>
      </c>
      <c r="J329" s="62">
        <f>Devis!$D$8</f>
        <v>0</v>
      </c>
      <c r="K329" s="160" t="b">
        <f>IF(COUNTIF(A$4:A329,table[[#This Row],[Désignation]])=1,MAX(K$4:K328)+1)</f>
        <v>0</v>
      </c>
      <c r="N329" s="166" t="str">
        <f>IFERROR(INDEX(table[Désignation],MATCH(ROW()-4,table[Ordre],0)),"")</f>
        <v/>
      </c>
    </row>
    <row r="330" spans="1:14">
      <c r="A330" s="41" t="s">
        <v>23</v>
      </c>
      <c r="B330" s="63" t="s">
        <v>472</v>
      </c>
      <c r="C330" s="63" t="s">
        <v>475</v>
      </c>
      <c r="D330" s="63" t="s">
        <v>474</v>
      </c>
      <c r="E330" s="64">
        <v>1</v>
      </c>
      <c r="F330" s="64">
        <v>1</v>
      </c>
      <c r="G330" s="64">
        <v>1</v>
      </c>
      <c r="H330" s="19">
        <v>525</v>
      </c>
      <c r="I330" s="65">
        <v>0</v>
      </c>
      <c r="J330" s="65">
        <f>Devis!$D$8</f>
        <v>0</v>
      </c>
      <c r="K330" s="160" t="b">
        <f>IF(COUNTIF(A$4:A330,table[[#This Row],[Désignation]])=1,MAX(K$4:K329)+1)</f>
        <v>0</v>
      </c>
      <c r="N330" s="166" t="str">
        <f>IFERROR(INDEX(table[Désignation],MATCH(ROW()-4,table[Ordre],0)),"")</f>
        <v/>
      </c>
    </row>
    <row r="331" spans="1:14">
      <c r="A331" s="58" t="s">
        <v>23</v>
      </c>
      <c r="B331" s="59" t="s">
        <v>476</v>
      </c>
      <c r="C331" s="59" t="s">
        <v>477</v>
      </c>
      <c r="D331" s="59" t="s">
        <v>478</v>
      </c>
      <c r="E331" s="60">
        <v>1</v>
      </c>
      <c r="F331" s="60">
        <v>1</v>
      </c>
      <c r="G331" s="60">
        <v>1</v>
      </c>
      <c r="H331" s="61">
        <v>536.44000000000005</v>
      </c>
      <c r="I331" s="62">
        <v>0</v>
      </c>
      <c r="J331" s="62">
        <f>Devis!$D$8</f>
        <v>0</v>
      </c>
      <c r="K331" s="160" t="b">
        <f>IF(COUNTIF(A$4:A331,table[[#This Row],[Désignation]])=1,MAX(K$4:K330)+1)</f>
        <v>0</v>
      </c>
      <c r="N331" s="166" t="str">
        <f>IFERROR(INDEX(table[Désignation],MATCH(ROW()-4,table[Ordre],0)),"")</f>
        <v/>
      </c>
    </row>
    <row r="332" spans="1:14">
      <c r="A332" s="41" t="s">
        <v>23</v>
      </c>
      <c r="B332" s="63" t="s">
        <v>476</v>
      </c>
      <c r="C332" s="63" t="s">
        <v>479</v>
      </c>
      <c r="D332" s="63" t="s">
        <v>480</v>
      </c>
      <c r="E332" s="64">
        <v>1</v>
      </c>
      <c r="F332" s="64">
        <v>1</v>
      </c>
      <c r="G332" s="64">
        <v>1</v>
      </c>
      <c r="H332" s="19">
        <v>111.34</v>
      </c>
      <c r="I332" s="65">
        <v>0</v>
      </c>
      <c r="J332" s="65">
        <f>Devis!$D$8</f>
        <v>0</v>
      </c>
      <c r="K332" s="160" t="b">
        <f>IF(COUNTIF(A$4:A332,table[[#This Row],[Désignation]])=1,MAX(K$4:K331)+1)</f>
        <v>0</v>
      </c>
      <c r="N332" s="166" t="str">
        <f>IFERROR(INDEX(table[Désignation],MATCH(ROW()-4,table[Ordre],0)),"")</f>
        <v/>
      </c>
    </row>
    <row r="333" spans="1:14">
      <c r="A333" s="58" t="s">
        <v>23</v>
      </c>
      <c r="B333" s="59" t="s">
        <v>476</v>
      </c>
      <c r="C333" s="59" t="s">
        <v>481</v>
      </c>
      <c r="D333" s="59" t="s">
        <v>482</v>
      </c>
      <c r="E333" s="60">
        <v>1</v>
      </c>
      <c r="F333" s="60">
        <v>1</v>
      </c>
      <c r="G333" s="60">
        <v>1</v>
      </c>
      <c r="H333" s="61">
        <v>76.989999999999995</v>
      </c>
      <c r="I333" s="62">
        <v>0</v>
      </c>
      <c r="J333" s="62">
        <f>Devis!$D$8</f>
        <v>0</v>
      </c>
      <c r="K333" s="160" t="b">
        <f>IF(COUNTIF(A$4:A333,table[[#This Row],[Désignation]])=1,MAX(K$4:K332)+1)</f>
        <v>0</v>
      </c>
      <c r="N333" s="166" t="str">
        <f>IFERROR(INDEX(table[Désignation],MATCH(ROW()-4,table[Ordre],0)),"")</f>
        <v/>
      </c>
    </row>
    <row r="334" spans="1:14">
      <c r="A334" s="41" t="s">
        <v>23</v>
      </c>
      <c r="B334" s="63" t="s">
        <v>476</v>
      </c>
      <c r="C334" s="63" t="s">
        <v>483</v>
      </c>
      <c r="D334" s="63" t="s">
        <v>484</v>
      </c>
      <c r="E334" s="64">
        <v>2</v>
      </c>
      <c r="F334" s="64">
        <v>1.22</v>
      </c>
      <c r="G334" s="64">
        <v>1</v>
      </c>
      <c r="H334" s="19">
        <v>59.62</v>
      </c>
      <c r="I334" s="65">
        <v>0</v>
      </c>
      <c r="J334" s="65">
        <f>Devis!$D$8</f>
        <v>0</v>
      </c>
      <c r="K334" s="160" t="b">
        <f>IF(COUNTIF(A$4:A334,table[[#This Row],[Désignation]])=1,MAX(K$4:K333)+1)</f>
        <v>0</v>
      </c>
      <c r="N334" s="166" t="str">
        <f>IFERROR(INDEX(table[Désignation],MATCH(ROW()-4,table[Ordre],0)),"")</f>
        <v/>
      </c>
    </row>
    <row r="335" spans="1:14">
      <c r="A335" s="66" t="s">
        <v>23</v>
      </c>
      <c r="B335" s="59" t="s">
        <v>485</v>
      </c>
      <c r="C335" s="59" t="s">
        <v>486</v>
      </c>
      <c r="D335" s="59" t="s">
        <v>487</v>
      </c>
      <c r="E335" s="60">
        <v>1</v>
      </c>
      <c r="F335" s="60">
        <v>1</v>
      </c>
      <c r="G335" s="60">
        <v>1</v>
      </c>
      <c r="H335" s="61">
        <v>4.5</v>
      </c>
      <c r="I335" s="62">
        <v>0</v>
      </c>
      <c r="J335" s="62">
        <f>Devis!$D$8</f>
        <v>0</v>
      </c>
      <c r="K335" s="160" t="b">
        <f>IF(COUNTIF(A$4:A335,table[[#This Row],[Désignation]])=1,MAX(K$4:K334)+1)</f>
        <v>0</v>
      </c>
      <c r="N335" s="166" t="str">
        <f>IFERROR(INDEX(table[Désignation],MATCH(ROW()-4,table[Ordre],0)),"")</f>
        <v/>
      </c>
    </row>
    <row r="336" spans="1:14">
      <c r="A336" s="42" t="s">
        <v>23</v>
      </c>
      <c r="B336" s="63" t="s">
        <v>485</v>
      </c>
      <c r="C336" s="63" t="s">
        <v>488</v>
      </c>
      <c r="D336" s="63" t="s">
        <v>487</v>
      </c>
      <c r="E336" s="64">
        <v>1</v>
      </c>
      <c r="F336" s="64">
        <v>1</v>
      </c>
      <c r="G336" s="64">
        <v>1</v>
      </c>
      <c r="H336" s="19">
        <v>4.5</v>
      </c>
      <c r="I336" s="65">
        <v>0</v>
      </c>
      <c r="J336" s="65">
        <f>Devis!$D$8</f>
        <v>0</v>
      </c>
      <c r="K336" s="160" t="b">
        <f>IF(COUNTIF(A$4:A336,table[[#This Row],[Désignation]])=1,MAX(K$4:K335)+1)</f>
        <v>0</v>
      </c>
      <c r="N336" s="166" t="str">
        <f>IFERROR(INDEX(table[Désignation],MATCH(ROW()-4,table[Ordre],0)),"")</f>
        <v/>
      </c>
    </row>
    <row r="337" spans="1:14">
      <c r="A337" s="66" t="s">
        <v>23</v>
      </c>
      <c r="B337" s="59" t="s">
        <v>485</v>
      </c>
      <c r="C337" s="59" t="s">
        <v>489</v>
      </c>
      <c r="D337" s="90" t="s">
        <v>490</v>
      </c>
      <c r="E337" s="60">
        <v>1</v>
      </c>
      <c r="F337" s="60">
        <v>1</v>
      </c>
      <c r="G337" s="60">
        <v>1</v>
      </c>
      <c r="H337" s="61">
        <v>80</v>
      </c>
      <c r="I337" s="62">
        <v>0</v>
      </c>
      <c r="J337" s="62">
        <f>Devis!$D$8</f>
        <v>0</v>
      </c>
      <c r="K337" s="160" t="b">
        <f>IF(COUNTIF(A$4:A337,table[[#This Row],[Désignation]])=1,MAX(K$4:K336)+1)</f>
        <v>0</v>
      </c>
      <c r="N337" s="166" t="str">
        <f>IFERROR(INDEX(table[Désignation],MATCH(ROW()-4,table[Ordre],0)),"")</f>
        <v/>
      </c>
    </row>
    <row r="338" spans="1:14">
      <c r="A338" s="42" t="s">
        <v>23</v>
      </c>
      <c r="B338" s="63" t="s">
        <v>485</v>
      </c>
      <c r="C338" s="63" t="s">
        <v>204</v>
      </c>
      <c r="D338" s="63" t="s">
        <v>491</v>
      </c>
      <c r="E338" s="64">
        <v>1</v>
      </c>
      <c r="F338" s="64">
        <v>1</v>
      </c>
      <c r="G338" s="64">
        <v>1</v>
      </c>
      <c r="H338" s="19">
        <v>120</v>
      </c>
      <c r="I338" s="65">
        <v>0</v>
      </c>
      <c r="J338" s="65">
        <f>Devis!$D$8</f>
        <v>0</v>
      </c>
      <c r="K338" s="160" t="b">
        <f>IF(COUNTIF(A$4:A338,table[[#This Row],[Désignation]])=1,MAX(K$4:K337)+1)</f>
        <v>0</v>
      </c>
      <c r="N338" s="166" t="str">
        <f>IFERROR(INDEX(table[Désignation],MATCH(ROW()-4,table[Ordre],0)),"")</f>
        <v/>
      </c>
    </row>
    <row r="339" spans="1:14">
      <c r="A339" s="58" t="s">
        <v>453</v>
      </c>
      <c r="B339" s="59" t="s">
        <v>492</v>
      </c>
      <c r="C339" s="59" t="s">
        <v>493</v>
      </c>
      <c r="D339" s="59" t="s">
        <v>494</v>
      </c>
      <c r="E339" s="60">
        <v>25</v>
      </c>
      <c r="F339" s="60">
        <v>1</v>
      </c>
      <c r="G339" s="60">
        <v>1</v>
      </c>
      <c r="H339" s="61">
        <v>1.704</v>
      </c>
      <c r="I339" s="62">
        <v>0</v>
      </c>
      <c r="J339" s="62">
        <f>Devis!$D$8</f>
        <v>0</v>
      </c>
      <c r="K339" s="160" t="b">
        <f>IF(COUNTIF(A$4:A339,table[[#This Row],[Désignation]])=1,MAX(K$4:K338)+1)</f>
        <v>0</v>
      </c>
      <c r="N339" s="166" t="str">
        <f>IFERROR(INDEX(table[Désignation],MATCH(ROW()-4,table[Ordre],0)),"")</f>
        <v/>
      </c>
    </row>
    <row r="340" spans="1:14">
      <c r="A340" s="41" t="s">
        <v>453</v>
      </c>
      <c r="B340" s="63" t="s">
        <v>492</v>
      </c>
      <c r="C340" s="63"/>
      <c r="D340" s="63"/>
      <c r="E340" s="64"/>
      <c r="F340" s="64"/>
      <c r="G340" s="64"/>
      <c r="H340" s="19"/>
      <c r="I340" s="65">
        <v>0</v>
      </c>
      <c r="J340" s="65">
        <f>Devis!$D$8</f>
        <v>0</v>
      </c>
      <c r="K340" s="160" t="b">
        <f>IF(COUNTIF(A$4:A340,table[[#This Row],[Désignation]])=1,MAX(K$4:K339)+1)</f>
        <v>0</v>
      </c>
      <c r="N340" s="166" t="str">
        <f>IFERROR(INDEX(table[Désignation],MATCH(ROW()-4,table[Ordre],0)),"")</f>
        <v/>
      </c>
    </row>
    <row r="341" spans="1:14">
      <c r="A341" s="58" t="s">
        <v>453</v>
      </c>
      <c r="B341" s="59" t="s">
        <v>492</v>
      </c>
      <c r="C341" s="59" t="s">
        <v>495</v>
      </c>
      <c r="D341" s="59">
        <v>1.0289999999999999</v>
      </c>
      <c r="E341" s="60">
        <v>1</v>
      </c>
      <c r="F341" s="60">
        <v>1</v>
      </c>
      <c r="G341" s="60">
        <v>1</v>
      </c>
      <c r="H341" s="61">
        <v>262.3</v>
      </c>
      <c r="I341" s="62">
        <v>0</v>
      </c>
      <c r="J341" s="62">
        <f>Devis!$D$8</f>
        <v>0</v>
      </c>
      <c r="K341" s="160" t="b">
        <f>IF(COUNTIF(A$4:A341,table[[#This Row],[Désignation]])=1,MAX(K$4:K340)+1)</f>
        <v>0</v>
      </c>
      <c r="N341" s="166" t="str">
        <f>IFERROR(INDEX(table[Désignation],MATCH(ROW()-4,table[Ordre],0)),"")</f>
        <v/>
      </c>
    </row>
    <row r="342" spans="1:14">
      <c r="A342" s="41" t="s">
        <v>453</v>
      </c>
      <c r="B342" s="63" t="s">
        <v>492</v>
      </c>
      <c r="C342" s="63" t="s">
        <v>496</v>
      </c>
      <c r="D342" s="63" t="s">
        <v>497</v>
      </c>
      <c r="E342" s="64">
        <v>1</v>
      </c>
      <c r="F342" s="64">
        <v>1</v>
      </c>
      <c r="G342" s="64">
        <v>1</v>
      </c>
      <c r="H342" s="19">
        <v>7.57</v>
      </c>
      <c r="I342" s="65">
        <v>0</v>
      </c>
      <c r="J342" s="65">
        <f>Devis!$D$8</f>
        <v>0</v>
      </c>
      <c r="K342" s="160" t="b">
        <f>IF(COUNTIF(A$4:A342,table[[#This Row],[Désignation]])=1,MAX(K$4:K341)+1)</f>
        <v>0</v>
      </c>
      <c r="N342" s="166" t="str">
        <f>IFERROR(INDEX(table[Désignation],MATCH(ROW()-4,table[Ordre],0)),"")</f>
        <v/>
      </c>
    </row>
    <row r="343" spans="1:14">
      <c r="A343" s="58" t="s">
        <v>23</v>
      </c>
      <c r="B343" s="59" t="s">
        <v>498</v>
      </c>
      <c r="C343" s="59" t="s">
        <v>499</v>
      </c>
      <c r="D343" s="59" t="s">
        <v>500</v>
      </c>
      <c r="E343" s="60">
        <v>1</v>
      </c>
      <c r="F343" s="60">
        <v>1</v>
      </c>
      <c r="G343" s="60">
        <v>1</v>
      </c>
      <c r="H343" s="61">
        <v>107</v>
      </c>
      <c r="I343" s="62">
        <v>0</v>
      </c>
      <c r="J343" s="62">
        <f>Devis!$D$8</f>
        <v>0</v>
      </c>
      <c r="K343" s="160" t="b">
        <f>IF(COUNTIF(A$4:A343,table[[#This Row],[Désignation]])=1,MAX(K$4:K342)+1)</f>
        <v>0</v>
      </c>
      <c r="N343" s="166" t="str">
        <f>IFERROR(INDEX(table[Désignation],MATCH(ROW()-4,table[Ordre],0)),"")</f>
        <v/>
      </c>
    </row>
    <row r="344" spans="1:14">
      <c r="A344" s="41" t="s">
        <v>23</v>
      </c>
      <c r="B344" s="63" t="s">
        <v>498</v>
      </c>
      <c r="C344" s="63"/>
      <c r="D344" s="63"/>
      <c r="E344" s="64"/>
      <c r="F344" s="64"/>
      <c r="G344" s="64"/>
      <c r="H344" s="19"/>
      <c r="I344" s="65">
        <v>0</v>
      </c>
      <c r="J344" s="65">
        <f>Devis!$D$8</f>
        <v>0</v>
      </c>
      <c r="K344" s="160" t="b">
        <f>IF(COUNTIF(A$4:A344,table[[#This Row],[Désignation]])=1,MAX(K$4:K343)+1)</f>
        <v>0</v>
      </c>
      <c r="N344" s="166" t="str">
        <f>IFERROR(INDEX(table[Désignation],MATCH(ROW()-4,table[Ordre],0)),"")</f>
        <v/>
      </c>
    </row>
    <row r="345" spans="1:14">
      <c r="A345" s="58" t="s">
        <v>23</v>
      </c>
      <c r="B345" s="59" t="s">
        <v>205</v>
      </c>
      <c r="C345" s="59" t="s">
        <v>237</v>
      </c>
      <c r="D345" s="59" t="s">
        <v>501</v>
      </c>
      <c r="E345" s="60">
        <v>2.8</v>
      </c>
      <c r="F345" s="60">
        <v>2.0699999999999998</v>
      </c>
      <c r="G345" s="60">
        <v>1</v>
      </c>
      <c r="H345" s="61">
        <v>8.15</v>
      </c>
      <c r="I345" s="62">
        <v>0</v>
      </c>
      <c r="J345" s="62">
        <f>Devis!$D$8</f>
        <v>0</v>
      </c>
      <c r="K345" s="160" t="b">
        <f>IF(COUNTIF(A$4:A345,table[[#This Row],[Désignation]])=1,MAX(K$4:K344)+1)</f>
        <v>0</v>
      </c>
      <c r="N345" s="166" t="str">
        <f>IFERROR(INDEX(table[Désignation],MATCH(ROW()-4,table[Ordre],0)),"")</f>
        <v/>
      </c>
    </row>
    <row r="346" spans="1:14">
      <c r="A346" s="41" t="s">
        <v>23</v>
      </c>
      <c r="B346" s="63" t="s">
        <v>205</v>
      </c>
      <c r="C346" s="63" t="s">
        <v>238</v>
      </c>
      <c r="D346" s="63" t="s">
        <v>79</v>
      </c>
      <c r="E346" s="64">
        <v>2.8</v>
      </c>
      <c r="F346" s="64">
        <v>2.0699999999999998</v>
      </c>
      <c r="G346" s="64">
        <v>1</v>
      </c>
      <c r="H346" s="19">
        <v>13.4</v>
      </c>
      <c r="I346" s="65">
        <v>0</v>
      </c>
      <c r="J346" s="65">
        <f>Devis!$D$8</f>
        <v>0</v>
      </c>
      <c r="K346" s="160" t="b">
        <f>IF(COUNTIF(A$4:A346,table[[#This Row],[Désignation]])=1,MAX(K$4:K345)+1)</f>
        <v>0</v>
      </c>
      <c r="N346" s="166" t="str">
        <f>IFERROR(INDEX(table[Désignation],MATCH(ROW()-4,table[Ordre],0)),"")</f>
        <v/>
      </c>
    </row>
    <row r="347" spans="1:14">
      <c r="A347" s="66" t="s">
        <v>26</v>
      </c>
      <c r="B347" s="59" t="s">
        <v>502</v>
      </c>
      <c r="C347" s="59" t="s">
        <v>503</v>
      </c>
      <c r="D347" s="59"/>
      <c r="E347" s="60">
        <v>1</v>
      </c>
      <c r="F347" s="60">
        <v>1</v>
      </c>
      <c r="G347" s="60">
        <v>1</v>
      </c>
      <c r="H347" s="61">
        <v>24</v>
      </c>
      <c r="I347" s="62">
        <v>0</v>
      </c>
      <c r="J347" s="62">
        <f>Devis!$D$8</f>
        <v>0</v>
      </c>
      <c r="K347" s="160" t="b">
        <f>IF(COUNTIF(A$4:A347,table[[#This Row],[Désignation]])=1,MAX(K$4:K346)+1)</f>
        <v>0</v>
      </c>
      <c r="N347" s="166" t="str">
        <f>IFERROR(INDEX(table[Désignation],MATCH(ROW()-4,table[Ordre],0)),"")</f>
        <v/>
      </c>
    </row>
    <row r="348" spans="1:14">
      <c r="A348" s="42" t="s">
        <v>26</v>
      </c>
      <c r="B348" s="63" t="s">
        <v>502</v>
      </c>
      <c r="C348" s="63"/>
      <c r="D348" s="63"/>
      <c r="E348" s="64"/>
      <c r="F348" s="64"/>
      <c r="G348" s="64"/>
      <c r="H348" s="19"/>
      <c r="I348" s="65">
        <v>0</v>
      </c>
      <c r="J348" s="65">
        <f>Devis!$D$8</f>
        <v>0</v>
      </c>
      <c r="K348" s="160" t="b">
        <f>IF(COUNTIF(A$4:A348,table[[#This Row],[Désignation]])=1,MAX(K$4:K347)+1)</f>
        <v>0</v>
      </c>
      <c r="N348" s="166" t="str">
        <f>IFERROR(INDEX(table[Désignation],MATCH(ROW()-4,table[Ordre],0)),"")</f>
        <v/>
      </c>
    </row>
    <row r="349" spans="1:14">
      <c r="A349" s="58" t="s">
        <v>26</v>
      </c>
      <c r="B349" s="59" t="s">
        <v>251</v>
      </c>
      <c r="C349" s="59" t="s">
        <v>504</v>
      </c>
      <c r="D349" s="59">
        <v>259532</v>
      </c>
      <c r="E349" s="60">
        <v>1</v>
      </c>
      <c r="F349" s="60">
        <v>1</v>
      </c>
      <c r="G349" s="60">
        <v>1</v>
      </c>
      <c r="H349" s="61">
        <v>10.64</v>
      </c>
      <c r="I349" s="62">
        <v>0</v>
      </c>
      <c r="J349" s="62">
        <f>Devis!$D$8</f>
        <v>0</v>
      </c>
      <c r="K349" s="160" t="b">
        <f>IF(COUNTIF(A$4:A349,table[[#This Row],[Désignation]])=1,MAX(K$4:K348)+1)</f>
        <v>0</v>
      </c>
      <c r="N349" s="166" t="str">
        <f>IFERROR(INDEX(table[Désignation],MATCH(ROW()-4,table[Ordre],0)),"")</f>
        <v/>
      </c>
    </row>
    <row r="350" spans="1:14">
      <c r="A350" s="41" t="s">
        <v>23</v>
      </c>
      <c r="B350" s="63" t="s">
        <v>205</v>
      </c>
      <c r="C350" s="63" t="s">
        <v>505</v>
      </c>
      <c r="D350" s="63" t="s">
        <v>80</v>
      </c>
      <c r="E350" s="64">
        <v>2.8</v>
      </c>
      <c r="F350" s="64">
        <v>1.31</v>
      </c>
      <c r="G350" s="64">
        <v>1</v>
      </c>
      <c r="H350" s="19">
        <v>20.2</v>
      </c>
      <c r="I350" s="65">
        <v>0</v>
      </c>
      <c r="J350" s="65">
        <f>Devis!$D$8</f>
        <v>0</v>
      </c>
      <c r="K350" s="160" t="b">
        <f>IF(COUNTIF(A$4:A350,table[[#This Row],[Désignation]])=1,MAX(K$4:K349)+1)</f>
        <v>0</v>
      </c>
      <c r="N350" s="166" t="str">
        <f>IFERROR(INDEX(table[Désignation],MATCH(ROW()-4,table[Ordre],0)),"")</f>
        <v/>
      </c>
    </row>
    <row r="351" spans="1:14">
      <c r="A351" s="66" t="s">
        <v>23</v>
      </c>
      <c r="B351" s="59" t="s">
        <v>205</v>
      </c>
      <c r="C351" s="59" t="s">
        <v>506</v>
      </c>
      <c r="D351" s="59" t="s">
        <v>80</v>
      </c>
      <c r="E351" s="60">
        <v>2.8</v>
      </c>
      <c r="F351" s="60">
        <v>1.31</v>
      </c>
      <c r="G351" s="60">
        <v>1</v>
      </c>
      <c r="H351" s="61">
        <v>20.2</v>
      </c>
      <c r="I351" s="62">
        <v>0</v>
      </c>
      <c r="J351" s="62">
        <f>Devis!$D$8</f>
        <v>0</v>
      </c>
      <c r="K351" s="160" t="b">
        <f>IF(COUNTIF(A$4:A351,table[[#This Row],[Désignation]])=1,MAX(K$4:K350)+1)</f>
        <v>0</v>
      </c>
      <c r="N351" s="166" t="str">
        <f>IFERROR(INDEX(table[Désignation],MATCH(ROW()-4,table[Ordre],0)),"")</f>
        <v/>
      </c>
    </row>
    <row r="352" spans="1:14">
      <c r="A352" s="42" t="s">
        <v>23</v>
      </c>
      <c r="B352" s="63" t="s">
        <v>205</v>
      </c>
      <c r="C352" s="63" t="s">
        <v>507</v>
      </c>
      <c r="D352" s="63" t="s">
        <v>80</v>
      </c>
      <c r="E352" s="64">
        <v>2.8</v>
      </c>
      <c r="F352" s="64">
        <v>1.31</v>
      </c>
      <c r="G352" s="64">
        <v>1</v>
      </c>
      <c r="H352" s="19">
        <v>21.21</v>
      </c>
      <c r="I352" s="65">
        <v>0</v>
      </c>
      <c r="J352" s="65">
        <f>Devis!$D$8</f>
        <v>0</v>
      </c>
      <c r="K352" s="160" t="b">
        <f>IF(COUNTIF(A$4:A352,table[[#This Row],[Désignation]])=1,MAX(K$4:K351)+1)</f>
        <v>0</v>
      </c>
      <c r="N352" s="166" t="str">
        <f>IFERROR(INDEX(table[Désignation],MATCH(ROW()-4,table[Ordre],0)),"")</f>
        <v/>
      </c>
    </row>
    <row r="353" spans="1:14">
      <c r="A353" s="66" t="s">
        <v>23</v>
      </c>
      <c r="B353" s="59" t="s">
        <v>205</v>
      </c>
      <c r="C353" s="59" t="s">
        <v>508</v>
      </c>
      <c r="D353" s="59" t="s">
        <v>80</v>
      </c>
      <c r="E353" s="60">
        <v>2.8</v>
      </c>
      <c r="F353" s="60">
        <v>1.31</v>
      </c>
      <c r="G353" s="60">
        <v>1</v>
      </c>
      <c r="H353" s="61">
        <v>21.21</v>
      </c>
      <c r="I353" s="62">
        <v>0</v>
      </c>
      <c r="J353" s="62">
        <f>Devis!$D$8</f>
        <v>0</v>
      </c>
      <c r="K353" s="160" t="b">
        <f>IF(COUNTIF(A$4:A353,table[[#This Row],[Désignation]])=1,MAX(K$4:K352)+1)</f>
        <v>0</v>
      </c>
      <c r="N353" s="166" t="str">
        <f>IFERROR(INDEX(table[Désignation],MATCH(ROW()-4,table[Ordre],0)),"")</f>
        <v/>
      </c>
    </row>
    <row r="354" spans="1:14">
      <c r="A354" s="42" t="s">
        <v>23</v>
      </c>
      <c r="B354" s="63" t="s">
        <v>205</v>
      </c>
      <c r="C354" s="63" t="s">
        <v>509</v>
      </c>
      <c r="D354" s="63" t="s">
        <v>80</v>
      </c>
      <c r="E354" s="64">
        <v>2.8</v>
      </c>
      <c r="F354" s="64">
        <v>1.31</v>
      </c>
      <c r="G354" s="64">
        <v>1</v>
      </c>
      <c r="H354" s="19">
        <v>14.95</v>
      </c>
      <c r="I354" s="65">
        <v>0</v>
      </c>
      <c r="J354" s="65">
        <f>Devis!$D$8</f>
        <v>0</v>
      </c>
      <c r="K354" s="160" t="b">
        <f>IF(COUNTIF(A$4:A354,table[[#This Row],[Désignation]])=1,MAX(K$4:K353)+1)</f>
        <v>0</v>
      </c>
      <c r="N354" s="166" t="str">
        <f>IFERROR(INDEX(table[Désignation],MATCH(ROW()-4,table[Ordre],0)),"")</f>
        <v/>
      </c>
    </row>
    <row r="355" spans="1:14">
      <c r="A355" s="66" t="s">
        <v>23</v>
      </c>
      <c r="B355" s="59" t="s">
        <v>205</v>
      </c>
      <c r="C355" s="59" t="s">
        <v>509</v>
      </c>
      <c r="D355" s="59" t="s">
        <v>510</v>
      </c>
      <c r="E355" s="60">
        <v>2.8</v>
      </c>
      <c r="F355" s="60">
        <v>2.0699999999999998</v>
      </c>
      <c r="G355" s="60">
        <v>1</v>
      </c>
      <c r="H355" s="61">
        <v>5.96</v>
      </c>
      <c r="I355" s="62">
        <v>0</v>
      </c>
      <c r="J355" s="62">
        <f>Devis!$D$8</f>
        <v>0</v>
      </c>
      <c r="K355" s="160" t="b">
        <f>IF(COUNTIF(A$4:A355,table[[#This Row],[Désignation]])=1,MAX(K$4:K354)+1)</f>
        <v>0</v>
      </c>
      <c r="N355" s="166" t="str">
        <f>IFERROR(INDEX(table[Désignation],MATCH(ROW()-4,table[Ordre],0)),"")</f>
        <v/>
      </c>
    </row>
    <row r="356" spans="1:14">
      <c r="A356" s="42" t="s">
        <v>26</v>
      </c>
      <c r="B356" s="63" t="s">
        <v>129</v>
      </c>
      <c r="C356" s="63" t="s">
        <v>511</v>
      </c>
      <c r="D356" s="63" t="s">
        <v>512</v>
      </c>
      <c r="E356" s="64">
        <v>1</v>
      </c>
      <c r="F356" s="64">
        <v>1</v>
      </c>
      <c r="G356" s="64">
        <v>1</v>
      </c>
      <c r="H356" s="19">
        <v>28.77</v>
      </c>
      <c r="I356" s="65">
        <v>0</v>
      </c>
      <c r="J356" s="65">
        <f>Devis!$D$8</f>
        <v>0</v>
      </c>
      <c r="K356" s="160" t="b">
        <f>IF(COUNTIF(A$4:A356,table[[#This Row],[Désignation]])=1,MAX(K$4:K355)+1)</f>
        <v>0</v>
      </c>
      <c r="N356" s="166" t="str">
        <f>IFERROR(INDEX(table[Désignation],MATCH(ROW()-4,table[Ordre],0)),"")</f>
        <v/>
      </c>
    </row>
    <row r="357" spans="1:14">
      <c r="A357" s="66" t="s">
        <v>23</v>
      </c>
      <c r="B357" s="59" t="s">
        <v>205</v>
      </c>
      <c r="C357" s="59" t="s">
        <v>513</v>
      </c>
      <c r="D357" s="59" t="s">
        <v>80</v>
      </c>
      <c r="E357" s="60">
        <v>2.8</v>
      </c>
      <c r="F357" s="60">
        <v>1.3</v>
      </c>
      <c r="G357" s="60">
        <v>1</v>
      </c>
      <c r="H357" s="61">
        <v>19.7</v>
      </c>
      <c r="I357" s="62">
        <v>0</v>
      </c>
      <c r="J357" s="62">
        <f>Devis!$D$8</f>
        <v>0</v>
      </c>
      <c r="K357" s="160" t="b">
        <f>IF(COUNTIF(A$4:A357,table[[#This Row],[Désignation]])=1,MAX(K$4:K356)+1)</f>
        <v>0</v>
      </c>
      <c r="N357" s="166" t="str">
        <f>IFERROR(INDEX(table[Désignation],MATCH(ROW()-4,table[Ordre],0)),"")</f>
        <v/>
      </c>
    </row>
    <row r="358" spans="1:14">
      <c r="A358" s="42" t="s">
        <v>23</v>
      </c>
      <c r="B358" s="63" t="s">
        <v>205</v>
      </c>
      <c r="C358" s="63" t="s">
        <v>514</v>
      </c>
      <c r="D358" s="63" t="s">
        <v>79</v>
      </c>
      <c r="E358" s="64">
        <v>2.8</v>
      </c>
      <c r="F358" s="64">
        <v>2.0699999999999998</v>
      </c>
      <c r="G358" s="64">
        <v>1</v>
      </c>
      <c r="H358" s="19">
        <v>11.9</v>
      </c>
      <c r="I358" s="65">
        <v>0</v>
      </c>
      <c r="J358" s="65">
        <f>Devis!$D$8</f>
        <v>0</v>
      </c>
      <c r="K358" s="160" t="b">
        <f>IF(COUNTIF(A$4:A358,table[[#This Row],[Désignation]])=1,MAX(K$4:K357)+1)</f>
        <v>0</v>
      </c>
      <c r="N358" s="166" t="str">
        <f>IFERROR(INDEX(table[Désignation],MATCH(ROW()-4,table[Ordre],0)),"")</f>
        <v/>
      </c>
    </row>
    <row r="359" spans="1:14">
      <c r="A359" s="58" t="s">
        <v>23</v>
      </c>
      <c r="B359" s="59" t="s">
        <v>45</v>
      </c>
      <c r="C359" s="59" t="s">
        <v>515</v>
      </c>
      <c r="D359" s="59"/>
      <c r="E359" s="59">
        <v>2.5</v>
      </c>
      <c r="F359" s="59">
        <v>1.22</v>
      </c>
      <c r="G359" s="60">
        <v>1</v>
      </c>
      <c r="H359" s="61">
        <v>23.12</v>
      </c>
      <c r="I359" s="62">
        <v>0</v>
      </c>
      <c r="J359" s="62">
        <f>Devis!$D$8</f>
        <v>0</v>
      </c>
      <c r="K359" s="160" t="b">
        <f>IF(COUNTIF(A$4:A359,table[[#This Row],[Désignation]])=1,MAX(K$4:K358)+1)</f>
        <v>0</v>
      </c>
      <c r="N359" s="166" t="str">
        <f>IFERROR(INDEX(table[Désignation],MATCH(ROW()-4,table[Ordre],0)),"")</f>
        <v/>
      </c>
    </row>
    <row r="360" spans="1:14">
      <c r="A360" s="41" t="s">
        <v>23</v>
      </c>
      <c r="B360" s="63" t="s">
        <v>45</v>
      </c>
      <c r="C360" s="63" t="s">
        <v>516</v>
      </c>
      <c r="D360" s="63"/>
      <c r="E360" s="64">
        <v>2.5</v>
      </c>
      <c r="F360" s="64">
        <v>1.22</v>
      </c>
      <c r="G360" s="64">
        <v>1</v>
      </c>
      <c r="H360" s="19">
        <v>33.75</v>
      </c>
      <c r="I360" s="65">
        <v>0</v>
      </c>
      <c r="J360" s="65">
        <f>Devis!$D$8</f>
        <v>0</v>
      </c>
      <c r="K360" s="160" t="b">
        <f>IF(COUNTIF(A$4:A360,table[[#This Row],[Désignation]])=1,MAX(K$4:K359)+1)</f>
        <v>0</v>
      </c>
      <c r="N360" s="166" t="str">
        <f>IFERROR(INDEX(table[Désignation],MATCH(ROW()-4,table[Ordre],0)),"")</f>
        <v/>
      </c>
    </row>
    <row r="361" spans="1:14">
      <c r="A361" s="58" t="s">
        <v>23</v>
      </c>
      <c r="B361" s="59" t="s">
        <v>45</v>
      </c>
      <c r="C361" s="59" t="s">
        <v>517</v>
      </c>
      <c r="D361" s="59"/>
      <c r="E361" s="60">
        <v>2.5</v>
      </c>
      <c r="F361" s="60">
        <v>1.22</v>
      </c>
      <c r="G361" s="60">
        <v>1</v>
      </c>
      <c r="H361" s="61">
        <v>20.5</v>
      </c>
      <c r="I361" s="62">
        <v>0</v>
      </c>
      <c r="J361" s="62">
        <f>Devis!$D$8</f>
        <v>0</v>
      </c>
      <c r="K361" s="160" t="b">
        <f>IF(COUNTIF(A$4:A361,table[[#This Row],[Désignation]])=1,MAX(K$4:K360)+1)</f>
        <v>0</v>
      </c>
      <c r="N361" s="166" t="str">
        <f>IFERROR(INDEX(table[Désignation],MATCH(ROW()-4,table[Ordre],0)),"")</f>
        <v/>
      </c>
    </row>
    <row r="362" spans="1:14">
      <c r="A362" s="41" t="s">
        <v>23</v>
      </c>
      <c r="B362" s="63" t="s">
        <v>436</v>
      </c>
      <c r="C362" s="63" t="s">
        <v>518</v>
      </c>
      <c r="D362" s="63" t="s">
        <v>510</v>
      </c>
      <c r="E362" s="64">
        <v>2.8</v>
      </c>
      <c r="F362" s="64">
        <v>2.0699999999999998</v>
      </c>
      <c r="G362" s="64">
        <v>1</v>
      </c>
      <c r="H362" s="19">
        <v>15.55</v>
      </c>
      <c r="I362" s="65">
        <v>0</v>
      </c>
      <c r="J362" s="65">
        <f>Devis!$D$8</f>
        <v>0</v>
      </c>
      <c r="K362" s="160" t="b">
        <f>IF(COUNTIF(A$4:A362,table[[#This Row],[Désignation]])=1,MAX(K$4:K361)+1)</f>
        <v>0</v>
      </c>
      <c r="N362" s="166" t="str">
        <f>IFERROR(INDEX(table[Désignation],MATCH(ROW()-4,table[Ordre],0)),"")</f>
        <v/>
      </c>
    </row>
    <row r="363" spans="1:14">
      <c r="A363" s="58" t="s">
        <v>23</v>
      </c>
      <c r="B363" s="59" t="s">
        <v>436</v>
      </c>
      <c r="C363" s="59" t="s">
        <v>518</v>
      </c>
      <c r="D363" s="59" t="s">
        <v>80</v>
      </c>
      <c r="E363" s="60">
        <v>3.07</v>
      </c>
      <c r="F363" s="60">
        <v>1.24</v>
      </c>
      <c r="G363" s="60">
        <v>1</v>
      </c>
      <c r="H363" s="61">
        <v>21.54</v>
      </c>
      <c r="I363" s="62">
        <v>0</v>
      </c>
      <c r="J363" s="62">
        <f>Devis!$D$8</f>
        <v>0</v>
      </c>
      <c r="K363" s="160" t="b">
        <f>IF(COUNTIF(A$4:A363,table[[#This Row],[Désignation]])=1,MAX(K$4:K362)+1)</f>
        <v>0</v>
      </c>
      <c r="N363" s="166" t="str">
        <f>IFERROR(INDEX(table[Désignation],MATCH(ROW()-4,table[Ordre],0)),"")</f>
        <v/>
      </c>
    </row>
    <row r="364" spans="1:14">
      <c r="A364" s="41" t="s">
        <v>23</v>
      </c>
      <c r="B364" s="63" t="s">
        <v>205</v>
      </c>
      <c r="C364" s="68" t="s">
        <v>519</v>
      </c>
      <c r="D364" s="63" t="s">
        <v>79</v>
      </c>
      <c r="E364" s="64">
        <v>2.8</v>
      </c>
      <c r="F364" s="64">
        <v>2.0699999999999998</v>
      </c>
      <c r="G364" s="64">
        <v>1</v>
      </c>
      <c r="H364" s="19">
        <v>10.5</v>
      </c>
      <c r="I364" s="65">
        <v>0</v>
      </c>
      <c r="J364" s="65">
        <f>Devis!$D$8</f>
        <v>0</v>
      </c>
      <c r="K364" s="160" t="b">
        <f>IF(COUNTIF(A$4:A364,table[[#This Row],[Désignation]])=1,MAX(K$4:K363)+1)</f>
        <v>0</v>
      </c>
      <c r="N364" s="166" t="str">
        <f>IFERROR(INDEX(table[Désignation],MATCH(ROW()-4,table[Ordre],0)),"")</f>
        <v/>
      </c>
    </row>
    <row r="365" spans="1:14">
      <c r="A365" s="58" t="s">
        <v>23</v>
      </c>
      <c r="B365" s="59" t="s">
        <v>205</v>
      </c>
      <c r="C365" s="59" t="s">
        <v>519</v>
      </c>
      <c r="D365" s="59" t="s">
        <v>80</v>
      </c>
      <c r="E365" s="60">
        <v>2.8</v>
      </c>
      <c r="F365" s="60">
        <v>1.31</v>
      </c>
      <c r="G365" s="60">
        <v>1</v>
      </c>
      <c r="H365" s="61">
        <v>17.05</v>
      </c>
      <c r="I365" s="62">
        <v>0</v>
      </c>
      <c r="J365" s="62">
        <f>Devis!$D$8</f>
        <v>0</v>
      </c>
      <c r="K365" s="160" t="b">
        <f>IF(COUNTIF(A$4:A365,table[[#This Row],[Désignation]])=1,MAX(K$4:K364)+1)</f>
        <v>0</v>
      </c>
      <c r="N365" s="166" t="str">
        <f>IFERROR(INDEX(table[Désignation],MATCH(ROW()-4,table[Ordre],0)),"")</f>
        <v/>
      </c>
    </row>
    <row r="366" spans="1:14">
      <c r="A366" s="41" t="s">
        <v>23</v>
      </c>
      <c r="B366" s="63" t="s">
        <v>205</v>
      </c>
      <c r="C366" s="63" t="s">
        <v>520</v>
      </c>
      <c r="D366" s="63" t="s">
        <v>80</v>
      </c>
      <c r="E366" s="64">
        <v>2.8</v>
      </c>
      <c r="F366" s="64">
        <v>1.31</v>
      </c>
      <c r="G366" s="64">
        <v>1</v>
      </c>
      <c r="H366" s="19">
        <v>19.690000000000001</v>
      </c>
      <c r="I366" s="65">
        <v>0</v>
      </c>
      <c r="J366" s="65">
        <f>Devis!$D$8</f>
        <v>0</v>
      </c>
      <c r="K366" s="160" t="b">
        <f>IF(COUNTIF(A$4:A366,table[[#This Row],[Désignation]])=1,MAX(K$4:K365)+1)</f>
        <v>0</v>
      </c>
      <c r="N366" s="166" t="str">
        <f>IFERROR(INDEX(table[Désignation],MATCH(ROW()-4,table[Ordre],0)),"")</f>
        <v/>
      </c>
    </row>
    <row r="367" spans="1:14">
      <c r="A367" s="58" t="s">
        <v>23</v>
      </c>
      <c r="B367" s="59" t="s">
        <v>205</v>
      </c>
      <c r="C367" s="59" t="s">
        <v>521</v>
      </c>
      <c r="D367" s="59" t="s">
        <v>80</v>
      </c>
      <c r="E367" s="60">
        <v>2.8</v>
      </c>
      <c r="F367" s="60">
        <v>1.31</v>
      </c>
      <c r="G367" s="60">
        <v>1</v>
      </c>
      <c r="H367" s="61">
        <v>17.05</v>
      </c>
      <c r="I367" s="62">
        <v>0</v>
      </c>
      <c r="J367" s="62">
        <f>Devis!$D$8</f>
        <v>0</v>
      </c>
      <c r="K367" s="160" t="b">
        <f>IF(COUNTIF(A$4:A367,table[[#This Row],[Désignation]])=1,MAX(K$4:K366)+1)</f>
        <v>0</v>
      </c>
      <c r="N367" s="166" t="str">
        <f>IFERROR(INDEX(table[Désignation],MATCH(ROW()-4,table[Ordre],0)),"")</f>
        <v/>
      </c>
    </row>
    <row r="368" spans="1:14">
      <c r="A368" s="41" t="s">
        <v>23</v>
      </c>
      <c r="B368" s="63" t="s">
        <v>205</v>
      </c>
      <c r="C368" s="63" t="s">
        <v>522</v>
      </c>
      <c r="D368" s="63" t="s">
        <v>80</v>
      </c>
      <c r="E368" s="64">
        <v>2.8</v>
      </c>
      <c r="F368" s="64">
        <v>1.31</v>
      </c>
      <c r="G368" s="64">
        <v>1</v>
      </c>
      <c r="H368" s="19">
        <v>19.7</v>
      </c>
      <c r="I368" s="65">
        <v>0</v>
      </c>
      <c r="J368" s="65">
        <f>Devis!$D$8</f>
        <v>0</v>
      </c>
      <c r="K368" s="160" t="b">
        <f>IF(COUNTIF(A$4:A368,table[[#This Row],[Désignation]])=1,MAX(K$4:K367)+1)</f>
        <v>0</v>
      </c>
      <c r="N368" s="166" t="str">
        <f>IFERROR(INDEX(table[Désignation],MATCH(ROW()-4,table[Ordre],0)),"")</f>
        <v/>
      </c>
    </row>
    <row r="369" spans="1:14">
      <c r="A369" s="58" t="s">
        <v>23</v>
      </c>
      <c r="B369" s="59" t="s">
        <v>205</v>
      </c>
      <c r="C369" s="59" t="s">
        <v>522</v>
      </c>
      <c r="D369" s="59" t="s">
        <v>79</v>
      </c>
      <c r="E369" s="60">
        <v>2.8</v>
      </c>
      <c r="F369" s="60">
        <v>1.31</v>
      </c>
      <c r="G369" s="60">
        <v>1</v>
      </c>
      <c r="H369" s="61">
        <v>17.5</v>
      </c>
      <c r="I369" s="62">
        <v>0</v>
      </c>
      <c r="J369" s="62">
        <f>Devis!$D$8</f>
        <v>0</v>
      </c>
      <c r="K369" s="160" t="b">
        <f>IF(COUNTIF(A$4:A369,table[[#This Row],[Désignation]])=1,MAX(K$4:K368)+1)</f>
        <v>0</v>
      </c>
      <c r="N369" s="166" t="str">
        <f>IFERROR(INDEX(table[Désignation],MATCH(ROW()-4,table[Ordre],0)),"")</f>
        <v/>
      </c>
    </row>
    <row r="370" spans="1:14">
      <c r="A370" s="42" t="s">
        <v>26</v>
      </c>
      <c r="B370" s="63" t="s">
        <v>523</v>
      </c>
      <c r="C370" s="88" t="s">
        <v>168</v>
      </c>
      <c r="D370" s="63"/>
      <c r="E370" s="64">
        <v>1</v>
      </c>
      <c r="F370" s="64">
        <v>1</v>
      </c>
      <c r="G370" s="64">
        <v>1</v>
      </c>
      <c r="H370" s="19">
        <v>16</v>
      </c>
      <c r="I370" s="65">
        <v>0</v>
      </c>
      <c r="J370" s="65">
        <f>Devis!$D$8</f>
        <v>0</v>
      </c>
      <c r="K370" s="160" t="b">
        <f>IF(COUNTIF(A$4:A370,table[[#This Row],[Désignation]])=1,MAX(K$4:K369)+1)</f>
        <v>0</v>
      </c>
      <c r="N370" s="166" t="str">
        <f>IFERROR(INDEX(table[Désignation],MATCH(ROW()-4,table[Ordre],0)),"")</f>
        <v/>
      </c>
    </row>
    <row r="371" spans="1:14">
      <c r="A371" s="58" t="s">
        <v>26</v>
      </c>
      <c r="B371" s="59" t="s">
        <v>523</v>
      </c>
      <c r="C371" s="59" t="s">
        <v>524</v>
      </c>
      <c r="D371" s="59"/>
      <c r="E371" s="60">
        <v>1</v>
      </c>
      <c r="F371" s="60">
        <v>1</v>
      </c>
      <c r="G371" s="60">
        <v>1</v>
      </c>
      <c r="H371" s="61">
        <v>16</v>
      </c>
      <c r="I371" s="62">
        <v>0</v>
      </c>
      <c r="J371" s="62">
        <f>Devis!$D$8</f>
        <v>0</v>
      </c>
      <c r="K371" s="160" t="b">
        <f>IF(COUNTIF(A$4:A371,table[[#This Row],[Désignation]])=1,MAX(K$4:K370)+1)</f>
        <v>0</v>
      </c>
      <c r="N371" s="166" t="str">
        <f>IFERROR(INDEX(table[Désignation],MATCH(ROW()-4,table[Ordre],0)),"")</f>
        <v/>
      </c>
    </row>
    <row r="372" spans="1:14">
      <c r="A372" s="41" t="s">
        <v>26</v>
      </c>
      <c r="B372" s="63" t="s">
        <v>321</v>
      </c>
      <c r="C372" s="63" t="s">
        <v>525</v>
      </c>
      <c r="D372" s="63" t="s">
        <v>526</v>
      </c>
      <c r="E372" s="64">
        <v>1</v>
      </c>
      <c r="F372" s="64">
        <v>1</v>
      </c>
      <c r="G372" s="64">
        <v>1</v>
      </c>
      <c r="H372" s="19">
        <v>0.35</v>
      </c>
      <c r="I372" s="65">
        <v>0</v>
      </c>
      <c r="J372" s="65">
        <f>Devis!$D$8</f>
        <v>0</v>
      </c>
      <c r="K372" s="160" t="b">
        <f>IF(COUNTIF(A$4:A372,table[[#This Row],[Désignation]])=1,MAX(K$4:K371)+1)</f>
        <v>0</v>
      </c>
      <c r="N372" s="166" t="str">
        <f>IFERROR(INDEX(table[Désignation],MATCH(ROW()-4,table[Ordre],0)),"")</f>
        <v/>
      </c>
    </row>
    <row r="373" spans="1:14">
      <c r="A373" s="58" t="s">
        <v>23</v>
      </c>
      <c r="B373" s="59" t="s">
        <v>392</v>
      </c>
      <c r="C373" s="59" t="s">
        <v>527</v>
      </c>
      <c r="D373" s="59"/>
      <c r="E373" s="60">
        <v>3.66</v>
      </c>
      <c r="F373" s="60">
        <v>1.85</v>
      </c>
      <c r="G373" s="60">
        <v>1</v>
      </c>
      <c r="H373" s="61">
        <v>8.2200000000000006</v>
      </c>
      <c r="I373" s="62">
        <v>0</v>
      </c>
      <c r="J373" s="62">
        <f>Devis!$D$8</f>
        <v>0</v>
      </c>
      <c r="K373" s="160" t="b">
        <f>IF(COUNTIF(A$4:A373,table[[#This Row],[Désignation]])=1,MAX(K$4:K372)+1)</f>
        <v>0</v>
      </c>
      <c r="N373" s="166" t="str">
        <f>IFERROR(INDEX(table[Désignation],MATCH(ROW()-4,table[Ordre],0)),"")</f>
        <v/>
      </c>
    </row>
    <row r="374" spans="1:14">
      <c r="A374" s="41" t="s">
        <v>23</v>
      </c>
      <c r="B374" s="63" t="s">
        <v>45</v>
      </c>
      <c r="C374" s="63" t="s">
        <v>528</v>
      </c>
      <c r="D374" s="63">
        <v>12</v>
      </c>
      <c r="E374" s="64">
        <v>2.5</v>
      </c>
      <c r="F374" s="64">
        <v>1.25</v>
      </c>
      <c r="G374" s="64">
        <v>1</v>
      </c>
      <c r="H374" s="19">
        <v>5.39</v>
      </c>
      <c r="I374" s="65">
        <v>0</v>
      </c>
      <c r="J374" s="65">
        <f>Devis!$D$8</f>
        <v>0</v>
      </c>
      <c r="K374" s="160" t="b">
        <f>IF(COUNTIF(A$4:A374,table[[#This Row],[Désignation]])=1,MAX(K$4:K373)+1)</f>
        <v>0</v>
      </c>
      <c r="N374" s="166" t="str">
        <f>IFERROR(INDEX(table[Désignation],MATCH(ROW()-4,table[Ordre],0)),"")</f>
        <v/>
      </c>
    </row>
    <row r="375" spans="1:14">
      <c r="A375" s="58" t="s">
        <v>23</v>
      </c>
      <c r="B375" s="59" t="s">
        <v>45</v>
      </c>
      <c r="C375" s="59" t="s">
        <v>528</v>
      </c>
      <c r="D375" s="59">
        <v>18</v>
      </c>
      <c r="E375" s="60">
        <v>2.5</v>
      </c>
      <c r="F375" s="60">
        <v>1.25</v>
      </c>
      <c r="G375" s="60">
        <v>1</v>
      </c>
      <c r="H375" s="61">
        <v>6.26</v>
      </c>
      <c r="I375" s="62">
        <v>0</v>
      </c>
      <c r="J375" s="62">
        <f>Devis!$D$8</f>
        <v>0</v>
      </c>
      <c r="K375" s="160" t="b">
        <f>IF(COUNTIF(A$4:A375,table[[#This Row],[Désignation]])=1,MAX(K$4:K374)+1)</f>
        <v>0</v>
      </c>
      <c r="N375" s="166" t="str">
        <f>IFERROR(INDEX(table[Désignation],MATCH(ROW()-4,table[Ordre],0)),"")</f>
        <v/>
      </c>
    </row>
    <row r="376" spans="1:14">
      <c r="A376" s="41" t="s">
        <v>23</v>
      </c>
      <c r="B376" s="63" t="s">
        <v>205</v>
      </c>
      <c r="C376" s="63" t="s">
        <v>529</v>
      </c>
      <c r="D376" s="63">
        <v>12</v>
      </c>
      <c r="E376" s="64">
        <v>2.8</v>
      </c>
      <c r="F376" s="64">
        <v>2.0699999999999998</v>
      </c>
      <c r="G376" s="64">
        <v>1</v>
      </c>
      <c r="H376" s="19">
        <v>6.35</v>
      </c>
      <c r="I376" s="65">
        <v>0</v>
      </c>
      <c r="J376" s="65">
        <f>Devis!$D$8</f>
        <v>0</v>
      </c>
      <c r="K376" s="160" t="b">
        <f>IF(COUNTIF(A$4:A376,table[[#This Row],[Désignation]])=1,MAX(K$4:K375)+1)</f>
        <v>0</v>
      </c>
      <c r="N376" s="166" t="str">
        <f>IFERROR(INDEX(table[Désignation],MATCH(ROW()-4,table[Ordre],0)),"")</f>
        <v/>
      </c>
    </row>
    <row r="377" spans="1:14">
      <c r="A377" s="58" t="s">
        <v>23</v>
      </c>
      <c r="B377" s="59" t="s">
        <v>45</v>
      </c>
      <c r="C377" s="59" t="s">
        <v>530</v>
      </c>
      <c r="D377" s="59"/>
      <c r="E377" s="60">
        <v>1</v>
      </c>
      <c r="F377" s="60">
        <v>1</v>
      </c>
      <c r="G377" s="60">
        <v>5.4</v>
      </c>
      <c r="H377" s="61">
        <v>2.19</v>
      </c>
      <c r="I377" s="62">
        <v>0</v>
      </c>
      <c r="J377" s="62">
        <f>Devis!$D$8</f>
        <v>0</v>
      </c>
      <c r="K377" s="160" t="b">
        <f>IF(COUNTIF(A$4:A377,table[[#This Row],[Désignation]])=1,MAX(K$4:K376)+1)</f>
        <v>0</v>
      </c>
      <c r="N377" s="166" t="str">
        <f>IFERROR(INDEX(table[Désignation],MATCH(ROW()-4,table[Ordre],0)),"")</f>
        <v/>
      </c>
    </row>
    <row r="378" spans="1:14">
      <c r="A378" s="41" t="s">
        <v>23</v>
      </c>
      <c r="B378" s="63" t="s">
        <v>436</v>
      </c>
      <c r="C378" s="63" t="s">
        <v>531</v>
      </c>
      <c r="D378" s="63" t="s">
        <v>79</v>
      </c>
      <c r="E378" s="64">
        <v>2.8</v>
      </c>
      <c r="F378" s="64">
        <v>2.0699999999999998</v>
      </c>
      <c r="G378" s="64">
        <v>1</v>
      </c>
      <c r="H378" s="19">
        <v>13.08</v>
      </c>
      <c r="I378" s="65">
        <v>0</v>
      </c>
      <c r="J378" s="65">
        <f>Devis!$D$8</f>
        <v>0</v>
      </c>
      <c r="K378" s="160" t="b">
        <f>IF(COUNTIF(A$4:A378,table[[#This Row],[Désignation]])=1,MAX(K$4:K377)+1)</f>
        <v>0</v>
      </c>
      <c r="N378" s="166" t="str">
        <f>IFERROR(INDEX(table[Désignation],MATCH(ROW()-4,table[Ordre],0)),"")</f>
        <v/>
      </c>
    </row>
    <row r="379" spans="1:14">
      <c r="A379" s="58" t="s">
        <v>23</v>
      </c>
      <c r="B379" s="59" t="s">
        <v>436</v>
      </c>
      <c r="C379" s="59" t="s">
        <v>531</v>
      </c>
      <c r="D379" s="59" t="s">
        <v>80</v>
      </c>
      <c r="E379" s="60">
        <v>3.07</v>
      </c>
      <c r="F379" s="60">
        <v>1.24</v>
      </c>
      <c r="G379" s="60">
        <v>1</v>
      </c>
      <c r="H379" s="61">
        <v>15.95</v>
      </c>
      <c r="I379" s="62">
        <v>0</v>
      </c>
      <c r="J379" s="62">
        <f>Devis!$D$8</f>
        <v>0</v>
      </c>
      <c r="K379" s="160" t="b">
        <f>IF(COUNTIF(A$4:A379,table[[#This Row],[Désignation]])=1,MAX(K$4:K378)+1)</f>
        <v>0</v>
      </c>
      <c r="N379" s="166" t="str">
        <f>IFERROR(INDEX(table[Désignation],MATCH(ROW()-4,table[Ordre],0)),"")</f>
        <v/>
      </c>
    </row>
    <row r="380" spans="1:14">
      <c r="A380" s="41" t="s">
        <v>23</v>
      </c>
      <c r="B380" s="63" t="s">
        <v>45</v>
      </c>
      <c r="C380" s="63" t="s">
        <v>532</v>
      </c>
      <c r="D380" s="63" t="s">
        <v>533</v>
      </c>
      <c r="E380" s="64">
        <v>1</v>
      </c>
      <c r="F380" s="64">
        <v>1</v>
      </c>
      <c r="G380" s="64">
        <v>1</v>
      </c>
      <c r="H380" s="19">
        <v>3.16</v>
      </c>
      <c r="I380" s="65">
        <v>0</v>
      </c>
      <c r="J380" s="65">
        <f>Devis!$D$8</f>
        <v>0</v>
      </c>
      <c r="K380" s="160" t="b">
        <f>IF(COUNTIF(A$4:A380,table[[#This Row],[Désignation]])=1,MAX(K$4:K379)+1)</f>
        <v>0</v>
      </c>
      <c r="N380" s="166" t="str">
        <f>IFERROR(INDEX(table[Désignation],MATCH(ROW()-4,table[Ordre],0)),"")</f>
        <v/>
      </c>
    </row>
    <row r="381" spans="1:14">
      <c r="A381" s="58" t="s">
        <v>23</v>
      </c>
      <c r="B381" s="59" t="s">
        <v>45</v>
      </c>
      <c r="C381" s="59" t="s">
        <v>534</v>
      </c>
      <c r="D381" s="59" t="s">
        <v>535</v>
      </c>
      <c r="E381" s="60">
        <v>1</v>
      </c>
      <c r="F381" s="60">
        <v>1</v>
      </c>
      <c r="G381" s="60">
        <v>5.4</v>
      </c>
      <c r="H381" s="61">
        <v>2.69</v>
      </c>
      <c r="I381" s="62">
        <v>0</v>
      </c>
      <c r="J381" s="62">
        <f>Devis!$D$8</f>
        <v>0</v>
      </c>
      <c r="K381" s="160" t="b">
        <f>IF(COUNTIF(A$4:A381,table[[#This Row],[Désignation]])=1,MAX(K$4:K380)+1)</f>
        <v>0</v>
      </c>
      <c r="N381" s="166" t="str">
        <f>IFERROR(INDEX(table[Désignation],MATCH(ROW()-4,table[Ordre],0)),"")</f>
        <v/>
      </c>
    </row>
    <row r="382" spans="1:14">
      <c r="A382" s="41" t="s">
        <v>23</v>
      </c>
      <c r="B382" s="63" t="s">
        <v>205</v>
      </c>
      <c r="C382" s="63" t="s">
        <v>536</v>
      </c>
      <c r="D382" s="63" t="s">
        <v>537</v>
      </c>
      <c r="E382" s="64">
        <v>2.8</v>
      </c>
      <c r="F382" s="64">
        <v>2.0699999999999998</v>
      </c>
      <c r="G382" s="64">
        <v>1</v>
      </c>
      <c r="H382" s="19">
        <v>10.029999999999999</v>
      </c>
      <c r="I382" s="65">
        <v>0</v>
      </c>
      <c r="J382" s="65">
        <f>Devis!$D$8</f>
        <v>0</v>
      </c>
      <c r="K382" s="160" t="b">
        <f>IF(COUNTIF(A$4:A382,table[[#This Row],[Désignation]])=1,MAX(K$4:K381)+1)</f>
        <v>0</v>
      </c>
      <c r="N382" s="166" t="str">
        <f>IFERROR(INDEX(table[Désignation],MATCH(ROW()-4,table[Ordre],0)),"")</f>
        <v/>
      </c>
    </row>
    <row r="383" spans="1:14">
      <c r="A383" s="58" t="s">
        <v>23</v>
      </c>
      <c r="B383" s="59" t="s">
        <v>406</v>
      </c>
      <c r="C383" s="59" t="s">
        <v>538</v>
      </c>
      <c r="D383" s="59">
        <v>33</v>
      </c>
      <c r="E383" s="60">
        <v>1</v>
      </c>
      <c r="F383" s="60">
        <v>1</v>
      </c>
      <c r="G383" s="60">
        <v>1</v>
      </c>
      <c r="H383" s="61">
        <v>1.24</v>
      </c>
      <c r="I383" s="62">
        <v>0</v>
      </c>
      <c r="J383" s="62">
        <f>Devis!$D$8</f>
        <v>0</v>
      </c>
      <c r="K383" s="160" t="b">
        <f>IF(COUNTIF(A$4:A383,table[[#This Row],[Désignation]])=1,MAX(K$4:K382)+1)</f>
        <v>0</v>
      </c>
      <c r="N383" s="166" t="str">
        <f>IFERROR(INDEX(table[Désignation],MATCH(ROW()-4,table[Ordre],0)),"")</f>
        <v/>
      </c>
    </row>
    <row r="384" spans="1:14">
      <c r="A384" s="41" t="s">
        <v>23</v>
      </c>
      <c r="B384" s="63" t="s">
        <v>406</v>
      </c>
      <c r="C384" s="63" t="s">
        <v>538</v>
      </c>
      <c r="D384" s="63">
        <v>100</v>
      </c>
      <c r="E384" s="64">
        <v>1</v>
      </c>
      <c r="F384" s="64">
        <v>1</v>
      </c>
      <c r="G384" s="64">
        <v>1</v>
      </c>
      <c r="H384" s="19">
        <v>3.65</v>
      </c>
      <c r="I384" s="65">
        <v>0</v>
      </c>
      <c r="J384" s="65">
        <f>Devis!$D$8</f>
        <v>0</v>
      </c>
      <c r="K384" s="160" t="b">
        <f>IF(COUNTIF(A$4:A384,table[[#This Row],[Désignation]])=1,MAX(K$4:K383)+1)</f>
        <v>0</v>
      </c>
      <c r="N384" s="166" t="str">
        <f>IFERROR(INDEX(table[Désignation],MATCH(ROW()-4,table[Ordre],0)),"")</f>
        <v/>
      </c>
    </row>
    <row r="385" spans="1:14">
      <c r="A385" s="58" t="s">
        <v>23</v>
      </c>
      <c r="B385" s="59" t="s">
        <v>205</v>
      </c>
      <c r="C385" s="59" t="s">
        <v>539</v>
      </c>
      <c r="D385" s="59" t="s">
        <v>79</v>
      </c>
      <c r="E385" s="60">
        <v>1</v>
      </c>
      <c r="F385" s="60">
        <v>1</v>
      </c>
      <c r="G385" s="60">
        <v>1</v>
      </c>
      <c r="H385" s="61">
        <v>13.95</v>
      </c>
      <c r="I385" s="62">
        <v>0</v>
      </c>
      <c r="J385" s="62">
        <f>Devis!$D$8</f>
        <v>0</v>
      </c>
      <c r="K385" s="160" t="b">
        <f>IF(COUNTIF(A$4:A385,table[[#This Row],[Désignation]])=1,MAX(K$4:K384)+1)</f>
        <v>0</v>
      </c>
      <c r="N385" s="166" t="str">
        <f>IFERROR(INDEX(table[Désignation],MATCH(ROW()-4,table[Ordre],0)),"")</f>
        <v/>
      </c>
    </row>
    <row r="386" spans="1:14">
      <c r="A386" s="41" t="s">
        <v>23</v>
      </c>
      <c r="B386" s="63" t="s">
        <v>205</v>
      </c>
      <c r="C386" s="63" t="s">
        <v>540</v>
      </c>
      <c r="D386" s="63" t="s">
        <v>80</v>
      </c>
      <c r="E386" s="64">
        <v>1</v>
      </c>
      <c r="F386" s="64">
        <v>1</v>
      </c>
      <c r="G386" s="64">
        <v>1</v>
      </c>
      <c r="H386" s="19">
        <v>20.48</v>
      </c>
      <c r="I386" s="65">
        <v>0</v>
      </c>
      <c r="J386" s="65">
        <f>Devis!$D$8</f>
        <v>0</v>
      </c>
      <c r="K386" s="160" t="b">
        <f>IF(COUNTIF(A$4:A386,table[[#This Row],[Désignation]])=1,MAX(K$4:K385)+1)</f>
        <v>0</v>
      </c>
      <c r="N386" s="166" t="str">
        <f>IFERROR(INDEX(table[Désignation],MATCH(ROW()-4,table[Ordre],0)),"")</f>
        <v/>
      </c>
    </row>
    <row r="387" spans="1:14">
      <c r="A387" s="58" t="s">
        <v>23</v>
      </c>
      <c r="B387" s="59" t="s">
        <v>406</v>
      </c>
      <c r="C387" s="59" t="s">
        <v>539</v>
      </c>
      <c r="D387" s="59" t="s">
        <v>422</v>
      </c>
      <c r="E387" s="60">
        <v>1</v>
      </c>
      <c r="F387" s="60">
        <v>1</v>
      </c>
      <c r="G387" s="60">
        <v>1</v>
      </c>
      <c r="H387" s="61">
        <v>0.47</v>
      </c>
      <c r="I387" s="62">
        <v>0</v>
      </c>
      <c r="J387" s="62">
        <f>Devis!$D$8</f>
        <v>0</v>
      </c>
      <c r="K387" s="160" t="b">
        <f>IF(COUNTIF(A$4:A387,table[[#This Row],[Désignation]])=1,MAX(K$4:K386)+1)</f>
        <v>0</v>
      </c>
      <c r="N387" s="166" t="str">
        <f>IFERROR(INDEX(table[Désignation],MATCH(ROW()-4,table[Ordre],0)),"")</f>
        <v/>
      </c>
    </row>
    <row r="388" spans="1:14">
      <c r="A388" s="41" t="s">
        <v>26</v>
      </c>
      <c r="B388" s="63" t="s">
        <v>129</v>
      </c>
      <c r="C388" s="63" t="s">
        <v>541</v>
      </c>
      <c r="D388" s="63" t="s">
        <v>542</v>
      </c>
      <c r="E388" s="64">
        <v>1</v>
      </c>
      <c r="F388" s="64">
        <v>1</v>
      </c>
      <c r="G388" s="64">
        <v>1</v>
      </c>
      <c r="H388" s="19">
        <v>11.26</v>
      </c>
      <c r="I388" s="65">
        <v>0</v>
      </c>
      <c r="J388" s="65">
        <f>Devis!$D$8</f>
        <v>0</v>
      </c>
      <c r="K388" s="160" t="b">
        <f>IF(COUNTIF(A$4:A388,table[[#This Row],[Désignation]])=1,MAX(K$4:K387)+1)</f>
        <v>0</v>
      </c>
      <c r="N388" s="166" t="str">
        <f>IFERROR(INDEX(table[Désignation],MATCH(ROW()-4,table[Ordre],0)),"")</f>
        <v/>
      </c>
    </row>
    <row r="389" spans="1:14">
      <c r="A389" s="58" t="s">
        <v>26</v>
      </c>
      <c r="B389" s="59" t="s">
        <v>129</v>
      </c>
      <c r="C389" s="59" t="s">
        <v>543</v>
      </c>
      <c r="D389" s="59" t="s">
        <v>544</v>
      </c>
      <c r="E389" s="60">
        <v>1</v>
      </c>
      <c r="F389" s="60">
        <v>1</v>
      </c>
      <c r="G389" s="60">
        <v>1</v>
      </c>
      <c r="H389" s="61">
        <v>43.77</v>
      </c>
      <c r="I389" s="62">
        <v>0</v>
      </c>
      <c r="J389" s="62">
        <f>Devis!$D$8</f>
        <v>0</v>
      </c>
      <c r="K389" s="160" t="b">
        <f>IF(COUNTIF(A$4:A389,table[[#This Row],[Désignation]])=1,MAX(K$4:K388)+1)</f>
        <v>0</v>
      </c>
      <c r="N389" s="166" t="str">
        <f>IFERROR(INDEX(table[Désignation],MATCH(ROW()-4,table[Ordre],0)),"")</f>
        <v/>
      </c>
    </row>
    <row r="390" spans="1:14">
      <c r="A390" s="41" t="s">
        <v>26</v>
      </c>
      <c r="B390" s="63" t="s">
        <v>129</v>
      </c>
      <c r="C390" s="63" t="s">
        <v>545</v>
      </c>
      <c r="D390" s="63" t="s">
        <v>330</v>
      </c>
      <c r="E390" s="64">
        <v>1</v>
      </c>
      <c r="F390" s="64">
        <v>1</v>
      </c>
      <c r="G390" s="64">
        <v>1</v>
      </c>
      <c r="H390" s="19">
        <f>20.25+5</f>
        <v>25.25</v>
      </c>
      <c r="I390" s="65">
        <v>0</v>
      </c>
      <c r="J390" s="65">
        <f>Devis!$D$8</f>
        <v>0</v>
      </c>
      <c r="K390" s="160" t="b">
        <f>IF(COUNTIF(A$4:A390,table[[#This Row],[Désignation]])=1,MAX(K$4:K389)+1)</f>
        <v>0</v>
      </c>
      <c r="N390" s="166" t="str">
        <f>IFERROR(INDEX(table[Désignation],MATCH(ROW()-4,table[Ordre],0)),"")</f>
        <v/>
      </c>
    </row>
    <row r="391" spans="1:14">
      <c r="A391" s="58" t="s">
        <v>23</v>
      </c>
      <c r="B391" s="59" t="s">
        <v>485</v>
      </c>
      <c r="C391" s="59" t="s">
        <v>546</v>
      </c>
      <c r="D391" s="59" t="s">
        <v>547</v>
      </c>
      <c r="E391" s="60">
        <v>1</v>
      </c>
      <c r="F391" s="60">
        <v>1</v>
      </c>
      <c r="G391" s="60">
        <v>1</v>
      </c>
      <c r="H391" s="61">
        <v>10.07</v>
      </c>
      <c r="I391" s="62">
        <v>0</v>
      </c>
      <c r="J391" s="62">
        <f>Devis!$D$8</f>
        <v>0</v>
      </c>
      <c r="K391" s="160" t="b">
        <f>IF(COUNTIF(A$4:A391,table[[#This Row],[Désignation]])=1,MAX(K$4:K390)+1)</f>
        <v>0</v>
      </c>
      <c r="N391" s="166" t="str">
        <f>IFERROR(INDEX(table[Désignation],MATCH(ROW()-4,table[Ordre],0)),"")</f>
        <v/>
      </c>
    </row>
    <row r="392" spans="1:14">
      <c r="A392" s="41" t="s">
        <v>23</v>
      </c>
      <c r="B392" s="63" t="s">
        <v>485</v>
      </c>
      <c r="C392" s="63" t="s">
        <v>548</v>
      </c>
      <c r="D392" s="63" t="s">
        <v>547</v>
      </c>
      <c r="E392" s="64">
        <v>1</v>
      </c>
      <c r="F392" s="64">
        <v>1</v>
      </c>
      <c r="G392" s="64">
        <v>1</v>
      </c>
      <c r="H392" s="19">
        <v>2.92</v>
      </c>
      <c r="I392" s="65">
        <v>0</v>
      </c>
      <c r="J392" s="65">
        <f>Devis!$D$8</f>
        <v>0</v>
      </c>
      <c r="K392" s="160" t="b">
        <f>IF(COUNTIF(A$4:A392,table[[#This Row],[Désignation]])=1,MAX(K$4:K391)+1)</f>
        <v>0</v>
      </c>
      <c r="N392" s="166" t="str">
        <f>IFERROR(INDEX(table[Désignation],MATCH(ROW()-4,table[Ordre],0)),"")</f>
        <v/>
      </c>
    </row>
    <row r="393" spans="1:14">
      <c r="A393" s="66" t="s">
        <v>23</v>
      </c>
      <c r="B393" s="59" t="s">
        <v>205</v>
      </c>
      <c r="C393" s="67" t="s">
        <v>549</v>
      </c>
      <c r="D393" s="59" t="s">
        <v>80</v>
      </c>
      <c r="E393" s="60">
        <v>3.1</v>
      </c>
      <c r="F393" s="60">
        <v>1.53</v>
      </c>
      <c r="G393" s="60">
        <v>1</v>
      </c>
      <c r="H393" s="61">
        <v>19.59</v>
      </c>
      <c r="I393" s="62">
        <v>0</v>
      </c>
      <c r="J393" s="62">
        <f>Devis!$D$8</f>
        <v>0</v>
      </c>
      <c r="K393" s="160" t="b">
        <f>IF(COUNTIF(A$4:A393,table[[#This Row],[Désignation]])=1,MAX(K$4:K392)+1)</f>
        <v>0</v>
      </c>
      <c r="N393" s="166" t="str">
        <f>IFERROR(INDEX(table[Désignation],MATCH(ROW()-4,table[Ordre],0)),"")</f>
        <v/>
      </c>
    </row>
    <row r="394" spans="1:14">
      <c r="A394" s="42" t="s">
        <v>23</v>
      </c>
      <c r="B394" s="63" t="s">
        <v>205</v>
      </c>
      <c r="C394" s="68" t="s">
        <v>549</v>
      </c>
      <c r="D394" s="63" t="s">
        <v>79</v>
      </c>
      <c r="E394" s="64">
        <v>2.8</v>
      </c>
      <c r="F394" s="64">
        <v>2.0699999999999998</v>
      </c>
      <c r="G394" s="64">
        <v>1</v>
      </c>
      <c r="H394" s="19">
        <v>11.95</v>
      </c>
      <c r="I394" s="65">
        <v>0</v>
      </c>
      <c r="J394" s="65">
        <f>Devis!$D$8</f>
        <v>0</v>
      </c>
      <c r="K394" s="160" t="b">
        <f>IF(COUNTIF(A$4:A394,table[[#This Row],[Désignation]])=1,MAX(K$4:K393)+1)</f>
        <v>0</v>
      </c>
      <c r="N394" s="166" t="str">
        <f>IFERROR(INDEX(table[Désignation],MATCH(ROW()-4,table[Ordre],0)),"")</f>
        <v/>
      </c>
    </row>
    <row r="395" spans="1:14">
      <c r="A395" s="66" t="s">
        <v>23</v>
      </c>
      <c r="B395" s="59" t="s">
        <v>205</v>
      </c>
      <c r="C395" s="67" t="s">
        <v>550</v>
      </c>
      <c r="D395" s="59" t="s">
        <v>79</v>
      </c>
      <c r="E395" s="60">
        <v>2.8</v>
      </c>
      <c r="F395" s="60">
        <v>2.0699999999999998</v>
      </c>
      <c r="G395" s="60">
        <v>1</v>
      </c>
      <c r="H395" s="61">
        <v>11.95</v>
      </c>
      <c r="I395" s="62">
        <v>0</v>
      </c>
      <c r="J395" s="62">
        <f>Devis!$D$8</f>
        <v>0</v>
      </c>
      <c r="K395" s="160" t="b">
        <f>IF(COUNTIF(A$4:A395,table[[#This Row],[Désignation]])=1,MAX(K$4:K394)+1)</f>
        <v>0</v>
      </c>
      <c r="N395" s="166" t="str">
        <f>IFERROR(INDEX(table[Désignation],MATCH(ROW()-4,table[Ordre],0)),"")</f>
        <v/>
      </c>
    </row>
    <row r="396" spans="1:14">
      <c r="A396" s="42" t="s">
        <v>23</v>
      </c>
      <c r="B396" s="63" t="s">
        <v>205</v>
      </c>
      <c r="C396" s="68" t="s">
        <v>551</v>
      </c>
      <c r="D396" s="63" t="s">
        <v>79</v>
      </c>
      <c r="E396" s="64">
        <v>2.8</v>
      </c>
      <c r="F396" s="64">
        <v>2.0699999999999998</v>
      </c>
      <c r="G396" s="64">
        <v>1</v>
      </c>
      <c r="H396" s="19">
        <v>11.95</v>
      </c>
      <c r="I396" s="65">
        <v>0</v>
      </c>
      <c r="J396" s="65">
        <f>Devis!$D$8</f>
        <v>0</v>
      </c>
      <c r="K396" s="160" t="b">
        <f>IF(COUNTIF(A$4:A396,table[[#This Row],[Désignation]])=1,MAX(K$4:K395)+1)</f>
        <v>0</v>
      </c>
      <c r="N396" s="166" t="str">
        <f>IFERROR(INDEX(table[Désignation],MATCH(ROW()-4,table[Ordre],0)),"")</f>
        <v/>
      </c>
    </row>
    <row r="397" spans="1:14">
      <c r="A397" s="66" t="s">
        <v>23</v>
      </c>
      <c r="B397" s="59" t="s">
        <v>399</v>
      </c>
      <c r="C397" s="67" t="s">
        <v>552</v>
      </c>
      <c r="D397" s="59" t="s">
        <v>223</v>
      </c>
      <c r="E397" s="60">
        <v>2.44</v>
      </c>
      <c r="F397" s="60">
        <v>1.23</v>
      </c>
      <c r="G397" s="60">
        <v>1</v>
      </c>
      <c r="H397" s="61">
        <v>39.36</v>
      </c>
      <c r="I397" s="62">
        <v>0</v>
      </c>
      <c r="J397" s="62">
        <f>Devis!$D$8</f>
        <v>0</v>
      </c>
      <c r="K397" s="160" t="b">
        <f>IF(COUNTIF(A$4:A397,table[[#This Row],[Désignation]])=1,MAX(K$4:K396)+1)</f>
        <v>0</v>
      </c>
      <c r="N397" s="166" t="str">
        <f>IFERROR(INDEX(table[Désignation],MATCH(ROW()-4,table[Ordre],0)),"")</f>
        <v/>
      </c>
    </row>
    <row r="398" spans="1:14">
      <c r="A398" s="41" t="s">
        <v>23</v>
      </c>
      <c r="B398" s="63" t="s">
        <v>205</v>
      </c>
      <c r="C398" s="63" t="s">
        <v>425</v>
      </c>
      <c r="D398" s="63" t="s">
        <v>510</v>
      </c>
      <c r="E398" s="64">
        <v>2.8</v>
      </c>
      <c r="F398" s="64">
        <v>2.0699999999999998</v>
      </c>
      <c r="G398" s="64">
        <v>1</v>
      </c>
      <c r="H398" s="19">
        <v>9.24</v>
      </c>
      <c r="I398" s="65">
        <v>0</v>
      </c>
      <c r="J398" s="65">
        <f>Devis!$D$8</f>
        <v>0</v>
      </c>
      <c r="K398" s="160" t="b">
        <f>IF(COUNTIF(A$4:A398,table[[#This Row],[Désignation]])=1,MAX(K$4:K397)+1)</f>
        <v>0</v>
      </c>
      <c r="N398" s="166" t="str">
        <f>IFERROR(INDEX(table[Désignation],MATCH(ROW()-4,table[Ordre],0)),"")</f>
        <v/>
      </c>
    </row>
    <row r="399" spans="1:14">
      <c r="A399" s="66" t="s">
        <v>23</v>
      </c>
      <c r="B399" s="59" t="s">
        <v>392</v>
      </c>
      <c r="C399" s="59" t="s">
        <v>553</v>
      </c>
      <c r="D399" s="59" t="s">
        <v>554</v>
      </c>
      <c r="E399" s="60">
        <v>2.8</v>
      </c>
      <c r="F399" s="60">
        <v>2.1</v>
      </c>
      <c r="G399" s="60">
        <v>1</v>
      </c>
      <c r="H399" s="61">
        <v>36.229999999999997</v>
      </c>
      <c r="I399" s="62">
        <v>0</v>
      </c>
      <c r="J399" s="62">
        <f>Devis!$D$8</f>
        <v>0</v>
      </c>
      <c r="K399" s="160" t="b">
        <f>IF(COUNTIF(A$4:A399,table[[#This Row],[Désignation]])=1,MAX(K$4:K398)+1)</f>
        <v>0</v>
      </c>
      <c r="N399" s="166" t="str">
        <f>IFERROR(INDEX(table[Désignation],MATCH(ROW()-4,table[Ordre],0)),"")</f>
        <v/>
      </c>
    </row>
    <row r="400" spans="1:14">
      <c r="A400" s="42" t="s">
        <v>23</v>
      </c>
      <c r="B400" s="63" t="s">
        <v>205</v>
      </c>
      <c r="C400" s="63" t="s">
        <v>555</v>
      </c>
      <c r="D400" s="63" t="s">
        <v>79</v>
      </c>
      <c r="E400" s="64">
        <v>2.8</v>
      </c>
      <c r="F400" s="64">
        <v>2.0699999999999998</v>
      </c>
      <c r="G400" s="64">
        <v>1</v>
      </c>
      <c r="H400" s="19">
        <v>9.75</v>
      </c>
      <c r="I400" s="65">
        <v>0</v>
      </c>
      <c r="J400" s="65">
        <f>Devis!$D$8</f>
        <v>0</v>
      </c>
      <c r="K400" s="160" t="b">
        <f>IF(COUNTIF(A$4:A400,table[[#This Row],[Désignation]])=1,MAX(K$4:K399)+1)</f>
        <v>0</v>
      </c>
      <c r="N400" s="166" t="str">
        <f>IFERROR(INDEX(table[Désignation],MATCH(ROW()-4,table[Ordre],0)),"")</f>
        <v/>
      </c>
    </row>
    <row r="401" spans="1:14">
      <c r="A401" s="58" t="s">
        <v>23</v>
      </c>
      <c r="B401" s="59" t="s">
        <v>205</v>
      </c>
      <c r="C401" s="59" t="s">
        <v>556</v>
      </c>
      <c r="D401" s="59" t="s">
        <v>79</v>
      </c>
      <c r="E401" s="60">
        <v>2.8</v>
      </c>
      <c r="F401" s="60">
        <v>2.0699999999999998</v>
      </c>
      <c r="G401" s="60">
        <v>1</v>
      </c>
      <c r="H401" s="61">
        <v>9.1</v>
      </c>
      <c r="I401" s="62">
        <v>0</v>
      </c>
      <c r="J401" s="62">
        <f>Devis!$D$8</f>
        <v>0</v>
      </c>
      <c r="K401" s="160" t="b">
        <f>IF(COUNTIF(A$4:A401,table[[#This Row],[Désignation]])=1,MAX(K$4:K400)+1)</f>
        <v>0</v>
      </c>
      <c r="N401" s="166" t="str">
        <f>IFERROR(INDEX(table[Désignation],MATCH(ROW()-4,table[Ordre],0)),"")</f>
        <v/>
      </c>
    </row>
    <row r="402" spans="1:14">
      <c r="A402" s="41" t="s">
        <v>23</v>
      </c>
      <c r="B402" s="63" t="s">
        <v>45</v>
      </c>
      <c r="C402" s="63" t="s">
        <v>557</v>
      </c>
      <c r="D402" s="63"/>
      <c r="E402" s="64">
        <v>1</v>
      </c>
      <c r="F402" s="64">
        <v>3.55</v>
      </c>
      <c r="G402" s="64">
        <v>6.5000000000000002E-2</v>
      </c>
      <c r="H402" s="19">
        <v>1243.42</v>
      </c>
      <c r="I402" s="65">
        <v>0</v>
      </c>
      <c r="J402" s="65">
        <f>Devis!$D$8</f>
        <v>0</v>
      </c>
      <c r="K402" s="160" t="b">
        <f>IF(COUNTIF(A$4:A402,table[[#This Row],[Désignation]])=1,MAX(K$4:K401)+1)</f>
        <v>0</v>
      </c>
      <c r="N402" s="166" t="str">
        <f>IFERROR(INDEX(table[Désignation],MATCH(ROW()-4,table[Ordre],0)),"")</f>
        <v/>
      </c>
    </row>
    <row r="403" spans="1:14">
      <c r="A403" s="66" t="s">
        <v>453</v>
      </c>
      <c r="B403" s="59" t="s">
        <v>492</v>
      </c>
      <c r="C403" s="59" t="s">
        <v>558</v>
      </c>
      <c r="D403" s="59" t="s">
        <v>559</v>
      </c>
      <c r="E403" s="60">
        <v>1</v>
      </c>
      <c r="F403" s="60">
        <v>1</v>
      </c>
      <c r="G403" s="60">
        <v>1</v>
      </c>
      <c r="H403" s="61">
        <v>75.87</v>
      </c>
      <c r="I403" s="62">
        <v>0</v>
      </c>
      <c r="J403" s="62">
        <f>Devis!$D$8</f>
        <v>0</v>
      </c>
      <c r="K403" s="160" t="b">
        <f>IF(COUNTIF(A$4:A403,table[[#This Row],[Désignation]])=1,MAX(K$4:K402)+1)</f>
        <v>0</v>
      </c>
      <c r="N403" s="166" t="str">
        <f>IFERROR(INDEX(table[Désignation],MATCH(ROW()-4,table[Ordre],0)),"")</f>
        <v/>
      </c>
    </row>
    <row r="404" spans="1:14">
      <c r="A404" s="42" t="s">
        <v>453</v>
      </c>
      <c r="B404" s="63" t="s">
        <v>492</v>
      </c>
      <c r="C404" s="63" t="s">
        <v>560</v>
      </c>
      <c r="D404" s="63" t="s">
        <v>468</v>
      </c>
      <c r="E404" s="64">
        <v>1</v>
      </c>
      <c r="F404" s="64">
        <v>1</v>
      </c>
      <c r="G404" s="64">
        <v>1</v>
      </c>
      <c r="H404" s="19">
        <v>46.3</v>
      </c>
      <c r="I404" s="65">
        <v>0</v>
      </c>
      <c r="J404" s="65">
        <f>Devis!$D$8</f>
        <v>0</v>
      </c>
      <c r="K404" s="160" t="b">
        <f>IF(COUNTIF(A$4:A404,table[[#This Row],[Désignation]])=1,MAX(K$4:K403)+1)</f>
        <v>0</v>
      </c>
      <c r="N404" s="166" t="str">
        <f>IFERROR(INDEX(table[Désignation],MATCH(ROW()-4,table[Ordre],0)),"")</f>
        <v/>
      </c>
    </row>
    <row r="405" spans="1:14">
      <c r="A405" s="66" t="s">
        <v>23</v>
      </c>
      <c r="B405" s="59" t="s">
        <v>45</v>
      </c>
      <c r="C405" s="59" t="s">
        <v>561</v>
      </c>
      <c r="D405" s="59" t="s">
        <v>434</v>
      </c>
      <c r="E405" s="60">
        <v>3.1</v>
      </c>
      <c r="F405" s="60">
        <v>1.53</v>
      </c>
      <c r="G405" s="60">
        <v>1</v>
      </c>
      <c r="H405" s="61">
        <v>18.18</v>
      </c>
      <c r="I405" s="62">
        <v>0</v>
      </c>
      <c r="J405" s="62">
        <f>Devis!$D$8</f>
        <v>0</v>
      </c>
      <c r="K405" s="160" t="b">
        <f>IF(COUNTIF(A$4:A405,table[[#This Row],[Désignation]])=1,MAX(K$4:K404)+1)</f>
        <v>0</v>
      </c>
      <c r="N405" s="166" t="str">
        <f>IFERROR(INDEX(table[Désignation],MATCH(ROW()-4,table[Ordre],0)),"")</f>
        <v/>
      </c>
    </row>
    <row r="406" spans="1:14">
      <c r="A406" s="42" t="s">
        <v>23</v>
      </c>
      <c r="B406" s="63" t="s">
        <v>205</v>
      </c>
      <c r="C406" s="63" t="s">
        <v>506</v>
      </c>
      <c r="D406" s="63"/>
      <c r="E406" s="64">
        <v>2.8</v>
      </c>
      <c r="F406" s="64">
        <v>2.0699999999999998</v>
      </c>
      <c r="G406" s="64">
        <v>1</v>
      </c>
      <c r="H406" s="19">
        <v>11.55</v>
      </c>
      <c r="I406" s="65">
        <v>0</v>
      </c>
      <c r="J406" s="65">
        <f>Devis!$D$8</f>
        <v>0</v>
      </c>
      <c r="K406" s="160" t="b">
        <f>IF(COUNTIF(A$4:A406,table[[#This Row],[Désignation]])=1,MAX(K$4:K405)+1)</f>
        <v>0</v>
      </c>
      <c r="N406" s="166" t="str">
        <f>IFERROR(INDEX(table[Désignation],MATCH(ROW()-4,table[Ordre],0)),"")</f>
        <v/>
      </c>
    </row>
    <row r="407" spans="1:14">
      <c r="A407" s="66" t="s">
        <v>23</v>
      </c>
      <c r="B407" s="59" t="s">
        <v>205</v>
      </c>
      <c r="C407" s="59" t="s">
        <v>562</v>
      </c>
      <c r="D407" s="59"/>
      <c r="E407" s="60">
        <v>2.8</v>
      </c>
      <c r="F407" s="60">
        <v>2.0699999999999998</v>
      </c>
      <c r="G407" s="60">
        <v>1</v>
      </c>
      <c r="H407" s="61">
        <v>11.55</v>
      </c>
      <c r="I407" s="62">
        <v>0</v>
      </c>
      <c r="J407" s="62">
        <f>Devis!$D$8</f>
        <v>0</v>
      </c>
      <c r="K407" s="160" t="b">
        <f>IF(COUNTIF(A$4:A407,table[[#This Row],[Désignation]])=1,MAX(K$4:K406)+1)</f>
        <v>0</v>
      </c>
      <c r="N407" s="166" t="str">
        <f>IFERROR(INDEX(table[Désignation],MATCH(ROW()-4,table[Ordre],0)),"")</f>
        <v/>
      </c>
    </row>
    <row r="408" spans="1:14">
      <c r="A408" s="42" t="s">
        <v>23</v>
      </c>
      <c r="B408" s="63" t="s">
        <v>205</v>
      </c>
      <c r="C408" s="63" t="s">
        <v>563</v>
      </c>
      <c r="D408" s="63" t="s">
        <v>510</v>
      </c>
      <c r="E408" s="64">
        <v>2.8</v>
      </c>
      <c r="F408" s="64">
        <v>2.0699999999999998</v>
      </c>
      <c r="G408" s="64">
        <v>1</v>
      </c>
      <c r="H408" s="19">
        <v>10.72</v>
      </c>
      <c r="I408" s="65">
        <v>0</v>
      </c>
      <c r="J408" s="65">
        <f>Devis!$D$8</f>
        <v>0</v>
      </c>
      <c r="K408" s="160" t="b">
        <f>IF(COUNTIF(A$4:A408,table[[#This Row],[Désignation]])=1,MAX(K$4:K407)+1)</f>
        <v>0</v>
      </c>
      <c r="N408" s="166" t="str">
        <f>IFERROR(INDEX(table[Désignation],MATCH(ROW()-4,table[Ordre],0)),"")</f>
        <v/>
      </c>
    </row>
    <row r="409" spans="1:14">
      <c r="A409" s="58" t="s">
        <v>23</v>
      </c>
      <c r="B409" s="59" t="s">
        <v>205</v>
      </c>
      <c r="C409" s="59" t="s">
        <v>563</v>
      </c>
      <c r="D409" s="59" t="s">
        <v>80</v>
      </c>
      <c r="E409" s="60">
        <v>3.05</v>
      </c>
      <c r="F409" s="60">
        <v>1.31</v>
      </c>
      <c r="G409" s="60">
        <v>1</v>
      </c>
      <c r="H409" s="61">
        <v>18.78</v>
      </c>
      <c r="I409" s="62">
        <v>0</v>
      </c>
      <c r="J409" s="62">
        <f>Devis!$D$8</f>
        <v>0</v>
      </c>
      <c r="K409" s="160" t="b">
        <f>IF(COUNTIF(A$4:A409,table[[#This Row],[Désignation]])=1,MAX(K$4:K408)+1)</f>
        <v>0</v>
      </c>
      <c r="N409" s="166" t="str">
        <f>IFERROR(INDEX(table[Désignation],MATCH(ROW()-4,table[Ordre],0)),"")</f>
        <v/>
      </c>
    </row>
    <row r="410" spans="1:14">
      <c r="A410" s="41" t="s">
        <v>23</v>
      </c>
      <c r="B410" s="63" t="s">
        <v>205</v>
      </c>
      <c r="C410" s="63" t="s">
        <v>564</v>
      </c>
      <c r="D410" s="63" t="s">
        <v>510</v>
      </c>
      <c r="E410" s="64">
        <v>2.8</v>
      </c>
      <c r="F410" s="64">
        <v>2.0699999999999998</v>
      </c>
      <c r="G410" s="64">
        <v>1</v>
      </c>
      <c r="H410" s="19">
        <v>7.88</v>
      </c>
      <c r="I410" s="65">
        <v>0</v>
      </c>
      <c r="J410" s="65">
        <f>Devis!$D$8</f>
        <v>0</v>
      </c>
      <c r="K410" s="160" t="b">
        <f>IF(COUNTIF(A$4:A410,table[[#This Row],[Désignation]])=1,MAX(K$4:K409)+1)</f>
        <v>0</v>
      </c>
      <c r="N410" s="166" t="str">
        <f>IFERROR(INDEX(table[Désignation],MATCH(ROW()-4,table[Ordre],0)),"")</f>
        <v/>
      </c>
    </row>
    <row r="411" spans="1:14">
      <c r="A411" s="58" t="s">
        <v>23</v>
      </c>
      <c r="B411" s="59" t="s">
        <v>205</v>
      </c>
      <c r="C411" s="59" t="s">
        <v>565</v>
      </c>
      <c r="D411" s="59" t="s">
        <v>80</v>
      </c>
      <c r="E411" s="60">
        <v>3.05</v>
      </c>
      <c r="F411" s="60">
        <v>1.31</v>
      </c>
      <c r="G411" s="60">
        <v>1</v>
      </c>
      <c r="H411" s="61">
        <v>17.05</v>
      </c>
      <c r="I411" s="62">
        <v>0</v>
      </c>
      <c r="J411" s="62">
        <f>Devis!$D$8</f>
        <v>0</v>
      </c>
      <c r="K411" s="160" t="b">
        <f>IF(COUNTIF(A$4:A411,table[[#This Row],[Désignation]])=1,MAX(K$4:K410)+1)</f>
        <v>0</v>
      </c>
      <c r="N411" s="166" t="str">
        <f>IFERROR(INDEX(table[Désignation],MATCH(ROW()-4,table[Ordre],0)),"")</f>
        <v/>
      </c>
    </row>
    <row r="412" spans="1:14">
      <c r="A412" s="41" t="s">
        <v>23</v>
      </c>
      <c r="B412" s="63" t="s">
        <v>202</v>
      </c>
      <c r="C412" s="63" t="s">
        <v>566</v>
      </c>
      <c r="D412" s="63" t="s">
        <v>567</v>
      </c>
      <c r="E412" s="64">
        <v>1</v>
      </c>
      <c r="F412" s="64">
        <v>1</v>
      </c>
      <c r="G412" s="64">
        <v>1</v>
      </c>
      <c r="H412" s="19">
        <v>69</v>
      </c>
      <c r="I412" s="65">
        <v>0</v>
      </c>
      <c r="J412" s="65">
        <f>Devis!$D$8</f>
        <v>0</v>
      </c>
      <c r="K412" s="160" t="b">
        <f>IF(COUNTIF(A$4:A412,table[[#This Row],[Désignation]])=1,MAX(K$4:K411)+1)</f>
        <v>0</v>
      </c>
      <c r="N412" s="166" t="str">
        <f>IFERROR(INDEX(table[Désignation],MATCH(ROW()-4,table[Ordre],0)),"")</f>
        <v/>
      </c>
    </row>
    <row r="413" spans="1:14">
      <c r="A413" s="66" t="s">
        <v>26</v>
      </c>
      <c r="B413" s="59" t="s">
        <v>129</v>
      </c>
      <c r="C413" s="59" t="s">
        <v>568</v>
      </c>
      <c r="D413" s="90" t="s">
        <v>569</v>
      </c>
      <c r="E413" s="60">
        <v>1</v>
      </c>
      <c r="F413" s="60">
        <v>1</v>
      </c>
      <c r="G413" s="60">
        <v>1</v>
      </c>
      <c r="H413" s="61">
        <v>4.34</v>
      </c>
      <c r="I413" s="62">
        <v>0</v>
      </c>
      <c r="J413" s="62">
        <f>Devis!$D$8</f>
        <v>0</v>
      </c>
      <c r="K413" s="160" t="b">
        <f>IF(COUNTIF(A$4:A413,table[[#This Row],[Désignation]])=1,MAX(K$4:K412)+1)</f>
        <v>0</v>
      </c>
      <c r="N413" s="166" t="str">
        <f>IFERROR(INDEX(table[Désignation],MATCH(ROW()-4,table[Ordre],0)),"")</f>
        <v/>
      </c>
    </row>
    <row r="414" spans="1:14">
      <c r="A414" s="42" t="s">
        <v>23</v>
      </c>
      <c r="B414" s="63" t="s">
        <v>205</v>
      </c>
      <c r="C414" s="63" t="s">
        <v>570</v>
      </c>
      <c r="D414" s="63" t="s">
        <v>501</v>
      </c>
      <c r="E414" s="64">
        <v>2.8</v>
      </c>
      <c r="F414" s="64">
        <v>2.0699999999999998</v>
      </c>
      <c r="G414" s="64">
        <v>1</v>
      </c>
      <c r="H414" s="19">
        <v>11.55</v>
      </c>
      <c r="I414" s="65">
        <v>0</v>
      </c>
      <c r="J414" s="65">
        <f>Devis!$D$8</f>
        <v>0</v>
      </c>
      <c r="K414" s="160" t="b">
        <f>IF(COUNTIF(A$4:A414,table[[#This Row],[Désignation]])=1,MAX(K$4:K413)+1)</f>
        <v>0</v>
      </c>
      <c r="N414" s="166" t="str">
        <f>IFERROR(INDEX(table[Désignation],MATCH(ROW()-4,table[Ordre],0)),"")</f>
        <v/>
      </c>
    </row>
    <row r="415" spans="1:14">
      <c r="A415" s="66" t="s">
        <v>23</v>
      </c>
      <c r="B415" s="59" t="s">
        <v>205</v>
      </c>
      <c r="C415" s="59" t="s">
        <v>570</v>
      </c>
      <c r="D415" s="59" t="s">
        <v>223</v>
      </c>
      <c r="E415" s="60">
        <v>3.1</v>
      </c>
      <c r="F415" s="60">
        <v>1.31</v>
      </c>
      <c r="G415" s="60">
        <v>1</v>
      </c>
      <c r="H415" s="61">
        <v>18.78</v>
      </c>
      <c r="I415" s="62">
        <v>0</v>
      </c>
      <c r="J415" s="62">
        <f>Devis!$D$8</f>
        <v>0</v>
      </c>
      <c r="K415" s="160" t="b">
        <f>IF(COUNTIF(A$4:A415,table[[#This Row],[Désignation]])=1,MAX(K$4:K414)+1)</f>
        <v>0</v>
      </c>
      <c r="N415" s="166" t="str">
        <f>IFERROR(INDEX(table[Désignation],MATCH(ROW()-4,table[Ordre],0)),"")</f>
        <v/>
      </c>
    </row>
    <row r="416" spans="1:14">
      <c r="A416" s="42" t="s">
        <v>453</v>
      </c>
      <c r="B416" s="63" t="s">
        <v>454</v>
      </c>
      <c r="C416" s="63" t="s">
        <v>571</v>
      </c>
      <c r="D416" s="63" t="s">
        <v>572</v>
      </c>
      <c r="E416" s="64">
        <v>1</v>
      </c>
      <c r="F416" s="64">
        <v>1</v>
      </c>
      <c r="G416" s="64">
        <v>1</v>
      </c>
      <c r="H416" s="19">
        <v>14</v>
      </c>
      <c r="I416" s="65">
        <v>0</v>
      </c>
      <c r="J416" s="65">
        <f>Devis!$D$8</f>
        <v>0</v>
      </c>
      <c r="K416" s="160" t="b">
        <f>IF(COUNTIF(A$4:A416,table[[#This Row],[Désignation]])=1,MAX(K$4:K415)+1)</f>
        <v>0</v>
      </c>
      <c r="N416" s="166" t="str">
        <f>IFERROR(INDEX(table[Désignation],MATCH(ROW()-4,table[Ordre],0)),"")</f>
        <v/>
      </c>
    </row>
    <row r="417" spans="1:14">
      <c r="A417" s="58" t="s">
        <v>23</v>
      </c>
      <c r="B417" s="59" t="s">
        <v>573</v>
      </c>
      <c r="C417" s="59" t="s">
        <v>574</v>
      </c>
      <c r="D417" s="59" t="s">
        <v>575</v>
      </c>
      <c r="E417" s="60">
        <v>2.98</v>
      </c>
      <c r="F417" s="60">
        <v>1.25</v>
      </c>
      <c r="G417" s="60">
        <v>1</v>
      </c>
      <c r="H417" s="61">
        <v>18.350000000000001</v>
      </c>
      <c r="I417" s="62">
        <v>0</v>
      </c>
      <c r="J417" s="62">
        <f>Devis!$D$8</f>
        <v>0</v>
      </c>
      <c r="K417" s="160" t="b">
        <f>IF(COUNTIF(A$4:A417,table[[#This Row],[Désignation]])=1,MAX(K$4:K416)+1)</f>
        <v>0</v>
      </c>
      <c r="N417" s="166" t="str">
        <f>IFERROR(INDEX(table[Désignation],MATCH(ROW()-4,table[Ordre],0)),"")</f>
        <v/>
      </c>
    </row>
    <row r="418" spans="1:14">
      <c r="A418" s="41" t="s">
        <v>23</v>
      </c>
      <c r="B418" s="63" t="s">
        <v>573</v>
      </c>
      <c r="C418" s="63" t="s">
        <v>574</v>
      </c>
      <c r="D418" s="63" t="s">
        <v>576</v>
      </c>
      <c r="E418" s="64">
        <v>2.98</v>
      </c>
      <c r="F418" s="64">
        <v>1.25</v>
      </c>
      <c r="G418" s="64">
        <v>1</v>
      </c>
      <c r="H418" s="19">
        <v>39.049999999999997</v>
      </c>
      <c r="I418" s="65">
        <v>0</v>
      </c>
      <c r="J418" s="65">
        <f>Devis!$D$8</f>
        <v>0</v>
      </c>
      <c r="K418" s="160" t="b">
        <f>IF(COUNTIF(A$4:A418,table[[#This Row],[Désignation]])=1,MAX(K$4:K417)+1)</f>
        <v>0</v>
      </c>
      <c r="N418" s="166" t="str">
        <f>IFERROR(INDEX(table[Désignation],MATCH(ROW()-4,table[Ordre],0)),"")</f>
        <v/>
      </c>
    </row>
    <row r="419" spans="1:14">
      <c r="A419" s="58" t="s">
        <v>23</v>
      </c>
      <c r="B419" s="59" t="s">
        <v>205</v>
      </c>
      <c r="C419" s="59" t="s">
        <v>577</v>
      </c>
      <c r="D419" s="59" t="s">
        <v>510</v>
      </c>
      <c r="E419" s="60">
        <v>2.8</v>
      </c>
      <c r="F419" s="60">
        <v>2.0699999999999998</v>
      </c>
      <c r="G419" s="60">
        <v>1</v>
      </c>
      <c r="H419" s="61">
        <v>9.75</v>
      </c>
      <c r="I419" s="62">
        <v>0</v>
      </c>
      <c r="J419" s="62">
        <f>Devis!$D$8</f>
        <v>0</v>
      </c>
      <c r="K419" s="160" t="b">
        <f>IF(COUNTIF(A$4:A419,table[[#This Row],[Désignation]])=1,MAX(K$4:K418)+1)</f>
        <v>0</v>
      </c>
      <c r="N419" s="166" t="str">
        <f>IFERROR(INDEX(table[Désignation],MATCH(ROW()-4,table[Ordre],0)),"")</f>
        <v/>
      </c>
    </row>
    <row r="420" spans="1:14">
      <c r="A420" s="41" t="s">
        <v>23</v>
      </c>
      <c r="B420" s="63" t="s">
        <v>205</v>
      </c>
      <c r="C420" s="63" t="s">
        <v>577</v>
      </c>
      <c r="D420" s="63" t="s">
        <v>80</v>
      </c>
      <c r="E420" s="64">
        <v>3.05</v>
      </c>
      <c r="F420" s="64">
        <v>1.31</v>
      </c>
      <c r="G420" s="64">
        <v>1</v>
      </c>
      <c r="H420" s="19">
        <v>17.05</v>
      </c>
      <c r="I420" s="65">
        <v>0</v>
      </c>
      <c r="J420" s="65">
        <f>Devis!$D$8</f>
        <v>0</v>
      </c>
      <c r="K420" s="160" t="b">
        <f>IF(COUNTIF(A$4:A420,table[[#This Row],[Désignation]])=1,MAX(K$4:K419)+1)</f>
        <v>0</v>
      </c>
      <c r="N420" s="166" t="str">
        <f>IFERROR(INDEX(table[Désignation],MATCH(ROW()-4,table[Ordre],0)),"")</f>
        <v/>
      </c>
    </row>
    <row r="421" spans="1:14">
      <c r="A421" s="58" t="s">
        <v>23</v>
      </c>
      <c r="B421" s="59" t="s">
        <v>205</v>
      </c>
      <c r="C421" s="59" t="s">
        <v>578</v>
      </c>
      <c r="D421" s="59" t="s">
        <v>510</v>
      </c>
      <c r="E421" s="60">
        <v>2.8</v>
      </c>
      <c r="F421" s="60">
        <v>2.0699999999999998</v>
      </c>
      <c r="G421" s="60">
        <v>1</v>
      </c>
      <c r="H421" s="61">
        <v>11.55</v>
      </c>
      <c r="I421" s="62">
        <v>0</v>
      </c>
      <c r="J421" s="62">
        <f>Devis!$D$8</f>
        <v>0</v>
      </c>
      <c r="K421" s="160" t="b">
        <f>IF(COUNTIF(A$4:A421,table[[#This Row],[Désignation]])=1,MAX(K$4:K420)+1)</f>
        <v>0</v>
      </c>
      <c r="N421" s="166" t="str">
        <f>IFERROR(INDEX(table[Désignation],MATCH(ROW()-4,table[Ordre],0)),"")</f>
        <v/>
      </c>
    </row>
    <row r="422" spans="1:14">
      <c r="A422" s="41" t="s">
        <v>23</v>
      </c>
      <c r="B422" s="63" t="s">
        <v>205</v>
      </c>
      <c r="C422" s="63" t="s">
        <v>578</v>
      </c>
      <c r="D422" s="63" t="s">
        <v>80</v>
      </c>
      <c r="E422" s="64">
        <v>3.05</v>
      </c>
      <c r="F422" s="64">
        <v>1.31</v>
      </c>
      <c r="G422" s="64">
        <v>1</v>
      </c>
      <c r="H422" s="19">
        <v>18.8</v>
      </c>
      <c r="I422" s="65">
        <v>0</v>
      </c>
      <c r="J422" s="65">
        <f>Devis!$D$8</f>
        <v>0</v>
      </c>
      <c r="K422" s="160" t="b">
        <f>IF(COUNTIF(A$4:A422,table[[#This Row],[Désignation]])=1,MAX(K$4:K421)+1)</f>
        <v>0</v>
      </c>
      <c r="N422" s="166" t="str">
        <f>IFERROR(INDEX(table[Désignation],MATCH(ROW()-4,table[Ordre],0)),"")</f>
        <v/>
      </c>
    </row>
    <row r="423" spans="1:14">
      <c r="A423" s="58" t="s">
        <v>23</v>
      </c>
      <c r="B423" s="59" t="s">
        <v>205</v>
      </c>
      <c r="C423" s="59"/>
      <c r="D423" s="59"/>
      <c r="E423" s="60"/>
      <c r="F423" s="60"/>
      <c r="G423" s="60"/>
      <c r="H423" s="61"/>
      <c r="I423" s="62">
        <v>0</v>
      </c>
      <c r="J423" s="62">
        <f>Devis!$D$8</f>
        <v>0</v>
      </c>
      <c r="K423" s="160" t="b">
        <f>IF(COUNTIF(A$4:A423,table[[#This Row],[Désignation]])=1,MAX(K$4:K422)+1)</f>
        <v>0</v>
      </c>
      <c r="N423" s="166" t="str">
        <f>IFERROR(INDEX(table[Désignation],MATCH(ROW()-4,table[Ordre],0)),"")</f>
        <v/>
      </c>
    </row>
    <row r="424" spans="1:14">
      <c r="A424" s="41" t="s">
        <v>23</v>
      </c>
      <c r="B424" s="63" t="s">
        <v>202</v>
      </c>
      <c r="C424" s="63" t="s">
        <v>579</v>
      </c>
      <c r="D424" s="63" t="s">
        <v>580</v>
      </c>
      <c r="E424" s="64">
        <v>2.5</v>
      </c>
      <c r="F424" s="64">
        <v>1.24</v>
      </c>
      <c r="G424" s="64">
        <v>1</v>
      </c>
      <c r="H424" s="19">
        <v>61</v>
      </c>
      <c r="I424" s="65">
        <v>0</v>
      </c>
      <c r="J424" s="65">
        <f>Devis!$D$8</f>
        <v>0</v>
      </c>
      <c r="K424" s="160" t="b">
        <f>IF(COUNTIF(A$4:A424,table[[#This Row],[Désignation]])=1,MAX(K$4:K423)+1)</f>
        <v>0</v>
      </c>
      <c r="N424" s="166" t="str">
        <f>IFERROR(INDEX(table[Désignation],MATCH(ROW()-4,table[Ordre],0)),"")</f>
        <v/>
      </c>
    </row>
    <row r="425" spans="1:14">
      <c r="A425" s="58" t="s">
        <v>23</v>
      </c>
      <c r="B425" s="59" t="s">
        <v>581</v>
      </c>
      <c r="C425" s="59" t="s">
        <v>579</v>
      </c>
      <c r="D425" s="59" t="s">
        <v>582</v>
      </c>
      <c r="E425" s="60">
        <v>1</v>
      </c>
      <c r="F425" s="60">
        <v>1</v>
      </c>
      <c r="G425" s="60">
        <v>1</v>
      </c>
      <c r="H425" s="61">
        <v>1200</v>
      </c>
      <c r="I425" s="62">
        <v>0</v>
      </c>
      <c r="J425" s="62">
        <f>Devis!$D$8</f>
        <v>0</v>
      </c>
      <c r="K425" s="160" t="b">
        <f>IF(COUNTIF(A$4:A425,table[[#This Row],[Désignation]])=1,MAX(K$4:K424)+1)</f>
        <v>0</v>
      </c>
      <c r="N425" s="166" t="str">
        <f>IFERROR(INDEX(table[Désignation],MATCH(ROW()-4,table[Ordre],0)),"")</f>
        <v/>
      </c>
    </row>
    <row r="426" spans="1:14">
      <c r="A426" s="41" t="s">
        <v>23</v>
      </c>
      <c r="B426" s="63" t="s">
        <v>581</v>
      </c>
      <c r="C426" s="63" t="s">
        <v>487</v>
      </c>
      <c r="D426" s="63">
        <v>54</v>
      </c>
      <c r="E426" s="64">
        <v>1</v>
      </c>
      <c r="F426" s="64">
        <v>1</v>
      </c>
      <c r="G426" s="64">
        <v>1</v>
      </c>
      <c r="H426" s="19"/>
      <c r="I426" s="65">
        <v>0</v>
      </c>
      <c r="J426" s="65">
        <f>Devis!$D$8</f>
        <v>0</v>
      </c>
      <c r="K426" s="160" t="b">
        <f>IF(COUNTIF(A$4:A426,table[[#This Row],[Désignation]])=1,MAX(K$4:K425)+1)</f>
        <v>0</v>
      </c>
      <c r="N426" s="166" t="str">
        <f>IFERROR(INDEX(table[Désignation],MATCH(ROW()-4,table[Ordre],0)),"")</f>
        <v/>
      </c>
    </row>
    <row r="427" spans="1:14">
      <c r="A427" s="58" t="s">
        <v>23</v>
      </c>
      <c r="B427" s="59" t="s">
        <v>205</v>
      </c>
      <c r="C427" s="59" t="s">
        <v>583</v>
      </c>
      <c r="D427" s="59" t="s">
        <v>80</v>
      </c>
      <c r="E427" s="60">
        <v>3.1</v>
      </c>
      <c r="F427" s="60">
        <v>1.31</v>
      </c>
      <c r="G427" s="60">
        <v>1</v>
      </c>
      <c r="H427" s="61">
        <v>18.78</v>
      </c>
      <c r="I427" s="62">
        <v>0</v>
      </c>
      <c r="J427" s="62">
        <f>Devis!$D$8</f>
        <v>0</v>
      </c>
      <c r="K427" s="160" t="b">
        <f>IF(COUNTIF(A$4:A427,table[[#This Row],[Désignation]])=1,MAX(K$4:K426)+1)</f>
        <v>0</v>
      </c>
      <c r="N427" s="166" t="str">
        <f>IFERROR(INDEX(table[Désignation],MATCH(ROW()-4,table[Ordre],0)),"")</f>
        <v/>
      </c>
    </row>
    <row r="428" spans="1:14">
      <c r="A428" s="41" t="s">
        <v>23</v>
      </c>
      <c r="B428" s="63" t="s">
        <v>205</v>
      </c>
      <c r="C428" s="63" t="s">
        <v>584</v>
      </c>
      <c r="D428" s="63" t="s">
        <v>510</v>
      </c>
      <c r="E428" s="64">
        <v>2.8</v>
      </c>
      <c r="F428" s="64">
        <v>2.0699999999999998</v>
      </c>
      <c r="G428" s="64">
        <v>1</v>
      </c>
      <c r="H428" s="19">
        <v>11.55</v>
      </c>
      <c r="I428" s="65">
        <v>0</v>
      </c>
      <c r="J428" s="65">
        <f>Devis!$D$8</f>
        <v>0</v>
      </c>
      <c r="K428" s="160" t="b">
        <f>IF(COUNTIF(A$4:A428,table[[#This Row],[Désignation]])=1,MAX(K$4:K427)+1)</f>
        <v>0</v>
      </c>
      <c r="N428" s="166" t="str">
        <f>IFERROR(INDEX(table[Désignation],MATCH(ROW()-4,table[Ordre],0)),"")</f>
        <v/>
      </c>
    </row>
    <row r="429" spans="1:14">
      <c r="A429" s="41"/>
      <c r="B429" s="63"/>
      <c r="C429" s="63"/>
      <c r="D429" s="63"/>
      <c r="E429" s="64"/>
      <c r="F429" s="64"/>
      <c r="G429" s="64"/>
      <c r="H429" s="19"/>
      <c r="I429" s="65"/>
      <c r="J429" s="65">
        <f>Devis!$D$8</f>
        <v>0</v>
      </c>
      <c r="K429" s="164" t="b">
        <f>IF(COUNTIF(A$4:A430,table[[#This Row],[Désignation]])=1,MAX(K$4:K428)+1)</f>
        <v>0</v>
      </c>
      <c r="N429" s="166" t="str">
        <f>IFERROR(INDEX(table[Désignation],MATCH(ROW()-4,table[Ordre],0)),"")</f>
        <v/>
      </c>
    </row>
    <row r="430" spans="1:14">
      <c r="A430" s="41"/>
      <c r="B430" s="63"/>
      <c r="C430" s="63"/>
      <c r="D430" s="63"/>
      <c r="E430" s="64"/>
      <c r="F430" s="64"/>
      <c r="G430" s="64"/>
      <c r="H430" s="19"/>
      <c r="I430" s="65"/>
      <c r="J430" s="65">
        <f>Devis!$D$8</f>
        <v>0</v>
      </c>
      <c r="K430" s="161" t="b">
        <f>IF(COUNTIF(A$4:A430,table[[#This Row],[Désignation]])=1,MAX(K$4:K429)+1)</f>
        <v>0</v>
      </c>
      <c r="N430" s="167" t="str">
        <f>IFERROR(INDEX(table[Désignation],MATCH(ROW()-4,table[Ordre],0)),"")</f>
        <v/>
      </c>
    </row>
  </sheetData>
  <mergeCells count="1">
    <mergeCell ref="A1:J2"/>
  </mergeCells>
  <phoneticPr fontId="11" type="noConversion"/>
  <conditionalFormatting sqref="A199:A208 D199:E208">
    <cfRule type="containsText" dxfId="17" priority="13" operator="containsText" text="collage stratifié">
      <formula>NOT(ISERROR(SEARCH("collage stratifié",A199)))</formula>
    </cfRule>
    <cfRule type="containsText" dxfId="16" priority="14" operator="containsText" text="emballage">
      <formula>NOT(ISERROR(SEARCH("emballage",A199)))</formula>
    </cfRule>
    <cfRule type="containsText" dxfId="15" priority="15" operator="containsText" text="vernissage">
      <formula>NOT(ISERROR(SEARCH("vernissage",A199)))</formula>
    </cfRule>
    <cfRule type="containsText" dxfId="14" priority="16" operator="containsText" text="usinage">
      <formula>NOT(ISERROR(SEARCH("usinage",A199)))</formula>
    </cfRule>
    <cfRule type="containsText" dxfId="13" priority="17" operator="containsText" text="usinage">
      <formula>NOT(ISERROR(SEARCH("usinage",A199)))</formula>
    </cfRule>
    <cfRule type="containsText" dxfId="12" priority="18" operator="containsText" text="montage">
      <formula>NOT(ISERROR(SEARCH("montage",A199)))</formula>
    </cfRule>
  </conditionalFormatting>
  <conditionalFormatting sqref="A394:A403 D394:E403">
    <cfRule type="containsText" dxfId="11" priority="7" operator="containsText" text="collage stratifié">
      <formula>NOT(ISERROR(SEARCH("collage stratifié",A394)))</formula>
    </cfRule>
    <cfRule type="containsText" dxfId="10" priority="8" operator="containsText" text="emballage">
      <formula>NOT(ISERROR(SEARCH("emballage",A394)))</formula>
    </cfRule>
    <cfRule type="containsText" dxfId="9" priority="9" operator="containsText" text="vernissage">
      <formula>NOT(ISERROR(SEARCH("vernissage",A394)))</formula>
    </cfRule>
    <cfRule type="containsText" dxfId="8" priority="10" operator="containsText" text="usinage">
      <formula>NOT(ISERROR(SEARCH("usinage",A394)))</formula>
    </cfRule>
    <cfRule type="containsText" dxfId="7" priority="11" operator="containsText" text="usinage">
      <formula>NOT(ISERROR(SEARCH("usinage",A394)))</formula>
    </cfRule>
    <cfRule type="containsText" dxfId="6" priority="12" operator="containsText" text="montage">
      <formula>NOT(ISERROR(SEARCH("montage",A394)))</formula>
    </cfRule>
  </conditionalFormatting>
  <conditionalFormatting sqref="A315:A324 D315:E324">
    <cfRule type="containsText" dxfId="5" priority="1" operator="containsText" text="collage stratifié">
      <formula>NOT(ISERROR(SEARCH("collage stratifié",A315)))</formula>
    </cfRule>
    <cfRule type="containsText" dxfId="4" priority="2" operator="containsText" text="emballage">
      <formula>NOT(ISERROR(SEARCH("emballage",A315)))</formula>
    </cfRule>
    <cfRule type="containsText" dxfId="3" priority="3" operator="containsText" text="vernissage">
      <formula>NOT(ISERROR(SEARCH("vernissage",A315)))</formula>
    </cfRule>
    <cfRule type="containsText" dxfId="2" priority="4" operator="containsText" text="usinage">
      <formula>NOT(ISERROR(SEARCH("usinage",A315)))</formula>
    </cfRule>
    <cfRule type="containsText" dxfId="1" priority="5" operator="containsText" text="usinage">
      <formula>NOT(ISERROR(SEARCH("usinage",A315)))</formula>
    </cfRule>
    <cfRule type="containsText" dxfId="0" priority="6" operator="containsText" text="montage">
      <formula>NOT(ISERROR(SEARCH("montage",A315)))</formula>
    </cfRule>
  </conditionalFormatting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Devis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Gaugain</dc:creator>
  <cp:lastModifiedBy>emerico gaugain</cp:lastModifiedBy>
  <dcterms:created xsi:type="dcterms:W3CDTF">2020-07-09T15:29:00Z</dcterms:created>
  <dcterms:modified xsi:type="dcterms:W3CDTF">2020-10-20T11:40:17Z</dcterms:modified>
</cp:coreProperties>
</file>