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sebby/Desktop/"/>
    </mc:Choice>
  </mc:AlternateContent>
  <xr:revisionPtr revIDLastSave="0" documentId="10_ncr:8100000_{8333CA45-61F2-124F-B164-8FEB113EE6B8}" xr6:coauthVersionLast="32" xr6:coauthVersionMax="32" xr10:uidLastSave="{00000000-0000-0000-0000-000000000000}"/>
  <bookViews>
    <workbookView xWindow="0" yWindow="0" windowWidth="28800" windowHeight="18000" tabRatio="500" xr2:uid="{00000000-000D-0000-FFFF-FFFF00000000}"/>
  </bookViews>
  <sheets>
    <sheet name="Rapport" sheetId="18" r:id="rId1"/>
    <sheet name="BDD" sheetId="4" r:id="rId2"/>
    <sheet name="DispoLog" sheetId="5" r:id="rId3"/>
    <sheet name="Blacklist" sheetId="6" r:id="rId4"/>
  </sheets>
  <functionGroups builtInGroupCount="19"/>
  <definedNames>
    <definedName name="Ambulances">BDD!$E:$E</definedName>
    <definedName name="f_ville">OFFSET(p_ville,0,0,COUNTA(l_ville),1)</definedName>
    <definedName name="l_ville">BDD!$G:$G</definedName>
    <definedName name="p_ville">BDD!$G$1</definedName>
  </definedNames>
  <calcPr calcId="162913"/>
  <customWorkbookViews>
    <customWorkbookView name="Utilisateur de Microsoft Office - Affichage personnalisé" guid="{C04C01F9-9143-744B-8402-651A228BD1F8}" mergeInterval="0" personalView="1" maximized="1" windowWidth="1440" windowHeight="674" tabRatio="500" activeSheetId="1" showFormulaBar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6" i="18" l="1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B53" i="18"/>
  <c r="E54" i="18"/>
  <c r="C63" i="18" s="1"/>
  <c r="B54" i="18"/>
  <c r="E55" i="18"/>
  <c r="B55" i="18"/>
  <c r="B52" i="18"/>
  <c r="C62" i="18"/>
  <c r="C61" i="18"/>
  <c r="C60" i="18"/>
  <c r="C59" i="18"/>
  <c r="B26" i="18"/>
  <c r="C26" i="18"/>
  <c r="B27" i="18"/>
  <c r="C27" i="18" s="1"/>
  <c r="B28" i="18"/>
  <c r="C28" i="18" s="1"/>
  <c r="B29" i="18"/>
  <c r="C29" i="18" s="1"/>
  <c r="B30" i="18"/>
  <c r="C30" i="18"/>
  <c r="B31" i="18"/>
  <c r="C31" i="18" s="1"/>
  <c r="B32" i="18"/>
  <c r="C32" i="18" s="1"/>
  <c r="B33" i="18"/>
  <c r="B34" i="18"/>
  <c r="C34" i="18"/>
  <c r="B35" i="18"/>
  <c r="C35" i="18" s="1"/>
  <c r="B36" i="18"/>
  <c r="C36" i="18" s="1"/>
  <c r="B37" i="18"/>
  <c r="C37" i="18" s="1"/>
  <c r="B38" i="18"/>
  <c r="C38" i="18"/>
  <c r="B39" i="18"/>
  <c r="C39" i="18" s="1"/>
  <c r="B40" i="18"/>
  <c r="C40" i="18" s="1"/>
  <c r="B41" i="18"/>
  <c r="C41" i="18" s="1"/>
  <c r="B42" i="18"/>
  <c r="C42" i="18"/>
  <c r="B43" i="18"/>
  <c r="C43" i="18" s="1"/>
  <c r="B44" i="18"/>
  <c r="C44" i="18" s="1"/>
  <c r="B45" i="18"/>
  <c r="C45" i="18" s="1"/>
  <c r="B46" i="18"/>
  <c r="C46" i="18"/>
  <c r="B47" i="18"/>
  <c r="C47" i="18" s="1"/>
  <c r="B48" i="18"/>
  <c r="C48" i="18" s="1"/>
  <c r="B49" i="18"/>
  <c r="C49" i="18" s="1"/>
  <c r="B50" i="18"/>
  <c r="B51" i="18"/>
  <c r="C51" i="18" s="1"/>
  <c r="C56" i="18"/>
  <c r="C52" i="18"/>
  <c r="C53" i="18"/>
  <c r="C54" i="18" l="1"/>
  <c r="C57" i="18"/>
  <c r="C55" i="18"/>
  <c r="C50" i="18"/>
  <c r="C33" i="18"/>
  <c r="C58" i="18" l="1"/>
</calcChain>
</file>

<file path=xl/sharedStrings.xml><?xml version="1.0" encoding="utf-8"?>
<sst xmlns="http://schemas.openxmlformats.org/spreadsheetml/2006/main" count="505" uniqueCount="339">
  <si>
    <t>TELEPHONE</t>
  </si>
  <si>
    <t>N° INTER</t>
  </si>
  <si>
    <t>MOTIF</t>
  </si>
  <si>
    <t>AMBULANCE</t>
  </si>
  <si>
    <t>Dispo</t>
  </si>
  <si>
    <t>SLL</t>
  </si>
  <si>
    <t>Vers CH</t>
  </si>
  <si>
    <t>STATUT</t>
  </si>
  <si>
    <t>SOCIETE</t>
  </si>
  <si>
    <t>GFA (Corbeil)</t>
  </si>
  <si>
    <t>GDA (Arpajon)</t>
  </si>
  <si>
    <t>TSF (Evry)</t>
  </si>
  <si>
    <t>GEA (Athis)</t>
  </si>
  <si>
    <t>St Gilles (Etampes)</t>
  </si>
  <si>
    <t>ADSF (La ferté)</t>
  </si>
  <si>
    <t>ADL (Longju)</t>
  </si>
  <si>
    <t>IDENTITE</t>
  </si>
  <si>
    <t>UMPS 91 (Ste Gen)</t>
  </si>
  <si>
    <t>ADRESSE</t>
  </si>
  <si>
    <t>RECAPITULATIF</t>
  </si>
  <si>
    <t>DAVRIL (Brunoy)</t>
  </si>
  <si>
    <t>Providence</t>
  </si>
  <si>
    <t>SORTIES</t>
  </si>
  <si>
    <t>SOCIETES</t>
  </si>
  <si>
    <t>Alanda</t>
  </si>
  <si>
    <t>MEDI (Brunoy)</t>
  </si>
  <si>
    <t>UMPSA Pro 3</t>
  </si>
  <si>
    <t>UMPSA Pro 2</t>
  </si>
  <si>
    <t>UMPSA Pro 1</t>
  </si>
  <si>
    <t>UMSU 1</t>
  </si>
  <si>
    <t>UMSU 2</t>
  </si>
  <si>
    <t>CARENCE</t>
  </si>
  <si>
    <t>Gometz</t>
  </si>
  <si>
    <t>CARENCES</t>
  </si>
  <si>
    <t>HOPITAL</t>
  </si>
  <si>
    <t>JAMES 1</t>
  </si>
  <si>
    <t>JAMES 2</t>
  </si>
  <si>
    <t>Indispo</t>
  </si>
  <si>
    <t>UMPSA Bariatrique</t>
  </si>
  <si>
    <t>ANNULATION</t>
  </si>
  <si>
    <t>OBSERVATIONS</t>
  </si>
  <si>
    <t>Mass'</t>
  </si>
  <si>
    <t>Lebaron</t>
  </si>
  <si>
    <t>Annulee</t>
  </si>
  <si>
    <t>Détournee</t>
  </si>
  <si>
    <t>H.TRANSP  CH</t>
  </si>
  <si>
    <t>RENFORT</t>
  </si>
  <si>
    <t>La foret</t>
  </si>
  <si>
    <t>Igny Ambulances</t>
  </si>
  <si>
    <t>INTERVENTIONS</t>
  </si>
  <si>
    <t>TOTAL APPELS</t>
  </si>
  <si>
    <t>Croix Rouge</t>
  </si>
  <si>
    <t>Ambu Sud Parisien (Savigny)</t>
  </si>
  <si>
    <t>911 - 2</t>
  </si>
  <si>
    <t>UMPSA Asso</t>
  </si>
  <si>
    <t>PROMEDIC</t>
  </si>
  <si>
    <t>SMUR</t>
  </si>
  <si>
    <t>Medic'Alex</t>
  </si>
  <si>
    <t>VILLE</t>
  </si>
  <si>
    <t>Mission</t>
  </si>
  <si>
    <t>ASP (Athis)</t>
  </si>
  <si>
    <t>IDE (Corbeil)</t>
  </si>
  <si>
    <t>Mass' (Viry)</t>
  </si>
  <si>
    <t>TRANS</t>
  </si>
  <si>
    <t>APPEL</t>
  </si>
  <si>
    <t>LOCALISATION</t>
  </si>
  <si>
    <t>LM</t>
  </si>
  <si>
    <t>DG 2</t>
  </si>
  <si>
    <t>DG</t>
  </si>
  <si>
    <t>Hor.</t>
  </si>
  <si>
    <t>TRANSP. SANITAIRES</t>
  </si>
  <si>
    <t>VLSM</t>
  </si>
  <si>
    <t>IDF</t>
  </si>
  <si>
    <t>Amb. de l'Orge</t>
  </si>
  <si>
    <t>Amb. de l'Orge (Forêt le roi)</t>
  </si>
  <si>
    <t>IDF (Lieusaint)</t>
  </si>
  <si>
    <t>LM 2</t>
  </si>
  <si>
    <t>2 Cœurs (Moissy-Cramayel)</t>
  </si>
  <si>
    <t>REFUS</t>
  </si>
  <si>
    <t>T. SAN.</t>
  </si>
  <si>
    <t>LSP/ANN.</t>
  </si>
  <si>
    <t>LSP/ANNULEES</t>
  </si>
  <si>
    <t>UMPSA Pro 4</t>
  </si>
  <si>
    <t>USAP</t>
  </si>
  <si>
    <t>UMPSA 77</t>
  </si>
  <si>
    <t>Dore 91 (Crosne)</t>
  </si>
  <si>
    <t>PARAMED IDF</t>
  </si>
  <si>
    <t>ABBEVILLE-LA-RIVIERE</t>
  </si>
  <si>
    <t>ANGERVILLE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</si>
  <si>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</si>
  <si>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</si>
  <si>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</si>
  <si>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</si>
  <si>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</si>
  <si>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</si>
  <si>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</si>
  <si>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AVRAINVILLE</t>
  </si>
  <si>
    <t>BALLAINVILLIERS</t>
  </si>
  <si>
    <t>BALLANCOURT-SUR-ESSONNE</t>
  </si>
  <si>
    <t>BAULNE</t>
  </si>
  <si>
    <t>BIEVRES</t>
  </si>
  <si>
    <t>BLANDY</t>
  </si>
  <si>
    <t>BOIGNEVILLE</t>
  </si>
  <si>
    <t>BOIS-HERPIN</t>
  </si>
  <si>
    <t>BOISSY-LA-RIVIERE</t>
  </si>
  <si>
    <t>BOISSY-LE-CUTTE</t>
  </si>
  <si>
    <t>BOISSY-LE-SEC</t>
  </si>
  <si>
    <t>BOISSY-SOUS-SAINT-YON</t>
  </si>
  <si>
    <t>BONDOUFLE</t>
  </si>
  <si>
    <t>BOULLAY-LES-TROUX</t>
  </si>
  <si>
    <t>BOURAY-SUR-JUINE</t>
  </si>
  <si>
    <t>BOUSSY-SAINT-ANTOINE</t>
  </si>
  <si>
    <t>BOUTERVILLIERS</t>
  </si>
  <si>
    <t>BOUTIGNY-SUR-ESSONNE</t>
  </si>
  <si>
    <t>BOUVILLE</t>
  </si>
  <si>
    <t>BRETIGNY-SUR-ORGE</t>
  </si>
  <si>
    <t>BREUILLET</t>
  </si>
  <si>
    <t>BREUX-JOUY</t>
  </si>
  <si>
    <t>BRIERES-LES-SCELLES</t>
  </si>
  <si>
    <t>BRIIS-SOUS-FORGES</t>
  </si>
  <si>
    <t>BROUY</t>
  </si>
  <si>
    <t>BRUNOY</t>
  </si>
  <si>
    <t>BRUYERES-LE-CHATEL</t>
  </si>
  <si>
    <t>BUNO-BONNEVAUX</t>
  </si>
  <si>
    <t>BURES-SUR-YVETTE</t>
  </si>
  <si>
    <t>CERNY</t>
  </si>
  <si>
    <t>CHALO-SAINT-MARS</t>
  </si>
  <si>
    <t>CHALOU-MOULINEUX</t>
  </si>
  <si>
    <t>CHAMARANDE</t>
  </si>
  <si>
    <t>CHAMPCUEIL</t>
  </si>
  <si>
    <t>CHAMPLAN</t>
  </si>
  <si>
    <t>CHAMPMOTTEUX</t>
  </si>
  <si>
    <t>CHATIGNONVILLE</t>
  </si>
  <si>
    <t>CHAUFFOUR-LES-ETRECHY</t>
  </si>
  <si>
    <t>CHEPTAINVILLE</t>
  </si>
  <si>
    <t>CHEVANNES</t>
  </si>
  <si>
    <t>CHILLY-MAZARIN</t>
  </si>
  <si>
    <t>CONGERVILLE-THIONVILLE</t>
  </si>
  <si>
    <t>CORBEIL-ESSONNES</t>
  </si>
  <si>
    <t>CORBREUSE</t>
  </si>
  <si>
    <t>COURANCES</t>
  </si>
  <si>
    <t>COURCOURONNES</t>
  </si>
  <si>
    <t>COURDIMANCHE-SUR-ESSONNE</t>
  </si>
  <si>
    <t>COURSON-MONTELOUP</t>
  </si>
  <si>
    <t>CROSNE</t>
  </si>
  <si>
    <t>DANNEMOIS</t>
  </si>
  <si>
    <t>D'HUISON-LONGUEVILLE</t>
  </si>
  <si>
    <t>DOURDAN</t>
  </si>
  <si>
    <t>DRAVEIL</t>
  </si>
  <si>
    <t>ECHARCON</t>
  </si>
  <si>
    <t>EGLY</t>
  </si>
  <si>
    <t>EPINAY-SOUS-SENART</t>
  </si>
  <si>
    <t>EPINAY-SUR-ORGE</t>
  </si>
  <si>
    <t>ESTOUCHES</t>
  </si>
  <si>
    <t>ETAMPES</t>
  </si>
  <si>
    <t>ETIOLLES</t>
  </si>
  <si>
    <t>ETRECHY</t>
  </si>
  <si>
    <t>EVRY</t>
  </si>
  <si>
    <t>FLEURY-MEROGIS</t>
  </si>
  <si>
    <t>FONTAINE-LA-RIVIERE</t>
  </si>
  <si>
    <t>FONTENAY-LES-BRIIS</t>
  </si>
  <si>
    <t>FONTENAY-LE-VICOMTE</t>
  </si>
  <si>
    <t>FORGES-LES-BAINS</t>
  </si>
  <si>
    <t>GIF-SUR-YVETTE</t>
  </si>
  <si>
    <t>GIRONVILLE-SUR-ESSONNE</t>
  </si>
  <si>
    <t>GOMETZ-LA-VILLE</t>
  </si>
  <si>
    <t>GOMETZ-LE-CHATEL</t>
  </si>
  <si>
    <t>GRIGNY</t>
  </si>
  <si>
    <t>GUIBEVILLE</t>
  </si>
  <si>
    <t>GUIGNEVILLE-SUR-ESSONNE</t>
  </si>
  <si>
    <t>GUILLERVAL</t>
  </si>
  <si>
    <t>IGNY</t>
  </si>
  <si>
    <t>ITTEVILLE</t>
  </si>
  <si>
    <t>JANVILLE-SUR-JUINE</t>
  </si>
  <si>
    <t>JANVRY</t>
  </si>
  <si>
    <t>JUVISY-SUR-ORGE</t>
  </si>
  <si>
    <t>LA FERTE-ALAIS</t>
  </si>
  <si>
    <t>LA FORET-LE-ROI</t>
  </si>
  <si>
    <t>LA FORET-SAINTE-CROIX</t>
  </si>
  <si>
    <t>LA NORVILLE</t>
  </si>
  <si>
    <t>LA VILLE-DU-BOIS</t>
  </si>
  <si>
    <t>LARDY</t>
  </si>
  <si>
    <t>LE COUDRAY-MONTCEAUX</t>
  </si>
  <si>
    <t>LE PLESSIS-PATE</t>
  </si>
  <si>
    <t>LE VAL-SAINT-GERMAIN</t>
  </si>
  <si>
    <t>LES GRANGES-LE-ROI</t>
  </si>
  <si>
    <t>LES MOLIERES</t>
  </si>
  <si>
    <t>LES ULIS</t>
  </si>
  <si>
    <t>LEUDEVILLE</t>
  </si>
  <si>
    <t>LEUVILLE-SUR-ORGE</t>
  </si>
  <si>
    <t>LIMOURS</t>
  </si>
  <si>
    <t>LINAS</t>
  </si>
  <si>
    <t>LISSES</t>
  </si>
  <si>
    <t>LONGJUMEAU</t>
  </si>
  <si>
    <t>LONGPONT-SUR-ORGE</t>
  </si>
  <si>
    <t>MAISSE</t>
  </si>
  <si>
    <t>MARCOUSSIS</t>
  </si>
  <si>
    <t>MAROLLES-EN-BEAUCE</t>
  </si>
  <si>
    <t>MAROLLES-EN-HUREPOIX</t>
  </si>
  <si>
    <t>MASSY</t>
  </si>
  <si>
    <t>MAUCHAMPS</t>
  </si>
  <si>
    <t>MENNECY</t>
  </si>
  <si>
    <t>MEREVILLE</t>
  </si>
  <si>
    <t>MEROBERT</t>
  </si>
  <si>
    <t>MESPUITS</t>
  </si>
  <si>
    <t>MILLY-LA-FORET</t>
  </si>
  <si>
    <t>MOIGNY-SUR-ECOLE</t>
  </si>
  <si>
    <t>MONDEVILLE</t>
  </si>
  <si>
    <t>MONNERVILLE</t>
  </si>
  <si>
    <t>MONTGERON</t>
  </si>
  <si>
    <t>MONTLHERY</t>
  </si>
  <si>
    <t>MORANGIS</t>
  </si>
  <si>
    <t>MORIGNY-CHAMPIGNY</t>
  </si>
  <si>
    <t>MORSANG-SUR-ORGE</t>
  </si>
  <si>
    <t>MORSANG-SUR-SEINE</t>
  </si>
  <si>
    <t>NAINVILLE-LES-ROCHES</t>
  </si>
  <si>
    <t>NOZAY</t>
  </si>
  <si>
    <t>OLLAINVILLE</t>
  </si>
  <si>
    <t>ONCY-SUR-ECOLE</t>
  </si>
  <si>
    <t>ORMOY</t>
  </si>
  <si>
    <t>ORMOY-LA-RIVIERE</t>
  </si>
  <si>
    <t>ORSAY</t>
  </si>
  <si>
    <t>ORVEAU</t>
  </si>
  <si>
    <t>PALAISEAU</t>
  </si>
  <si>
    <t>PARAY-VIEILLE-POSTE</t>
  </si>
  <si>
    <t>PECQUEUSE</t>
  </si>
  <si>
    <t>PLESSIS-SAINT-BENOIST</t>
  </si>
  <si>
    <t>PRUNAY-SUR-ESSONNE</t>
  </si>
  <si>
    <t>PUISELET-LE-MARAIS</t>
  </si>
  <si>
    <t>PUSSAY</t>
  </si>
  <si>
    <t>QUINCY-SOUS-SENART</t>
  </si>
  <si>
    <t>RICHARVILLE</t>
  </si>
  <si>
    <t>RIS-ORANGIS</t>
  </si>
  <si>
    <t>ROINVILLE-SOUS-DOURDAN</t>
  </si>
  <si>
    <t>ROINVILLIERS</t>
  </si>
  <si>
    <t>SACLAS</t>
  </si>
  <si>
    <t>SACLAY</t>
  </si>
  <si>
    <t>SAINT-AUBIN</t>
  </si>
  <si>
    <t>SAINT-CHERON</t>
  </si>
  <si>
    <t>SAINT-CYR-LA-RIVIERE</t>
  </si>
  <si>
    <t>SAINT-CYR-SOUS-DOURDAN</t>
  </si>
  <si>
    <t>SAINTE-GENEVIEVE-DES-BOIS</t>
  </si>
  <si>
    <t>SAINT-ESCOBILLE</t>
  </si>
  <si>
    <t>SAINT-GERMAIN-LES-ARPAJON</t>
  </si>
  <si>
    <t>SAINT-GERMAIN-LES-CORBEIL</t>
  </si>
  <si>
    <t>SAINT-HILAIRE</t>
  </si>
  <si>
    <t>SAINT-JEAN-DE-BEAUREGARD</t>
  </si>
  <si>
    <t>SAINT-MAURICE-MONTCOURONNE</t>
  </si>
  <si>
    <t>SAINT-MICHEL-SUR-ORGE</t>
  </si>
  <si>
    <t>SAINT-PIERRE-DU-PERRAY</t>
  </si>
  <si>
    <t>SAINTRY-SUR-SEINE</t>
  </si>
  <si>
    <t>SAINT-SULPICE-DE-FAVIERES</t>
  </si>
  <si>
    <t>SAINT-VRAIN</t>
  </si>
  <si>
    <t>SAINT-YON</t>
  </si>
  <si>
    <t>SAULX-LES-CHARTREUX</t>
  </si>
  <si>
    <t>SAVIGNY-SUR-ORGE</t>
  </si>
  <si>
    <t>SERMAISE</t>
  </si>
  <si>
    <t>SOISY-SUR-ECOLE</t>
  </si>
  <si>
    <t>SOISY-SUR-SEINE</t>
  </si>
  <si>
    <t>SOUZY-LA-BRICHE</t>
  </si>
  <si>
    <t>TIGERY</t>
  </si>
  <si>
    <t>TORFOU</t>
  </si>
  <si>
    <t>VALPUISEAUX</t>
  </si>
  <si>
    <t>VARENNES-JARCY</t>
  </si>
  <si>
    <t>VAUGRIGNEUSE</t>
  </si>
  <si>
    <t>VAUHALLAN</t>
  </si>
  <si>
    <t>VAYRES-SUR-ESSONNE</t>
  </si>
  <si>
    <t>VERRIERES-LE-BUISSON</t>
  </si>
  <si>
    <t>VERT-LE-GRAND</t>
  </si>
  <si>
    <t>VERT-LE-PETIT</t>
  </si>
  <si>
    <t>VIDELLES</t>
  </si>
  <si>
    <t>VIGNEUX-SUR-SEINE</t>
  </si>
  <si>
    <t>VILLABE</t>
  </si>
  <si>
    <t>VILLEBON-SUR-YVETTE</t>
  </si>
  <si>
    <t>VILLECONIN</t>
  </si>
  <si>
    <t>VILLEJUST</t>
  </si>
  <si>
    <t>VILLEMOISSON-SUR-ORGE</t>
  </si>
  <si>
    <t>VILLENEUVE-SUR-AUVERS</t>
  </si>
  <si>
    <t>VILLIERS-LE-BACLE</t>
  </si>
  <si>
    <t>VILLIERS-SUR-ORGE</t>
  </si>
  <si>
    <t>VIRY-CHATILLON</t>
  </si>
  <si>
    <t>WISSOUS</t>
  </si>
  <si>
    <t>YERRES</t>
  </si>
  <si>
    <t>NOM</t>
  </si>
  <si>
    <t>PRENOM</t>
  </si>
  <si>
    <t>MOTIF DE BLACKLIST</t>
  </si>
  <si>
    <t>AGE</t>
  </si>
  <si>
    <t>MOTIF D'APPEL RECURENT</t>
  </si>
  <si>
    <t>CHSF</t>
  </si>
  <si>
    <t>08:22</t>
  </si>
  <si>
    <t>08:44</t>
  </si>
  <si>
    <t>09:21</t>
  </si>
  <si>
    <t>06:37</t>
  </si>
  <si>
    <t>06:45</t>
  </si>
  <si>
    <t>06:50</t>
  </si>
  <si>
    <t>07:07</t>
  </si>
  <si>
    <t>5 juin 2018</t>
  </si>
  <si>
    <t>Itteville</t>
  </si>
  <si>
    <t>RN</t>
  </si>
  <si>
    <t>07:27</t>
  </si>
  <si>
    <t>07:27 - 06/06/18</t>
  </si>
  <si>
    <t>07:30</t>
  </si>
  <si>
    <t>07:31</t>
  </si>
  <si>
    <t>07:32 - 06/06/18</t>
  </si>
  <si>
    <t>Indispo a 07:32</t>
  </si>
  <si>
    <t>07:39</t>
  </si>
  <si>
    <t>07:45</t>
  </si>
  <si>
    <t>07:54</t>
  </si>
  <si>
    <t>08:00</t>
  </si>
  <si>
    <t>08:01</t>
  </si>
  <si>
    <t>sortie blanche</t>
  </si>
  <si>
    <t>08:01 - 06/06/18</t>
  </si>
  <si>
    <t>08:05</t>
  </si>
  <si>
    <t>Dispo a 08:09</t>
  </si>
  <si>
    <t>Dispo a 08:00</t>
  </si>
  <si>
    <t>08:23</t>
  </si>
  <si>
    <t>08:30</t>
  </si>
  <si>
    <t>Juvisy</t>
  </si>
  <si>
    <t>08:45 - 06/06/18</t>
  </si>
  <si>
    <t>08:46</t>
  </si>
  <si>
    <t>Monterault Fault Yonne</t>
  </si>
  <si>
    <t>08:47</t>
  </si>
  <si>
    <t>08:48</t>
  </si>
  <si>
    <t>Orsay</t>
  </si>
  <si>
    <t>08:49 - 06/06/18</t>
  </si>
  <si>
    <t>Etampes</t>
  </si>
  <si>
    <t>08:59 - 06/06/18</t>
  </si>
  <si>
    <t>09:01 - 06/06/18</t>
  </si>
  <si>
    <t>depuis: 09:02</t>
  </si>
  <si>
    <t>Dispo a 09:02</t>
  </si>
  <si>
    <t>09:16</t>
  </si>
  <si>
    <t>09:17</t>
  </si>
  <si>
    <t>depuis: 09:21</t>
  </si>
  <si>
    <t>09:22</t>
  </si>
  <si>
    <t>09:23</t>
  </si>
  <si>
    <t>depuis: 09:27</t>
  </si>
  <si>
    <t>09:29</t>
  </si>
  <si>
    <t>Rn</t>
  </si>
  <si>
    <t>11:22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</si>
</sst>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0"/>
  </numFmts>
  <fonts count="16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  <font>
      <b/>
      <i/>
      <sz val="14"/>
      <color rgb="FFFF0000"/>
      <name val="Calibri"/>
      <family val="2"/>
    </font>
    <font>
      <b/>
      <sz val="14"/>
      <color rgb="FFFF0000"/>
      <name val="Calibri (Corps)"/>
      <charset val="1"/>
    </font>
  </fonts>
  <fills count="2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F8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92CE58"/>
        <bgColor indexed="64"/>
      </patternFill>
    </fill>
    <fill>
      <patternFill patternType="solid">
        <fgColor rgb="FF92CE58"/>
        <bgColor rgb="FF000000"/>
      </patternFill>
    </fill>
    <fill>
      <patternFill patternType="solid">
        <fgColor rgb="FFFF9399"/>
        <bgColor indexed="64"/>
      </patternFill>
    </fill>
    <fill>
      <patternFill patternType="solid">
        <fgColor rgb="FFFF9399"/>
        <bgColor rgb="FF000000"/>
      </patternFill>
    </fill>
    <fill>
      <patternFill patternType="solid">
        <fgColor rgb="FF969696"/>
        <bgColor indexed="64"/>
      </patternFill>
    </fill>
    <fill>
      <patternFill patternType="solid">
        <fgColor rgb="FF969696"/>
        <bgColor rgb="FF000000"/>
      </patternFill>
    </fill>
    <fill>
      <patternFill patternType="solid">
        <fgColor rgb="FFFF5050"/>
        <bgColor indexed="64"/>
      </patternFill>
    </fill>
    <fill>
      <patternFill patternType="solid">
        <fgColor rgb="FFFF5050"/>
        <bgColor rgb="FF000000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auto="1"/>
      </left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1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9">
    <xf numFmtId="0" fontId="0" fillId="0" borderId="0" xfId="0"/>
    <xf numFmtId="0" fontId="0" fillId="0" borderId="0" xfId="0" applyFill="1"/>
    <xf numFmtId="1" fontId="1" fillId="3" borderId="1" xfId="0" quotePrefix="1" applyNumberFormat="1" applyFont="1" applyFill="1" applyBorder="1" applyAlignment="1" applyProtection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8" fillId="4" borderId="1" xfId="0" applyNumberFormat="1" applyFont="1" applyFill="1" applyBorder="1" applyAlignment="1" applyProtection="1">
      <alignment horizontal="center" vertical="center"/>
    </xf>
    <xf numFmtId="1" fontId="1" fillId="2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0" borderId="0" xfId="0" applyNumberFormat="1" applyFont="1" applyProtection="1">
      <protection locked="0"/>
    </xf>
    <xf numFmtId="164" fontId="9" fillId="0" borderId="0" xfId="0" applyNumberFormat="1" applyFont="1" applyBorder="1" applyProtection="1">
      <protection locked="0"/>
    </xf>
    <xf numFmtId="0" fontId="0" fillId="0" borderId="0" xfId="0" applyProtection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49" fontId="11" fillId="10" borderId="2" xfId="0" applyNumberFormat="1" applyFont="1" applyFill="1" applyBorder="1" applyAlignment="1">
      <alignment horizontal="center"/>
    </xf>
    <xf numFmtId="49" fontId="11" fillId="10" borderId="2" xfId="0" applyNumberFormat="1" applyFont="1" applyFill="1" applyBorder="1" applyAlignment="1">
      <alignment horizontal="center" wrapText="1"/>
    </xf>
    <xf numFmtId="49" fontId="11" fillId="10" borderId="12" xfId="0" applyNumberFormat="1" applyFont="1" applyFill="1" applyBorder="1" applyAlignment="1">
      <alignment horizontal="center" wrapText="1"/>
    </xf>
    <xf numFmtId="49" fontId="11" fillId="11" borderId="16" xfId="0" applyNumberFormat="1" applyFont="1" applyFill="1" applyBorder="1" applyAlignment="1">
      <alignment horizontal="center" wrapText="1"/>
    </xf>
    <xf numFmtId="165" fontId="11" fillId="11" borderId="17" xfId="0" applyNumberFormat="1" applyFont="1" applyFill="1" applyBorder="1" applyAlignment="1" applyProtection="1">
      <alignment horizontal="center"/>
      <protection locked="0"/>
    </xf>
    <xf numFmtId="164" fontId="11" fillId="11" borderId="18" xfId="0" applyNumberFormat="1" applyFont="1" applyFill="1" applyBorder="1" applyAlignment="1" applyProtection="1">
      <alignment horizontal="center"/>
      <protection locked="0"/>
    </xf>
    <xf numFmtId="49" fontId="11" fillId="11" borderId="18" xfId="0" applyNumberFormat="1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49" fontId="1" fillId="4" borderId="2" xfId="0" applyNumberFormat="1" applyFont="1" applyFill="1" applyBorder="1" applyAlignment="1" applyProtection="1">
      <alignment horizontal="center" vertical="center" shrinkToFit="1"/>
    </xf>
    <xf numFmtId="49" fontId="10" fillId="9" borderId="2" xfId="0" applyNumberFormat="1" applyFont="1" applyFill="1" applyBorder="1" applyAlignment="1" applyProtection="1">
      <alignment horizontal="left" vertical="center" shrinkToFit="1"/>
      <protection locked="0"/>
    </xf>
    <xf numFmtId="49" fontId="1" fillId="0" borderId="2" xfId="0" applyNumberFormat="1" applyFont="1" applyBorder="1" applyAlignment="1" applyProtection="1">
      <alignment horizontal="left" vertical="center" shrinkToFit="1"/>
      <protection locked="0"/>
    </xf>
    <xf numFmtId="0" fontId="1" fillId="4" borderId="1" xfId="0" applyFont="1" applyFill="1" applyBorder="1" applyAlignment="1" applyProtection="1">
      <alignment horizontal="center" vertical="center"/>
    </xf>
    <xf numFmtId="164" fontId="2" fillId="6" borderId="3" xfId="0" applyNumberFormat="1" applyFont="1" applyFill="1" applyBorder="1" applyAlignment="1" applyProtection="1">
      <alignment horizontal="left" vertical="center"/>
    </xf>
    <xf numFmtId="49" fontId="1" fillId="4" borderId="1" xfId="0" applyNumberFormat="1" applyFont="1" applyFill="1" applyBorder="1" applyAlignment="1" applyProtection="1">
      <alignment horizontal="center" vertical="center" shrinkToFit="1"/>
    </xf>
    <xf numFmtId="165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164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center"/>
    </xf>
    <xf numFmtId="49" fontId="2" fillId="3" borderId="1" xfId="0" applyNumberFormat="1" applyFont="1" applyFill="1" applyBorder="1" applyAlignment="1" applyProtection="1">
      <alignment horizontal="left" vertical="center"/>
      <protection locked="0"/>
    </xf>
    <xf numFmtId="49" fontId="6" fillId="3" borderId="8" xfId="0" applyNumberFormat="1" applyFont="1" applyFill="1" applyBorder="1" applyAlignment="1" applyProtection="1">
      <alignment vertical="center"/>
      <protection locked="0"/>
    </xf>
    <xf numFmtId="49" fontId="6" fillId="3" borderId="2" xfId="0" applyNumberFormat="1" applyFont="1" applyFill="1" applyBorder="1" applyAlignment="1" applyProtection="1">
      <alignment vertical="center"/>
      <protection locked="0"/>
    </xf>
    <xf numFmtId="164" fontId="2" fillId="2" borderId="3" xfId="0" applyNumberFormat="1" applyFont="1" applyFill="1" applyBorder="1" applyAlignment="1" applyProtection="1">
      <alignment horizontal="left" vertical="center"/>
      <protection locked="0"/>
    </xf>
    <xf numFmtId="0" fontId="2" fillId="5" borderId="1" xfId="0" applyFont="1" applyFill="1" applyBorder="1" applyAlignment="1" applyProtection="1">
      <alignment horizontal="left" vertical="center" wrapText="1"/>
      <protection locked="0"/>
    </xf>
    <xf numFmtId="49" fontId="2" fillId="5" borderId="1" xfId="0" applyNumberFormat="1" applyFont="1" applyFill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" fillId="3" borderId="1" xfId="0" applyFont="1" applyFill="1" applyBorder="1" applyAlignment="1" applyProtection="1">
      <alignment horizontal="left" vertical="center"/>
      <protection locked="0"/>
    </xf>
    <xf numFmtId="164" fontId="2" fillId="2" borderId="3" xfId="0" applyNumberFormat="1" applyFont="1" applyFill="1" applyBorder="1" applyAlignment="1" applyProtection="1">
      <alignment vertical="center"/>
      <protection locked="0"/>
    </xf>
    <xf numFmtId="49" fontId="2" fillId="3" borderId="1" xfId="0" applyNumberFormat="1" applyFont="1" applyFill="1" applyBorder="1" applyAlignment="1" applyProtection="1">
      <alignment horizontal="left" vertical="center" wrapText="1"/>
      <protection locked="0"/>
    </xf>
    <xf numFmtId="0" fontId="2" fillId="3" borderId="10" xfId="0" applyFont="1" applyFill="1" applyBorder="1" applyAlignment="1" applyProtection="1">
      <alignment horizontal="left" vertical="center"/>
      <protection locked="0"/>
    </xf>
    <xf numFmtId="49" fontId="2" fillId="3" borderId="10" xfId="0" applyNumberFormat="1" applyFont="1" applyFill="1" applyBorder="1" applyAlignment="1" applyProtection="1">
      <alignment horizontal="left" vertical="center" wrapText="1"/>
      <protection locked="0"/>
    </xf>
    <xf numFmtId="49" fontId="6" fillId="3" borderId="5" xfId="0" applyNumberFormat="1" applyFont="1" applyFill="1" applyBorder="1" applyAlignment="1" applyProtection="1">
      <alignment vertical="center"/>
      <protection locked="0"/>
    </xf>
    <xf numFmtId="49" fontId="6" fillId="3" borderId="7" xfId="0" applyNumberFormat="1" applyFont="1" applyFill="1" applyBorder="1" applyAlignment="1" applyProtection="1">
      <alignment vertical="center"/>
      <protection locked="0"/>
    </xf>
    <xf numFmtId="0" fontId="2" fillId="5" borderId="10" xfId="0" applyFont="1" applyFill="1" applyBorder="1" applyAlignment="1" applyProtection="1">
      <alignment horizontal="left" vertical="center" wrapText="1"/>
      <protection locked="0"/>
    </xf>
    <xf numFmtId="49" fontId="2" fillId="5" borderId="10" xfId="0" applyNumberFormat="1" applyFont="1" applyFill="1" applyBorder="1" applyAlignment="1" applyProtection="1">
      <alignment vertical="center" wrapText="1"/>
      <protection locked="0"/>
    </xf>
    <xf numFmtId="0" fontId="2" fillId="0" borderId="10" xfId="0" applyFont="1" applyBorder="1" applyAlignment="1" applyProtection="1">
      <alignment vertical="center"/>
      <protection locked="0"/>
    </xf>
    <xf numFmtId="164" fontId="2" fillId="2" borderId="0" xfId="0" applyNumberFormat="1" applyFont="1" applyFill="1" applyBorder="1" applyAlignment="1" applyProtection="1">
      <alignment vertical="center"/>
      <protection locked="0"/>
    </xf>
    <xf numFmtId="49" fontId="2" fillId="3" borderId="6" xfId="0" applyNumberFormat="1" applyFont="1" applyFill="1" applyBorder="1" applyAlignment="1" applyProtection="1">
      <alignment horizontal="left" vertical="center" wrapText="1"/>
      <protection locked="0"/>
    </xf>
    <xf numFmtId="0" fontId="2" fillId="5" borderId="11" xfId="0" applyFont="1" applyFill="1" applyBorder="1" applyAlignment="1" applyProtection="1">
      <alignment horizontal="left" vertical="center" wrapText="1"/>
      <protection locked="0"/>
    </xf>
    <xf numFmtId="49" fontId="2" fillId="5" borderId="11" xfId="0" applyNumberFormat="1" applyFont="1" applyFill="1" applyBorder="1" applyAlignment="1" applyProtection="1">
      <alignment vertical="center" wrapText="1"/>
      <protection locked="0"/>
    </xf>
    <xf numFmtId="0" fontId="2" fillId="0" borderId="11" xfId="0" applyFont="1" applyBorder="1" applyAlignment="1" applyProtection="1">
      <alignment vertical="center"/>
      <protection locked="0"/>
    </xf>
    <xf numFmtId="49" fontId="2" fillId="3" borderId="0" xfId="0" applyNumberFormat="1" applyFont="1" applyFill="1" applyBorder="1" applyAlignment="1" applyProtection="1">
      <alignment horizontal="left" vertical="center"/>
      <protection locked="0"/>
    </xf>
    <xf numFmtId="49" fontId="6" fillId="3" borderId="0" xfId="0" applyNumberFormat="1" applyFont="1" applyFill="1" applyBorder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165" fontId="7" fillId="9" borderId="9" xfId="0" applyNumberFormat="1" applyFont="1" applyFill="1" applyBorder="1" applyAlignment="1" applyProtection="1">
      <alignment horizontal="left" vertical="center" wrapText="1"/>
      <protection locked="0"/>
    </xf>
    <xf numFmtId="164" fontId="7" fillId="9" borderId="9" xfId="0" applyNumberFormat="1" applyFont="1" applyFill="1" applyBorder="1" applyAlignment="1" applyProtection="1">
      <alignment horizontal="left" vertical="center"/>
      <protection locked="0"/>
    </xf>
    <xf numFmtId="0" fontId="2" fillId="3" borderId="1" xfId="0" applyFont="1" applyFill="1" applyBorder="1" applyAlignment="1" applyProtection="1">
      <alignment horizontal="left" vertical="center"/>
    </xf>
    <xf numFmtId="0" fontId="2" fillId="3" borderId="10" xfId="0" applyFont="1" applyFill="1" applyBorder="1" applyAlignment="1" applyProtection="1">
      <alignment horizontal="left" vertical="center"/>
    </xf>
    <xf numFmtId="1" fontId="1" fillId="3" borderId="10" xfId="0" applyNumberFormat="1" applyFont="1" applyFill="1" applyBorder="1" applyAlignment="1" applyProtection="1">
      <alignment horizontal="center" vertical="center" wrapText="1"/>
    </xf>
    <xf numFmtId="1" fontId="1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left" vertical="center"/>
      <protection locked="0"/>
    </xf>
    <xf numFmtId="49" fontId="2" fillId="2" borderId="6" xfId="0" applyNumberFormat="1" applyFont="1" applyFill="1" applyBorder="1" applyAlignment="1" applyProtection="1">
      <alignment horizontal="left" vertical="center" wrapText="1"/>
      <protection locked="0"/>
    </xf>
    <xf numFmtId="164" fontId="2" fillId="2" borderId="7" xfId="0" applyNumberFormat="1" applyFont="1" applyFill="1" applyBorder="1" applyAlignment="1" applyProtection="1">
      <alignment vertical="center"/>
      <protection locked="0"/>
    </xf>
    <xf numFmtId="0" fontId="2" fillId="3" borderId="0" xfId="0" applyFont="1" applyFill="1" applyBorder="1" applyAlignment="1" applyProtection="1">
      <alignment horizontal="left" vertical="center"/>
      <protection locked="0"/>
    </xf>
    <xf numFmtId="49" fontId="2" fillId="3" borderId="0" xfId="0" applyNumberFormat="1" applyFont="1" applyFill="1" applyBorder="1" applyAlignment="1" applyProtection="1">
      <alignment horizontal="left" vertical="center" wrapText="1"/>
      <protection locked="0"/>
    </xf>
    <xf numFmtId="49" fontId="2" fillId="2" borderId="0" xfId="0" applyNumberFormat="1" applyFont="1" applyFill="1" applyBorder="1" applyAlignment="1" applyProtection="1">
      <alignment horizontal="left" vertical="center" wrapText="1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49" fontId="2" fillId="0" borderId="1" xfId="0" applyNumberFormat="1" applyFont="1" applyBorder="1" applyAlignment="1" applyProtection="1">
      <alignment vertical="center" shrinkToFit="1"/>
      <protection locked="0"/>
    </xf>
    <xf numFmtId="165" fontId="2" fillId="0" borderId="1" xfId="0" applyNumberFormat="1" applyFont="1" applyBorder="1" applyAlignment="1" applyProtection="1">
      <alignment horizontal="center" vertical="center" shrinkToFit="1"/>
      <protection locked="0"/>
    </xf>
    <xf numFmtId="164" fontId="2" fillId="0" borderId="1" xfId="0" applyNumberFormat="1" applyFont="1" applyBorder="1" applyAlignment="1" applyProtection="1">
      <alignment horizontal="left" vertical="center" shrinkToFit="1"/>
      <protection locked="0"/>
    </xf>
    <xf numFmtId="49" fontId="1" fillId="0" borderId="1" xfId="0" applyNumberFormat="1" applyFont="1" applyBorder="1" applyAlignment="1" applyProtection="1">
      <alignment horizontal="left" vertical="center"/>
      <protection locked="0"/>
    </xf>
    <xf numFmtId="49" fontId="2" fillId="0" borderId="1" xfId="0" applyNumberFormat="1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 wrapText="1"/>
      <protection locked="0"/>
    </xf>
    <xf numFmtId="49" fontId="2" fillId="0" borderId="1" xfId="0" applyNumberFormat="1" applyFont="1" applyBorder="1" applyAlignment="1" applyProtection="1">
      <alignment vertical="center" wrapText="1"/>
      <protection locked="0"/>
    </xf>
    <xf numFmtId="0" fontId="2" fillId="8" borderId="1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/>
    <xf numFmtId="0" fontId="1" fillId="2" borderId="0" xfId="0" applyFont="1" applyFill="1" applyBorder="1" applyAlignment="1" applyProtection="1">
      <alignment horizontal="center" vertical="center"/>
    </xf>
    <xf numFmtId="49" fontId="1" fillId="4" borderId="2" xfId="0" applyNumberFormat="1" applyFont="1" applyFill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1" fontId="1" fillId="2" borderId="1" xfId="0" quotePrefix="1" applyNumberFormat="1" applyFont="1" applyFill="1" applyBorder="1" applyAlignment="1" applyProtection="1">
      <alignment horizontal="center" vertical="center" wrapText="1"/>
    </xf>
    <xf numFmtId="0" fontId="2" fillId="8" borderId="11" xfId="0" applyFont="1" applyFill="1" applyBorder="1" applyAlignment="1" applyProtection="1">
      <alignment horizontal="center" vertical="center"/>
      <protection locked="0"/>
    </xf>
    <xf numFmtId="49" fontId="2" fillId="12" borderId="2" xfId="0" applyNumberFormat="1" applyFont="1" applyFill="1" applyBorder="1" applyAlignment="1" applyProtection="1">
      <alignment horizontal="center" vertical="center"/>
      <protection locked="0"/>
    </xf>
    <xf numFmtId="49" fontId="10" fillId="13" borderId="2" xfId="0" applyNumberFormat="1" applyFont="1" applyFill="1" applyBorder="1" applyAlignment="1" applyProtection="1">
      <alignment horizontal="left" vertical="center" shrinkToFit="1"/>
      <protection locked="0"/>
    </xf>
    <xf numFmtId="49" fontId="2" fillId="12" borderId="1" xfId="0" applyNumberFormat="1" applyFont="1" applyFill="1" applyBorder="1" applyAlignment="1" applyProtection="1">
      <alignment vertical="center" shrinkToFit="1"/>
      <protection locked="0"/>
    </xf>
    <xf numFmtId="165" fontId="2" fillId="12" borderId="1" xfId="0" applyNumberFormat="1" applyFont="1" applyFill="1" applyBorder="1" applyAlignment="1" applyProtection="1">
      <alignment horizontal="center" vertical="center" shrinkToFit="1"/>
      <protection locked="0"/>
    </xf>
    <xf numFmtId="164" fontId="2" fillId="12" borderId="1" xfId="0" applyNumberFormat="1" applyFont="1" applyFill="1" applyBorder="1" applyAlignment="1" applyProtection="1">
      <alignment horizontal="left" vertical="center" shrinkToFit="1"/>
      <protection locked="0"/>
    </xf>
    <xf numFmtId="49" fontId="1" fillId="12" borderId="1" xfId="0" applyNumberFormat="1" applyFont="1" applyFill="1" applyBorder="1" applyAlignment="1" applyProtection="1">
      <alignment horizontal="left" vertical="center"/>
      <protection locked="0"/>
    </xf>
    <xf numFmtId="49" fontId="2" fillId="12" borderId="1" xfId="0" applyNumberFormat="1" applyFont="1" applyFill="1" applyBorder="1" applyAlignment="1" applyProtection="1">
      <alignment horizontal="left" vertical="center"/>
      <protection locked="0"/>
    </xf>
    <xf numFmtId="49" fontId="2" fillId="14" borderId="2" xfId="0" applyNumberFormat="1" applyFont="1" applyFill="1" applyBorder="1" applyAlignment="1" applyProtection="1">
      <alignment horizontal="center" vertical="center"/>
      <protection locked="0"/>
    </xf>
    <xf numFmtId="49" fontId="2" fillId="14" borderId="1" xfId="0" applyNumberFormat="1" applyFont="1" applyFill="1" applyBorder="1" applyAlignment="1" applyProtection="1">
      <alignment vertical="center" shrinkToFit="1"/>
      <protection locked="0"/>
    </xf>
    <xf numFmtId="165" fontId="2" fillId="14" borderId="1" xfId="0" applyNumberFormat="1" applyFont="1" applyFill="1" applyBorder="1" applyAlignment="1" applyProtection="1">
      <alignment horizontal="center" vertical="center" shrinkToFit="1"/>
      <protection locked="0"/>
    </xf>
    <xf numFmtId="49" fontId="2" fillId="5" borderId="2" xfId="0" applyNumberFormat="1" applyFont="1" applyFill="1" applyBorder="1" applyAlignment="1" applyProtection="1">
      <alignment horizontal="center" vertical="center"/>
      <protection locked="0"/>
    </xf>
    <xf numFmtId="49" fontId="2" fillId="5" borderId="1" xfId="0" applyNumberFormat="1" applyFont="1" applyFill="1" applyBorder="1" applyAlignment="1" applyProtection="1">
      <alignment vertical="center" shrinkToFit="1"/>
      <protection locked="0"/>
    </xf>
    <xf numFmtId="165" fontId="2" fillId="5" borderId="1" xfId="0" applyNumberFormat="1" applyFont="1" applyFill="1" applyBorder="1" applyAlignment="1" applyProtection="1">
      <alignment horizontal="center" vertical="center" shrinkToFit="1"/>
      <protection locked="0"/>
    </xf>
    <xf numFmtId="164" fontId="2" fillId="5" borderId="1" xfId="0" applyNumberFormat="1" applyFont="1" applyFill="1" applyBorder="1" applyAlignment="1" applyProtection="1">
      <alignment horizontal="left" vertical="center" shrinkToFit="1"/>
      <protection locked="0"/>
    </xf>
    <xf numFmtId="49" fontId="1" fillId="5" borderId="1" xfId="0" applyNumberFormat="1" applyFont="1" applyFill="1" applyBorder="1" applyAlignment="1" applyProtection="1">
      <alignment horizontal="left" vertical="center"/>
      <protection locked="0"/>
    </xf>
    <xf numFmtId="49" fontId="2" fillId="5" borderId="1" xfId="0" applyNumberFormat="1" applyFont="1" applyFill="1" applyBorder="1" applyAlignment="1" applyProtection="1">
      <alignment horizontal="left" vertical="center"/>
      <protection locked="0"/>
    </xf>
    <xf numFmtId="49" fontId="1" fillId="14" borderId="1" xfId="0" applyNumberFormat="1" applyFont="1" applyFill="1" applyBorder="1" applyAlignment="1" applyProtection="1">
      <alignment horizontal="left" vertical="center"/>
      <protection locked="0"/>
    </xf>
    <xf numFmtId="49" fontId="10" fillId="15" borderId="2" xfId="0" applyNumberFormat="1" applyFont="1" applyFill="1" applyBorder="1" applyAlignment="1" applyProtection="1">
      <alignment horizontal="left" vertical="center" shrinkToFit="1"/>
      <protection locked="0"/>
    </xf>
    <xf numFmtId="49" fontId="2" fillId="14" borderId="1" xfId="0" applyNumberFormat="1" applyFont="1" applyFill="1" applyBorder="1" applyAlignment="1" applyProtection="1">
      <alignment horizontal="left" vertical="center"/>
      <protection locked="0"/>
    </xf>
    <xf numFmtId="164" fontId="2" fillId="14" borderId="1" xfId="0" applyNumberFormat="1" applyFont="1" applyFill="1" applyBorder="1" applyAlignment="1" applyProtection="1">
      <alignment horizontal="left" vertical="center" shrinkToFit="1"/>
      <protection locked="0"/>
    </xf>
    <xf numFmtId="49" fontId="2" fillId="16" borderId="2" xfId="0" applyNumberFormat="1" applyFont="1" applyFill="1" applyBorder="1" applyAlignment="1" applyProtection="1">
      <alignment horizontal="center" vertical="center"/>
      <protection locked="0"/>
    </xf>
    <xf numFmtId="49" fontId="2" fillId="16" borderId="1" xfId="0" applyNumberFormat="1" applyFont="1" applyFill="1" applyBorder="1" applyAlignment="1" applyProtection="1">
      <alignment vertical="center" shrinkToFit="1"/>
      <protection locked="0"/>
    </xf>
    <xf numFmtId="165" fontId="2" fillId="16" borderId="1" xfId="0" applyNumberFormat="1" applyFont="1" applyFill="1" applyBorder="1" applyAlignment="1" applyProtection="1">
      <alignment horizontal="center" vertical="center" shrinkToFit="1"/>
      <protection locked="0"/>
    </xf>
    <xf numFmtId="49" fontId="2" fillId="16" borderId="1" xfId="0" applyNumberFormat="1" applyFont="1" applyFill="1" applyBorder="1" applyAlignment="1" applyProtection="1">
      <alignment horizontal="left" vertical="center"/>
      <protection locked="0"/>
    </xf>
    <xf numFmtId="49" fontId="10" fillId="17" borderId="2" xfId="0" applyNumberFormat="1" applyFont="1" applyFill="1" applyBorder="1" applyAlignment="1" applyProtection="1">
      <alignment horizontal="left" vertical="center" shrinkToFit="1"/>
      <protection locked="0"/>
    </xf>
    <xf numFmtId="164" fontId="2" fillId="16" borderId="1" xfId="0" applyNumberFormat="1" applyFont="1" applyFill="1" applyBorder="1" applyAlignment="1" applyProtection="1">
      <alignment horizontal="left" vertical="center" shrinkToFit="1"/>
      <protection locked="0"/>
    </xf>
    <xf numFmtId="49" fontId="1" fillId="16" borderId="1" xfId="0" applyNumberFormat="1" applyFont="1" applyFill="1" applyBorder="1" applyAlignment="1" applyProtection="1">
      <alignment horizontal="left" vertical="center"/>
      <protection locked="0"/>
    </xf>
    <xf numFmtId="49" fontId="7" fillId="9" borderId="9" xfId="0" applyNumberFormat="1" applyFont="1" applyFill="1" applyBorder="1" applyAlignment="1" applyProtection="1">
      <alignment horizontal="center" vertical="center"/>
      <protection locked="0"/>
    </xf>
    <xf numFmtId="49" fontId="1" fillId="5" borderId="2" xfId="0" applyNumberFormat="1" applyFont="1" applyFill="1" applyBorder="1" applyAlignment="1" applyProtection="1">
      <alignment horizontal="left" vertical="center" shrinkToFit="1"/>
      <protection locked="0"/>
    </xf>
    <xf numFmtId="49" fontId="7" fillId="9" borderId="9" xfId="0" applyNumberFormat="1" applyFont="1" applyFill="1" applyBorder="1" applyAlignment="1" applyProtection="1">
      <alignment vertical="center" shrinkToFit="1"/>
      <protection locked="0"/>
    </xf>
    <xf numFmtId="165" fontId="7" fillId="9" borderId="9" xfId="0" applyNumberFormat="1" applyFont="1" applyFill="1" applyBorder="1" applyAlignment="1" applyProtection="1">
      <alignment horizontal="center" vertical="center" shrinkToFit="1"/>
      <protection locked="0"/>
    </xf>
    <xf numFmtId="164" fontId="7" fillId="9" borderId="9" xfId="0" applyNumberFormat="1" applyFont="1" applyFill="1" applyBorder="1" applyAlignment="1" applyProtection="1">
      <alignment horizontal="left" vertical="center" shrinkToFit="1"/>
      <protection locked="0"/>
    </xf>
    <xf numFmtId="49" fontId="10" fillId="9" borderId="9" xfId="0" applyNumberFormat="1" applyFont="1" applyFill="1" applyBorder="1" applyAlignment="1" applyProtection="1">
      <alignment horizontal="left" vertical="center" shrinkToFit="1"/>
      <protection locked="0"/>
    </xf>
    <xf numFmtId="49" fontId="7" fillId="9" borderId="9" xfId="0" applyNumberFormat="1" applyFont="1" applyFill="1" applyBorder="1" applyAlignment="1" applyProtection="1">
      <alignment horizontal="left" vertical="center" shrinkToFit="1"/>
      <protection locked="0"/>
    </xf>
    <xf numFmtId="49" fontId="10" fillId="5" borderId="9" xfId="0" applyNumberFormat="1" applyFont="1" applyFill="1" applyBorder="1" applyAlignment="1" applyProtection="1">
      <alignment horizontal="left" vertical="center" shrinkToFit="1"/>
      <protection locked="0"/>
    </xf>
    <xf numFmtId="49" fontId="7" fillId="5" borderId="9" xfId="0" applyNumberFormat="1" applyFont="1" applyFill="1" applyBorder="1" applyAlignment="1" applyProtection="1">
      <alignment horizontal="center" vertical="center"/>
      <protection locked="0"/>
    </xf>
    <xf numFmtId="49" fontId="7" fillId="5" borderId="9" xfId="0" applyNumberFormat="1" applyFont="1" applyFill="1" applyBorder="1" applyAlignment="1" applyProtection="1">
      <alignment vertical="center" shrinkToFit="1"/>
      <protection locked="0"/>
    </xf>
    <xf numFmtId="165" fontId="7" fillId="5" borderId="9" xfId="0" applyNumberFormat="1" applyFont="1" applyFill="1" applyBorder="1" applyAlignment="1" applyProtection="1">
      <alignment horizontal="center" vertical="center" shrinkToFit="1"/>
      <protection locked="0"/>
    </xf>
    <xf numFmtId="164" fontId="7" fillId="5" borderId="9" xfId="0" applyNumberFormat="1" applyFont="1" applyFill="1" applyBorder="1" applyAlignment="1" applyProtection="1">
      <alignment horizontal="left" vertical="center" shrinkToFit="1"/>
      <protection locked="0"/>
    </xf>
    <xf numFmtId="49" fontId="7" fillId="5" borderId="3" xfId="0" applyNumberFormat="1" applyFont="1" applyFill="1" applyBorder="1" applyAlignment="1" applyProtection="1">
      <alignment horizontal="center" vertical="center"/>
      <protection locked="0"/>
    </xf>
    <xf numFmtId="49" fontId="10" fillId="5" borderId="3" xfId="0" applyNumberFormat="1" applyFont="1" applyFill="1" applyBorder="1" applyAlignment="1" applyProtection="1">
      <alignment horizontal="left" vertical="center" shrinkToFit="1"/>
      <protection locked="0"/>
    </xf>
    <xf numFmtId="49" fontId="7" fillId="5" borderId="3" xfId="0" applyNumberFormat="1" applyFont="1" applyFill="1" applyBorder="1" applyAlignment="1" applyProtection="1">
      <alignment vertical="center" shrinkToFit="1"/>
      <protection locked="0"/>
    </xf>
    <xf numFmtId="165" fontId="7" fillId="5" borderId="3" xfId="0" applyNumberFormat="1" applyFont="1" applyFill="1" applyBorder="1" applyAlignment="1" applyProtection="1">
      <alignment horizontal="center" vertical="center" shrinkToFit="1"/>
      <protection locked="0"/>
    </xf>
    <xf numFmtId="164" fontId="7" fillId="5" borderId="3" xfId="0" applyNumberFormat="1" applyFont="1" applyFill="1" applyBorder="1" applyAlignment="1" applyProtection="1">
      <alignment horizontal="left" vertical="center" shrinkToFit="1"/>
      <protection locked="0"/>
    </xf>
    <xf numFmtId="49" fontId="1" fillId="5" borderId="10" xfId="0" applyNumberFormat="1" applyFont="1" applyFill="1" applyBorder="1" applyAlignment="1" applyProtection="1">
      <alignment horizontal="left" vertical="center"/>
      <protection locked="0"/>
    </xf>
    <xf numFmtId="49" fontId="2" fillId="5" borderId="10" xfId="0" applyNumberFormat="1" applyFont="1" applyFill="1" applyBorder="1" applyAlignment="1" applyProtection="1">
      <alignment horizontal="left" vertical="center"/>
      <protection locked="0"/>
    </xf>
    <xf numFmtId="49" fontId="7" fillId="9" borderId="1" xfId="0" applyNumberFormat="1" applyFont="1" applyFill="1" applyBorder="1" applyAlignment="1" applyProtection="1">
      <alignment horizontal="center" vertical="center"/>
      <protection locked="0"/>
    </xf>
    <xf numFmtId="49" fontId="7" fillId="9" borderId="2" xfId="0" applyNumberFormat="1" applyFont="1" applyFill="1" applyBorder="1" applyAlignment="1" applyProtection="1">
      <alignment horizontal="center" vertical="center"/>
      <protection locked="0"/>
    </xf>
    <xf numFmtId="49" fontId="7" fillId="5" borderId="2" xfId="0" applyNumberFormat="1" applyFont="1" applyFill="1" applyBorder="1" applyAlignment="1" applyProtection="1">
      <alignment vertical="center" shrinkToFit="1"/>
      <protection locked="0"/>
    </xf>
    <xf numFmtId="49" fontId="7" fillId="9" borderId="2" xfId="0" applyNumberFormat="1" applyFont="1" applyFill="1" applyBorder="1" applyAlignment="1" applyProtection="1">
      <alignment vertical="center" shrinkToFit="1"/>
      <protection locked="0"/>
    </xf>
    <xf numFmtId="165" fontId="7" fillId="9" borderId="2" xfId="0" applyNumberFormat="1" applyFont="1" applyFill="1" applyBorder="1" applyAlignment="1" applyProtection="1">
      <alignment horizontal="center" vertical="center" shrinkToFit="1"/>
      <protection locked="0"/>
    </xf>
    <xf numFmtId="164" fontId="7" fillId="9" borderId="2" xfId="0" applyNumberFormat="1" applyFont="1" applyFill="1" applyBorder="1" applyAlignment="1" applyProtection="1">
      <alignment horizontal="left" vertical="center" shrinkToFit="1"/>
      <protection locked="0"/>
    </xf>
    <xf numFmtId="49" fontId="1" fillId="5" borderId="11" xfId="0" applyNumberFormat="1" applyFont="1" applyFill="1" applyBorder="1" applyAlignment="1" applyProtection="1">
      <alignment vertical="center"/>
      <protection locked="0"/>
    </xf>
    <xf numFmtId="49" fontId="2" fillId="5" borderId="11" xfId="0" applyNumberFormat="1" applyFont="1" applyFill="1" applyBorder="1" applyAlignment="1" applyProtection="1">
      <alignment horizontal="left" vertical="center"/>
      <protection locked="0"/>
    </xf>
    <xf numFmtId="49" fontId="1" fillId="5" borderId="1" xfId="0" applyNumberFormat="1" applyFont="1" applyFill="1" applyBorder="1" applyAlignment="1" applyProtection="1">
      <alignment vertical="center"/>
      <protection locked="0"/>
    </xf>
    <xf numFmtId="49" fontId="7" fillId="9" borderId="9" xfId="0" applyNumberFormat="1" applyFont="1" applyFill="1" applyBorder="1" applyAlignment="1" applyProtection="1">
      <alignment horizontal="left" vertical="center" wrapText="1"/>
      <protection locked="0"/>
    </xf>
    <xf numFmtId="49" fontId="7" fillId="5" borderId="9" xfId="0" applyNumberFormat="1" applyFont="1" applyFill="1" applyBorder="1" applyAlignment="1" applyProtection="1">
      <alignment horizontal="left" vertical="center" shrinkToFit="1"/>
      <protection locked="0"/>
    </xf>
    <xf numFmtId="164" fontId="2" fillId="5" borderId="2" xfId="0" applyNumberFormat="1" applyFont="1" applyFill="1" applyBorder="1" applyAlignment="1" applyProtection="1">
      <alignment horizontal="left" vertical="center" shrinkToFit="1"/>
      <protection locked="0"/>
    </xf>
    <xf numFmtId="49" fontId="10" fillId="5" borderId="2" xfId="0" applyNumberFormat="1" applyFont="1" applyFill="1" applyBorder="1" applyAlignment="1" applyProtection="1">
      <alignment horizontal="left" vertical="center" shrinkToFit="1"/>
      <protection locked="0"/>
    </xf>
    <xf numFmtId="165" fontId="2" fillId="5" borderId="1" xfId="0" applyNumberFormat="1" applyFont="1" applyFill="1" applyBorder="1" applyAlignment="1" applyProtection="1">
      <alignment horizontal="left" vertical="center" shrinkToFit="1"/>
      <protection locked="0"/>
    </xf>
    <xf numFmtId="49" fontId="7" fillId="15" borderId="9" xfId="0" applyNumberFormat="1" applyFont="1" applyFill="1" applyBorder="1" applyAlignment="1" applyProtection="1">
      <alignment horizontal="center" vertical="center"/>
      <protection locked="0"/>
    </xf>
    <xf numFmtId="49" fontId="10" fillId="15" borderId="9" xfId="0" applyNumberFormat="1" applyFont="1" applyFill="1" applyBorder="1" applyAlignment="1" applyProtection="1">
      <alignment horizontal="left" vertical="center" shrinkToFit="1"/>
      <protection locked="0"/>
    </xf>
    <xf numFmtId="49" fontId="7" fillId="15" borderId="9" xfId="0" applyNumberFormat="1" applyFont="1" applyFill="1" applyBorder="1" applyAlignment="1" applyProtection="1">
      <alignment vertical="center" shrinkToFit="1"/>
      <protection locked="0"/>
    </xf>
    <xf numFmtId="165" fontId="7" fillId="15" borderId="9" xfId="0" applyNumberFormat="1" applyFont="1" applyFill="1" applyBorder="1" applyAlignment="1" applyProtection="1">
      <alignment horizontal="center" vertical="center" shrinkToFit="1"/>
      <protection locked="0"/>
    </xf>
    <xf numFmtId="164" fontId="7" fillId="15" borderId="9" xfId="0" applyNumberFormat="1" applyFont="1" applyFill="1" applyBorder="1" applyAlignment="1" applyProtection="1">
      <alignment horizontal="left" vertical="center" shrinkToFit="1"/>
      <protection locked="0"/>
    </xf>
    <xf numFmtId="49" fontId="1" fillId="14" borderId="2" xfId="0" applyNumberFormat="1" applyFont="1" applyFill="1" applyBorder="1" applyAlignment="1" applyProtection="1">
      <alignment horizontal="left" vertical="center" shrinkToFit="1"/>
      <protection locked="0"/>
    </xf>
    <xf numFmtId="49" fontId="2" fillId="14" borderId="1" xfId="0" applyNumberFormat="1" applyFont="1" applyFill="1" applyBorder="1" applyAlignment="1" applyProtection="1">
      <alignment vertical="center" wrapText="1"/>
      <protection locked="0"/>
    </xf>
    <xf numFmtId="49" fontId="2" fillId="18" borderId="2" xfId="0" applyNumberFormat="1" applyFont="1" applyFill="1" applyBorder="1" applyAlignment="1" applyProtection="1">
      <alignment horizontal="center" vertical="center"/>
      <protection locked="0"/>
    </xf>
    <xf numFmtId="49" fontId="10" fillId="19" borderId="9" xfId="0" applyNumberFormat="1" applyFont="1" applyFill="1" applyBorder="1" applyAlignment="1" applyProtection="1">
      <alignment horizontal="left" vertical="center" shrinkToFit="1"/>
      <protection locked="0"/>
    </xf>
    <xf numFmtId="49" fontId="2" fillId="18" borderId="1" xfId="0" applyNumberFormat="1" applyFont="1" applyFill="1" applyBorder="1" applyAlignment="1" applyProtection="1">
      <alignment vertical="center" shrinkToFit="1"/>
      <protection locked="0"/>
    </xf>
    <xf numFmtId="165" fontId="2" fillId="18" borderId="1" xfId="0" applyNumberFormat="1" applyFont="1" applyFill="1" applyBorder="1" applyAlignment="1" applyProtection="1">
      <alignment horizontal="center" vertical="center" shrinkToFit="1"/>
      <protection locked="0"/>
    </xf>
    <xf numFmtId="164" fontId="2" fillId="18" borderId="1" xfId="0" applyNumberFormat="1" applyFont="1" applyFill="1" applyBorder="1" applyAlignment="1" applyProtection="1">
      <alignment horizontal="left" vertical="center" shrinkToFit="1"/>
      <protection locked="0"/>
    </xf>
    <xf numFmtId="49" fontId="1" fillId="18" borderId="1" xfId="0" applyNumberFormat="1" applyFont="1" applyFill="1" applyBorder="1" applyAlignment="1" applyProtection="1">
      <alignment horizontal="left" vertical="center"/>
      <protection locked="0"/>
    </xf>
    <xf numFmtId="49" fontId="2" fillId="18" borderId="1" xfId="0" applyNumberFormat="1" applyFont="1" applyFill="1" applyBorder="1" applyAlignment="1" applyProtection="1">
      <alignment horizontal="left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49" fontId="1" fillId="4" borderId="8" xfId="0" applyNumberFormat="1" applyFont="1" applyFill="1" applyBorder="1" applyAlignment="1" applyProtection="1">
      <alignment horizontal="center" vertical="center"/>
    </xf>
    <xf numFmtId="49" fontId="1" fillId="4" borderId="2" xfId="0" applyNumberFormat="1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0" fontId="1" fillId="4" borderId="12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1" fontId="1" fillId="2" borderId="1" xfId="0" quotePrefix="1" applyNumberFormat="1" applyFont="1" applyFill="1" applyBorder="1" applyAlignment="1" applyProtection="1">
      <alignment horizontal="center" vertical="center" wrapText="1"/>
    </xf>
    <xf numFmtId="1" fontId="1" fillId="2" borderId="8" xfId="0" applyNumberFormat="1" applyFont="1" applyFill="1" applyBorder="1" applyAlignment="1" applyProtection="1">
      <alignment horizontal="center" vertical="center" wrapText="1"/>
    </xf>
    <xf numFmtId="1" fontId="1" fillId="2" borderId="2" xfId="0" applyNumberFormat="1" applyFont="1" applyFill="1" applyBorder="1" applyAlignment="1" applyProtection="1">
      <alignment horizontal="center" vertical="center" wrapText="1"/>
    </xf>
    <xf numFmtId="0" fontId="1" fillId="4" borderId="13" xfId="0" applyFont="1" applyFill="1" applyBorder="1" applyAlignment="1" applyProtection="1">
      <alignment horizontal="center" vertical="center"/>
    </xf>
    <xf numFmtId="0" fontId="1" fillId="4" borderId="14" xfId="0" applyFont="1" applyFill="1" applyBorder="1" applyAlignment="1" applyProtection="1">
      <alignment horizontal="center" vertical="center"/>
    </xf>
    <xf numFmtId="1" fontId="5" fillId="4" borderId="14" xfId="0" applyNumberFormat="1" applyFont="1" applyFill="1" applyBorder="1" applyAlignment="1" applyProtection="1">
      <alignment horizontal="center" vertical="center" wrapText="1"/>
    </xf>
    <xf numFmtId="1" fontId="5" fillId="4" borderId="9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1" fillId="2" borderId="10" xfId="0" applyNumberFormat="1" applyFont="1" applyFill="1" applyBorder="1" applyAlignment="1" applyProtection="1">
      <alignment horizontal="center" vertical="center" wrapText="1"/>
    </xf>
    <xf numFmtId="0" fontId="1" fillId="4" borderId="6" xfId="0" applyFont="1" applyFill="1" applyBorder="1" applyAlignment="1" applyProtection="1">
      <alignment horizontal="center" vertical="center"/>
    </xf>
    <xf numFmtId="1" fontId="5" fillId="4" borderId="6" xfId="0" applyNumberFormat="1" applyFont="1" applyFill="1" applyBorder="1" applyAlignment="1" applyProtection="1">
      <alignment horizontal="center" vertical="center" wrapText="1"/>
    </xf>
    <xf numFmtId="1" fontId="5" fillId="4" borderId="7" xfId="0" applyNumberFormat="1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" fontId="5" fillId="2" borderId="0" xfId="0" applyNumberFormat="1" applyFont="1" applyFill="1" applyBorder="1" applyAlignment="1" applyProtection="1">
      <alignment horizontal="center" vertical="center" wrapText="1"/>
    </xf>
    <xf numFmtId="1" fontId="5" fillId="2" borderId="3" xfId="0" applyNumberFormat="1" applyFont="1" applyFill="1" applyBorder="1" applyAlignment="1" applyProtection="1">
      <alignment horizontal="center" vertical="center" wrapText="1"/>
    </xf>
    <xf numFmtId="0" fontId="1" fillId="7" borderId="8" xfId="0" applyFont="1" applyFill="1" applyBorder="1" applyAlignment="1" applyProtection="1">
      <alignment horizontal="center" vertical="center"/>
    </xf>
    <xf numFmtId="0" fontId="1" fillId="7" borderId="12" xfId="0" applyFont="1" applyFill="1" applyBorder="1" applyAlignment="1" applyProtection="1">
      <alignment horizontal="center" vertical="center"/>
    </xf>
    <xf numFmtId="1" fontId="1" fillId="7" borderId="12" xfId="0" applyNumberFormat="1" applyFont="1" applyFill="1" applyBorder="1" applyAlignment="1" applyProtection="1">
      <alignment horizontal="center" vertical="center" wrapText="1"/>
    </xf>
    <xf numFmtId="1" fontId="1" fillId="7" borderId="2" xfId="0" applyNumberFormat="1" applyFont="1" applyFill="1" applyBorder="1" applyAlignment="1" applyProtection="1">
      <alignment horizontal="center" vertical="center" wrapText="1"/>
    </xf>
  </cellXfs>
  <cellStyles count="1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Normal" xfId="0" builtinId="0"/>
  </cellStyles>
  <dxfs count="87">
    <dxf>
      <font>
        <b/>
        <i val="0"/>
        <color theme="0"/>
      </font>
      <fill>
        <patternFill>
          <bgColor rgb="FFE10206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0"/>
      </font>
      <fill>
        <patternFill patternType="solid">
          <bgColor rgb="FF00A0FF"/>
        </patternFill>
      </fill>
    </dxf>
    <dxf>
      <font>
        <color theme="0"/>
      </font>
      <fill>
        <patternFill>
          <bgColor rgb="FF00A0FF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solid">
          <bgColor rgb="FF00A0FF"/>
        </patternFill>
      </fill>
    </dxf>
    <dxf>
      <font>
        <color theme="0"/>
      </font>
      <fill>
        <patternFill>
          <bgColor rgb="FF00A0FF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solid">
          <bgColor rgb="FF00A0FF"/>
        </patternFill>
      </fill>
    </dxf>
    <dxf>
      <font>
        <color theme="0"/>
      </font>
      <fill>
        <patternFill>
          <bgColor rgb="FF00A0FF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FF89"/>
      </font>
      <fill>
        <patternFill patternType="solid">
          <bgColor theme="0" tint="-0.24994659260841701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00FF89"/>
      </font>
      <fill>
        <patternFill patternType="solid">
          <bgColor theme="0" tint="-0.24994659260841701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color rgb="FF00FF89"/>
      </font>
      <fill>
        <patternFill patternType="solid">
          <bgColor theme="0" tint="-0.24994659260841701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color rgb="FF00FF89"/>
      </font>
      <fill>
        <patternFill patternType="solid">
          <bgColor theme="0" tint="-0.24994659260841701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 patternType="solid">
          <bgColor rgb="FF00A0FF"/>
        </patternFill>
      </fill>
    </dxf>
    <dxf>
      <font>
        <color theme="0"/>
      </font>
      <fill>
        <patternFill>
          <bgColor rgb="FF00A0FF"/>
        </patternFill>
      </fill>
    </dxf>
    <dxf>
      <font>
        <color rgb="FF00FF89"/>
      </font>
      <fill>
        <patternFill patternType="solid">
          <bgColor theme="0" tint="-0.24994659260841701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9.9948118533890809E-2"/>
        </patternFill>
      </fill>
    </dxf>
  </dxfs>
  <tableStyles count="0" defaultTableStyle="TableStyleMedium9" defaultPivotStyle="PivotStyleMedium7"/>
  <colors>
    <mruColors>
      <color rgb="FFE10206"/>
      <color rgb="FF00A0FF"/>
      <color rgb="FF00C7CE"/>
      <color rgb="FF00FF89"/>
      <color rgb="FFD90206"/>
      <color rgb="FFD10204"/>
      <color rgb="FFCA000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558800</xdr:colOff>
          <xdr:row>22</xdr:row>
          <xdr:rowOff>38100</xdr:rowOff>
        </xdr:from>
        <xdr:to>
          <xdr:col>4</xdr:col>
          <xdr:colOff>520700</xdr:colOff>
          <xdr:row>23</xdr:row>
          <xdr:rowOff>0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  <a:ext uri="{FF2B5EF4-FFF2-40B4-BE49-F238E27FC236}">
                  <a16:creationId xmlns:a16="http://schemas.microsoft.com/office/drawing/2014/main" id="{00000000-0008-0000-0000-000001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REINITIALISER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50800</xdr:colOff>
          <xdr:row>0</xdr:row>
          <xdr:rowOff>38100</xdr:rowOff>
        </xdr:from>
        <xdr:to>
          <xdr:col>5</xdr:col>
          <xdr:colOff>304800</xdr:colOff>
          <xdr:row>1</xdr:row>
          <xdr:rowOff>12700</xdr:rowOff>
        </xdr:to>
        <xdr:sp macro="" textlink="">
          <xdr:nvSpPr>
            <xdr:cNvPr id="46083" name="Button 11" hidden="1">
              <a:extLst>
                <a:ext uri="{63B3BB69-23CF-44E3-9099-C40C66FF867C}">
                  <a14:compatExt spid="_x0000_s46083"/>
                </a:ext>
                <a:ext uri="{FF2B5EF4-FFF2-40B4-BE49-F238E27FC236}">
                  <a16:creationId xmlns:a16="http://schemas.microsoft.com/office/drawing/2014/main" id="{00000000-0008-0000-0000-000003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 (Corps)"/>
                </a:rPr>
                <a:t>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254000</xdr:colOff>
          <xdr:row>21</xdr:row>
          <xdr:rowOff>12700</xdr:rowOff>
        </xdr:from>
        <xdr:to>
          <xdr:col>2</xdr:col>
          <xdr:colOff>241300</xdr:colOff>
          <xdr:row>22</xdr:row>
          <xdr:rowOff>12700</xdr:rowOff>
        </xdr:to>
        <xdr:sp macro="" textlink="">
          <xdr:nvSpPr>
            <xdr:cNvPr id="46084" name="Button 4" hidden="1">
              <a:extLst>
                <a:ext uri="{63B3BB69-23CF-44E3-9099-C40C66FF867C}">
                  <a14:compatExt spid="_x0000_s46084"/>
                </a:ext>
                <a:ext uri="{FF2B5EF4-FFF2-40B4-BE49-F238E27FC236}">
                  <a16:creationId xmlns:a16="http://schemas.microsoft.com/office/drawing/2014/main" id="{00000000-0008-0000-0000-000004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REFUS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21</xdr:row>
          <xdr:rowOff>12700</xdr:rowOff>
        </xdr:from>
        <xdr:to>
          <xdr:col>5</xdr:col>
          <xdr:colOff>279400</xdr:colOff>
          <xdr:row>22</xdr:row>
          <xdr:rowOff>12700</xdr:rowOff>
        </xdr:to>
        <xdr:sp macro="" textlink="">
          <xdr:nvSpPr>
            <xdr:cNvPr id="46085" name="Button 5" hidden="1">
              <a:extLst>
                <a:ext uri="{63B3BB69-23CF-44E3-9099-C40C66FF867C}">
                  <a14:compatExt spid="_x0000_s46085"/>
                </a:ext>
                <a:ext uri="{FF2B5EF4-FFF2-40B4-BE49-F238E27FC236}">
                  <a16:creationId xmlns:a16="http://schemas.microsoft.com/office/drawing/2014/main" id="{00000000-0008-0000-0000-000005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NOUVEAU RAPPORT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U4074"/>
  <sheetViews>
    <sheetView showGridLines="0" showRowColHeaders="0" tabSelected="1" zoomScale="80" zoomScaleNormal="80" zoomScalePageLayoutView="80" workbookViewId="0">
      <selection activeCell="K17" sqref="K17"/>
    </sheetView>
  </sheetViews>
  <sheetFormatPr baseColWidth="10" defaultColWidth="100.83203125" defaultRowHeight="21"/>
  <cols>
    <col min="1" max="1" width="15.5" style="41" customWidth="1"/>
    <col min="2" max="2" width="9.6640625" style="43" bestFit="1" customWidth="1"/>
    <col min="3" max="4" width="9" style="43" customWidth="1"/>
    <col min="5" max="5" width="7.83203125" style="43" customWidth="1"/>
    <col min="6" max="6" width="4.1640625" style="42" customWidth="1"/>
    <col min="7" max="7" width="8" style="73" bestFit="1" customWidth="1"/>
    <col min="8" max="8" width="8.33203125" style="73" customWidth="1"/>
    <col min="9" max="9" width="24.83203125" style="26" customWidth="1"/>
    <col min="10" max="10" width="72" style="74" customWidth="1"/>
    <col min="11" max="11" width="23.83203125" style="74" customWidth="1"/>
    <col min="12" max="12" width="22.83203125" style="74" customWidth="1"/>
    <col min="13" max="13" width="9.6640625" style="75" customWidth="1"/>
    <col min="14" max="14" width="16.5" style="76" customWidth="1"/>
    <col min="15" max="15" width="15.6640625" style="77" customWidth="1"/>
    <col min="16" max="16" width="10.5" style="78" customWidth="1"/>
    <col min="17" max="17" width="21.6640625" style="78" customWidth="1"/>
    <col min="18" max="19" width="16.1640625" style="79" customWidth="1"/>
    <col min="20" max="20" width="130.6640625" style="80" customWidth="1"/>
    <col min="21" max="16384" width="100.83203125" style="40"/>
  </cols>
  <sheetData>
    <row r="1" spans="1:21" s="33" customFormat="1" ht="21" customHeight="1">
      <c r="A1" s="85" t="s">
        <v>8</v>
      </c>
      <c r="B1" s="85" t="s">
        <v>7</v>
      </c>
      <c r="C1" s="163" t="s">
        <v>65</v>
      </c>
      <c r="D1" s="164"/>
      <c r="E1" s="27" t="s">
        <v>69</v>
      </c>
      <c r="F1" s="28"/>
      <c r="G1" s="84" t="s">
        <v>64</v>
      </c>
      <c r="H1" s="84" t="s">
        <v>63</v>
      </c>
      <c r="I1" s="24" t="s">
        <v>58</v>
      </c>
      <c r="J1" s="29" t="s">
        <v>18</v>
      </c>
      <c r="K1" s="29" t="s">
        <v>16</v>
      </c>
      <c r="L1" s="29" t="s">
        <v>2</v>
      </c>
      <c r="M1" s="30" t="s">
        <v>1</v>
      </c>
      <c r="N1" s="31" t="s">
        <v>0</v>
      </c>
      <c r="O1" s="32" t="s">
        <v>3</v>
      </c>
      <c r="P1" s="85" t="s">
        <v>34</v>
      </c>
      <c r="Q1" s="85" t="s">
        <v>45</v>
      </c>
      <c r="R1" s="32" t="s">
        <v>39</v>
      </c>
      <c r="S1" s="32" t="s">
        <v>46</v>
      </c>
      <c r="T1" s="32" t="s">
        <v>40</v>
      </c>
    </row>
    <row r="2" spans="1:21" ht="22" customHeight="1">
      <c r="A2" s="34" t="s">
        <v>28</v>
      </c>
      <c r="B2" s="34" t="s">
        <v>59</v>
      </c>
      <c r="C2" s="35" t="s">
        <v>138</v>
      </c>
      <c r="D2" s="36"/>
      <c r="E2" s="34" t="s">
        <v>338</v>
      </c>
      <c r="F2" s="37"/>
      <c r="G2" s="88" t="s">
        <v>294</v>
      </c>
      <c r="H2" s="88" t="s">
        <v>299</v>
      </c>
      <c r="I2" s="89" t="s">
        <v>297</v>
      </c>
      <c r="J2" s="90" t="s">
        <v>298</v>
      </c>
      <c r="K2" s="90" t="s">
        <v>298</v>
      </c>
      <c r="L2" s="90" t="s">
        <v>298</v>
      </c>
      <c r="M2" s="91" t="s">
        <v>298</v>
      </c>
      <c r="N2" s="92" t="s">
        <v>298</v>
      </c>
      <c r="O2" s="93" t="s">
        <v>82</v>
      </c>
      <c r="P2" s="94" t="s">
        <v>288</v>
      </c>
      <c r="Q2" s="94" t="s">
        <v>300</v>
      </c>
      <c r="R2" s="38"/>
      <c r="S2" s="38"/>
      <c r="T2" s="39"/>
    </row>
    <row r="3" spans="1:21">
      <c r="A3" s="34" t="s">
        <v>27</v>
      </c>
      <c r="B3" s="34" t="s">
        <v>4</v>
      </c>
      <c r="C3" s="35" t="s">
        <v>328</v>
      </c>
      <c r="D3" s="36"/>
      <c r="E3" s="34"/>
      <c r="F3" s="37"/>
      <c r="G3" s="88" t="s">
        <v>292</v>
      </c>
      <c r="H3" s="88" t="s">
        <v>293</v>
      </c>
      <c r="I3" s="89" t="s">
        <v>249</v>
      </c>
      <c r="J3" s="90" t="s">
        <v>298</v>
      </c>
      <c r="K3" s="90" t="s">
        <v>298</v>
      </c>
      <c r="L3" s="90" t="s">
        <v>298</v>
      </c>
      <c r="M3" s="91" t="s">
        <v>298</v>
      </c>
      <c r="N3" s="92" t="s">
        <v>298</v>
      </c>
      <c r="O3" s="93" t="s">
        <v>27</v>
      </c>
      <c r="P3" s="94" t="s">
        <v>288</v>
      </c>
      <c r="Q3" s="94" t="s">
        <v>303</v>
      </c>
      <c r="R3" s="38"/>
      <c r="S3" s="38"/>
      <c r="T3" s="39"/>
    </row>
    <row r="4" spans="1:21">
      <c r="A4" s="34" t="s">
        <v>26</v>
      </c>
      <c r="B4" s="34" t="s">
        <v>4</v>
      </c>
      <c r="C4" s="35" t="s">
        <v>332</v>
      </c>
      <c r="D4" s="36"/>
      <c r="E4" s="34"/>
      <c r="F4" s="37"/>
      <c r="G4" s="88" t="s">
        <v>294</v>
      </c>
      <c r="H4" s="88" t="s">
        <v>308</v>
      </c>
      <c r="I4" s="89" t="s">
        <v>106</v>
      </c>
      <c r="J4" s="90" t="s">
        <v>298</v>
      </c>
      <c r="K4" s="90" t="s">
        <v>298</v>
      </c>
      <c r="L4" s="90" t="s">
        <v>298</v>
      </c>
      <c r="M4" s="91" t="s">
        <v>298</v>
      </c>
      <c r="N4" s="92" t="s">
        <v>298</v>
      </c>
      <c r="O4" s="93" t="s">
        <v>82</v>
      </c>
      <c r="P4" s="94" t="s">
        <v>325</v>
      </c>
      <c r="Q4" s="94" t="s">
        <v>326</v>
      </c>
      <c r="R4" s="38"/>
      <c r="S4" s="38"/>
      <c r="T4" s="39"/>
    </row>
    <row r="5" spans="1:21" ht="20" customHeight="1">
      <c r="A5" s="34" t="s">
        <v>84</v>
      </c>
      <c r="B5" s="34" t="s">
        <v>5</v>
      </c>
      <c r="C5" s="35" t="s">
        <v>320</v>
      </c>
      <c r="D5" s="36"/>
      <c r="E5" s="34" t="s">
        <v>334</v>
      </c>
      <c r="F5" s="37"/>
      <c r="G5" s="88" t="s">
        <v>295</v>
      </c>
      <c r="H5" s="88" t="s">
        <v>306</v>
      </c>
      <c r="I5" s="89" t="s">
        <v>175</v>
      </c>
      <c r="J5" s="90" t="s">
        <v>298</v>
      </c>
      <c r="K5" s="90" t="s">
        <v>298</v>
      </c>
      <c r="L5" s="90" t="s">
        <v>298</v>
      </c>
      <c r="M5" s="91" t="s">
        <v>298</v>
      </c>
      <c r="N5" s="92" t="s">
        <v>298</v>
      </c>
      <c r="O5" s="93" t="s">
        <v>27</v>
      </c>
      <c r="P5" s="94" t="s">
        <v>317</v>
      </c>
      <c r="Q5" s="94" t="s">
        <v>318</v>
      </c>
      <c r="R5" s="38"/>
      <c r="S5" s="38"/>
      <c r="T5" s="39"/>
      <c r="U5" s="81"/>
    </row>
    <row r="6" spans="1:21" ht="21" customHeight="1">
      <c r="A6" s="44"/>
      <c r="B6" s="45"/>
      <c r="C6" s="46"/>
      <c r="D6" s="47"/>
      <c r="F6" s="37"/>
      <c r="G6" s="88" t="s">
        <v>301</v>
      </c>
      <c r="H6" s="88" t="s">
        <v>302</v>
      </c>
      <c r="I6" s="89" t="s">
        <v>223</v>
      </c>
      <c r="J6" s="90" t="s">
        <v>298</v>
      </c>
      <c r="K6" s="90" t="s">
        <v>298</v>
      </c>
      <c r="L6" s="90" t="s">
        <v>298</v>
      </c>
      <c r="M6" s="91" t="s">
        <v>298</v>
      </c>
      <c r="N6" s="92" t="s">
        <v>298</v>
      </c>
      <c r="O6" s="93" t="s">
        <v>83</v>
      </c>
      <c r="P6" s="94" t="s">
        <v>310</v>
      </c>
      <c r="Q6" s="94" t="s">
        <v>311</v>
      </c>
      <c r="R6" s="38"/>
      <c r="S6" s="38"/>
      <c r="T6" s="39"/>
    </row>
    <row r="7" spans="1:21">
      <c r="A7" s="34" t="s">
        <v>82</v>
      </c>
      <c r="B7" s="34" t="s">
        <v>4</v>
      </c>
      <c r="C7" s="35" t="s">
        <v>335</v>
      </c>
      <c r="D7" s="36"/>
      <c r="E7" s="34"/>
      <c r="F7" s="37"/>
      <c r="G7" s="108" t="s">
        <v>305</v>
      </c>
      <c r="H7" s="108" t="s">
        <v>312</v>
      </c>
      <c r="I7" s="112" t="s">
        <v>148</v>
      </c>
      <c r="J7" s="109" t="s">
        <v>298</v>
      </c>
      <c r="K7" s="109" t="s">
        <v>298</v>
      </c>
      <c r="L7" s="109" t="s">
        <v>298</v>
      </c>
      <c r="M7" s="110" t="s">
        <v>298</v>
      </c>
      <c r="N7" s="113" t="s">
        <v>298</v>
      </c>
      <c r="O7" s="114" t="s">
        <v>26</v>
      </c>
      <c r="P7" s="111"/>
      <c r="Q7" s="111"/>
      <c r="R7" s="38" t="s">
        <v>43</v>
      </c>
      <c r="S7" s="38"/>
      <c r="T7" s="39"/>
    </row>
    <row r="8" spans="1:21" ht="21" customHeight="1">
      <c r="A8" s="34" t="s">
        <v>83</v>
      </c>
      <c r="B8" s="34" t="s">
        <v>5</v>
      </c>
      <c r="C8" s="35" t="s">
        <v>236</v>
      </c>
      <c r="D8" s="36"/>
      <c r="E8" s="34" t="s">
        <v>336</v>
      </c>
      <c r="F8" s="37"/>
      <c r="G8" s="88" t="s">
        <v>307</v>
      </c>
      <c r="H8" s="88" t="s">
        <v>309</v>
      </c>
      <c r="I8" s="89" t="s">
        <v>223</v>
      </c>
      <c r="J8" s="90" t="s">
        <v>298</v>
      </c>
      <c r="K8" s="90" t="s">
        <v>298</v>
      </c>
      <c r="L8" s="90" t="s">
        <v>298</v>
      </c>
      <c r="M8" s="91" t="s">
        <v>298</v>
      </c>
      <c r="N8" s="92" t="s">
        <v>298</v>
      </c>
      <c r="O8" s="93" t="s">
        <v>83</v>
      </c>
      <c r="P8" s="94" t="s">
        <v>323</v>
      </c>
      <c r="Q8" s="94" t="s">
        <v>324</v>
      </c>
      <c r="R8" s="38"/>
      <c r="S8" s="38"/>
      <c r="T8" s="39"/>
    </row>
    <row r="9" spans="1:21">
      <c r="A9" s="34"/>
      <c r="B9" s="34"/>
      <c r="C9" s="35"/>
      <c r="D9" s="36"/>
      <c r="E9" s="34"/>
      <c r="F9" s="37"/>
      <c r="G9" s="88" t="s">
        <v>289</v>
      </c>
      <c r="H9" s="88" t="s">
        <v>315</v>
      </c>
      <c r="I9" s="89" t="s">
        <v>201</v>
      </c>
      <c r="J9" s="90" t="s">
        <v>298</v>
      </c>
      <c r="K9" s="90" t="s">
        <v>298</v>
      </c>
      <c r="L9" s="90" t="s">
        <v>298</v>
      </c>
      <c r="M9" s="91" t="s">
        <v>298</v>
      </c>
      <c r="N9" s="92" t="s">
        <v>298</v>
      </c>
      <c r="O9" s="93" t="s">
        <v>26</v>
      </c>
      <c r="P9" s="94" t="s">
        <v>288</v>
      </c>
      <c r="Q9" s="94" t="s">
        <v>326</v>
      </c>
      <c r="R9" s="38"/>
      <c r="S9" s="38"/>
      <c r="T9" s="39"/>
    </row>
    <row r="10" spans="1:21">
      <c r="A10" s="34">
        <v>911</v>
      </c>
      <c r="B10" s="34" t="s">
        <v>5</v>
      </c>
      <c r="C10" s="35" t="s">
        <v>281</v>
      </c>
      <c r="D10" s="36"/>
      <c r="E10" s="34" t="s">
        <v>333</v>
      </c>
      <c r="F10" s="37"/>
      <c r="G10" s="95" t="s">
        <v>316</v>
      </c>
      <c r="H10" s="95" t="s">
        <v>338</v>
      </c>
      <c r="I10" s="105" t="s">
        <v>138</v>
      </c>
      <c r="J10" s="96" t="s">
        <v>298</v>
      </c>
      <c r="K10" s="96" t="s">
        <v>337</v>
      </c>
      <c r="L10" s="96" t="s">
        <v>298</v>
      </c>
      <c r="M10" s="97" t="s">
        <v>298</v>
      </c>
      <c r="N10" s="107" t="s">
        <v>298</v>
      </c>
      <c r="O10" s="104" t="s">
        <v>28</v>
      </c>
      <c r="P10" s="106" t="s">
        <v>288</v>
      </c>
      <c r="Q10" s="106" t="s">
        <v>327</v>
      </c>
      <c r="R10" s="38"/>
      <c r="S10" s="38"/>
      <c r="T10" s="39"/>
    </row>
    <row r="11" spans="1:21">
      <c r="A11" s="34" t="s">
        <v>35</v>
      </c>
      <c r="B11" s="34" t="s">
        <v>59</v>
      </c>
      <c r="C11" s="35" t="s">
        <v>280</v>
      </c>
      <c r="D11" s="36"/>
      <c r="E11" s="34" t="s">
        <v>291</v>
      </c>
      <c r="F11" s="37"/>
      <c r="G11" s="95" t="s">
        <v>290</v>
      </c>
      <c r="H11" s="95" t="s">
        <v>319</v>
      </c>
      <c r="I11" s="105" t="s">
        <v>281</v>
      </c>
      <c r="J11" s="96" t="s">
        <v>298</v>
      </c>
      <c r="K11" s="96" t="s">
        <v>298</v>
      </c>
      <c r="L11" s="96" t="s">
        <v>298</v>
      </c>
      <c r="M11" s="97" t="s">
        <v>337</v>
      </c>
      <c r="N11" s="107" t="s">
        <v>298</v>
      </c>
      <c r="O11" s="104">
        <v>911</v>
      </c>
      <c r="P11" s="106"/>
      <c r="Q11" s="106"/>
      <c r="R11" s="38"/>
      <c r="S11" s="38"/>
      <c r="T11" s="39"/>
    </row>
    <row r="12" spans="1:21">
      <c r="A12" s="34" t="s">
        <v>53</v>
      </c>
      <c r="B12" s="34" t="s">
        <v>4</v>
      </c>
      <c r="C12" s="35" t="s">
        <v>328</v>
      </c>
      <c r="D12" s="36"/>
      <c r="E12" s="34"/>
      <c r="F12" s="37"/>
      <c r="G12" s="95" t="s">
        <v>321</v>
      </c>
      <c r="H12" s="95" t="s">
        <v>322</v>
      </c>
      <c r="I12" s="105" t="s">
        <v>320</v>
      </c>
      <c r="J12" s="96" t="s">
        <v>298</v>
      </c>
      <c r="K12" s="96" t="s">
        <v>298</v>
      </c>
      <c r="L12" s="96" t="s">
        <v>298</v>
      </c>
      <c r="M12" s="97" t="s">
        <v>298</v>
      </c>
      <c r="N12" s="107" t="s">
        <v>298</v>
      </c>
      <c r="O12" s="104" t="s">
        <v>84</v>
      </c>
      <c r="P12" s="106"/>
      <c r="Q12" s="106"/>
      <c r="R12" s="38"/>
      <c r="S12" s="38"/>
      <c r="T12" s="39"/>
    </row>
    <row r="13" spans="1:21">
      <c r="A13" s="34" t="s">
        <v>68</v>
      </c>
      <c r="B13" s="34" t="s">
        <v>4</v>
      </c>
      <c r="C13" s="35" t="s">
        <v>328</v>
      </c>
      <c r="D13" s="36"/>
      <c r="E13" s="34"/>
      <c r="F13" s="37"/>
      <c r="G13" s="148" t="s">
        <v>330</v>
      </c>
      <c r="H13" s="148" t="s">
        <v>291</v>
      </c>
      <c r="I13" s="153" t="s">
        <v>280</v>
      </c>
      <c r="J13" s="96" t="s">
        <v>298</v>
      </c>
      <c r="K13" s="150" t="s">
        <v>337</v>
      </c>
      <c r="L13" s="150" t="s">
        <v>298</v>
      </c>
      <c r="M13" s="151" t="s">
        <v>298</v>
      </c>
      <c r="N13" s="152" t="s">
        <v>298</v>
      </c>
      <c r="O13" s="104" t="s">
        <v>35</v>
      </c>
      <c r="P13" s="154"/>
      <c r="Q13" s="106"/>
      <c r="R13" s="38"/>
      <c r="S13" s="38"/>
      <c r="T13" s="39"/>
    </row>
    <row r="14" spans="1:21">
      <c r="A14" s="34"/>
      <c r="B14" s="34"/>
      <c r="C14" s="35"/>
      <c r="D14" s="36"/>
      <c r="E14" s="34"/>
      <c r="F14" s="37"/>
      <c r="G14" s="148" t="s">
        <v>330</v>
      </c>
      <c r="H14" s="148" t="s">
        <v>331</v>
      </c>
      <c r="I14" s="149" t="s">
        <v>236</v>
      </c>
      <c r="J14" s="96" t="s">
        <v>298</v>
      </c>
      <c r="K14" s="150" t="s">
        <v>298</v>
      </c>
      <c r="L14" s="150" t="s">
        <v>298</v>
      </c>
      <c r="M14" s="151" t="s">
        <v>298</v>
      </c>
      <c r="N14" s="152" t="s">
        <v>298</v>
      </c>
      <c r="O14" s="104" t="s">
        <v>83</v>
      </c>
      <c r="P14" s="106"/>
      <c r="Q14" s="106"/>
      <c r="R14" s="38"/>
      <c r="S14" s="38"/>
      <c r="T14" s="39"/>
    </row>
    <row r="15" spans="1:21">
      <c r="A15" s="34"/>
      <c r="B15" s="34"/>
      <c r="C15" s="35"/>
      <c r="D15" s="36"/>
      <c r="E15" s="34"/>
      <c r="F15" s="37"/>
      <c r="G15" s="155" t="s">
        <v>291</v>
      </c>
      <c r="H15" s="155"/>
      <c r="I15" s="156" t="s">
        <v>275</v>
      </c>
      <c r="J15" s="96" t="s">
        <v>298</v>
      </c>
      <c r="K15" s="157" t="s">
        <v>298</v>
      </c>
      <c r="L15" s="157" t="s">
        <v>298</v>
      </c>
      <c r="M15" s="158" t="s">
        <v>298</v>
      </c>
      <c r="N15" s="159" t="s">
        <v>298</v>
      </c>
      <c r="O15" s="160"/>
      <c r="P15" s="161"/>
      <c r="Q15" s="161"/>
      <c r="R15" s="38"/>
      <c r="S15" s="38"/>
      <c r="T15" s="39"/>
    </row>
    <row r="16" spans="1:21">
      <c r="A16" s="34"/>
      <c r="B16" s="34"/>
      <c r="C16" s="35"/>
      <c r="D16" s="36"/>
      <c r="E16" s="34"/>
      <c r="F16" s="37"/>
      <c r="G16" s="98"/>
      <c r="H16" s="98"/>
      <c r="I16" s="122"/>
      <c r="J16" s="99"/>
      <c r="K16" s="99"/>
      <c r="L16" s="99"/>
      <c r="M16" s="100"/>
      <c r="N16" s="101"/>
      <c r="O16" s="102"/>
      <c r="P16" s="103"/>
      <c r="Q16" s="103"/>
      <c r="R16" s="38"/>
      <c r="S16" s="38"/>
      <c r="T16" s="39"/>
    </row>
    <row r="17" spans="1:20">
      <c r="A17" s="34"/>
      <c r="B17" s="34"/>
      <c r="C17" s="35"/>
      <c r="D17" s="36"/>
      <c r="E17" s="34"/>
      <c r="F17" s="37"/>
      <c r="G17" s="98"/>
      <c r="H17" s="98"/>
      <c r="I17" s="120"/>
      <c r="J17" s="99"/>
      <c r="K17" s="99"/>
      <c r="L17" s="99"/>
      <c r="M17" s="100"/>
      <c r="N17" s="101"/>
      <c r="O17" s="102"/>
      <c r="P17" s="103"/>
      <c r="Q17" s="103"/>
      <c r="R17" s="38"/>
      <c r="S17" s="38"/>
      <c r="T17" s="39"/>
    </row>
    <row r="18" spans="1:20">
      <c r="B18" s="34"/>
      <c r="C18" s="35"/>
      <c r="D18" s="36"/>
      <c r="E18" s="34"/>
      <c r="G18" s="98"/>
      <c r="H18" s="98"/>
      <c r="I18" s="120"/>
      <c r="J18" s="99"/>
      <c r="K18" s="99"/>
      <c r="L18" s="99"/>
      <c r="M18" s="100"/>
      <c r="N18" s="101"/>
      <c r="O18" s="102"/>
      <c r="P18" s="103"/>
      <c r="Q18" s="103"/>
      <c r="R18" s="38"/>
      <c r="S18" s="38"/>
      <c r="T18" s="39"/>
    </row>
    <row r="19" spans="1:20">
      <c r="C19" s="35"/>
      <c r="D19" s="36"/>
      <c r="G19" s="123"/>
      <c r="H19" s="123"/>
      <c r="I19" s="122"/>
      <c r="J19" s="124"/>
      <c r="K19" s="124"/>
      <c r="L19" s="124"/>
      <c r="M19" s="125"/>
      <c r="N19" s="126"/>
      <c r="O19" s="102"/>
      <c r="P19" s="103"/>
      <c r="Q19" s="103"/>
      <c r="R19" s="38"/>
      <c r="S19" s="38"/>
      <c r="T19" s="39"/>
    </row>
    <row r="20" spans="1:20" s="50" customFormat="1">
      <c r="A20" s="44"/>
      <c r="B20" s="45"/>
      <c r="C20" s="46"/>
      <c r="D20" s="47"/>
      <c r="E20" s="45"/>
      <c r="F20" s="42"/>
      <c r="G20" s="127"/>
      <c r="H20" s="127"/>
      <c r="I20" s="128"/>
      <c r="J20" s="129"/>
      <c r="K20" s="129"/>
      <c r="L20" s="129"/>
      <c r="M20" s="130"/>
      <c r="N20" s="131"/>
      <c r="O20" s="132"/>
      <c r="P20" s="133"/>
      <c r="Q20" s="133"/>
      <c r="R20" s="48"/>
      <c r="S20" s="48"/>
      <c r="T20" s="49"/>
    </row>
    <row r="21" spans="1:20">
      <c r="C21" s="35"/>
      <c r="D21" s="36"/>
      <c r="F21" s="51"/>
      <c r="G21" s="134"/>
      <c r="H21" s="135"/>
      <c r="I21" s="25"/>
      <c r="J21" s="136"/>
      <c r="K21" s="137"/>
      <c r="L21" s="137"/>
      <c r="M21" s="138"/>
      <c r="N21" s="139"/>
      <c r="O21" s="102"/>
      <c r="P21" s="103"/>
      <c r="Q21" s="103"/>
      <c r="R21" s="38"/>
      <c r="S21" s="38"/>
      <c r="T21" s="39"/>
    </row>
    <row r="22" spans="1:20" s="55" customFormat="1">
      <c r="A22" s="87" t="s">
        <v>61</v>
      </c>
      <c r="B22" s="56"/>
      <c r="C22" s="57"/>
      <c r="D22" s="57"/>
      <c r="E22" s="56"/>
      <c r="F22" s="58"/>
      <c r="G22" s="115"/>
      <c r="H22" s="115"/>
      <c r="I22" s="120"/>
      <c r="J22" s="121"/>
      <c r="K22" s="121"/>
      <c r="L22" s="121"/>
      <c r="M22" s="118"/>
      <c r="N22" s="119"/>
      <c r="O22" s="140"/>
      <c r="P22" s="141"/>
      <c r="Q22" s="141"/>
      <c r="R22" s="53"/>
      <c r="S22" s="53"/>
      <c r="T22" s="54"/>
    </row>
    <row r="23" spans="1:20">
      <c r="A23" s="83"/>
      <c r="B23" s="59"/>
      <c r="C23" s="57"/>
      <c r="D23" s="57"/>
      <c r="E23" s="56"/>
      <c r="F23" s="60"/>
      <c r="G23" s="134"/>
      <c r="H23" s="115"/>
      <c r="I23" s="120"/>
      <c r="J23" s="99"/>
      <c r="K23" s="121"/>
      <c r="L23" s="99"/>
      <c r="M23" s="118"/>
      <c r="N23" s="119"/>
      <c r="O23" s="142"/>
      <c r="P23" s="143"/>
      <c r="Q23" s="143"/>
      <c r="R23" s="53"/>
      <c r="S23" s="61"/>
      <c r="T23" s="62"/>
    </row>
    <row r="24" spans="1:20">
      <c r="A24" s="165" t="s">
        <v>19</v>
      </c>
      <c r="B24" s="166"/>
      <c r="C24" s="166"/>
      <c r="D24" s="166"/>
      <c r="E24" s="166"/>
      <c r="F24" s="167"/>
      <c r="G24" s="123"/>
      <c r="H24" s="123"/>
      <c r="I24" s="122"/>
      <c r="J24" s="144"/>
      <c r="K24" s="124"/>
      <c r="L24" s="124"/>
      <c r="M24" s="125"/>
      <c r="N24" s="126"/>
      <c r="O24" s="142"/>
      <c r="P24" s="103"/>
      <c r="Q24" s="103"/>
      <c r="R24" s="38"/>
      <c r="S24" s="38"/>
      <c r="T24" s="39"/>
    </row>
    <row r="25" spans="1:20">
      <c r="A25" s="27" t="s">
        <v>23</v>
      </c>
      <c r="B25" s="85" t="s">
        <v>22</v>
      </c>
      <c r="C25" s="6" t="s">
        <v>80</v>
      </c>
      <c r="D25" s="85" t="s">
        <v>78</v>
      </c>
      <c r="E25" s="168" t="s">
        <v>79</v>
      </c>
      <c r="F25" s="168"/>
      <c r="G25" s="115"/>
      <c r="H25" s="115"/>
      <c r="I25" s="120"/>
      <c r="J25" s="117"/>
      <c r="K25" s="117"/>
      <c r="L25" s="117"/>
      <c r="M25" s="118"/>
      <c r="N25" s="119"/>
      <c r="O25" s="142"/>
      <c r="P25" s="103"/>
      <c r="Q25" s="103"/>
      <c r="R25" s="38"/>
      <c r="S25" s="38"/>
      <c r="T25" s="39"/>
    </row>
    <row r="26" spans="1:20">
      <c r="A26" s="63" t="s">
        <v>28</v>
      </c>
      <c r="B26" s="2">
        <f>COUNTIFS(O:O,"*UMPSA Pro 1*")</f>
        <v>1</v>
      </c>
      <c r="C26" s="86">
        <f>SUM(B26-E26)</f>
        <v>0</v>
      </c>
      <c r="D26" s="7">
        <v>0</v>
      </c>
      <c r="E26" s="169">
        <f>COUNTIFS(O:O,"*UMPSA Pro 1*",P:P,"&lt;&gt;lsp",P:P,"&lt;&gt;sortie blanche",P:P,"&lt;&gt;refus",R:R,"&lt;&gt;Annulee")</f>
        <v>1</v>
      </c>
      <c r="F26" s="169"/>
      <c r="G26" s="115"/>
      <c r="H26" s="115"/>
      <c r="I26" s="120"/>
      <c r="J26" s="117"/>
      <c r="K26" s="117"/>
      <c r="L26" s="117"/>
      <c r="M26" s="118"/>
      <c r="N26" s="119"/>
      <c r="O26" s="142"/>
      <c r="P26" s="103"/>
      <c r="Q26" s="103"/>
      <c r="R26" s="38"/>
      <c r="S26" s="38"/>
      <c r="T26" s="39"/>
    </row>
    <row r="27" spans="1:20">
      <c r="A27" s="63" t="s">
        <v>27</v>
      </c>
      <c r="B27" s="3">
        <f>COUNTIFS(O:O,"*UMPSA Pro 2*")</f>
        <v>2</v>
      </c>
      <c r="C27" s="86">
        <f t="shared" ref="C27:C55" si="0">SUM(B27-E27)</f>
        <v>0</v>
      </c>
      <c r="D27" s="8">
        <v>0</v>
      </c>
      <c r="E27" s="162">
        <f>COUNTIFS(O:O,"*UMPSA Pro 2*",P:P,"&lt;&gt;lsp",P:P,"&lt;&gt;sortie blanche",P:P,"&lt;&gt;refus",R:R,"&lt;&gt;Annulee")</f>
        <v>2</v>
      </c>
      <c r="F27" s="162"/>
      <c r="G27" s="115"/>
      <c r="H27" s="115"/>
      <c r="I27" s="120"/>
      <c r="J27" s="117"/>
      <c r="K27" s="117"/>
      <c r="L27" s="117"/>
      <c r="M27" s="118"/>
      <c r="N27" s="119"/>
      <c r="O27" s="142"/>
      <c r="P27" s="103"/>
      <c r="Q27" s="103"/>
      <c r="R27" s="38"/>
      <c r="S27" s="38"/>
      <c r="T27" s="39"/>
    </row>
    <row r="28" spans="1:20">
      <c r="A28" s="63" t="s">
        <v>26</v>
      </c>
      <c r="B28" s="3">
        <f>COUNTIFS(O:O,"*UMPSA Pro 3*")</f>
        <v>2</v>
      </c>
      <c r="C28" s="86">
        <f t="shared" si="0"/>
        <v>1</v>
      </c>
      <c r="D28" s="8">
        <v>0</v>
      </c>
      <c r="E28" s="162">
        <f>COUNTIFS(O:O,"*UMPSA Pro 3*",P:P,"&lt;&gt;lsp",P:P,"&lt;&gt;sortie blanche",P:P,"&lt;&gt;refus",R:R,"&lt;&gt;Annulee")</f>
        <v>1</v>
      </c>
      <c r="F28" s="162"/>
      <c r="G28" s="123"/>
      <c r="H28" s="123"/>
      <c r="I28" s="122"/>
      <c r="J28" s="124"/>
      <c r="K28" s="124"/>
      <c r="L28" s="124"/>
      <c r="M28" s="125"/>
      <c r="N28" s="126"/>
      <c r="O28" s="142"/>
      <c r="P28" s="103"/>
      <c r="Q28" s="103"/>
      <c r="R28" s="38"/>
      <c r="S28" s="38"/>
      <c r="T28" s="39"/>
    </row>
    <row r="29" spans="1:20">
      <c r="A29" s="63" t="s">
        <v>82</v>
      </c>
      <c r="B29" s="3">
        <f>COUNTIFS(O:O,"*UMPSA Pro 4*")</f>
        <v>2</v>
      </c>
      <c r="C29" s="86">
        <f t="shared" si="0"/>
        <v>0</v>
      </c>
      <c r="D29" s="8">
        <v>0</v>
      </c>
      <c r="E29" s="162">
        <f>COUNTIFS(O:O,"*UMPSA Pro 4*",P:P,"&lt;&gt;lsp",P:P,"&lt;&gt;sortie blanche",P:P,"&lt;&gt;refus",R:R,"&lt;&gt;Annulee")</f>
        <v>2</v>
      </c>
      <c r="F29" s="162"/>
      <c r="G29" s="98"/>
      <c r="H29" s="98"/>
      <c r="I29" s="116"/>
      <c r="J29" s="99"/>
      <c r="K29" s="99"/>
      <c r="L29" s="99"/>
      <c r="M29" s="100"/>
      <c r="N29" s="145"/>
      <c r="O29" s="142"/>
      <c r="P29" s="103"/>
      <c r="Q29" s="103"/>
      <c r="R29" s="38"/>
      <c r="S29" s="38"/>
      <c r="T29" s="39"/>
    </row>
    <row r="30" spans="1:20">
      <c r="A30" s="63" t="s">
        <v>84</v>
      </c>
      <c r="B30" s="3">
        <f>COUNTIFS(O:O,"*UMPSA 77*")</f>
        <v>1</v>
      </c>
      <c r="C30" s="86">
        <f>SUM(B30-E30)</f>
        <v>0</v>
      </c>
      <c r="D30" s="8">
        <v>0</v>
      </c>
      <c r="E30" s="170">
        <f>COUNTIFS(O:O,"*UMPSA 77*",P:P,"&lt;&gt;lsp",P:P,"&lt;&gt;sortie blanche",P:P,"&lt;&gt;refus",R:R,"&lt;&gt;Annulee")</f>
        <v>1</v>
      </c>
      <c r="F30" s="171"/>
      <c r="G30" s="98"/>
      <c r="H30" s="98"/>
      <c r="I30" s="116"/>
      <c r="J30" s="99"/>
      <c r="K30" s="99"/>
      <c r="L30" s="99"/>
      <c r="M30" s="100"/>
      <c r="N30" s="145"/>
      <c r="O30" s="142"/>
      <c r="P30" s="103"/>
      <c r="Q30" s="103"/>
      <c r="R30" s="38"/>
      <c r="S30" s="38"/>
      <c r="T30" s="39"/>
    </row>
    <row r="31" spans="1:20">
      <c r="A31" s="63" t="s">
        <v>83</v>
      </c>
      <c r="B31" s="3">
        <f>COUNTIFS(O:O,"*USAP*")</f>
        <v>3</v>
      </c>
      <c r="C31" s="86">
        <f>SUM(B31-E31)</f>
        <v>1</v>
      </c>
      <c r="D31" s="8">
        <v>0</v>
      </c>
      <c r="E31" s="162">
        <f>COUNTIFS(O:O,"*USAP*",P:P,"&lt;&gt;lsp",P:P,"&lt;&gt;sortie blanche",P:P,"&lt;&gt;refus",R:R,"&lt;&gt;Annulee")</f>
        <v>2</v>
      </c>
      <c r="F31" s="162"/>
      <c r="G31" s="98"/>
      <c r="H31" s="98"/>
      <c r="I31" s="116"/>
      <c r="J31" s="99"/>
      <c r="K31" s="99"/>
      <c r="L31" s="99"/>
      <c r="M31" s="100"/>
      <c r="N31" s="145"/>
      <c r="O31" s="142"/>
      <c r="P31" s="103"/>
      <c r="Q31" s="103"/>
      <c r="R31" s="38"/>
      <c r="S31" s="38"/>
      <c r="T31" s="39"/>
    </row>
    <row r="32" spans="1:20">
      <c r="A32" s="63">
        <v>911</v>
      </c>
      <c r="B32" s="3">
        <f>COUNTIFS(O:O,"911")</f>
        <v>1</v>
      </c>
      <c r="C32" s="86">
        <f t="shared" si="0"/>
        <v>0</v>
      </c>
      <c r="D32" s="8">
        <v>0</v>
      </c>
      <c r="E32" s="162">
        <f>COUNTIFS(O:O,"911",P:P,"&lt;&gt;lsp",P:P,"&lt;&gt;sortie blanche",P:P,"&lt;&gt;refus",R:R,"&lt;&gt;Annulee")</f>
        <v>1</v>
      </c>
      <c r="F32" s="162"/>
      <c r="G32" s="98"/>
      <c r="H32" s="98"/>
      <c r="I32" s="116"/>
      <c r="J32" s="99"/>
      <c r="K32" s="99"/>
      <c r="L32" s="99"/>
      <c r="M32" s="100"/>
      <c r="N32" s="145"/>
      <c r="O32" s="142"/>
      <c r="P32" s="103"/>
      <c r="Q32" s="103"/>
      <c r="R32" s="38"/>
      <c r="S32" s="38"/>
      <c r="T32" s="39"/>
    </row>
    <row r="33" spans="1:20">
      <c r="A33" s="63" t="s">
        <v>53</v>
      </c>
      <c r="B33" s="3">
        <f>COUNTIFS(O:O,"911 - 2")</f>
        <v>0</v>
      </c>
      <c r="C33" s="86">
        <f t="shared" si="0"/>
        <v>0</v>
      </c>
      <c r="D33" s="8">
        <v>0</v>
      </c>
      <c r="E33" s="170">
        <f>COUNTIFS(O:O,"911 - 2",P:P,"&lt;&gt;lsp",P:P,"&lt;&gt;sortie blanche",P:P,"&lt;&gt;refus",R:R,"&lt;&gt;Annulee")</f>
        <v>0</v>
      </c>
      <c r="F33" s="171"/>
      <c r="G33" s="98"/>
      <c r="H33" s="98"/>
      <c r="I33" s="116"/>
      <c r="J33" s="99"/>
      <c r="K33" s="99"/>
      <c r="L33" s="99"/>
      <c r="M33" s="100"/>
      <c r="N33" s="145"/>
      <c r="O33" s="142"/>
      <c r="P33" s="103"/>
      <c r="Q33" s="103"/>
      <c r="R33" s="38"/>
      <c r="S33" s="38"/>
      <c r="T33" s="39"/>
    </row>
    <row r="34" spans="1:20">
      <c r="A34" s="63" t="s">
        <v>35</v>
      </c>
      <c r="B34" s="3">
        <f>COUNTIFS(O:O,"*James 1*")</f>
        <v>1</v>
      </c>
      <c r="C34" s="86">
        <f t="shared" si="0"/>
        <v>0</v>
      </c>
      <c r="D34" s="8">
        <v>0</v>
      </c>
      <c r="E34" s="162">
        <f>COUNTIFS(O:O,"JAMES 1",P:P,"&lt;&gt;lsp",P:P,"&lt;&gt;sortie blanche",P:P,"&lt;&gt;refus",R:R,"&lt;&gt;Annulee")</f>
        <v>1</v>
      </c>
      <c r="F34" s="162"/>
      <c r="G34" s="98"/>
      <c r="H34" s="98"/>
      <c r="I34" s="120"/>
      <c r="J34" s="99"/>
      <c r="K34" s="99"/>
      <c r="L34" s="99"/>
      <c r="M34" s="100"/>
      <c r="N34" s="145"/>
      <c r="O34" s="142"/>
      <c r="P34" s="103"/>
      <c r="Q34" s="103"/>
      <c r="R34" s="38"/>
      <c r="S34" s="38"/>
      <c r="T34" s="39"/>
    </row>
    <row r="35" spans="1:20">
      <c r="A35" s="63" t="s">
        <v>36</v>
      </c>
      <c r="B35" s="3">
        <f>COUNTIFS(O:O,"*JAMES 2*")</f>
        <v>0</v>
      </c>
      <c r="C35" s="86">
        <f t="shared" si="0"/>
        <v>0</v>
      </c>
      <c r="D35" s="8">
        <v>0</v>
      </c>
      <c r="E35" s="162">
        <f>COUNTIFS(O:O,"*JAMES 2*",P:P,"&lt;&gt;lsp",P:P,"&lt;&gt;sortie blanche",P:P,"&lt;&gt;refus",R:R,"&lt;&gt;Annulee")</f>
        <v>0</v>
      </c>
      <c r="F35" s="162"/>
      <c r="G35" s="98"/>
      <c r="H35" s="98"/>
      <c r="I35" s="116"/>
      <c r="J35" s="99"/>
      <c r="K35" s="99"/>
      <c r="L35" s="99"/>
      <c r="M35" s="100"/>
      <c r="N35" s="145"/>
      <c r="O35" s="142"/>
      <c r="P35" s="103"/>
      <c r="Q35" s="103"/>
      <c r="R35" s="38"/>
      <c r="S35" s="38"/>
      <c r="T35" s="39"/>
    </row>
    <row r="36" spans="1:20">
      <c r="A36" s="63" t="s">
        <v>68</v>
      </c>
      <c r="B36" s="3">
        <f>COUNTIFS(O:O,"DG")</f>
        <v>0</v>
      </c>
      <c r="C36" s="86">
        <f t="shared" si="0"/>
        <v>0</v>
      </c>
      <c r="D36" s="8">
        <v>0</v>
      </c>
      <c r="E36" s="162">
        <f>COUNTIFS(O:O,"*DG*",P:P,"&lt;&gt;lsp",P:P,"&lt;&gt;sortie blanche",P:P,"&lt;&gt;refus",R:R,"&lt;&gt;Annulee")</f>
        <v>0</v>
      </c>
      <c r="F36" s="162"/>
      <c r="G36" s="98"/>
      <c r="H36" s="98"/>
      <c r="I36" s="116"/>
      <c r="J36" s="99"/>
      <c r="K36" s="99"/>
      <c r="L36" s="99"/>
      <c r="M36" s="100"/>
      <c r="N36" s="145"/>
      <c r="O36" s="142"/>
      <c r="P36" s="103"/>
      <c r="Q36" s="103"/>
      <c r="R36" s="38"/>
      <c r="S36" s="38"/>
      <c r="T36" s="39"/>
    </row>
    <row r="37" spans="1:20">
      <c r="A37" s="63" t="s">
        <v>67</v>
      </c>
      <c r="B37" s="3">
        <f>COUNTIFS(O:O,"DG 2")</f>
        <v>0</v>
      </c>
      <c r="C37" s="86">
        <f t="shared" si="0"/>
        <v>0</v>
      </c>
      <c r="D37" s="8">
        <v>0</v>
      </c>
      <c r="E37" s="162">
        <f>COUNTIFS(O:O,"*DG 2*",P:P,"&lt;&gt;lsp",P:P,"&lt;&gt;sortie blanche",P:P,"&lt;&gt;refus",R:R,"&lt;&gt;Annulee")</f>
        <v>0</v>
      </c>
      <c r="F37" s="162"/>
      <c r="G37" s="98"/>
      <c r="H37" s="98"/>
      <c r="I37" s="116"/>
      <c r="J37" s="99"/>
      <c r="K37" s="99"/>
      <c r="L37" s="99"/>
      <c r="M37" s="100"/>
      <c r="N37" s="145"/>
      <c r="O37" s="102"/>
      <c r="P37" s="103"/>
      <c r="Q37" s="103"/>
      <c r="R37" s="38"/>
      <c r="S37" s="38"/>
      <c r="T37" s="39"/>
    </row>
    <row r="38" spans="1:20">
      <c r="A38" s="63" t="s">
        <v>60</v>
      </c>
      <c r="B38" s="3">
        <f>COUNTIFS(O:O,"*ASP (Athis)*")</f>
        <v>0</v>
      </c>
      <c r="C38" s="86">
        <f t="shared" si="0"/>
        <v>0</v>
      </c>
      <c r="D38" s="8">
        <v>0</v>
      </c>
      <c r="E38" s="170">
        <f>COUNTIFS(O:O,"*ASP (Athis)*",P:P,"&lt;&gt;lsp",P:P,"&lt;&gt;sortie blanche",P:P,"&lt;&gt;refus",R:R,"&lt;&gt;Annulee")</f>
        <v>0</v>
      </c>
      <c r="F38" s="171"/>
      <c r="G38" s="98"/>
      <c r="H38" s="98"/>
      <c r="I38" s="116"/>
      <c r="J38" s="99"/>
      <c r="K38" s="99"/>
      <c r="L38" s="99"/>
      <c r="M38" s="100"/>
      <c r="N38" s="145"/>
      <c r="O38" s="102"/>
      <c r="P38" s="103"/>
      <c r="Q38" s="103"/>
      <c r="R38" s="38"/>
      <c r="S38" s="38"/>
      <c r="T38" s="39"/>
    </row>
    <row r="39" spans="1:20">
      <c r="A39" s="63" t="s">
        <v>61</v>
      </c>
      <c r="B39" s="3">
        <f>COUNTIFS(O:O,"IDE (Corbeil)")</f>
        <v>0</v>
      </c>
      <c r="C39" s="86">
        <f t="shared" si="0"/>
        <v>0</v>
      </c>
      <c r="D39" s="8">
        <v>0</v>
      </c>
      <c r="E39" s="162">
        <f>COUNTIFS(O:O,"*IDE (Corbeil)*",P:P,"&lt;&gt;lsp",P:P,"&lt;&gt;sortie blanche",P:P,"&lt;&gt;refus",R:R,"&lt;&gt;Annulee")</f>
        <v>0</v>
      </c>
      <c r="F39" s="162"/>
      <c r="G39" s="98"/>
      <c r="H39" s="98"/>
      <c r="I39" s="25"/>
      <c r="J39" s="99"/>
      <c r="K39" s="99"/>
      <c r="L39" s="99"/>
      <c r="M39" s="100"/>
      <c r="N39" s="145"/>
      <c r="O39" s="102"/>
      <c r="P39" s="103"/>
      <c r="Q39" s="103"/>
      <c r="R39" s="38"/>
      <c r="S39" s="38"/>
      <c r="T39" s="39"/>
    </row>
    <row r="40" spans="1:20">
      <c r="A40" s="63" t="s">
        <v>66</v>
      </c>
      <c r="B40" s="3">
        <f>COUNTIFS(O:O,"LM*")</f>
        <v>0</v>
      </c>
      <c r="C40" s="86">
        <f t="shared" si="0"/>
        <v>0</v>
      </c>
      <c r="D40" s="8">
        <v>0</v>
      </c>
      <c r="E40" s="162">
        <f>COUNTIFS(O:O,"LM*",P:P,"&lt;&gt;lsp",P:P,"&lt;&gt;sortie blanche",P:P,"&lt;&gt;refus",R:R,"&lt;&gt;Annulee")</f>
        <v>0</v>
      </c>
      <c r="F40" s="162"/>
      <c r="G40" s="98"/>
      <c r="H40" s="98"/>
      <c r="I40" s="25"/>
      <c r="J40" s="99"/>
      <c r="K40" s="99"/>
      <c r="L40" s="99"/>
      <c r="M40" s="100"/>
      <c r="N40" s="145"/>
      <c r="O40" s="102"/>
      <c r="P40" s="103"/>
      <c r="Q40" s="103"/>
      <c r="R40" s="38"/>
      <c r="S40" s="38"/>
      <c r="T40" s="39"/>
    </row>
    <row r="41" spans="1:20" ht="21" customHeight="1">
      <c r="A41" s="63" t="s">
        <v>57</v>
      </c>
      <c r="B41" s="3">
        <f>COUNTIFS(O:O,"*Medic'Alex*")</f>
        <v>0</v>
      </c>
      <c r="C41" s="86">
        <f t="shared" si="0"/>
        <v>0</v>
      </c>
      <c r="D41" s="8">
        <v>0</v>
      </c>
      <c r="E41" s="162">
        <f>COUNTIFS(O:O,"Medic'Alex",P:P,"&lt;&gt;lsp",P:P,"&lt;&gt;sortie blanche",P:P,"&lt;&gt;refus",R:R,"&lt;&gt;Annulee")</f>
        <v>0</v>
      </c>
      <c r="F41" s="162"/>
      <c r="G41" s="98"/>
      <c r="H41" s="98"/>
      <c r="I41" s="25"/>
      <c r="J41" s="99"/>
      <c r="K41" s="99"/>
      <c r="L41" s="99"/>
      <c r="M41" s="100"/>
      <c r="N41" s="101"/>
      <c r="O41" s="102"/>
      <c r="P41" s="103"/>
      <c r="Q41" s="103"/>
      <c r="R41" s="38"/>
      <c r="S41" s="38"/>
      <c r="T41" s="39"/>
    </row>
    <row r="42" spans="1:20">
      <c r="A42" s="63" t="s">
        <v>24</v>
      </c>
      <c r="B42" s="3">
        <f>COUNTIFS(O:O,"*Alanda*")</f>
        <v>0</v>
      </c>
      <c r="C42" s="86">
        <f t="shared" si="0"/>
        <v>0</v>
      </c>
      <c r="D42" s="8">
        <v>0</v>
      </c>
      <c r="E42" s="162">
        <f>COUNTIFS(O:O,"*Alanda*",P:P,"&lt;&gt;lsp",P:P,"&lt;&gt;sortie blanche",P:P,"&lt;&gt;refus",R:R,"&lt;&gt;Annulee")</f>
        <v>0</v>
      </c>
      <c r="F42" s="162"/>
      <c r="G42" s="98"/>
      <c r="H42" s="98"/>
      <c r="I42" s="146"/>
      <c r="J42" s="99"/>
      <c r="K42" s="99"/>
      <c r="L42" s="99"/>
      <c r="M42" s="100"/>
      <c r="N42" s="101"/>
      <c r="O42" s="102"/>
      <c r="P42" s="39"/>
      <c r="Q42" s="39"/>
      <c r="R42" s="38"/>
      <c r="S42" s="38"/>
      <c r="T42" s="39"/>
    </row>
    <row r="43" spans="1:20">
      <c r="A43" s="63" t="s">
        <v>77</v>
      </c>
      <c r="B43" s="3">
        <f>COUNTIFS(O:O,"*2 Cœurs*")</f>
        <v>0</v>
      </c>
      <c r="C43" s="86">
        <f t="shared" si="0"/>
        <v>0</v>
      </c>
      <c r="D43" s="8">
        <v>0</v>
      </c>
      <c r="E43" s="162">
        <f>COUNTIFS(O:O,"*2 Cœurs*",P:P,"&lt;&gt;lsp",P:P,"&lt;&gt;sortie blanche",P:P,"&lt;&gt;refus",R:R,"&lt;&gt;Annulee")</f>
        <v>0</v>
      </c>
      <c r="F43" s="162"/>
      <c r="G43" s="98"/>
      <c r="H43" s="98"/>
      <c r="I43" s="146"/>
      <c r="J43" s="99"/>
      <c r="K43" s="99"/>
      <c r="L43" s="99"/>
      <c r="M43" s="100"/>
      <c r="N43" s="101"/>
      <c r="O43" s="102"/>
      <c r="P43" s="39"/>
      <c r="Q43" s="39"/>
      <c r="R43" s="38"/>
      <c r="S43" s="38"/>
      <c r="T43" s="39"/>
    </row>
    <row r="44" spans="1:20">
      <c r="A44" s="63" t="s">
        <v>72</v>
      </c>
      <c r="B44" s="3">
        <f>COUNTIFS(O:O,"IDF*")</f>
        <v>0</v>
      </c>
      <c r="C44" s="86">
        <f t="shared" si="0"/>
        <v>0</v>
      </c>
      <c r="D44" s="8">
        <v>0</v>
      </c>
      <c r="E44" s="162">
        <f>COUNTIFS(O:O,"IDF",P:P,"&lt;&gt;lsp",P:P,"&lt;&gt;sortie blanche",P:P,"&lt;&gt;refus",R:R,"&lt;&gt;Annulee")</f>
        <v>0</v>
      </c>
      <c r="F44" s="162"/>
      <c r="G44" s="98"/>
      <c r="H44" s="98"/>
      <c r="I44" s="25"/>
      <c r="J44" s="99"/>
      <c r="K44" s="99"/>
      <c r="L44" s="99"/>
      <c r="M44" s="100"/>
      <c r="N44" s="101"/>
      <c r="O44" s="102"/>
      <c r="P44" s="39"/>
      <c r="Q44" s="39"/>
      <c r="R44" s="38"/>
      <c r="S44" s="38"/>
      <c r="T44" s="39"/>
    </row>
    <row r="45" spans="1:20">
      <c r="A45" s="63" t="s">
        <v>73</v>
      </c>
      <c r="B45" s="3">
        <f>COUNTIFS(O:O,"*Amb. de l'Orge*")</f>
        <v>0</v>
      </c>
      <c r="C45" s="86">
        <f t="shared" si="0"/>
        <v>0</v>
      </c>
      <c r="D45" s="8">
        <v>0</v>
      </c>
      <c r="E45" s="162">
        <f>COUNTIFS(O:O,"*Amb. de l'Orge*",P:P,"&lt;&gt;lsp",P:P,"&lt;&gt;sortie blanche",P:P,"&lt;&gt;refus",R:R,"&lt;&gt;Annulee")</f>
        <v>0</v>
      </c>
      <c r="F45" s="162"/>
      <c r="G45" s="98"/>
      <c r="H45" s="98"/>
      <c r="I45" s="146"/>
      <c r="J45" s="99"/>
      <c r="K45" s="99"/>
      <c r="L45" s="99"/>
      <c r="M45" s="100"/>
      <c r="N45" s="101"/>
      <c r="O45" s="102"/>
      <c r="P45" s="39"/>
      <c r="Q45" s="39"/>
      <c r="R45" s="38"/>
      <c r="S45" s="38"/>
      <c r="T45" s="39"/>
    </row>
    <row r="46" spans="1:20">
      <c r="A46" s="63" t="s">
        <v>17</v>
      </c>
      <c r="B46" s="3">
        <f>COUNTIFS(O:O,"*UMPS 91*")</f>
        <v>0</v>
      </c>
      <c r="C46" s="86">
        <f t="shared" si="0"/>
        <v>0</v>
      </c>
      <c r="D46" s="8">
        <v>0</v>
      </c>
      <c r="E46" s="162">
        <f>COUNTIFS(O:O,"*UMPS 91*",P:P,"&lt;&gt;lsp",P:P,"&lt;&gt;sortie blanche",P:P,"&lt;&gt;refus",R:R,"&lt;&gt;Annulee")</f>
        <v>0</v>
      </c>
      <c r="F46" s="162"/>
      <c r="G46" s="98"/>
      <c r="H46" s="98"/>
      <c r="I46" s="146"/>
      <c r="J46" s="99"/>
      <c r="K46" s="99"/>
      <c r="L46" s="99"/>
      <c r="M46" s="100"/>
      <c r="N46" s="101"/>
      <c r="O46" s="102"/>
      <c r="P46" s="103"/>
      <c r="Q46" s="103"/>
      <c r="R46" s="38"/>
      <c r="S46" s="38"/>
      <c r="T46" s="39"/>
    </row>
    <row r="47" spans="1:20">
      <c r="A47" s="63" t="s">
        <v>38</v>
      </c>
      <c r="B47" s="3">
        <f>COUNTIFS(O:O,"*UMPSA Bariatrique*")</f>
        <v>0</v>
      </c>
      <c r="C47" s="86">
        <f t="shared" si="0"/>
        <v>0</v>
      </c>
      <c r="D47" s="8">
        <v>0</v>
      </c>
      <c r="E47" s="162">
        <f>COUNTIFS(O:O,"*UMPSA Bariatrique*",P:P,"&lt;&gt;lsp",P:P,"&lt;&gt;sortie blanche",P:P,"&lt;&gt;refus",R:R,"&lt;&gt;Annulee")</f>
        <v>0</v>
      </c>
      <c r="F47" s="162"/>
      <c r="G47" s="98"/>
      <c r="H47" s="98"/>
      <c r="I47" s="25"/>
      <c r="J47" s="99"/>
      <c r="K47" s="99"/>
      <c r="L47" s="99"/>
      <c r="M47" s="100"/>
      <c r="N47" s="101"/>
      <c r="O47" s="102"/>
      <c r="P47" s="103"/>
      <c r="Q47" s="103"/>
      <c r="R47" s="38"/>
      <c r="S47" s="38"/>
      <c r="T47" s="39"/>
    </row>
    <row r="48" spans="1:20">
      <c r="A48" s="63" t="s">
        <v>54</v>
      </c>
      <c r="B48" s="3">
        <f>COUNTIFS(O:O,"*UMPSA Asso*")</f>
        <v>0</v>
      </c>
      <c r="C48" s="86">
        <f t="shared" si="0"/>
        <v>0</v>
      </c>
      <c r="D48" s="8">
        <v>0</v>
      </c>
      <c r="E48" s="170">
        <f>COUNTIFS(O:O,"*UMPSA Asso*",P:P,"&lt;&gt;lsp",P:P,"&lt;&gt;sortie blanche",P:P,"&lt;&gt;refus",R:R,"&lt;&gt;Annulee")</f>
        <v>0</v>
      </c>
      <c r="F48" s="171"/>
      <c r="G48" s="98"/>
      <c r="H48" s="98"/>
      <c r="I48" s="25"/>
      <c r="J48" s="99"/>
      <c r="K48" s="99"/>
      <c r="L48" s="99"/>
      <c r="M48" s="100"/>
      <c r="N48" s="101"/>
      <c r="O48" s="102"/>
      <c r="P48" s="103"/>
      <c r="Q48" s="103"/>
      <c r="R48" s="38"/>
      <c r="S48" s="38"/>
      <c r="T48" s="39"/>
    </row>
    <row r="49" spans="1:20">
      <c r="A49" s="63" t="s">
        <v>21</v>
      </c>
      <c r="B49" s="3">
        <f>COUNTIFS(O:O,"*Providence*")</f>
        <v>0</v>
      </c>
      <c r="C49" s="86">
        <f t="shared" si="0"/>
        <v>0</v>
      </c>
      <c r="D49" s="8">
        <v>0</v>
      </c>
      <c r="E49" s="162">
        <f>COUNTIFS(O:O,"*Providence*",P:P,"&lt;&gt;lsp",P:P,"&lt;&gt;sortie blanche",P:P,"&lt;&gt;refus",R:R,"&lt;&gt;Annulee")</f>
        <v>0</v>
      </c>
      <c r="F49" s="162"/>
      <c r="G49" s="98"/>
      <c r="H49" s="98"/>
      <c r="I49" s="25"/>
      <c r="J49" s="99"/>
      <c r="K49" s="99"/>
      <c r="L49" s="99"/>
      <c r="M49" s="100"/>
      <c r="N49" s="101"/>
      <c r="O49" s="102"/>
      <c r="P49" s="103"/>
      <c r="Q49" s="103"/>
      <c r="R49" s="38"/>
      <c r="S49" s="38"/>
      <c r="T49" s="39"/>
    </row>
    <row r="50" spans="1:20">
      <c r="A50" s="63" t="s">
        <v>41</v>
      </c>
      <c r="B50" s="3">
        <f>COUNTIFS(O:O,"*Mass'*")</f>
        <v>0</v>
      </c>
      <c r="C50" s="86">
        <f t="shared" si="0"/>
        <v>0</v>
      </c>
      <c r="D50" s="8">
        <v>0</v>
      </c>
      <c r="E50" s="162">
        <f>COUNTIFS(O:O,"*Mass'*",P:P,"&lt;&gt;lsp",P:P,"&lt;&gt;sortie blanche",P:P,"&lt;&gt;refus",R:R,"&lt;&gt;Annulee")</f>
        <v>0</v>
      </c>
      <c r="F50" s="162"/>
      <c r="G50" s="98"/>
      <c r="H50" s="98"/>
      <c r="I50" s="25"/>
      <c r="J50" s="99"/>
      <c r="K50" s="99"/>
      <c r="L50" s="99"/>
      <c r="M50" s="100"/>
      <c r="N50" s="101"/>
      <c r="O50" s="102"/>
      <c r="P50" s="103"/>
      <c r="Q50" s="103"/>
      <c r="R50" s="38"/>
      <c r="S50" s="38"/>
      <c r="T50" s="39"/>
    </row>
    <row r="51" spans="1:20">
      <c r="A51" s="63" t="s">
        <v>86</v>
      </c>
      <c r="B51" s="3">
        <f>COUNTIFS(O:O,"*PARAMED IDF*")</f>
        <v>0</v>
      </c>
      <c r="C51" s="86">
        <f t="shared" si="0"/>
        <v>0</v>
      </c>
      <c r="D51" s="8">
        <v>0</v>
      </c>
      <c r="E51" s="162">
        <f>COUNTIFS(O:O,"*PARAMED IDF*",P:P,"&lt;&gt;lsp",P:P,"&lt;&gt;sortie blanche",P:P,"&lt;&gt;refus",R:R,"&lt;&gt;Annulee")</f>
        <v>0</v>
      </c>
      <c r="F51" s="162"/>
      <c r="G51" s="98"/>
      <c r="H51" s="98"/>
      <c r="I51" s="25"/>
      <c r="J51" s="99"/>
      <c r="K51" s="99"/>
      <c r="L51" s="99"/>
      <c r="M51" s="100"/>
      <c r="N51" s="101"/>
      <c r="O51" s="102"/>
      <c r="P51" s="103"/>
      <c r="Q51" s="103"/>
      <c r="R51" s="38"/>
      <c r="S51" s="38"/>
      <c r="T51" s="39"/>
    </row>
    <row r="52" spans="1:20">
      <c r="A52" s="63" t="s">
        <v>42</v>
      </c>
      <c r="B52" s="3">
        <f>COUNTIFS(O:O,"*Lebaron*")</f>
        <v>0</v>
      </c>
      <c r="C52" s="86">
        <f t="shared" si="0"/>
        <v>0</v>
      </c>
      <c r="D52" s="8">
        <v>0</v>
      </c>
      <c r="E52" s="162">
        <f>COUNTIFS(O:O,"*Lebaron*",P:P,"&lt;&gt;lsp",P:P,"&lt;&gt;sortie blanche",P:P,"&lt;&gt;refus",R:R,"&lt;&gt;Annulee")</f>
        <v>0</v>
      </c>
      <c r="F52" s="162"/>
      <c r="G52" s="98"/>
      <c r="H52" s="98"/>
      <c r="I52" s="25"/>
      <c r="J52" s="99"/>
      <c r="K52" s="99"/>
      <c r="L52" s="99"/>
      <c r="M52" s="100"/>
      <c r="N52" s="101"/>
      <c r="O52" s="102"/>
      <c r="P52" s="103"/>
      <c r="Q52" s="103"/>
      <c r="R52" s="38"/>
      <c r="S52" s="38"/>
      <c r="T52" s="39"/>
    </row>
    <row r="53" spans="1:20">
      <c r="A53" s="63" t="s">
        <v>51</v>
      </c>
      <c r="B53" s="3">
        <f>COUNTIFS(O:O,"Croix Rouge")</f>
        <v>0</v>
      </c>
      <c r="C53" s="86">
        <f t="shared" si="0"/>
        <v>0</v>
      </c>
      <c r="D53" s="8">
        <v>0</v>
      </c>
      <c r="E53" s="170">
        <f>COUNTIFS(O:O,"*Croix Rouge*",P:P,"&lt;&gt;lsp",P:P,"&lt;&gt;sortie blanche",P:P,"&lt;&gt;refus",R:R,"&lt;&gt;Annulee")</f>
        <v>0</v>
      </c>
      <c r="F53" s="171"/>
      <c r="G53" s="98"/>
      <c r="H53" s="98"/>
      <c r="I53" s="25"/>
      <c r="J53" s="99"/>
      <c r="K53" s="99"/>
      <c r="L53" s="99"/>
      <c r="M53" s="100"/>
      <c r="N53" s="101"/>
      <c r="O53" s="102"/>
      <c r="P53" s="103"/>
      <c r="Q53" s="103"/>
      <c r="R53" s="38"/>
      <c r="S53" s="38"/>
      <c r="T53" s="39"/>
    </row>
    <row r="54" spans="1:20">
      <c r="A54" s="63" t="s">
        <v>55</v>
      </c>
      <c r="B54" s="3">
        <f>COUNTIFS(O:O,"PROMEDIC")</f>
        <v>0</v>
      </c>
      <c r="C54" s="86">
        <f t="shared" si="0"/>
        <v>0</v>
      </c>
      <c r="D54" s="8">
        <v>0</v>
      </c>
      <c r="E54" s="170">
        <f>COUNTIFS(O:O,"*PROMEDIC*",P:P,"&lt;&gt;lsp",P:P,"&lt;&gt;sortie blanche",P:P,"&lt;&gt;refus",R:R,"&lt;&gt;Annulee")</f>
        <v>0</v>
      </c>
      <c r="F54" s="176"/>
      <c r="G54" s="98"/>
      <c r="H54" s="98"/>
      <c r="I54" s="25"/>
      <c r="J54" s="99"/>
      <c r="K54" s="99"/>
      <c r="L54" s="99"/>
      <c r="M54" s="100"/>
      <c r="N54" s="147"/>
      <c r="O54" s="102"/>
      <c r="P54" s="103"/>
      <c r="Q54" s="103"/>
      <c r="R54" s="38"/>
      <c r="S54" s="38"/>
      <c r="T54" s="39"/>
    </row>
    <row r="55" spans="1:20">
      <c r="A55" s="64" t="s">
        <v>85</v>
      </c>
      <c r="B55" s="65">
        <f>COUNTIFS(O:O,"*Dore 91*")</f>
        <v>0</v>
      </c>
      <c r="C55" s="86">
        <f t="shared" si="0"/>
        <v>0</v>
      </c>
      <c r="D55" s="66">
        <v>0</v>
      </c>
      <c r="E55" s="177">
        <f>COUNTIFS(O:O,"*Dore 91*",P:P,"&lt;&gt;lsp",P:P,"&lt;&gt;sortie blanche",P:P,"&lt;&gt;refus",R:R,"&lt;&gt;Annulee")</f>
        <v>0</v>
      </c>
      <c r="F55" s="177"/>
      <c r="G55" s="98"/>
      <c r="H55" s="98"/>
      <c r="I55" s="25"/>
      <c r="J55" s="99"/>
      <c r="K55" s="99"/>
      <c r="L55" s="99"/>
      <c r="M55" s="100"/>
      <c r="N55" s="101"/>
      <c r="O55" s="102"/>
      <c r="P55" s="103"/>
      <c r="Q55" s="103"/>
      <c r="R55" s="38"/>
      <c r="S55" s="38"/>
      <c r="T55" s="39"/>
    </row>
    <row r="56" spans="1:20">
      <c r="A56" s="178" t="s">
        <v>50</v>
      </c>
      <c r="B56" s="178"/>
      <c r="C56" s="179">
        <f>COUNTA(G2:G202)</f>
        <v>14</v>
      </c>
      <c r="D56" s="179"/>
      <c r="E56" s="179"/>
      <c r="F56" s="180"/>
      <c r="G56" s="98"/>
      <c r="H56" s="98"/>
      <c r="I56" s="25"/>
      <c r="J56" s="99"/>
      <c r="K56" s="99"/>
      <c r="L56" s="99"/>
      <c r="M56" s="100"/>
      <c r="N56" s="101"/>
      <c r="O56" s="102"/>
      <c r="P56" s="103"/>
      <c r="Q56" s="103"/>
      <c r="R56" s="38"/>
      <c r="S56" s="38"/>
      <c r="T56" s="39"/>
    </row>
    <row r="57" spans="1:20">
      <c r="A57" s="172" t="s">
        <v>49</v>
      </c>
      <c r="B57" s="173"/>
      <c r="C57" s="174">
        <f>SUM(B26:B55)</f>
        <v>13</v>
      </c>
      <c r="D57" s="174"/>
      <c r="E57" s="174"/>
      <c r="F57" s="175"/>
      <c r="G57" s="98"/>
      <c r="H57" s="98"/>
      <c r="I57" s="25"/>
      <c r="J57" s="99"/>
      <c r="K57" s="99"/>
      <c r="L57" s="99"/>
      <c r="M57" s="100"/>
      <c r="N57" s="145"/>
      <c r="O57" s="102"/>
      <c r="P57" s="103"/>
      <c r="Q57" s="103"/>
      <c r="R57" s="38"/>
      <c r="S57" s="38"/>
      <c r="T57" s="39"/>
    </row>
    <row r="58" spans="1:20">
      <c r="A58" s="181" t="s">
        <v>81</v>
      </c>
      <c r="B58" s="182"/>
      <c r="C58" s="183">
        <f>SUM(C26:C55)</f>
        <v>2</v>
      </c>
      <c r="D58" s="183"/>
      <c r="E58" s="183"/>
      <c r="F58" s="184"/>
      <c r="G58" s="98"/>
      <c r="H58" s="98"/>
      <c r="I58" s="25"/>
      <c r="J58" s="99"/>
      <c r="K58" s="99"/>
      <c r="L58" s="99"/>
      <c r="M58" s="100"/>
      <c r="N58" s="101"/>
      <c r="O58" s="102"/>
      <c r="P58" s="103"/>
      <c r="Q58" s="103"/>
      <c r="R58" s="38"/>
      <c r="S58" s="38"/>
      <c r="T58" s="39"/>
    </row>
    <row r="59" spans="1:20">
      <c r="A59" s="181" t="s">
        <v>33</v>
      </c>
      <c r="B59" s="182"/>
      <c r="C59" s="183">
        <f>COUNTIF(O:O,"CARENCE")</f>
        <v>0</v>
      </c>
      <c r="D59" s="183"/>
      <c r="E59" s="183"/>
      <c r="F59" s="184"/>
      <c r="G59" s="98"/>
      <c r="H59" s="98"/>
      <c r="I59" s="25"/>
      <c r="J59" s="99"/>
      <c r="K59" s="99"/>
      <c r="L59" s="99"/>
      <c r="M59" s="100"/>
      <c r="N59" s="101"/>
      <c r="O59" s="102"/>
      <c r="P59" s="103"/>
      <c r="Q59" s="103"/>
      <c r="R59" s="38"/>
      <c r="S59" s="38"/>
      <c r="T59" s="39"/>
    </row>
    <row r="60" spans="1:20">
      <c r="A60" s="181" t="s">
        <v>78</v>
      </c>
      <c r="B60" s="182"/>
      <c r="C60" s="183">
        <f>SUM(D26:D55)</f>
        <v>0</v>
      </c>
      <c r="D60" s="183"/>
      <c r="E60" s="183"/>
      <c r="F60" s="184"/>
      <c r="G60" s="98"/>
      <c r="H60" s="98"/>
      <c r="I60" s="25"/>
      <c r="J60" s="99"/>
      <c r="K60" s="99"/>
      <c r="L60" s="99"/>
      <c r="M60" s="100"/>
      <c r="N60" s="101"/>
      <c r="O60" s="102"/>
      <c r="P60" s="103"/>
      <c r="Q60" s="103"/>
      <c r="R60" s="38"/>
      <c r="S60" s="38"/>
      <c r="T60" s="39"/>
    </row>
    <row r="61" spans="1:20">
      <c r="A61" s="181" t="s">
        <v>56</v>
      </c>
      <c r="B61" s="182"/>
      <c r="C61" s="183">
        <f>COUNTIF(S:S,"SMUR")</f>
        <v>0</v>
      </c>
      <c r="D61" s="183"/>
      <c r="E61" s="183"/>
      <c r="F61" s="184"/>
      <c r="G61" s="98"/>
      <c r="H61" s="98"/>
      <c r="I61" s="25"/>
      <c r="J61" s="99"/>
      <c r="K61" s="99"/>
      <c r="L61" s="99"/>
      <c r="M61" s="100"/>
      <c r="N61" s="101"/>
      <c r="O61" s="102"/>
      <c r="P61" s="103"/>
      <c r="Q61" s="103"/>
      <c r="R61" s="38"/>
      <c r="S61" s="38"/>
      <c r="T61" s="39"/>
    </row>
    <row r="62" spans="1:20">
      <c r="A62" s="181" t="s">
        <v>71</v>
      </c>
      <c r="B62" s="182"/>
      <c r="C62" s="183">
        <f>COUNTIF(S:S,"VLSM")</f>
        <v>0</v>
      </c>
      <c r="D62" s="183"/>
      <c r="E62" s="183"/>
      <c r="F62" s="184"/>
      <c r="G62" s="98"/>
      <c r="H62" s="98"/>
      <c r="I62" s="25"/>
      <c r="J62" s="99"/>
      <c r="K62" s="99"/>
      <c r="L62" s="99"/>
      <c r="M62" s="100"/>
      <c r="N62" s="101"/>
      <c r="O62" s="102"/>
      <c r="P62" s="103"/>
      <c r="Q62" s="103"/>
      <c r="R62" s="38"/>
      <c r="S62" s="38"/>
      <c r="T62" s="39"/>
    </row>
    <row r="63" spans="1:20">
      <c r="A63" s="185" t="s">
        <v>70</v>
      </c>
      <c r="B63" s="186"/>
      <c r="C63" s="187">
        <f>SUM(E26:E55)</f>
        <v>11</v>
      </c>
      <c r="D63" s="187"/>
      <c r="E63" s="187"/>
      <c r="F63" s="188"/>
      <c r="G63" s="98"/>
      <c r="H63" s="98"/>
      <c r="I63" s="25"/>
      <c r="J63" s="99"/>
      <c r="K63" s="99"/>
      <c r="L63" s="99"/>
      <c r="M63" s="100"/>
      <c r="N63" s="101"/>
      <c r="O63" s="102"/>
      <c r="P63" s="103"/>
      <c r="Q63" s="103"/>
      <c r="R63" s="38"/>
      <c r="S63" s="38"/>
      <c r="T63" s="39"/>
    </row>
    <row r="64" spans="1:20">
      <c r="A64" s="67"/>
      <c r="B64" s="52"/>
      <c r="C64" s="68"/>
      <c r="D64" s="68"/>
      <c r="E64" s="68"/>
      <c r="F64" s="69"/>
      <c r="G64" s="98"/>
      <c r="H64" s="98"/>
      <c r="I64" s="25"/>
      <c r="J64" s="99"/>
      <c r="K64" s="99"/>
      <c r="L64" s="99"/>
      <c r="M64" s="100"/>
      <c r="N64" s="101"/>
      <c r="O64" s="102"/>
      <c r="P64" s="103"/>
      <c r="Q64" s="103"/>
      <c r="R64" s="38"/>
      <c r="S64" s="38"/>
      <c r="T64" s="39"/>
    </row>
    <row r="65" spans="1:20">
      <c r="A65" s="70"/>
      <c r="B65" s="71"/>
      <c r="C65" s="72"/>
      <c r="D65" s="72"/>
      <c r="E65" s="72"/>
      <c r="G65" s="98"/>
      <c r="H65" s="98"/>
      <c r="I65" s="25"/>
      <c r="J65" s="99"/>
      <c r="K65" s="99"/>
      <c r="L65" s="99"/>
      <c r="M65" s="100"/>
      <c r="N65" s="101"/>
      <c r="O65" s="102"/>
      <c r="P65" s="103"/>
      <c r="Q65" s="103"/>
      <c r="R65" s="38"/>
      <c r="S65" s="38"/>
      <c r="T65" s="39"/>
    </row>
    <row r="66" spans="1:20">
      <c r="A66" s="70"/>
      <c r="B66" s="71"/>
      <c r="C66" s="72"/>
      <c r="D66" s="72"/>
      <c r="E66" s="72"/>
      <c r="G66" s="98"/>
      <c r="H66" s="98"/>
      <c r="I66" s="25"/>
      <c r="J66" s="99"/>
      <c r="K66" s="99"/>
      <c r="L66" s="99"/>
      <c r="M66" s="100"/>
      <c r="N66" s="101"/>
      <c r="O66" s="102"/>
      <c r="P66" s="103"/>
      <c r="Q66" s="103"/>
      <c r="R66" s="38"/>
      <c r="S66" s="38"/>
      <c r="T66" s="39"/>
    </row>
    <row r="67" spans="1:20">
      <c r="A67" s="70"/>
      <c r="B67" s="71"/>
      <c r="C67" s="72"/>
      <c r="D67" s="72"/>
      <c r="E67" s="72"/>
      <c r="G67" s="98"/>
      <c r="H67" s="98"/>
      <c r="I67" s="25"/>
      <c r="J67" s="99"/>
      <c r="K67" s="99"/>
      <c r="L67" s="99"/>
      <c r="M67" s="100"/>
      <c r="N67" s="101"/>
      <c r="O67" s="102"/>
      <c r="P67" s="103"/>
      <c r="Q67" s="103"/>
      <c r="R67" s="38"/>
      <c r="S67" s="38"/>
      <c r="T67" s="39"/>
    </row>
    <row r="68" spans="1:20">
      <c r="A68" s="70"/>
      <c r="B68" s="71"/>
      <c r="C68" s="72"/>
      <c r="D68" s="72"/>
      <c r="E68" s="72"/>
      <c r="G68" s="98"/>
      <c r="H68" s="98"/>
      <c r="I68" s="25"/>
      <c r="J68" s="99"/>
      <c r="K68" s="99"/>
      <c r="L68" s="99"/>
      <c r="M68" s="100"/>
      <c r="N68" s="101"/>
      <c r="O68" s="102"/>
      <c r="P68" s="103"/>
      <c r="Q68" s="103"/>
      <c r="R68" s="38"/>
      <c r="S68" s="38"/>
      <c r="T68" s="39"/>
    </row>
    <row r="69" spans="1:20">
      <c r="A69" s="70"/>
      <c r="B69" s="71"/>
      <c r="C69" s="72"/>
      <c r="D69" s="72"/>
      <c r="E69" s="72"/>
      <c r="G69" s="98"/>
      <c r="H69" s="98"/>
      <c r="I69" s="25"/>
      <c r="J69" s="99"/>
      <c r="K69" s="99"/>
      <c r="L69" s="99"/>
      <c r="M69" s="100"/>
      <c r="N69" s="101"/>
      <c r="O69" s="102"/>
      <c r="P69" s="103"/>
      <c r="Q69" s="103"/>
      <c r="R69" s="38"/>
      <c r="S69" s="38"/>
      <c r="T69" s="39"/>
    </row>
    <row r="70" spans="1:20">
      <c r="A70" s="70"/>
      <c r="B70" s="71"/>
      <c r="C70" s="72"/>
      <c r="D70" s="72"/>
      <c r="E70" s="72"/>
      <c r="G70" s="98"/>
      <c r="H70" s="98"/>
      <c r="I70" s="25"/>
      <c r="J70" s="99"/>
      <c r="K70" s="99"/>
      <c r="L70" s="99"/>
      <c r="M70" s="100"/>
      <c r="N70" s="101"/>
      <c r="O70" s="102"/>
      <c r="P70" s="103"/>
      <c r="Q70" s="103"/>
      <c r="R70" s="38"/>
      <c r="S70" s="38"/>
      <c r="T70" s="39"/>
    </row>
    <row r="71" spans="1:20">
      <c r="A71" s="70"/>
      <c r="B71" s="71"/>
      <c r="C71" s="72"/>
      <c r="D71" s="72"/>
      <c r="E71" s="72"/>
      <c r="G71" s="98"/>
      <c r="H71" s="98"/>
      <c r="I71" s="25"/>
      <c r="J71" s="99"/>
      <c r="K71" s="99"/>
      <c r="L71" s="99"/>
      <c r="M71" s="100"/>
      <c r="N71" s="101"/>
      <c r="O71" s="102"/>
      <c r="P71" s="103"/>
      <c r="Q71" s="103"/>
      <c r="R71" s="38"/>
      <c r="S71" s="38"/>
      <c r="T71" s="39"/>
    </row>
    <row r="72" spans="1:20">
      <c r="A72" s="70"/>
      <c r="B72" s="71"/>
      <c r="C72" s="72"/>
      <c r="D72" s="72"/>
      <c r="E72" s="72"/>
      <c r="G72" s="98"/>
      <c r="H72" s="98"/>
      <c r="I72" s="25"/>
      <c r="J72" s="99"/>
      <c r="K72" s="99"/>
      <c r="L72" s="99"/>
      <c r="M72" s="100"/>
      <c r="N72" s="101"/>
      <c r="O72" s="102"/>
      <c r="P72" s="103"/>
      <c r="Q72" s="103"/>
      <c r="R72" s="38"/>
      <c r="S72" s="38"/>
      <c r="T72" s="39"/>
    </row>
    <row r="73" spans="1:20">
      <c r="A73" s="70"/>
      <c r="B73" s="71"/>
      <c r="C73" s="72"/>
      <c r="D73" s="72"/>
      <c r="E73" s="72"/>
      <c r="G73" s="98"/>
      <c r="H73" s="98"/>
      <c r="I73" s="25"/>
      <c r="J73" s="99"/>
      <c r="K73" s="99"/>
      <c r="L73" s="99"/>
      <c r="M73" s="100"/>
      <c r="N73" s="101"/>
      <c r="O73" s="102"/>
      <c r="P73" s="103"/>
      <c r="Q73" s="103"/>
      <c r="R73" s="38"/>
      <c r="S73" s="38"/>
      <c r="T73" s="39"/>
    </row>
    <row r="74" spans="1:20">
      <c r="A74" s="70"/>
      <c r="B74" s="71"/>
      <c r="C74" s="72"/>
      <c r="D74" s="72"/>
      <c r="E74" s="72"/>
      <c r="G74" s="98"/>
      <c r="H74" s="98"/>
      <c r="I74" s="25"/>
      <c r="J74" s="99"/>
      <c r="K74" s="99"/>
      <c r="L74" s="99"/>
      <c r="M74" s="100"/>
      <c r="N74" s="101"/>
      <c r="O74" s="102"/>
      <c r="P74" s="103"/>
      <c r="Q74" s="103"/>
      <c r="R74" s="38"/>
      <c r="S74" s="38"/>
      <c r="T74" s="39"/>
    </row>
    <row r="75" spans="1:20">
      <c r="A75" s="70"/>
      <c r="B75" s="71"/>
      <c r="C75" s="72"/>
      <c r="D75" s="72"/>
      <c r="E75" s="72"/>
      <c r="G75" s="98"/>
      <c r="H75" s="98"/>
      <c r="I75" s="25"/>
      <c r="J75" s="99"/>
      <c r="K75" s="99"/>
      <c r="L75" s="99"/>
      <c r="M75" s="100"/>
      <c r="N75" s="101"/>
      <c r="O75" s="102"/>
      <c r="P75" s="103"/>
      <c r="Q75" s="103"/>
      <c r="R75" s="38"/>
      <c r="S75" s="38"/>
      <c r="T75" s="39"/>
    </row>
    <row r="76" spans="1:20">
      <c r="A76" s="70"/>
      <c r="B76" s="71"/>
      <c r="C76" s="72"/>
      <c r="D76" s="72"/>
      <c r="E76" s="72"/>
      <c r="G76" s="98"/>
      <c r="H76" s="98"/>
      <c r="I76" s="25"/>
      <c r="J76" s="99"/>
      <c r="K76" s="99"/>
      <c r="L76" s="99"/>
      <c r="M76" s="100"/>
      <c r="N76" s="101"/>
      <c r="O76" s="102"/>
      <c r="P76" s="103"/>
      <c r="Q76" s="103"/>
      <c r="R76" s="38"/>
      <c r="S76" s="38"/>
      <c r="T76" s="39"/>
    </row>
    <row r="77" spans="1:20">
      <c r="A77" s="70"/>
      <c r="B77" s="71"/>
      <c r="C77" s="72"/>
      <c r="D77" s="72"/>
      <c r="E77" s="72"/>
      <c r="G77" s="98"/>
      <c r="H77" s="98"/>
      <c r="I77" s="25"/>
      <c r="J77" s="99"/>
      <c r="K77" s="99"/>
      <c r="L77" s="99"/>
      <c r="M77" s="100"/>
      <c r="N77" s="101"/>
      <c r="O77" s="102"/>
      <c r="P77" s="103"/>
      <c r="Q77" s="103"/>
      <c r="R77" s="38"/>
      <c r="S77" s="38"/>
      <c r="T77" s="39"/>
    </row>
    <row r="78" spans="1:20">
      <c r="A78" s="70"/>
      <c r="B78" s="71"/>
      <c r="C78" s="72"/>
      <c r="D78" s="72"/>
      <c r="E78" s="72"/>
      <c r="G78" s="98"/>
      <c r="H78" s="98"/>
      <c r="I78" s="25"/>
      <c r="J78" s="99"/>
      <c r="K78" s="99"/>
      <c r="L78" s="99"/>
      <c r="M78" s="100"/>
      <c r="N78" s="101"/>
      <c r="O78" s="102"/>
      <c r="P78" s="103"/>
      <c r="Q78" s="103"/>
      <c r="R78" s="38"/>
      <c r="S78" s="38"/>
      <c r="T78" s="39"/>
    </row>
    <row r="79" spans="1:20">
      <c r="A79" s="70"/>
      <c r="B79" s="71"/>
      <c r="C79" s="72"/>
      <c r="D79" s="72"/>
      <c r="E79" s="72"/>
      <c r="G79" s="98"/>
      <c r="H79" s="98"/>
      <c r="I79" s="25"/>
      <c r="J79" s="99"/>
      <c r="K79" s="99"/>
      <c r="L79" s="99"/>
      <c r="M79" s="100"/>
      <c r="N79" s="101"/>
      <c r="O79" s="102"/>
      <c r="P79" s="103"/>
      <c r="Q79" s="103"/>
      <c r="R79" s="38"/>
      <c r="S79" s="38"/>
      <c r="T79" s="39"/>
    </row>
    <row r="80" spans="1:20">
      <c r="A80" s="70"/>
      <c r="B80" s="71"/>
      <c r="C80" s="72"/>
      <c r="D80" s="72"/>
      <c r="E80" s="72"/>
      <c r="G80" s="98"/>
      <c r="H80" s="98"/>
      <c r="I80" s="25"/>
      <c r="J80" s="99"/>
      <c r="K80" s="99"/>
      <c r="L80" s="99"/>
      <c r="M80" s="100"/>
      <c r="N80" s="101"/>
      <c r="O80" s="102"/>
      <c r="P80" s="103"/>
      <c r="Q80" s="103"/>
      <c r="R80" s="38"/>
      <c r="S80" s="38"/>
      <c r="T80" s="39"/>
    </row>
    <row r="81" spans="1:20">
      <c r="A81" s="70"/>
      <c r="B81" s="71"/>
      <c r="C81" s="72"/>
      <c r="D81" s="72"/>
      <c r="E81" s="72"/>
      <c r="G81" s="98"/>
      <c r="H81" s="98"/>
      <c r="I81" s="25"/>
      <c r="J81" s="99"/>
      <c r="K81" s="99"/>
      <c r="L81" s="99"/>
      <c r="M81" s="100"/>
      <c r="N81" s="101"/>
      <c r="O81" s="102"/>
      <c r="P81" s="103"/>
      <c r="Q81" s="103"/>
      <c r="R81" s="38"/>
      <c r="S81" s="38"/>
      <c r="T81" s="39"/>
    </row>
    <row r="82" spans="1:20">
      <c r="A82" s="70"/>
      <c r="B82" s="71"/>
      <c r="C82" s="72"/>
      <c r="D82" s="72"/>
      <c r="E82" s="72"/>
      <c r="G82" s="98"/>
      <c r="H82" s="98"/>
      <c r="I82" s="25"/>
      <c r="J82" s="99"/>
      <c r="K82" s="99"/>
      <c r="L82" s="99"/>
      <c r="M82" s="100"/>
      <c r="N82" s="101"/>
      <c r="O82" s="102"/>
      <c r="P82" s="103"/>
      <c r="Q82" s="103"/>
      <c r="R82" s="38"/>
      <c r="S82" s="38"/>
      <c r="T82" s="39"/>
    </row>
    <row r="83" spans="1:20">
      <c r="A83" s="70"/>
      <c r="B83" s="71"/>
      <c r="C83" s="72"/>
      <c r="D83" s="72"/>
      <c r="E83" s="72"/>
      <c r="G83" s="98"/>
      <c r="H83" s="98"/>
      <c r="I83" s="25"/>
      <c r="J83" s="99"/>
      <c r="K83" s="99"/>
      <c r="L83" s="99"/>
      <c r="M83" s="100"/>
      <c r="N83" s="101"/>
      <c r="O83" s="102"/>
      <c r="P83" s="103"/>
      <c r="Q83" s="103"/>
      <c r="R83" s="38"/>
      <c r="S83" s="38"/>
      <c r="T83" s="39"/>
    </row>
    <row r="84" spans="1:20">
      <c r="A84" s="70"/>
      <c r="B84" s="71"/>
      <c r="C84" s="72"/>
      <c r="D84" s="72"/>
      <c r="E84" s="72"/>
      <c r="G84" s="98"/>
      <c r="H84" s="98"/>
      <c r="I84" s="25"/>
      <c r="J84" s="99"/>
      <c r="K84" s="99"/>
      <c r="L84" s="99"/>
      <c r="M84" s="100"/>
      <c r="N84" s="101"/>
      <c r="O84" s="102"/>
      <c r="P84" s="103"/>
      <c r="Q84" s="103"/>
      <c r="R84" s="38"/>
      <c r="S84" s="38"/>
      <c r="T84" s="39"/>
    </row>
    <row r="85" spans="1:20">
      <c r="A85" s="70"/>
      <c r="B85" s="71"/>
      <c r="C85" s="72"/>
      <c r="D85" s="72"/>
      <c r="E85" s="72"/>
      <c r="G85" s="98"/>
      <c r="H85" s="98"/>
      <c r="I85" s="25"/>
      <c r="J85" s="99"/>
      <c r="K85" s="99"/>
      <c r="L85" s="99"/>
      <c r="M85" s="100"/>
      <c r="N85" s="101"/>
      <c r="O85" s="102"/>
      <c r="P85" s="103"/>
      <c r="Q85" s="103"/>
      <c r="R85" s="38"/>
      <c r="S85" s="38"/>
      <c r="T85" s="39"/>
    </row>
    <row r="86" spans="1:20">
      <c r="A86" s="70"/>
      <c r="B86" s="71"/>
      <c r="C86" s="72"/>
      <c r="D86" s="72"/>
      <c r="E86" s="72"/>
      <c r="G86" s="98"/>
      <c r="H86" s="98"/>
      <c r="I86" s="25"/>
      <c r="J86" s="99"/>
      <c r="K86" s="99"/>
      <c r="L86" s="99"/>
      <c r="M86" s="100"/>
      <c r="N86" s="101"/>
      <c r="O86" s="102"/>
      <c r="P86" s="103"/>
      <c r="Q86" s="103"/>
      <c r="R86" s="38"/>
      <c r="S86" s="38"/>
      <c r="T86" s="39"/>
    </row>
    <row r="87" spans="1:20">
      <c r="A87" s="70"/>
      <c r="B87" s="71"/>
      <c r="C87" s="72"/>
      <c r="D87" s="72"/>
      <c r="E87" s="72"/>
      <c r="G87" s="98"/>
      <c r="H87" s="98"/>
      <c r="I87" s="25"/>
      <c r="J87" s="99"/>
      <c r="K87" s="99"/>
      <c r="L87" s="99"/>
      <c r="M87" s="100"/>
      <c r="N87" s="101"/>
      <c r="O87" s="102"/>
      <c r="P87" s="103"/>
      <c r="Q87" s="103"/>
      <c r="R87" s="38"/>
      <c r="S87" s="38"/>
      <c r="T87" s="39"/>
    </row>
    <row r="88" spans="1:20">
      <c r="A88" s="70"/>
      <c r="B88" s="71"/>
      <c r="C88" s="72"/>
      <c r="D88" s="72"/>
      <c r="E88" s="72"/>
      <c r="G88" s="98"/>
      <c r="H88" s="98"/>
      <c r="I88" s="25"/>
      <c r="J88" s="99"/>
      <c r="K88" s="99"/>
      <c r="L88" s="99"/>
      <c r="M88" s="100"/>
      <c r="N88" s="101"/>
      <c r="O88" s="102"/>
      <c r="P88" s="103"/>
      <c r="Q88" s="103"/>
      <c r="R88" s="38"/>
      <c r="S88" s="38"/>
      <c r="T88" s="39"/>
    </row>
    <row r="89" spans="1:20">
      <c r="A89" s="70"/>
      <c r="B89" s="71"/>
      <c r="C89" s="72"/>
      <c r="D89" s="72"/>
      <c r="E89" s="72"/>
      <c r="G89" s="98"/>
      <c r="H89" s="98"/>
      <c r="I89" s="25"/>
      <c r="J89" s="99"/>
      <c r="K89" s="99"/>
      <c r="L89" s="99"/>
      <c r="M89" s="100"/>
      <c r="N89" s="101"/>
      <c r="O89" s="102"/>
      <c r="P89" s="103"/>
      <c r="Q89" s="103"/>
      <c r="R89" s="38"/>
      <c r="S89" s="38"/>
      <c r="T89" s="39"/>
    </row>
    <row r="90" spans="1:20">
      <c r="A90" s="70"/>
      <c r="B90" s="71"/>
      <c r="C90" s="72"/>
      <c r="D90" s="72"/>
      <c r="E90" s="72"/>
      <c r="G90" s="98"/>
      <c r="H90" s="98"/>
      <c r="I90" s="25"/>
      <c r="J90" s="99"/>
      <c r="K90" s="99"/>
      <c r="L90" s="99"/>
      <c r="M90" s="100"/>
      <c r="N90" s="101"/>
      <c r="O90" s="102"/>
      <c r="P90" s="103"/>
      <c r="Q90" s="103"/>
      <c r="R90" s="38"/>
      <c r="S90" s="38"/>
      <c r="T90" s="39"/>
    </row>
    <row r="91" spans="1:20">
      <c r="A91" s="70"/>
      <c r="B91" s="71"/>
      <c r="C91" s="72"/>
      <c r="D91" s="72"/>
      <c r="E91" s="72"/>
      <c r="G91" s="98"/>
      <c r="H91" s="98"/>
      <c r="I91" s="25"/>
      <c r="J91" s="99"/>
      <c r="K91" s="99"/>
      <c r="L91" s="99"/>
      <c r="M91" s="100"/>
      <c r="N91" s="101"/>
      <c r="O91" s="102"/>
      <c r="P91" s="103"/>
      <c r="Q91" s="103"/>
      <c r="R91" s="38"/>
      <c r="S91" s="38"/>
      <c r="T91" s="39"/>
    </row>
    <row r="92" spans="1:20">
      <c r="A92" s="70"/>
      <c r="B92" s="71"/>
      <c r="C92" s="72"/>
      <c r="D92" s="72"/>
      <c r="E92" s="72"/>
      <c r="G92" s="98"/>
      <c r="H92" s="98"/>
      <c r="I92" s="25"/>
      <c r="J92" s="99"/>
      <c r="K92" s="99"/>
      <c r="L92" s="99"/>
      <c r="M92" s="100"/>
      <c r="N92" s="101"/>
      <c r="O92" s="102"/>
      <c r="P92" s="103"/>
      <c r="Q92" s="103"/>
      <c r="R92" s="38"/>
      <c r="S92" s="38"/>
      <c r="T92" s="39"/>
    </row>
    <row r="93" spans="1:20">
      <c r="A93" s="70"/>
      <c r="B93" s="71"/>
      <c r="C93" s="72"/>
      <c r="D93" s="72"/>
      <c r="E93" s="72"/>
      <c r="G93" s="98"/>
      <c r="H93" s="98"/>
      <c r="I93" s="25"/>
      <c r="J93" s="99"/>
      <c r="K93" s="99"/>
      <c r="L93" s="99"/>
      <c r="M93" s="100"/>
      <c r="N93" s="101"/>
      <c r="O93" s="102"/>
      <c r="P93" s="103"/>
      <c r="Q93" s="103"/>
      <c r="R93" s="38"/>
      <c r="S93" s="38"/>
      <c r="T93" s="39"/>
    </row>
    <row r="94" spans="1:20">
      <c r="A94" s="70"/>
      <c r="B94" s="71"/>
      <c r="C94" s="72"/>
      <c r="D94" s="72"/>
      <c r="E94" s="72"/>
      <c r="G94" s="98"/>
      <c r="H94" s="98"/>
      <c r="I94" s="25"/>
      <c r="J94" s="99"/>
      <c r="K94" s="99"/>
      <c r="L94" s="99"/>
      <c r="M94" s="100"/>
      <c r="N94" s="101"/>
      <c r="O94" s="102"/>
      <c r="P94" s="103"/>
      <c r="Q94" s="103"/>
      <c r="R94" s="38"/>
      <c r="S94" s="38"/>
      <c r="T94" s="39"/>
    </row>
    <row r="95" spans="1:20">
      <c r="A95" s="70"/>
      <c r="B95" s="71"/>
      <c r="C95" s="72"/>
      <c r="D95" s="72"/>
      <c r="E95" s="72"/>
      <c r="G95" s="98"/>
      <c r="H95" s="98"/>
      <c r="I95" s="25"/>
      <c r="J95" s="99"/>
      <c r="K95" s="99"/>
      <c r="L95" s="99"/>
      <c r="M95" s="100"/>
      <c r="N95" s="101"/>
      <c r="O95" s="102"/>
      <c r="P95" s="103"/>
      <c r="Q95" s="103"/>
      <c r="R95" s="38"/>
      <c r="S95" s="38"/>
      <c r="T95" s="39"/>
    </row>
    <row r="96" spans="1:20">
      <c r="A96" s="70"/>
      <c r="B96" s="71"/>
      <c r="C96" s="72"/>
      <c r="D96" s="72"/>
      <c r="E96" s="72"/>
      <c r="G96" s="98"/>
      <c r="H96" s="98"/>
      <c r="I96" s="25"/>
      <c r="J96" s="99"/>
      <c r="K96" s="99"/>
      <c r="L96" s="99"/>
      <c r="M96" s="100"/>
      <c r="N96" s="101"/>
      <c r="O96" s="102"/>
      <c r="P96" s="103"/>
      <c r="Q96" s="103"/>
      <c r="R96" s="38"/>
      <c r="S96" s="38"/>
      <c r="T96" s="39"/>
    </row>
    <row r="97" spans="1:20">
      <c r="A97" s="70"/>
      <c r="B97" s="71"/>
      <c r="C97" s="72"/>
      <c r="D97" s="72"/>
      <c r="E97" s="72"/>
      <c r="G97" s="98"/>
      <c r="H97" s="98"/>
      <c r="I97" s="25"/>
      <c r="J97" s="99"/>
      <c r="K97" s="99"/>
      <c r="L97" s="99"/>
      <c r="M97" s="100"/>
      <c r="N97" s="101"/>
      <c r="O97" s="102"/>
      <c r="P97" s="103"/>
      <c r="Q97" s="103"/>
      <c r="R97" s="38"/>
      <c r="S97" s="38"/>
      <c r="T97" s="39"/>
    </row>
    <row r="98" spans="1:20">
      <c r="A98" s="70"/>
      <c r="B98" s="71"/>
      <c r="C98" s="72"/>
      <c r="D98" s="72"/>
      <c r="E98" s="72"/>
      <c r="G98" s="98"/>
      <c r="H98" s="98"/>
      <c r="I98" s="25"/>
      <c r="J98" s="99"/>
      <c r="K98" s="99"/>
      <c r="L98" s="99"/>
      <c r="M98" s="100"/>
      <c r="N98" s="101"/>
      <c r="O98" s="102"/>
      <c r="P98" s="103"/>
      <c r="Q98" s="103"/>
      <c r="R98" s="38"/>
      <c r="S98" s="38"/>
      <c r="T98" s="39"/>
    </row>
    <row r="99" spans="1:20">
      <c r="A99" s="70"/>
      <c r="B99" s="71"/>
      <c r="C99" s="72"/>
      <c r="D99" s="72"/>
      <c r="E99" s="72"/>
      <c r="G99" s="98"/>
      <c r="H99" s="98"/>
      <c r="I99" s="25"/>
      <c r="J99" s="99"/>
      <c r="K99" s="99"/>
      <c r="L99" s="99"/>
      <c r="M99" s="100"/>
      <c r="N99" s="101"/>
      <c r="O99" s="102"/>
      <c r="P99" s="103"/>
      <c r="Q99" s="103"/>
      <c r="R99" s="38"/>
      <c r="S99" s="38"/>
      <c r="T99" s="39"/>
    </row>
    <row r="100" spans="1:20">
      <c r="A100" s="70"/>
      <c r="B100" s="71"/>
      <c r="C100" s="72"/>
      <c r="D100" s="72"/>
      <c r="E100" s="72"/>
      <c r="G100" s="98"/>
      <c r="H100" s="98"/>
      <c r="I100" s="25"/>
      <c r="J100" s="99"/>
      <c r="K100" s="99"/>
      <c r="L100" s="99"/>
      <c r="M100" s="100"/>
      <c r="N100" s="101"/>
      <c r="O100" s="102"/>
      <c r="P100" s="103"/>
      <c r="Q100" s="103"/>
      <c r="R100" s="38"/>
      <c r="S100" s="38"/>
      <c r="T100" s="39"/>
    </row>
    <row r="101" spans="1:20">
      <c r="A101" s="70"/>
      <c r="B101" s="71"/>
      <c r="C101" s="72"/>
      <c r="D101" s="72"/>
      <c r="E101" s="72"/>
      <c r="G101" s="98"/>
      <c r="H101" s="98"/>
      <c r="I101" s="25"/>
      <c r="J101" s="99"/>
      <c r="K101" s="99"/>
      <c r="L101" s="99"/>
      <c r="M101" s="100"/>
      <c r="N101" s="101"/>
      <c r="O101" s="102"/>
      <c r="P101" s="103"/>
      <c r="Q101" s="103"/>
      <c r="R101" s="38"/>
      <c r="S101" s="38"/>
      <c r="T101" s="39"/>
    </row>
    <row r="102" spans="1:20">
      <c r="A102" s="70"/>
      <c r="B102" s="71"/>
      <c r="C102" s="72"/>
      <c r="D102" s="72"/>
      <c r="E102" s="72"/>
      <c r="G102" s="98"/>
      <c r="H102" s="98"/>
      <c r="I102" s="25"/>
      <c r="J102" s="99"/>
      <c r="K102" s="99"/>
      <c r="L102" s="99"/>
      <c r="M102" s="100"/>
      <c r="N102" s="101"/>
      <c r="O102" s="102"/>
      <c r="P102" s="103"/>
      <c r="Q102" s="103"/>
      <c r="R102" s="38"/>
      <c r="S102" s="38"/>
      <c r="T102" s="39"/>
    </row>
    <row r="103" spans="1:20">
      <c r="A103" s="70"/>
      <c r="B103" s="71"/>
      <c r="C103" s="72"/>
      <c r="D103" s="72"/>
      <c r="E103" s="72"/>
      <c r="G103" s="98"/>
      <c r="H103" s="98"/>
      <c r="I103" s="25"/>
      <c r="J103" s="99"/>
      <c r="K103" s="99"/>
      <c r="L103" s="99"/>
      <c r="M103" s="100"/>
      <c r="N103" s="101"/>
      <c r="O103" s="102"/>
      <c r="P103" s="103"/>
      <c r="Q103" s="103"/>
      <c r="R103" s="38"/>
      <c r="S103" s="38"/>
      <c r="T103" s="39"/>
    </row>
    <row r="104" spans="1:20">
      <c r="A104" s="70"/>
      <c r="B104" s="71"/>
      <c r="C104" s="72"/>
      <c r="D104" s="72"/>
      <c r="E104" s="72"/>
      <c r="G104" s="98"/>
      <c r="H104" s="98"/>
      <c r="I104" s="25"/>
      <c r="J104" s="99"/>
      <c r="K104" s="99"/>
      <c r="L104" s="99"/>
      <c r="M104" s="100"/>
      <c r="N104" s="101"/>
      <c r="O104" s="102"/>
      <c r="P104" s="103"/>
      <c r="Q104" s="103"/>
      <c r="R104" s="38"/>
      <c r="S104" s="38"/>
      <c r="T104" s="39"/>
    </row>
    <row r="105" spans="1:20">
      <c r="A105" s="70"/>
      <c r="B105" s="71"/>
      <c r="C105" s="72"/>
      <c r="D105" s="72"/>
      <c r="E105" s="72"/>
      <c r="G105" s="98"/>
      <c r="H105" s="98"/>
      <c r="I105" s="25"/>
      <c r="J105" s="99"/>
      <c r="K105" s="99"/>
      <c r="L105" s="99"/>
      <c r="M105" s="100"/>
      <c r="N105" s="101"/>
      <c r="O105" s="102"/>
      <c r="P105" s="103"/>
      <c r="Q105" s="103"/>
      <c r="R105" s="38"/>
      <c r="S105" s="38"/>
      <c r="T105" s="39"/>
    </row>
    <row r="106" spans="1:20">
      <c r="A106" s="70"/>
      <c r="B106" s="71"/>
      <c r="C106" s="72"/>
      <c r="D106" s="72"/>
      <c r="E106" s="72"/>
      <c r="G106" s="98"/>
      <c r="H106" s="98"/>
      <c r="I106" s="25"/>
      <c r="J106" s="99"/>
      <c r="K106" s="99"/>
      <c r="L106" s="99"/>
      <c r="M106" s="100"/>
      <c r="N106" s="101"/>
      <c r="O106" s="102"/>
      <c r="P106" s="103"/>
      <c r="Q106" s="103"/>
      <c r="R106" s="38"/>
      <c r="S106" s="38"/>
      <c r="T106" s="39"/>
    </row>
    <row r="107" spans="1:20">
      <c r="A107" s="70"/>
      <c r="B107" s="71"/>
      <c r="C107" s="72"/>
      <c r="D107" s="72"/>
      <c r="E107" s="72"/>
      <c r="G107" s="98"/>
      <c r="H107" s="98"/>
      <c r="I107" s="25"/>
      <c r="J107" s="99"/>
      <c r="K107" s="99"/>
      <c r="L107" s="99"/>
      <c r="M107" s="100"/>
      <c r="N107" s="101"/>
      <c r="O107" s="102"/>
      <c r="P107" s="103"/>
      <c r="Q107" s="103"/>
      <c r="R107" s="38"/>
      <c r="S107" s="38"/>
      <c r="T107" s="39"/>
    </row>
    <row r="108" spans="1:20">
      <c r="A108" s="70"/>
      <c r="B108" s="71"/>
      <c r="C108" s="72"/>
      <c r="D108" s="72"/>
      <c r="E108" s="72"/>
      <c r="G108" s="98"/>
      <c r="H108" s="98"/>
      <c r="I108" s="25"/>
      <c r="J108" s="99"/>
      <c r="K108" s="99"/>
      <c r="L108" s="99"/>
      <c r="M108" s="100"/>
      <c r="N108" s="101"/>
      <c r="O108" s="102"/>
      <c r="P108" s="103"/>
      <c r="Q108" s="103"/>
      <c r="R108" s="38"/>
      <c r="S108" s="38"/>
      <c r="T108" s="39"/>
    </row>
    <row r="109" spans="1:20">
      <c r="A109" s="70"/>
      <c r="B109" s="71"/>
      <c r="C109" s="72"/>
      <c r="D109" s="72"/>
      <c r="E109" s="72"/>
      <c r="G109" s="98"/>
      <c r="H109" s="98"/>
      <c r="I109" s="25"/>
      <c r="J109" s="99"/>
      <c r="K109" s="99"/>
      <c r="L109" s="99"/>
      <c r="M109" s="100"/>
      <c r="N109" s="101"/>
      <c r="O109" s="102"/>
      <c r="P109" s="103"/>
      <c r="Q109" s="103"/>
      <c r="R109" s="38"/>
      <c r="S109" s="38"/>
      <c r="T109" s="39"/>
    </row>
    <row r="110" spans="1:20">
      <c r="A110" s="70"/>
      <c r="B110" s="71"/>
      <c r="C110" s="72"/>
      <c r="D110" s="72"/>
      <c r="E110" s="72"/>
      <c r="G110" s="98"/>
      <c r="H110" s="98"/>
      <c r="I110" s="25"/>
      <c r="J110" s="99"/>
      <c r="K110" s="99"/>
      <c r="L110" s="99"/>
      <c r="M110" s="100"/>
      <c r="N110" s="101"/>
      <c r="O110" s="102"/>
      <c r="P110" s="103"/>
      <c r="Q110" s="103"/>
      <c r="R110" s="38"/>
      <c r="S110" s="38"/>
      <c r="T110" s="39"/>
    </row>
    <row r="111" spans="1:20">
      <c r="A111" s="70"/>
      <c r="B111" s="71"/>
      <c r="C111" s="72"/>
      <c r="D111" s="72"/>
      <c r="E111" s="72"/>
      <c r="G111" s="98"/>
      <c r="H111" s="98"/>
      <c r="I111" s="25"/>
      <c r="J111" s="99"/>
      <c r="K111" s="99"/>
      <c r="L111" s="99"/>
      <c r="M111" s="100"/>
      <c r="N111" s="101"/>
      <c r="O111" s="102"/>
      <c r="P111" s="103"/>
      <c r="Q111" s="103"/>
      <c r="R111" s="38"/>
      <c r="S111" s="38"/>
      <c r="T111" s="39"/>
    </row>
    <row r="112" spans="1:20">
      <c r="A112" s="70"/>
      <c r="B112" s="71"/>
      <c r="C112" s="72"/>
      <c r="D112" s="72"/>
      <c r="E112" s="72"/>
      <c r="G112" s="98"/>
      <c r="H112" s="98"/>
      <c r="I112" s="25"/>
      <c r="J112" s="99"/>
      <c r="K112" s="99"/>
      <c r="L112" s="99"/>
      <c r="M112" s="100"/>
      <c r="N112" s="101"/>
      <c r="O112" s="102"/>
      <c r="P112" s="103"/>
      <c r="Q112" s="103"/>
      <c r="R112" s="38"/>
      <c r="S112" s="38"/>
      <c r="T112" s="39"/>
    </row>
    <row r="113" spans="1:20">
      <c r="A113" s="70"/>
      <c r="B113" s="71"/>
      <c r="C113" s="72"/>
      <c r="D113" s="72"/>
      <c r="E113" s="72"/>
      <c r="G113" s="98"/>
      <c r="H113" s="98"/>
      <c r="I113" s="25"/>
      <c r="J113" s="99"/>
      <c r="K113" s="99"/>
      <c r="L113" s="99"/>
      <c r="M113" s="100"/>
      <c r="N113" s="101"/>
      <c r="O113" s="102"/>
      <c r="P113" s="103"/>
      <c r="Q113" s="103"/>
      <c r="R113" s="38"/>
      <c r="S113" s="38"/>
      <c r="T113" s="39"/>
    </row>
    <row r="114" spans="1:20">
      <c r="A114" s="70"/>
      <c r="B114" s="71"/>
      <c r="C114" s="72"/>
      <c r="D114" s="72"/>
      <c r="E114" s="72"/>
      <c r="G114" s="98"/>
      <c r="H114" s="98"/>
      <c r="I114" s="25"/>
      <c r="J114" s="99"/>
      <c r="K114" s="99"/>
      <c r="L114" s="99"/>
      <c r="M114" s="100"/>
      <c r="N114" s="101"/>
      <c r="O114" s="102"/>
      <c r="P114" s="103"/>
      <c r="Q114" s="103"/>
      <c r="R114" s="38"/>
      <c r="S114" s="38"/>
      <c r="T114" s="39"/>
    </row>
    <row r="115" spans="1:20">
      <c r="A115" s="70"/>
      <c r="B115" s="71"/>
      <c r="C115" s="72"/>
      <c r="D115" s="72"/>
      <c r="E115" s="72"/>
      <c r="G115" s="98"/>
      <c r="H115" s="98"/>
      <c r="I115" s="25"/>
      <c r="J115" s="99"/>
      <c r="K115" s="99"/>
      <c r="L115" s="99"/>
      <c r="M115" s="100"/>
      <c r="N115" s="101"/>
      <c r="O115" s="102"/>
      <c r="P115" s="103"/>
      <c r="Q115" s="103"/>
      <c r="R115" s="38"/>
      <c r="S115" s="38"/>
      <c r="T115" s="39"/>
    </row>
    <row r="116" spans="1:20">
      <c r="A116" s="70"/>
      <c r="B116" s="71"/>
      <c r="C116" s="72"/>
      <c r="D116" s="72"/>
      <c r="E116" s="72"/>
      <c r="G116" s="98"/>
      <c r="H116" s="98"/>
      <c r="I116" s="25"/>
      <c r="J116" s="99"/>
      <c r="K116" s="99"/>
      <c r="L116" s="99"/>
      <c r="M116" s="100"/>
      <c r="N116" s="101"/>
      <c r="O116" s="102"/>
      <c r="P116" s="103"/>
      <c r="Q116" s="103"/>
      <c r="R116" s="38"/>
      <c r="S116" s="38"/>
      <c r="T116" s="39"/>
    </row>
    <row r="117" spans="1:20">
      <c r="A117" s="70"/>
      <c r="B117" s="71"/>
      <c r="C117" s="72"/>
      <c r="D117" s="72"/>
      <c r="E117" s="72"/>
      <c r="G117" s="98"/>
      <c r="H117" s="98"/>
      <c r="I117" s="25"/>
      <c r="J117" s="99"/>
      <c r="K117" s="99"/>
      <c r="L117" s="99"/>
      <c r="M117" s="100"/>
      <c r="N117" s="101"/>
      <c r="O117" s="102"/>
      <c r="P117" s="103"/>
      <c r="Q117" s="103"/>
      <c r="R117" s="38"/>
      <c r="S117" s="38"/>
      <c r="T117" s="39"/>
    </row>
    <row r="118" spans="1:20">
      <c r="A118" s="70"/>
      <c r="B118" s="71"/>
      <c r="C118" s="72"/>
      <c r="D118" s="72"/>
      <c r="E118" s="72"/>
      <c r="G118" s="98"/>
      <c r="H118" s="98"/>
      <c r="I118" s="25"/>
      <c r="J118" s="99"/>
      <c r="K118" s="99"/>
      <c r="L118" s="99"/>
      <c r="M118" s="100"/>
      <c r="N118" s="101"/>
      <c r="O118" s="102"/>
      <c r="P118" s="103"/>
      <c r="Q118" s="103"/>
      <c r="R118" s="38"/>
      <c r="S118" s="38"/>
      <c r="T118" s="39"/>
    </row>
    <row r="119" spans="1:20">
      <c r="A119" s="70"/>
      <c r="B119" s="71"/>
      <c r="C119" s="72"/>
      <c r="D119" s="72"/>
      <c r="E119" s="72"/>
      <c r="G119" s="98"/>
      <c r="H119" s="98"/>
      <c r="I119" s="25"/>
      <c r="J119" s="99"/>
      <c r="K119" s="99"/>
      <c r="L119" s="99"/>
      <c r="M119" s="100"/>
      <c r="N119" s="101"/>
      <c r="O119" s="102"/>
      <c r="P119" s="103"/>
      <c r="Q119" s="103"/>
      <c r="R119" s="38"/>
      <c r="S119" s="38"/>
      <c r="T119" s="39"/>
    </row>
    <row r="120" spans="1:20">
      <c r="A120" s="70"/>
      <c r="B120" s="71"/>
      <c r="C120" s="72"/>
      <c r="D120" s="72"/>
      <c r="E120" s="72"/>
      <c r="G120" s="98"/>
      <c r="H120" s="98"/>
      <c r="I120" s="25"/>
      <c r="J120" s="99"/>
      <c r="K120" s="99"/>
      <c r="L120" s="99"/>
      <c r="M120" s="100"/>
      <c r="N120" s="101"/>
      <c r="O120" s="102"/>
      <c r="P120" s="103"/>
      <c r="Q120" s="103"/>
      <c r="R120" s="38"/>
      <c r="S120" s="38"/>
      <c r="T120" s="39"/>
    </row>
    <row r="121" spans="1:20">
      <c r="A121" s="70"/>
      <c r="B121" s="71"/>
      <c r="C121" s="72"/>
      <c r="D121" s="72"/>
      <c r="E121" s="72"/>
      <c r="G121" s="98"/>
      <c r="H121" s="98"/>
      <c r="I121" s="25"/>
      <c r="J121" s="99"/>
      <c r="K121" s="99"/>
      <c r="L121" s="99"/>
      <c r="M121" s="100"/>
      <c r="N121" s="101"/>
      <c r="O121" s="102"/>
      <c r="P121" s="103"/>
      <c r="Q121" s="103"/>
      <c r="R121" s="38"/>
      <c r="S121" s="38"/>
      <c r="T121" s="39"/>
    </row>
    <row r="122" spans="1:20">
      <c r="A122" s="70"/>
      <c r="B122" s="71"/>
      <c r="C122" s="72"/>
      <c r="D122" s="72"/>
      <c r="E122" s="72"/>
      <c r="G122" s="98"/>
      <c r="H122" s="98"/>
      <c r="I122" s="25"/>
      <c r="J122" s="99"/>
      <c r="K122" s="99"/>
      <c r="L122" s="99"/>
      <c r="M122" s="100"/>
      <c r="N122" s="101"/>
      <c r="O122" s="102"/>
      <c r="P122" s="103"/>
      <c r="Q122" s="103"/>
      <c r="R122" s="38"/>
      <c r="S122" s="38"/>
      <c r="T122" s="39"/>
    </row>
    <row r="123" spans="1:20">
      <c r="A123" s="70"/>
      <c r="B123" s="71"/>
      <c r="C123" s="72"/>
      <c r="D123" s="72"/>
      <c r="E123" s="72"/>
      <c r="G123" s="98"/>
      <c r="H123" s="98"/>
      <c r="I123" s="25"/>
      <c r="J123" s="99"/>
      <c r="K123" s="99"/>
      <c r="L123" s="99"/>
      <c r="M123" s="100"/>
      <c r="N123" s="101"/>
      <c r="O123" s="102"/>
      <c r="P123" s="103"/>
      <c r="Q123" s="103"/>
      <c r="R123" s="38"/>
      <c r="S123" s="38"/>
      <c r="T123" s="39"/>
    </row>
    <row r="124" spans="1:20">
      <c r="A124" s="70"/>
      <c r="B124" s="71"/>
      <c r="C124" s="72"/>
      <c r="D124" s="72"/>
      <c r="E124" s="72"/>
      <c r="G124" s="98"/>
      <c r="H124" s="98"/>
      <c r="I124" s="25"/>
      <c r="J124" s="99"/>
      <c r="K124" s="99"/>
      <c r="L124" s="99"/>
      <c r="M124" s="100"/>
      <c r="N124" s="101"/>
      <c r="O124" s="102"/>
      <c r="P124" s="103"/>
      <c r="Q124" s="103"/>
      <c r="R124" s="38"/>
      <c r="S124" s="38"/>
      <c r="T124" s="39"/>
    </row>
    <row r="125" spans="1:20">
      <c r="A125" s="70"/>
      <c r="B125" s="71"/>
      <c r="C125" s="72"/>
      <c r="D125" s="72"/>
      <c r="E125" s="72"/>
      <c r="G125" s="98"/>
      <c r="H125" s="98"/>
      <c r="I125" s="25"/>
      <c r="J125" s="99"/>
      <c r="K125" s="99"/>
      <c r="L125" s="99"/>
      <c r="M125" s="100"/>
      <c r="N125" s="101"/>
      <c r="O125" s="102"/>
      <c r="P125" s="103"/>
      <c r="Q125" s="103"/>
      <c r="R125" s="38"/>
      <c r="S125" s="38"/>
      <c r="T125" s="39"/>
    </row>
    <row r="126" spans="1:20">
      <c r="A126" s="70"/>
      <c r="B126" s="71"/>
      <c r="C126" s="72"/>
      <c r="D126" s="72"/>
      <c r="E126" s="72"/>
      <c r="G126" s="98"/>
      <c r="H126" s="98"/>
      <c r="I126" s="25"/>
      <c r="J126" s="99"/>
      <c r="K126" s="99"/>
      <c r="L126" s="99"/>
      <c r="M126" s="100"/>
      <c r="N126" s="101"/>
      <c r="O126" s="102"/>
      <c r="P126" s="103"/>
      <c r="Q126" s="103"/>
      <c r="R126" s="38"/>
      <c r="S126" s="38"/>
      <c r="T126" s="39"/>
    </row>
    <row r="127" spans="1:20">
      <c r="A127" s="70"/>
      <c r="B127" s="71"/>
      <c r="C127" s="72"/>
      <c r="D127" s="72"/>
      <c r="E127" s="72"/>
      <c r="G127" s="98"/>
      <c r="H127" s="98"/>
      <c r="I127" s="25"/>
      <c r="J127" s="99"/>
      <c r="K127" s="99"/>
      <c r="L127" s="99"/>
      <c r="M127" s="100"/>
      <c r="N127" s="101"/>
      <c r="O127" s="102"/>
      <c r="P127" s="103"/>
      <c r="Q127" s="103"/>
      <c r="R127" s="38"/>
      <c r="S127" s="38"/>
      <c r="T127" s="39"/>
    </row>
    <row r="128" spans="1:20">
      <c r="A128" s="70"/>
      <c r="B128" s="71"/>
      <c r="C128" s="72"/>
      <c r="D128" s="72"/>
      <c r="E128" s="72"/>
      <c r="G128" s="98"/>
      <c r="H128" s="98"/>
      <c r="I128" s="25"/>
      <c r="J128" s="99"/>
      <c r="K128" s="99"/>
      <c r="L128" s="99"/>
      <c r="M128" s="100"/>
      <c r="N128" s="101"/>
      <c r="O128" s="102"/>
      <c r="P128" s="103"/>
      <c r="Q128" s="103"/>
      <c r="R128" s="38"/>
      <c r="S128" s="38"/>
      <c r="T128" s="39"/>
    </row>
    <row r="129" spans="1:20">
      <c r="A129" s="70"/>
      <c r="B129" s="71"/>
      <c r="C129" s="72"/>
      <c r="D129" s="72"/>
      <c r="E129" s="72"/>
      <c r="G129" s="98"/>
      <c r="H129" s="98"/>
      <c r="I129" s="25"/>
      <c r="J129" s="99"/>
      <c r="K129" s="99"/>
      <c r="L129" s="99"/>
      <c r="M129" s="100"/>
      <c r="N129" s="101"/>
      <c r="O129" s="102"/>
      <c r="P129" s="103"/>
      <c r="Q129" s="103"/>
      <c r="R129" s="38"/>
      <c r="S129" s="38"/>
      <c r="T129" s="39"/>
    </row>
    <row r="130" spans="1:20">
      <c r="A130" s="70"/>
      <c r="B130" s="71"/>
      <c r="C130" s="72"/>
      <c r="D130" s="72"/>
      <c r="E130" s="72"/>
      <c r="G130" s="98"/>
      <c r="H130" s="98"/>
      <c r="I130" s="25"/>
      <c r="J130" s="99"/>
      <c r="K130" s="99"/>
      <c r="L130" s="99"/>
      <c r="M130" s="100"/>
      <c r="N130" s="101"/>
      <c r="O130" s="102"/>
      <c r="P130" s="103"/>
      <c r="Q130" s="103"/>
      <c r="R130" s="38"/>
      <c r="S130" s="38"/>
      <c r="T130" s="39"/>
    </row>
    <row r="131" spans="1:20">
      <c r="A131" s="70"/>
      <c r="B131" s="71"/>
      <c r="C131" s="72"/>
      <c r="D131" s="72"/>
      <c r="E131" s="72"/>
      <c r="G131" s="98"/>
      <c r="H131" s="98"/>
      <c r="I131" s="25"/>
      <c r="J131" s="99"/>
      <c r="K131" s="99"/>
      <c r="L131" s="99"/>
      <c r="M131" s="100"/>
      <c r="N131" s="101"/>
      <c r="O131" s="102"/>
      <c r="P131" s="103"/>
      <c r="Q131" s="103"/>
      <c r="R131" s="38"/>
      <c r="S131" s="38"/>
      <c r="T131" s="39"/>
    </row>
    <row r="132" spans="1:20">
      <c r="A132" s="70"/>
      <c r="B132" s="71"/>
      <c r="C132" s="72"/>
      <c r="D132" s="72"/>
      <c r="E132" s="72"/>
      <c r="G132" s="98"/>
      <c r="H132" s="98"/>
      <c r="I132" s="25"/>
      <c r="J132" s="99"/>
      <c r="K132" s="99"/>
      <c r="L132" s="99"/>
      <c r="M132" s="100"/>
      <c r="N132" s="101"/>
      <c r="O132" s="102"/>
      <c r="P132" s="103"/>
      <c r="Q132" s="103"/>
      <c r="R132" s="38"/>
      <c r="S132" s="38"/>
      <c r="T132" s="39"/>
    </row>
    <row r="133" spans="1:20">
      <c r="A133" s="70"/>
      <c r="B133" s="71"/>
      <c r="C133" s="72"/>
      <c r="D133" s="72"/>
      <c r="E133" s="72"/>
      <c r="G133" s="98"/>
      <c r="H133" s="98"/>
      <c r="I133" s="25"/>
      <c r="J133" s="99"/>
      <c r="K133" s="99"/>
      <c r="L133" s="99"/>
      <c r="M133" s="100"/>
      <c r="N133" s="101"/>
      <c r="O133" s="102"/>
      <c r="P133" s="103"/>
      <c r="Q133" s="103"/>
      <c r="R133" s="38"/>
      <c r="S133" s="38"/>
      <c r="T133" s="39"/>
    </row>
    <row r="134" spans="1:20">
      <c r="A134" s="70"/>
      <c r="B134" s="71"/>
      <c r="C134" s="72"/>
      <c r="D134" s="72"/>
      <c r="E134" s="72"/>
      <c r="G134" s="98"/>
      <c r="H134" s="98"/>
      <c r="I134" s="25"/>
      <c r="J134" s="99"/>
      <c r="K134" s="99"/>
      <c r="L134" s="99"/>
      <c r="M134" s="100"/>
      <c r="N134" s="101"/>
      <c r="O134" s="102"/>
      <c r="P134" s="103"/>
      <c r="Q134" s="103"/>
      <c r="R134" s="38"/>
      <c r="S134" s="38"/>
      <c r="T134" s="39"/>
    </row>
    <row r="135" spans="1:20">
      <c r="A135" s="70"/>
      <c r="B135" s="71"/>
      <c r="C135" s="72"/>
      <c r="D135" s="72"/>
      <c r="E135" s="72"/>
      <c r="G135" s="98"/>
      <c r="H135" s="98"/>
      <c r="I135" s="25"/>
      <c r="J135" s="99"/>
      <c r="K135" s="99"/>
      <c r="L135" s="99"/>
      <c r="M135" s="100"/>
      <c r="N135" s="101"/>
      <c r="O135" s="102"/>
      <c r="P135" s="103"/>
      <c r="Q135" s="103"/>
      <c r="R135" s="38"/>
      <c r="S135" s="38"/>
      <c r="T135" s="39"/>
    </row>
    <row r="136" spans="1:20">
      <c r="A136" s="70"/>
      <c r="B136" s="71"/>
      <c r="C136" s="72"/>
      <c r="D136" s="72"/>
      <c r="E136" s="72"/>
      <c r="G136" s="98"/>
      <c r="H136" s="98"/>
      <c r="I136" s="25"/>
      <c r="J136" s="99"/>
      <c r="K136" s="99"/>
      <c r="L136" s="99"/>
      <c r="M136" s="100"/>
      <c r="N136" s="101"/>
      <c r="O136" s="102"/>
      <c r="P136" s="103"/>
      <c r="Q136" s="103"/>
      <c r="R136" s="38"/>
      <c r="S136" s="38"/>
      <c r="T136" s="39"/>
    </row>
    <row r="137" spans="1:20">
      <c r="A137" s="70"/>
      <c r="B137" s="71"/>
      <c r="C137" s="72"/>
      <c r="D137" s="72"/>
      <c r="E137" s="72"/>
      <c r="G137" s="98"/>
      <c r="H137" s="98"/>
      <c r="I137" s="25"/>
      <c r="J137" s="99"/>
      <c r="K137" s="99"/>
      <c r="L137" s="99"/>
      <c r="M137" s="100"/>
      <c r="N137" s="101"/>
      <c r="O137" s="102"/>
      <c r="P137" s="103"/>
      <c r="Q137" s="103"/>
      <c r="R137" s="38"/>
      <c r="S137" s="38"/>
      <c r="T137" s="39"/>
    </row>
    <row r="138" spans="1:20">
      <c r="A138" s="70"/>
      <c r="B138" s="71"/>
      <c r="C138" s="72"/>
      <c r="D138" s="72"/>
      <c r="E138" s="72"/>
      <c r="G138" s="98"/>
      <c r="H138" s="98"/>
      <c r="I138" s="25"/>
      <c r="J138" s="99"/>
      <c r="K138" s="99"/>
      <c r="L138" s="99"/>
      <c r="M138" s="100"/>
      <c r="N138" s="101"/>
      <c r="O138" s="102"/>
      <c r="P138" s="103"/>
      <c r="Q138" s="103"/>
      <c r="R138" s="38"/>
      <c r="S138" s="38"/>
      <c r="T138" s="39"/>
    </row>
    <row r="139" spans="1:20">
      <c r="A139" s="70"/>
      <c r="B139" s="71"/>
      <c r="C139" s="72"/>
      <c r="D139" s="72"/>
      <c r="E139" s="72"/>
      <c r="G139" s="98"/>
      <c r="H139" s="98"/>
      <c r="I139" s="25"/>
      <c r="J139" s="99"/>
      <c r="K139" s="99"/>
      <c r="L139" s="99"/>
      <c r="M139" s="100"/>
      <c r="N139" s="101"/>
      <c r="O139" s="102"/>
      <c r="P139" s="103"/>
      <c r="Q139" s="103"/>
      <c r="R139" s="38"/>
      <c r="S139" s="38"/>
      <c r="T139" s="39"/>
    </row>
    <row r="140" spans="1:20">
      <c r="A140" s="70"/>
      <c r="B140" s="71"/>
      <c r="C140" s="72"/>
      <c r="D140" s="72"/>
      <c r="E140" s="72"/>
      <c r="G140" s="98"/>
      <c r="H140" s="98"/>
      <c r="I140" s="25"/>
      <c r="J140" s="99"/>
      <c r="K140" s="99"/>
      <c r="L140" s="99"/>
      <c r="M140" s="100"/>
      <c r="N140" s="101"/>
      <c r="O140" s="102"/>
      <c r="P140" s="103"/>
      <c r="Q140" s="103"/>
      <c r="R140" s="38"/>
      <c r="S140" s="38"/>
      <c r="T140" s="39"/>
    </row>
    <row r="141" spans="1:20">
      <c r="A141" s="70"/>
      <c r="B141" s="71"/>
      <c r="C141" s="72"/>
      <c r="D141" s="72"/>
      <c r="E141" s="72"/>
      <c r="G141" s="98"/>
      <c r="H141" s="98"/>
      <c r="I141" s="25"/>
      <c r="J141" s="99"/>
      <c r="K141" s="99"/>
      <c r="L141" s="99"/>
      <c r="M141" s="100"/>
      <c r="N141" s="101"/>
      <c r="O141" s="102"/>
      <c r="P141" s="103"/>
      <c r="Q141" s="103"/>
      <c r="R141" s="38"/>
      <c r="S141" s="38"/>
      <c r="T141" s="39"/>
    </row>
    <row r="142" spans="1:20">
      <c r="A142" s="70"/>
      <c r="B142" s="71"/>
      <c r="C142" s="72"/>
      <c r="D142" s="72"/>
      <c r="E142" s="72"/>
      <c r="G142" s="98"/>
      <c r="H142" s="98"/>
      <c r="I142" s="25"/>
      <c r="J142" s="99"/>
      <c r="K142" s="99"/>
      <c r="L142" s="99"/>
      <c r="M142" s="100"/>
      <c r="N142" s="101"/>
      <c r="O142" s="102"/>
      <c r="P142" s="103"/>
      <c r="Q142" s="103"/>
      <c r="R142" s="38"/>
      <c r="S142" s="38"/>
      <c r="T142" s="39"/>
    </row>
    <row r="143" spans="1:20">
      <c r="A143" s="70"/>
      <c r="B143" s="71"/>
      <c r="C143" s="72"/>
      <c r="D143" s="72"/>
      <c r="E143" s="72"/>
      <c r="G143" s="98"/>
      <c r="H143" s="98"/>
      <c r="I143" s="25"/>
      <c r="J143" s="99"/>
      <c r="K143" s="99"/>
      <c r="L143" s="99"/>
      <c r="M143" s="100"/>
      <c r="N143" s="101"/>
      <c r="O143" s="102"/>
      <c r="P143" s="103"/>
      <c r="Q143" s="103"/>
      <c r="R143" s="38"/>
      <c r="S143" s="38"/>
      <c r="T143" s="39"/>
    </row>
    <row r="144" spans="1:20">
      <c r="A144" s="70"/>
      <c r="B144" s="71"/>
      <c r="C144" s="72"/>
      <c r="D144" s="72"/>
      <c r="E144" s="72"/>
      <c r="G144" s="98"/>
      <c r="H144" s="98"/>
      <c r="I144" s="25"/>
      <c r="J144" s="99"/>
      <c r="K144" s="99"/>
      <c r="L144" s="99"/>
      <c r="M144" s="100"/>
      <c r="N144" s="101"/>
      <c r="O144" s="102"/>
      <c r="P144" s="103"/>
      <c r="Q144" s="103"/>
      <c r="R144" s="38"/>
      <c r="S144" s="38"/>
      <c r="T144" s="39"/>
    </row>
    <row r="145" spans="1:20">
      <c r="A145" s="70"/>
      <c r="B145" s="71"/>
      <c r="C145" s="72"/>
      <c r="D145" s="72"/>
      <c r="E145" s="72"/>
      <c r="G145" s="98"/>
      <c r="H145" s="98"/>
      <c r="I145" s="25"/>
      <c r="J145" s="99"/>
      <c r="K145" s="99"/>
      <c r="L145" s="99"/>
      <c r="M145" s="100"/>
      <c r="N145" s="101"/>
      <c r="O145" s="102"/>
      <c r="P145" s="103"/>
      <c r="Q145" s="103"/>
      <c r="R145" s="38"/>
      <c r="S145" s="38"/>
      <c r="T145" s="39"/>
    </row>
    <row r="146" spans="1:20">
      <c r="A146" s="70"/>
      <c r="B146" s="71"/>
      <c r="C146" s="72"/>
      <c r="D146" s="72"/>
      <c r="E146" s="72"/>
      <c r="G146" s="98"/>
      <c r="H146" s="98"/>
      <c r="I146" s="25"/>
      <c r="J146" s="99"/>
      <c r="K146" s="99"/>
      <c r="L146" s="99"/>
      <c r="M146" s="100"/>
      <c r="N146" s="101"/>
      <c r="O146" s="102"/>
      <c r="P146" s="103"/>
      <c r="Q146" s="103"/>
      <c r="R146" s="38"/>
      <c r="S146" s="38"/>
      <c r="T146" s="39"/>
    </row>
    <row r="147" spans="1:20">
      <c r="A147" s="70"/>
      <c r="B147" s="71"/>
      <c r="C147" s="72"/>
      <c r="D147" s="72"/>
      <c r="E147" s="72"/>
      <c r="G147" s="98"/>
      <c r="H147" s="98"/>
      <c r="I147" s="25"/>
      <c r="J147" s="99"/>
      <c r="K147" s="99"/>
      <c r="L147" s="99"/>
      <c r="M147" s="100"/>
      <c r="N147" s="101"/>
      <c r="O147" s="102"/>
      <c r="P147" s="103"/>
      <c r="Q147" s="103"/>
      <c r="R147" s="38"/>
      <c r="S147" s="38"/>
      <c r="T147" s="39"/>
    </row>
    <row r="148" spans="1:20">
      <c r="A148" s="70"/>
      <c r="B148" s="71"/>
      <c r="C148" s="72"/>
      <c r="D148" s="72"/>
      <c r="E148" s="72"/>
      <c r="G148" s="98"/>
      <c r="H148" s="98"/>
      <c r="I148" s="25"/>
      <c r="J148" s="99"/>
      <c r="K148" s="99"/>
      <c r="L148" s="99"/>
      <c r="M148" s="100"/>
      <c r="N148" s="101"/>
      <c r="O148" s="102"/>
      <c r="P148" s="103"/>
      <c r="Q148" s="103"/>
      <c r="R148" s="38"/>
      <c r="S148" s="38"/>
      <c r="T148" s="39"/>
    </row>
    <row r="149" spans="1:20">
      <c r="A149" s="70"/>
      <c r="B149" s="71"/>
      <c r="C149" s="72"/>
      <c r="D149" s="72"/>
      <c r="E149" s="72"/>
      <c r="G149" s="98"/>
      <c r="H149" s="98"/>
      <c r="I149" s="25"/>
      <c r="J149" s="99"/>
      <c r="K149" s="99"/>
      <c r="L149" s="99"/>
      <c r="M149" s="100"/>
      <c r="N149" s="101"/>
      <c r="O149" s="102"/>
      <c r="P149" s="103"/>
      <c r="Q149" s="103"/>
      <c r="R149" s="38"/>
      <c r="S149" s="38"/>
      <c r="T149" s="39"/>
    </row>
    <row r="150" spans="1:20">
      <c r="A150" s="70"/>
      <c r="B150" s="71"/>
      <c r="C150" s="72"/>
      <c r="D150" s="72"/>
      <c r="E150" s="72"/>
      <c r="G150" s="98"/>
      <c r="H150" s="98"/>
      <c r="I150" s="25"/>
      <c r="J150" s="99"/>
      <c r="K150" s="99"/>
      <c r="L150" s="99"/>
      <c r="M150" s="100"/>
      <c r="N150" s="101"/>
      <c r="O150" s="102"/>
      <c r="P150" s="103"/>
      <c r="Q150" s="103"/>
      <c r="R150" s="38"/>
      <c r="S150" s="38"/>
      <c r="T150" s="39"/>
    </row>
    <row r="151" spans="1:20">
      <c r="A151" s="70"/>
      <c r="B151" s="71"/>
      <c r="C151" s="72"/>
      <c r="D151" s="72"/>
      <c r="E151" s="72"/>
      <c r="G151" s="98"/>
      <c r="H151" s="98"/>
      <c r="I151" s="25"/>
      <c r="J151" s="99"/>
      <c r="K151" s="99"/>
      <c r="L151" s="99"/>
      <c r="M151" s="100"/>
      <c r="N151" s="101"/>
      <c r="O151" s="102"/>
      <c r="P151" s="103"/>
      <c r="Q151" s="103"/>
      <c r="R151" s="38"/>
      <c r="S151" s="38"/>
      <c r="T151" s="39"/>
    </row>
    <row r="152" spans="1:20">
      <c r="A152" s="70"/>
      <c r="B152" s="71"/>
      <c r="C152" s="72"/>
      <c r="D152" s="72"/>
      <c r="E152" s="72"/>
      <c r="G152" s="98"/>
      <c r="H152" s="98"/>
      <c r="I152" s="25"/>
      <c r="J152" s="99"/>
      <c r="K152" s="99"/>
      <c r="L152" s="99"/>
      <c r="M152" s="100"/>
      <c r="N152" s="101"/>
      <c r="O152" s="102"/>
      <c r="P152" s="103"/>
      <c r="Q152" s="103"/>
      <c r="R152" s="38"/>
      <c r="S152" s="38"/>
      <c r="T152" s="39"/>
    </row>
    <row r="153" spans="1:20">
      <c r="A153" s="70"/>
      <c r="B153" s="71"/>
      <c r="C153" s="72"/>
      <c r="D153" s="72"/>
      <c r="E153" s="72"/>
      <c r="G153" s="98"/>
      <c r="H153" s="98"/>
      <c r="I153" s="25"/>
      <c r="J153" s="99"/>
      <c r="K153" s="99"/>
      <c r="L153" s="99"/>
      <c r="M153" s="100"/>
      <c r="N153" s="101"/>
      <c r="O153" s="102"/>
      <c r="P153" s="103"/>
      <c r="Q153" s="103"/>
      <c r="R153" s="38"/>
      <c r="S153" s="38"/>
      <c r="T153" s="39"/>
    </row>
    <row r="154" spans="1:20">
      <c r="A154" s="70"/>
      <c r="B154" s="71"/>
      <c r="C154" s="72"/>
      <c r="D154" s="72"/>
      <c r="E154" s="72"/>
      <c r="G154" s="98"/>
      <c r="H154" s="98"/>
      <c r="I154" s="25"/>
      <c r="J154" s="99"/>
      <c r="K154" s="99"/>
      <c r="L154" s="99"/>
      <c r="M154" s="100"/>
      <c r="N154" s="101"/>
      <c r="O154" s="102"/>
      <c r="P154" s="103"/>
      <c r="Q154" s="103"/>
      <c r="R154" s="38"/>
      <c r="S154" s="38"/>
      <c r="T154" s="39"/>
    </row>
    <row r="155" spans="1:20">
      <c r="A155" s="70"/>
      <c r="B155" s="71"/>
      <c r="C155" s="72"/>
      <c r="D155" s="72"/>
      <c r="E155" s="72"/>
      <c r="G155" s="98"/>
      <c r="H155" s="98"/>
      <c r="I155" s="25"/>
      <c r="J155" s="99"/>
      <c r="K155" s="99"/>
      <c r="L155" s="99"/>
      <c r="M155" s="100"/>
      <c r="N155" s="101"/>
      <c r="O155" s="102"/>
      <c r="P155" s="103"/>
      <c r="Q155" s="103"/>
      <c r="R155" s="38"/>
      <c r="S155" s="38"/>
      <c r="T155" s="39"/>
    </row>
    <row r="156" spans="1:20">
      <c r="A156" s="70"/>
      <c r="B156" s="71"/>
      <c r="C156" s="72"/>
      <c r="D156" s="72"/>
      <c r="E156" s="72"/>
      <c r="G156" s="98"/>
      <c r="H156" s="98"/>
      <c r="I156" s="25"/>
      <c r="J156" s="99"/>
      <c r="K156" s="99"/>
      <c r="L156" s="99"/>
      <c r="M156" s="100"/>
      <c r="N156" s="101"/>
      <c r="O156" s="102"/>
      <c r="P156" s="103"/>
      <c r="Q156" s="103"/>
      <c r="R156" s="38"/>
      <c r="S156" s="38"/>
      <c r="T156" s="39"/>
    </row>
    <row r="157" spans="1:20">
      <c r="A157" s="70"/>
      <c r="B157" s="71"/>
      <c r="C157" s="72"/>
      <c r="D157" s="72"/>
      <c r="E157" s="72"/>
      <c r="G157" s="98"/>
      <c r="H157" s="98"/>
      <c r="I157" s="25"/>
      <c r="J157" s="99"/>
      <c r="K157" s="99"/>
      <c r="L157" s="99"/>
      <c r="M157" s="100"/>
      <c r="N157" s="101"/>
      <c r="O157" s="102"/>
      <c r="P157" s="103"/>
      <c r="Q157" s="103"/>
      <c r="R157" s="38"/>
      <c r="S157" s="38"/>
      <c r="T157" s="39"/>
    </row>
    <row r="158" spans="1:20">
      <c r="A158" s="70"/>
      <c r="B158" s="71"/>
      <c r="C158" s="72"/>
      <c r="D158" s="72"/>
      <c r="E158" s="72"/>
      <c r="G158" s="98"/>
      <c r="H158" s="98"/>
      <c r="I158" s="25"/>
      <c r="J158" s="99"/>
      <c r="K158" s="99"/>
      <c r="L158" s="99"/>
      <c r="M158" s="100"/>
      <c r="N158" s="101"/>
      <c r="O158" s="102"/>
      <c r="P158" s="103"/>
      <c r="Q158" s="103"/>
      <c r="R158" s="38"/>
      <c r="S158" s="38"/>
      <c r="T158" s="39"/>
    </row>
    <row r="159" spans="1:20">
      <c r="A159" s="70"/>
      <c r="B159" s="71"/>
      <c r="C159" s="72"/>
      <c r="D159" s="72"/>
      <c r="E159" s="72"/>
      <c r="G159" s="98"/>
      <c r="H159" s="98"/>
      <c r="I159" s="25"/>
      <c r="J159" s="99"/>
      <c r="K159" s="99"/>
      <c r="L159" s="99"/>
      <c r="M159" s="100"/>
      <c r="N159" s="101"/>
      <c r="O159" s="102"/>
      <c r="P159" s="103"/>
      <c r="Q159" s="103"/>
      <c r="R159" s="38"/>
      <c r="S159" s="38"/>
      <c r="T159" s="39"/>
    </row>
    <row r="160" spans="1:20">
      <c r="A160" s="70"/>
      <c r="B160" s="71"/>
      <c r="C160" s="72"/>
      <c r="D160" s="72"/>
      <c r="E160" s="72"/>
      <c r="G160" s="98"/>
      <c r="H160" s="98"/>
      <c r="I160" s="25"/>
      <c r="J160" s="99"/>
      <c r="K160" s="99"/>
      <c r="L160" s="99"/>
      <c r="M160" s="100"/>
      <c r="N160" s="101"/>
      <c r="O160" s="102"/>
      <c r="P160" s="103"/>
      <c r="Q160" s="103"/>
      <c r="R160" s="38"/>
      <c r="S160" s="38"/>
      <c r="T160" s="39"/>
    </row>
    <row r="161" spans="1:20">
      <c r="A161" s="70"/>
      <c r="B161" s="71"/>
      <c r="C161" s="72"/>
      <c r="D161" s="72"/>
      <c r="E161" s="72"/>
      <c r="G161" s="98"/>
      <c r="H161" s="98"/>
      <c r="I161" s="25"/>
      <c r="J161" s="99"/>
      <c r="K161" s="99"/>
      <c r="L161" s="99"/>
      <c r="M161" s="100"/>
      <c r="N161" s="101"/>
      <c r="O161" s="102"/>
      <c r="P161" s="103"/>
      <c r="Q161" s="103"/>
      <c r="R161" s="38"/>
      <c r="S161" s="38"/>
      <c r="T161" s="39"/>
    </row>
    <row r="162" spans="1:20">
      <c r="A162" s="70"/>
      <c r="B162" s="71"/>
      <c r="C162" s="72"/>
      <c r="D162" s="72"/>
      <c r="E162" s="72"/>
      <c r="G162" s="98"/>
      <c r="H162" s="98"/>
      <c r="I162" s="25"/>
      <c r="J162" s="99"/>
      <c r="K162" s="99"/>
      <c r="L162" s="99"/>
      <c r="M162" s="100"/>
      <c r="N162" s="101"/>
      <c r="O162" s="102"/>
      <c r="P162" s="103"/>
      <c r="Q162" s="103"/>
      <c r="R162" s="38"/>
      <c r="S162" s="38"/>
      <c r="T162" s="39"/>
    </row>
    <row r="163" spans="1:20">
      <c r="A163" s="70"/>
      <c r="B163" s="71"/>
      <c r="C163" s="72"/>
      <c r="D163" s="72"/>
      <c r="E163" s="72"/>
      <c r="G163" s="98"/>
      <c r="H163" s="98"/>
      <c r="I163" s="25"/>
      <c r="J163" s="99"/>
      <c r="K163" s="99"/>
      <c r="L163" s="99"/>
      <c r="M163" s="100"/>
      <c r="N163" s="101"/>
      <c r="O163" s="102"/>
      <c r="P163" s="103"/>
      <c r="Q163" s="103"/>
      <c r="R163" s="38"/>
      <c r="S163" s="38"/>
      <c r="T163" s="39"/>
    </row>
    <row r="164" spans="1:20">
      <c r="A164" s="70"/>
      <c r="B164" s="71"/>
      <c r="C164" s="72"/>
      <c r="D164" s="72"/>
      <c r="E164" s="72"/>
      <c r="G164" s="98"/>
      <c r="H164" s="98"/>
      <c r="I164" s="25"/>
      <c r="J164" s="99"/>
      <c r="K164" s="99"/>
      <c r="L164" s="99"/>
      <c r="M164" s="100"/>
      <c r="N164" s="101"/>
      <c r="O164" s="102"/>
      <c r="P164" s="103"/>
      <c r="Q164" s="103"/>
      <c r="R164" s="38"/>
      <c r="S164" s="38"/>
      <c r="T164" s="39"/>
    </row>
    <row r="165" spans="1:20">
      <c r="A165" s="70"/>
      <c r="B165" s="71"/>
      <c r="C165" s="72"/>
      <c r="D165" s="72"/>
      <c r="E165" s="72"/>
      <c r="G165" s="98"/>
      <c r="H165" s="98"/>
      <c r="I165" s="25"/>
      <c r="J165" s="99"/>
      <c r="K165" s="99"/>
      <c r="L165" s="99"/>
      <c r="M165" s="100"/>
      <c r="N165" s="101"/>
      <c r="O165" s="102"/>
      <c r="P165" s="103"/>
      <c r="Q165" s="103"/>
      <c r="R165" s="38"/>
      <c r="S165" s="38"/>
      <c r="T165" s="39"/>
    </row>
    <row r="166" spans="1:20">
      <c r="A166" s="70"/>
      <c r="B166" s="71"/>
      <c r="C166" s="72"/>
      <c r="D166" s="72"/>
      <c r="E166" s="72"/>
      <c r="G166" s="98"/>
      <c r="H166" s="98"/>
      <c r="I166" s="25"/>
      <c r="J166" s="99"/>
      <c r="K166" s="99"/>
      <c r="L166" s="99"/>
      <c r="M166" s="100"/>
      <c r="N166" s="101"/>
      <c r="O166" s="102"/>
      <c r="P166" s="103"/>
      <c r="Q166" s="103"/>
      <c r="R166" s="38"/>
      <c r="S166" s="38"/>
      <c r="T166" s="39"/>
    </row>
    <row r="167" spans="1:20">
      <c r="A167" s="70"/>
      <c r="B167" s="71"/>
      <c r="C167" s="72"/>
      <c r="D167" s="72"/>
      <c r="E167" s="72"/>
      <c r="G167" s="98"/>
      <c r="H167" s="98"/>
      <c r="I167" s="25"/>
      <c r="J167" s="99"/>
      <c r="K167" s="99"/>
      <c r="L167" s="99"/>
      <c r="M167" s="100"/>
      <c r="N167" s="101"/>
      <c r="O167" s="102"/>
      <c r="P167" s="103"/>
      <c r="Q167" s="103"/>
      <c r="R167" s="38"/>
      <c r="S167" s="38"/>
      <c r="T167" s="39"/>
    </row>
    <row r="168" spans="1:20">
      <c r="A168" s="70"/>
      <c r="B168" s="71"/>
      <c r="C168" s="72"/>
      <c r="D168" s="72"/>
      <c r="E168" s="72"/>
      <c r="G168" s="98"/>
      <c r="H168" s="98"/>
      <c r="I168" s="25"/>
      <c r="J168" s="99"/>
      <c r="K168" s="99"/>
      <c r="L168" s="99"/>
      <c r="M168" s="100"/>
      <c r="N168" s="101"/>
      <c r="O168" s="102"/>
      <c r="P168" s="103"/>
      <c r="Q168" s="103"/>
      <c r="R168" s="38"/>
      <c r="S168" s="38"/>
      <c r="T168" s="39"/>
    </row>
    <row r="169" spans="1:20">
      <c r="A169" s="70"/>
      <c r="B169" s="71"/>
      <c r="C169" s="72"/>
      <c r="D169" s="72"/>
      <c r="E169" s="72"/>
      <c r="G169" s="98"/>
      <c r="H169" s="98"/>
      <c r="I169" s="25"/>
      <c r="J169" s="99"/>
      <c r="K169" s="99"/>
      <c r="L169" s="99"/>
      <c r="M169" s="100"/>
      <c r="N169" s="101"/>
      <c r="O169" s="102"/>
      <c r="P169" s="103"/>
      <c r="Q169" s="103"/>
      <c r="R169" s="38"/>
      <c r="S169" s="38"/>
      <c r="T169" s="39"/>
    </row>
    <row r="170" spans="1:20">
      <c r="A170" s="70"/>
      <c r="B170" s="71"/>
      <c r="C170" s="72"/>
      <c r="D170" s="72"/>
      <c r="E170" s="72"/>
      <c r="G170" s="98"/>
      <c r="H170" s="98"/>
      <c r="I170" s="25"/>
      <c r="J170" s="99"/>
      <c r="K170" s="99"/>
      <c r="L170" s="99"/>
      <c r="M170" s="100"/>
      <c r="N170" s="101"/>
      <c r="O170" s="102"/>
      <c r="P170" s="103"/>
      <c r="Q170" s="103"/>
      <c r="R170" s="38"/>
      <c r="S170" s="38"/>
      <c r="T170" s="39"/>
    </row>
    <row r="171" spans="1:20">
      <c r="A171" s="70"/>
      <c r="B171" s="71"/>
      <c r="C171" s="71"/>
      <c r="D171" s="71"/>
      <c r="E171" s="71"/>
      <c r="G171" s="98"/>
      <c r="H171" s="98"/>
      <c r="I171" s="25"/>
      <c r="J171" s="99"/>
      <c r="K171" s="99"/>
      <c r="L171" s="99"/>
      <c r="M171" s="100"/>
      <c r="N171" s="101"/>
      <c r="O171" s="102"/>
      <c r="P171" s="103"/>
      <c r="Q171" s="103"/>
      <c r="R171" s="38"/>
      <c r="S171" s="38"/>
      <c r="T171" s="39"/>
    </row>
    <row r="172" spans="1:20">
      <c r="A172" s="70"/>
      <c r="B172" s="71"/>
      <c r="C172" s="71"/>
      <c r="D172" s="71"/>
      <c r="E172" s="71"/>
      <c r="G172" s="98"/>
      <c r="H172" s="98"/>
      <c r="I172" s="25"/>
      <c r="J172" s="99"/>
      <c r="K172" s="99"/>
      <c r="L172" s="99"/>
      <c r="M172" s="100"/>
      <c r="N172" s="101"/>
      <c r="O172" s="102"/>
      <c r="P172" s="103"/>
      <c r="Q172" s="103"/>
      <c r="R172" s="38"/>
      <c r="S172" s="38"/>
      <c r="T172" s="39"/>
    </row>
    <row r="173" spans="1:20">
      <c r="A173" s="70"/>
      <c r="B173" s="71"/>
      <c r="C173" s="71"/>
      <c r="D173" s="71"/>
      <c r="E173" s="71"/>
      <c r="G173" s="98"/>
      <c r="H173" s="98"/>
      <c r="I173" s="25"/>
      <c r="J173" s="99"/>
      <c r="K173" s="99"/>
      <c r="L173" s="99"/>
      <c r="M173" s="100"/>
      <c r="N173" s="101"/>
      <c r="O173" s="102"/>
      <c r="P173" s="103"/>
      <c r="Q173" s="103"/>
      <c r="R173" s="38"/>
      <c r="S173" s="38"/>
      <c r="T173" s="39"/>
    </row>
    <row r="174" spans="1:20">
      <c r="A174" s="70"/>
      <c r="B174" s="71"/>
      <c r="C174" s="71"/>
      <c r="D174" s="71"/>
      <c r="E174" s="71"/>
      <c r="G174" s="98"/>
      <c r="H174" s="98"/>
      <c r="I174" s="25"/>
      <c r="J174" s="99"/>
      <c r="K174" s="99"/>
      <c r="L174" s="99"/>
      <c r="M174" s="100"/>
      <c r="N174" s="101"/>
      <c r="O174" s="102"/>
      <c r="P174" s="103"/>
      <c r="Q174" s="103"/>
      <c r="R174" s="38"/>
      <c r="S174" s="38"/>
      <c r="T174" s="39"/>
    </row>
    <row r="175" spans="1:20">
      <c r="A175" s="70"/>
      <c r="B175" s="71"/>
      <c r="C175" s="71"/>
      <c r="D175" s="71"/>
      <c r="E175" s="71"/>
      <c r="G175" s="98"/>
      <c r="H175" s="98"/>
      <c r="I175" s="25"/>
      <c r="J175" s="99"/>
      <c r="K175" s="99"/>
      <c r="L175" s="99"/>
      <c r="M175" s="100"/>
      <c r="N175" s="101"/>
      <c r="O175" s="102"/>
      <c r="P175" s="103"/>
      <c r="Q175" s="103"/>
      <c r="R175" s="38"/>
      <c r="S175" s="38"/>
      <c r="T175" s="39"/>
    </row>
    <row r="176" spans="1:20">
      <c r="A176" s="70"/>
      <c r="B176" s="71"/>
      <c r="C176" s="71"/>
      <c r="D176" s="71"/>
      <c r="E176" s="71"/>
      <c r="G176" s="98"/>
      <c r="H176" s="98"/>
      <c r="I176" s="25"/>
      <c r="J176" s="99"/>
      <c r="K176" s="99"/>
      <c r="L176" s="99"/>
      <c r="M176" s="100"/>
      <c r="N176" s="101"/>
      <c r="O176" s="102"/>
      <c r="P176" s="103"/>
      <c r="Q176" s="103"/>
      <c r="R176" s="38"/>
      <c r="S176" s="38"/>
      <c r="T176" s="39"/>
    </row>
    <row r="177" spans="1:20">
      <c r="A177" s="70"/>
      <c r="B177" s="71"/>
      <c r="C177" s="71"/>
      <c r="D177" s="71"/>
      <c r="E177" s="71"/>
      <c r="G177" s="98"/>
      <c r="H177" s="98"/>
      <c r="I177" s="25"/>
      <c r="J177" s="99"/>
      <c r="K177" s="99"/>
      <c r="L177" s="99"/>
      <c r="M177" s="100"/>
      <c r="N177" s="101"/>
      <c r="O177" s="102"/>
      <c r="P177" s="103"/>
      <c r="Q177" s="103"/>
      <c r="R177" s="38"/>
      <c r="S177" s="38"/>
      <c r="T177" s="39"/>
    </row>
    <row r="178" spans="1:20">
      <c r="A178" s="70"/>
      <c r="B178" s="71"/>
      <c r="C178" s="71"/>
      <c r="D178" s="71"/>
      <c r="E178" s="71"/>
      <c r="G178" s="98"/>
      <c r="H178" s="98"/>
      <c r="I178" s="25"/>
      <c r="J178" s="99"/>
      <c r="K178" s="99"/>
      <c r="L178" s="99"/>
      <c r="M178" s="100"/>
      <c r="N178" s="101"/>
      <c r="O178" s="102"/>
      <c r="P178" s="103"/>
      <c r="Q178" s="103"/>
      <c r="R178" s="38"/>
      <c r="S178" s="38"/>
      <c r="T178" s="39"/>
    </row>
    <row r="179" spans="1:20">
      <c r="A179" s="70"/>
      <c r="B179" s="71"/>
      <c r="C179" s="71"/>
      <c r="D179" s="71"/>
      <c r="E179" s="71"/>
      <c r="G179" s="98"/>
      <c r="H179" s="98"/>
      <c r="I179" s="25"/>
      <c r="J179" s="99"/>
      <c r="K179" s="99"/>
      <c r="L179" s="99"/>
      <c r="M179" s="100"/>
      <c r="N179" s="101"/>
      <c r="O179" s="102"/>
      <c r="P179" s="103"/>
      <c r="Q179" s="103"/>
      <c r="R179" s="38"/>
      <c r="S179" s="38"/>
      <c r="T179" s="39"/>
    </row>
    <row r="180" spans="1:20">
      <c r="A180" s="70"/>
      <c r="B180" s="71"/>
      <c r="C180" s="71"/>
      <c r="D180" s="71"/>
      <c r="E180" s="71"/>
      <c r="G180" s="98"/>
      <c r="H180" s="98"/>
      <c r="I180" s="25"/>
      <c r="J180" s="99"/>
      <c r="K180" s="99"/>
      <c r="L180" s="99"/>
      <c r="M180" s="100"/>
      <c r="N180" s="101"/>
      <c r="O180" s="102"/>
      <c r="P180" s="103"/>
      <c r="Q180" s="103"/>
      <c r="R180" s="38"/>
      <c r="S180" s="38"/>
      <c r="T180" s="39"/>
    </row>
    <row r="181" spans="1:20">
      <c r="A181" s="70"/>
      <c r="B181" s="71"/>
      <c r="C181" s="71"/>
      <c r="D181" s="71"/>
      <c r="E181" s="71"/>
      <c r="G181" s="98"/>
      <c r="H181" s="98"/>
      <c r="I181" s="25"/>
      <c r="J181" s="99"/>
      <c r="K181" s="99"/>
      <c r="L181" s="99"/>
      <c r="M181" s="100"/>
      <c r="N181" s="101"/>
      <c r="O181" s="102"/>
      <c r="P181" s="103"/>
      <c r="Q181" s="103"/>
      <c r="R181" s="38"/>
      <c r="S181" s="38"/>
      <c r="T181" s="39"/>
    </row>
    <row r="182" spans="1:20">
      <c r="A182" s="70"/>
      <c r="B182" s="71"/>
      <c r="C182" s="71"/>
      <c r="D182" s="71"/>
      <c r="E182" s="71"/>
      <c r="G182" s="98"/>
      <c r="H182" s="98"/>
      <c r="I182" s="25"/>
      <c r="J182" s="99"/>
      <c r="K182" s="99"/>
      <c r="L182" s="99"/>
      <c r="M182" s="100"/>
      <c r="N182" s="101"/>
      <c r="O182" s="102"/>
      <c r="P182" s="103"/>
      <c r="Q182" s="103"/>
      <c r="R182" s="38"/>
      <c r="S182" s="38"/>
      <c r="T182" s="39"/>
    </row>
    <row r="183" spans="1:20">
      <c r="A183" s="70"/>
      <c r="B183" s="71"/>
      <c r="C183" s="71"/>
      <c r="D183" s="71"/>
      <c r="E183" s="71"/>
      <c r="G183" s="98"/>
      <c r="H183" s="98"/>
      <c r="I183" s="25"/>
      <c r="J183" s="99"/>
      <c r="K183" s="99"/>
      <c r="L183" s="99"/>
      <c r="M183" s="100"/>
      <c r="N183" s="101"/>
      <c r="O183" s="102"/>
      <c r="P183" s="103"/>
      <c r="Q183" s="103"/>
      <c r="R183" s="38"/>
      <c r="S183" s="38"/>
      <c r="T183" s="39"/>
    </row>
    <row r="184" spans="1:20">
      <c r="A184" s="70"/>
      <c r="B184" s="71"/>
      <c r="C184" s="71"/>
      <c r="D184" s="71"/>
      <c r="E184" s="71"/>
      <c r="G184" s="98"/>
      <c r="H184" s="98"/>
      <c r="I184" s="25"/>
      <c r="J184" s="99"/>
      <c r="K184" s="99"/>
      <c r="L184" s="99"/>
      <c r="M184" s="100"/>
      <c r="N184" s="101"/>
      <c r="O184" s="102"/>
      <c r="P184" s="103"/>
      <c r="Q184" s="103"/>
      <c r="R184" s="38"/>
      <c r="S184" s="38"/>
      <c r="T184" s="39"/>
    </row>
    <row r="185" spans="1:20">
      <c r="A185" s="70"/>
      <c r="B185" s="71"/>
      <c r="C185" s="71"/>
      <c r="D185" s="71"/>
      <c r="E185" s="71"/>
      <c r="G185" s="98"/>
      <c r="H185" s="98"/>
      <c r="I185" s="25"/>
      <c r="J185" s="99"/>
      <c r="K185" s="99"/>
      <c r="L185" s="99"/>
      <c r="M185" s="100"/>
      <c r="N185" s="101"/>
      <c r="O185" s="102"/>
      <c r="P185" s="103"/>
      <c r="Q185" s="103"/>
      <c r="R185" s="38"/>
      <c r="S185" s="38"/>
      <c r="T185" s="39"/>
    </row>
    <row r="186" spans="1:20">
      <c r="A186" s="70"/>
      <c r="B186" s="71"/>
      <c r="C186" s="71"/>
      <c r="D186" s="71"/>
      <c r="E186" s="71"/>
      <c r="G186" s="98"/>
      <c r="H186" s="98"/>
      <c r="I186" s="25"/>
      <c r="J186" s="99"/>
      <c r="K186" s="99"/>
      <c r="L186" s="99"/>
      <c r="M186" s="100"/>
      <c r="N186" s="101"/>
      <c r="O186" s="102"/>
      <c r="P186" s="103"/>
      <c r="Q186" s="103"/>
      <c r="R186" s="38"/>
      <c r="S186" s="38"/>
      <c r="T186" s="39"/>
    </row>
    <row r="187" spans="1:20">
      <c r="A187" s="70"/>
      <c r="B187" s="71"/>
      <c r="C187" s="71"/>
      <c r="D187" s="71"/>
      <c r="E187" s="71"/>
      <c r="G187" s="98"/>
      <c r="H187" s="98"/>
      <c r="I187" s="25"/>
      <c r="J187" s="99"/>
      <c r="K187" s="99"/>
      <c r="L187" s="99"/>
      <c r="M187" s="100"/>
      <c r="N187" s="101"/>
      <c r="O187" s="102"/>
      <c r="P187" s="103"/>
      <c r="Q187" s="103"/>
      <c r="R187" s="38"/>
      <c r="S187" s="38"/>
      <c r="T187" s="39"/>
    </row>
    <row r="188" spans="1:20">
      <c r="A188" s="70"/>
      <c r="B188" s="71"/>
      <c r="C188" s="71"/>
      <c r="D188" s="71"/>
      <c r="E188" s="71"/>
      <c r="G188" s="98"/>
      <c r="H188" s="98"/>
      <c r="I188" s="25"/>
      <c r="J188" s="99"/>
      <c r="K188" s="99"/>
      <c r="L188" s="99"/>
      <c r="M188" s="100"/>
      <c r="N188" s="101"/>
      <c r="O188" s="102"/>
      <c r="P188" s="103"/>
      <c r="Q188" s="103"/>
      <c r="R188" s="38"/>
      <c r="S188" s="38"/>
      <c r="T188" s="39"/>
    </row>
    <row r="189" spans="1:20">
      <c r="A189" s="70"/>
      <c r="B189" s="71"/>
      <c r="C189" s="71"/>
      <c r="D189" s="71"/>
      <c r="E189" s="71"/>
      <c r="G189" s="98"/>
      <c r="H189" s="98"/>
      <c r="I189" s="25"/>
      <c r="J189" s="99"/>
      <c r="K189" s="99"/>
      <c r="L189" s="99"/>
      <c r="M189" s="100"/>
      <c r="N189" s="101"/>
      <c r="O189" s="102"/>
      <c r="P189" s="103"/>
      <c r="Q189" s="103"/>
      <c r="R189" s="38"/>
      <c r="S189" s="38"/>
      <c r="T189" s="39"/>
    </row>
    <row r="190" spans="1:20">
      <c r="A190" s="70"/>
      <c r="B190" s="71"/>
      <c r="C190" s="71"/>
      <c r="D190" s="71"/>
      <c r="E190" s="71"/>
      <c r="G190" s="98"/>
      <c r="H190" s="98"/>
      <c r="I190" s="25"/>
      <c r="J190" s="99"/>
      <c r="K190" s="99"/>
      <c r="L190" s="99"/>
      <c r="M190" s="100"/>
      <c r="N190" s="101"/>
      <c r="O190" s="102"/>
      <c r="P190" s="103"/>
      <c r="Q190" s="103"/>
      <c r="R190" s="38"/>
      <c r="S190" s="38"/>
      <c r="T190" s="39"/>
    </row>
    <row r="191" spans="1:20">
      <c r="A191" s="70"/>
      <c r="B191" s="71"/>
      <c r="C191" s="71"/>
      <c r="D191" s="71"/>
      <c r="E191" s="71"/>
      <c r="G191" s="98"/>
      <c r="H191" s="98"/>
      <c r="I191" s="25"/>
      <c r="J191" s="99"/>
      <c r="K191" s="99"/>
      <c r="L191" s="99"/>
      <c r="M191" s="100"/>
      <c r="N191" s="101"/>
      <c r="O191" s="102"/>
      <c r="P191" s="103"/>
      <c r="Q191" s="103"/>
      <c r="R191" s="38"/>
      <c r="S191" s="38"/>
      <c r="T191" s="39"/>
    </row>
    <row r="192" spans="1:20">
      <c r="A192" s="70"/>
      <c r="B192" s="71"/>
      <c r="C192" s="71"/>
      <c r="D192" s="71"/>
      <c r="E192" s="71"/>
      <c r="G192" s="98"/>
      <c r="H192" s="98"/>
      <c r="I192" s="25"/>
      <c r="J192" s="99"/>
      <c r="K192" s="99"/>
      <c r="L192" s="99"/>
      <c r="M192" s="100"/>
      <c r="N192" s="101"/>
      <c r="O192" s="102"/>
      <c r="P192" s="103"/>
      <c r="Q192" s="103"/>
      <c r="R192" s="38"/>
      <c r="S192" s="38"/>
      <c r="T192" s="39"/>
    </row>
    <row r="193" spans="1:20">
      <c r="A193" s="70"/>
      <c r="B193" s="71"/>
      <c r="C193" s="71"/>
      <c r="D193" s="71"/>
      <c r="E193" s="71"/>
      <c r="G193" s="98"/>
      <c r="H193" s="98"/>
      <c r="I193" s="25"/>
      <c r="J193" s="99"/>
      <c r="K193" s="99"/>
      <c r="L193" s="99"/>
      <c r="M193" s="100"/>
      <c r="N193" s="101"/>
      <c r="O193" s="102"/>
      <c r="P193" s="103"/>
      <c r="Q193" s="103"/>
      <c r="R193" s="38"/>
      <c r="S193" s="38"/>
      <c r="T193" s="39"/>
    </row>
    <row r="194" spans="1:20">
      <c r="A194" s="70"/>
      <c r="B194" s="71"/>
      <c r="C194" s="71"/>
      <c r="D194" s="71"/>
      <c r="E194" s="71"/>
      <c r="G194" s="98"/>
      <c r="H194" s="98"/>
      <c r="I194" s="25"/>
      <c r="J194" s="99"/>
      <c r="K194" s="99"/>
      <c r="L194" s="99"/>
      <c r="M194" s="100"/>
      <c r="N194" s="101"/>
      <c r="O194" s="102"/>
      <c r="P194" s="103"/>
      <c r="Q194" s="103"/>
      <c r="R194" s="38"/>
      <c r="S194" s="38"/>
      <c r="T194" s="39"/>
    </row>
    <row r="195" spans="1:20">
      <c r="A195" s="70"/>
      <c r="B195" s="71"/>
      <c r="C195" s="71"/>
      <c r="D195" s="71"/>
      <c r="E195" s="71"/>
      <c r="G195" s="98"/>
      <c r="H195" s="98"/>
      <c r="I195" s="25"/>
      <c r="J195" s="99"/>
      <c r="K195" s="99"/>
      <c r="L195" s="99"/>
      <c r="M195" s="100"/>
      <c r="N195" s="101"/>
      <c r="O195" s="102"/>
      <c r="P195" s="103"/>
      <c r="Q195" s="103"/>
      <c r="R195" s="38"/>
      <c r="S195" s="38"/>
      <c r="T195" s="39"/>
    </row>
    <row r="196" spans="1:20">
      <c r="A196" s="70"/>
      <c r="B196" s="71"/>
      <c r="C196" s="71"/>
      <c r="D196" s="71"/>
      <c r="E196" s="71"/>
      <c r="G196" s="98"/>
      <c r="H196" s="98"/>
      <c r="I196" s="25"/>
      <c r="J196" s="99"/>
      <c r="K196" s="99"/>
      <c r="L196" s="99"/>
      <c r="M196" s="100"/>
      <c r="N196" s="101"/>
      <c r="O196" s="102"/>
      <c r="P196" s="103"/>
      <c r="Q196" s="103"/>
      <c r="R196" s="38"/>
      <c r="S196" s="38"/>
      <c r="T196" s="39"/>
    </row>
    <row r="197" spans="1:20">
      <c r="A197" s="70"/>
      <c r="B197" s="71"/>
      <c r="C197" s="71"/>
      <c r="D197" s="71"/>
      <c r="E197" s="71"/>
      <c r="G197" s="98"/>
      <c r="H197" s="98"/>
      <c r="I197" s="25"/>
      <c r="J197" s="99"/>
      <c r="K197" s="99"/>
      <c r="L197" s="99"/>
      <c r="M197" s="100"/>
      <c r="N197" s="101"/>
      <c r="O197" s="102"/>
      <c r="P197" s="103"/>
      <c r="Q197" s="103"/>
      <c r="R197" s="38"/>
      <c r="S197" s="38"/>
      <c r="T197" s="39"/>
    </row>
    <row r="198" spans="1:20">
      <c r="A198" s="70"/>
      <c r="B198" s="71"/>
      <c r="C198" s="71"/>
      <c r="D198" s="71"/>
      <c r="E198" s="71"/>
      <c r="G198" s="98"/>
      <c r="H198" s="98"/>
      <c r="I198" s="25"/>
      <c r="J198" s="99"/>
      <c r="K198" s="99"/>
      <c r="L198" s="99"/>
      <c r="M198" s="100"/>
      <c r="N198" s="101"/>
      <c r="O198" s="102"/>
      <c r="P198" s="103"/>
      <c r="Q198" s="103"/>
      <c r="R198" s="38"/>
      <c r="S198" s="38"/>
      <c r="T198" s="39"/>
    </row>
    <row r="199" spans="1:20">
      <c r="A199" s="70"/>
      <c r="B199" s="71"/>
      <c r="C199" s="71"/>
      <c r="D199" s="71"/>
      <c r="E199" s="71"/>
      <c r="G199" s="98"/>
      <c r="H199" s="98"/>
      <c r="I199" s="25"/>
      <c r="J199" s="99"/>
      <c r="K199" s="99"/>
      <c r="L199" s="99"/>
      <c r="M199" s="100"/>
      <c r="N199" s="101"/>
      <c r="O199" s="102"/>
      <c r="P199" s="103"/>
      <c r="Q199" s="103"/>
      <c r="R199" s="38"/>
      <c r="S199" s="38"/>
      <c r="T199" s="39"/>
    </row>
    <row r="200" spans="1:20">
      <c r="A200" s="70"/>
      <c r="B200" s="71"/>
      <c r="C200" s="71"/>
      <c r="D200" s="71"/>
      <c r="E200" s="71"/>
      <c r="G200" s="98"/>
      <c r="H200" s="98"/>
      <c r="I200" s="25"/>
      <c r="J200" s="99"/>
      <c r="K200" s="99"/>
      <c r="L200" s="99"/>
      <c r="M200" s="100"/>
      <c r="N200" s="101"/>
      <c r="O200" s="102"/>
      <c r="P200" s="103"/>
      <c r="Q200" s="103"/>
      <c r="R200" s="38"/>
      <c r="S200" s="38"/>
      <c r="T200" s="39"/>
    </row>
    <row r="201" spans="1:20">
      <c r="A201" s="70"/>
      <c r="B201" s="71"/>
      <c r="C201" s="71"/>
      <c r="D201" s="71"/>
      <c r="E201" s="71"/>
      <c r="G201" s="98"/>
      <c r="H201" s="98"/>
      <c r="I201" s="25"/>
      <c r="J201" s="99"/>
      <c r="K201" s="99"/>
      <c r="L201" s="99"/>
      <c r="M201" s="100"/>
      <c r="N201" s="101"/>
      <c r="O201" s="102"/>
      <c r="P201" s="103"/>
      <c r="Q201" s="103"/>
      <c r="R201" s="38"/>
      <c r="S201" s="38"/>
      <c r="T201" s="39"/>
    </row>
    <row r="202" spans="1:20">
      <c r="A202" s="70"/>
      <c r="B202" s="71"/>
      <c r="C202" s="71"/>
      <c r="D202" s="71"/>
      <c r="E202" s="71"/>
      <c r="G202" s="98"/>
      <c r="H202" s="98"/>
      <c r="I202" s="25"/>
      <c r="J202" s="99"/>
      <c r="K202" s="99"/>
      <c r="L202" s="99"/>
      <c r="M202" s="100"/>
      <c r="N202" s="101"/>
      <c r="O202" s="102"/>
      <c r="P202" s="103"/>
      <c r="Q202" s="103"/>
      <c r="R202" s="38"/>
      <c r="S202" s="38"/>
      <c r="T202" s="39"/>
    </row>
    <row r="203" spans="1:20">
      <c r="A203" s="70"/>
      <c r="B203" s="71"/>
      <c r="C203" s="71"/>
      <c r="D203" s="71"/>
      <c r="E203" s="71"/>
      <c r="G203" s="98"/>
      <c r="H203" s="98"/>
      <c r="I203" s="25"/>
      <c r="J203" s="99"/>
      <c r="K203" s="99"/>
      <c r="L203" s="99"/>
      <c r="M203" s="100"/>
      <c r="N203" s="101"/>
      <c r="O203" s="102"/>
      <c r="P203" s="103"/>
      <c r="Q203" s="103"/>
      <c r="R203" s="38"/>
      <c r="S203" s="38"/>
      <c r="T203" s="39"/>
    </row>
    <row r="204" spans="1:20">
      <c r="A204" s="70"/>
      <c r="B204" s="71"/>
      <c r="C204" s="71"/>
      <c r="D204" s="71"/>
      <c r="E204" s="71"/>
      <c r="G204" s="98"/>
      <c r="H204" s="98"/>
      <c r="I204" s="25"/>
      <c r="J204" s="99"/>
      <c r="K204" s="99"/>
      <c r="L204" s="99"/>
      <c r="M204" s="100"/>
      <c r="N204" s="101"/>
      <c r="O204" s="102"/>
      <c r="P204" s="103"/>
      <c r="Q204" s="103"/>
      <c r="R204" s="38"/>
      <c r="S204" s="38"/>
      <c r="T204" s="39"/>
    </row>
    <row r="205" spans="1:20">
      <c r="A205" s="70"/>
      <c r="B205" s="71"/>
      <c r="C205" s="71"/>
      <c r="D205" s="71"/>
      <c r="E205" s="71"/>
      <c r="G205" s="98"/>
      <c r="H205" s="98"/>
      <c r="I205" s="25"/>
      <c r="J205" s="99"/>
      <c r="K205" s="99"/>
      <c r="L205" s="99"/>
      <c r="M205" s="100"/>
      <c r="N205" s="101"/>
      <c r="O205" s="102"/>
      <c r="P205" s="103"/>
      <c r="Q205" s="103"/>
      <c r="R205" s="38"/>
      <c r="S205" s="38"/>
      <c r="T205" s="39"/>
    </row>
    <row r="206" spans="1:20">
      <c r="A206" s="70"/>
      <c r="B206" s="71"/>
      <c r="C206" s="71"/>
      <c r="D206" s="71"/>
      <c r="E206" s="71"/>
      <c r="G206" s="98"/>
      <c r="H206" s="98"/>
      <c r="I206" s="25"/>
      <c r="J206" s="99"/>
      <c r="K206" s="99"/>
      <c r="L206" s="99"/>
      <c r="M206" s="100"/>
      <c r="N206" s="101"/>
      <c r="O206" s="102"/>
      <c r="P206" s="103"/>
      <c r="Q206" s="103"/>
      <c r="R206" s="38"/>
      <c r="S206" s="38"/>
      <c r="T206" s="39"/>
    </row>
    <row r="207" spans="1:20">
      <c r="A207" s="70"/>
      <c r="B207" s="71"/>
      <c r="C207" s="71"/>
      <c r="D207" s="71"/>
      <c r="E207" s="71"/>
      <c r="G207" s="98"/>
      <c r="H207" s="98"/>
      <c r="I207" s="25"/>
      <c r="J207" s="99"/>
      <c r="K207" s="99"/>
      <c r="L207" s="99"/>
      <c r="M207" s="100"/>
      <c r="N207" s="101"/>
      <c r="O207" s="102"/>
      <c r="P207" s="103"/>
      <c r="Q207" s="103"/>
      <c r="R207" s="38"/>
      <c r="S207" s="38"/>
      <c r="T207" s="39"/>
    </row>
    <row r="208" spans="1:20">
      <c r="A208" s="70"/>
      <c r="B208" s="71"/>
      <c r="C208" s="71"/>
      <c r="D208" s="71"/>
      <c r="E208" s="71"/>
      <c r="G208" s="98"/>
      <c r="H208" s="98"/>
      <c r="I208" s="25"/>
      <c r="J208" s="99"/>
      <c r="K208" s="99"/>
      <c r="L208" s="99"/>
      <c r="M208" s="100"/>
      <c r="N208" s="101"/>
      <c r="O208" s="102"/>
      <c r="P208" s="103"/>
      <c r="Q208" s="103"/>
      <c r="R208" s="38"/>
      <c r="S208" s="38"/>
      <c r="T208" s="39"/>
    </row>
    <row r="209" spans="1:20">
      <c r="A209" s="70"/>
      <c r="B209" s="71"/>
      <c r="C209" s="71"/>
      <c r="D209" s="71"/>
      <c r="E209" s="71"/>
      <c r="G209" s="98"/>
      <c r="H209" s="98"/>
      <c r="I209" s="25"/>
      <c r="J209" s="99"/>
      <c r="K209" s="99"/>
      <c r="L209" s="99"/>
      <c r="M209" s="100"/>
      <c r="N209" s="101"/>
      <c r="O209" s="102"/>
      <c r="P209" s="103"/>
      <c r="Q209" s="103"/>
      <c r="R209" s="38"/>
      <c r="S209" s="38"/>
      <c r="T209" s="39"/>
    </row>
    <row r="210" spans="1:20">
      <c r="A210" s="70"/>
      <c r="B210" s="71"/>
      <c r="C210" s="71"/>
      <c r="D210" s="71"/>
      <c r="E210" s="71"/>
      <c r="G210" s="98"/>
      <c r="H210" s="98"/>
      <c r="I210" s="25"/>
      <c r="J210" s="99"/>
      <c r="K210" s="99"/>
      <c r="L210" s="99"/>
      <c r="M210" s="100"/>
      <c r="N210" s="101"/>
      <c r="O210" s="102"/>
      <c r="P210" s="103"/>
      <c r="Q210" s="103"/>
      <c r="R210" s="38"/>
      <c r="S210" s="38"/>
      <c r="T210" s="39"/>
    </row>
    <row r="211" spans="1:20">
      <c r="A211" s="70"/>
      <c r="B211" s="71"/>
      <c r="C211" s="71"/>
      <c r="D211" s="71"/>
      <c r="E211" s="71"/>
      <c r="G211" s="98"/>
      <c r="H211" s="98"/>
      <c r="I211" s="25"/>
      <c r="J211" s="99"/>
      <c r="K211" s="99"/>
      <c r="L211" s="99"/>
      <c r="M211" s="100"/>
      <c r="N211" s="101"/>
      <c r="O211" s="102"/>
      <c r="P211" s="103"/>
      <c r="Q211" s="103"/>
      <c r="R211" s="38"/>
      <c r="S211" s="38"/>
      <c r="T211" s="39"/>
    </row>
    <row r="212" spans="1:20">
      <c r="A212" s="70"/>
      <c r="B212" s="71"/>
      <c r="C212" s="71"/>
      <c r="D212" s="71"/>
      <c r="E212" s="71"/>
      <c r="G212" s="98"/>
      <c r="H212" s="98"/>
      <c r="I212" s="25"/>
      <c r="J212" s="99"/>
      <c r="K212" s="99"/>
      <c r="L212" s="99"/>
      <c r="M212" s="100"/>
      <c r="N212" s="101"/>
      <c r="O212" s="102"/>
      <c r="P212" s="103"/>
      <c r="Q212" s="103"/>
      <c r="R212" s="38"/>
      <c r="S212" s="38"/>
      <c r="T212" s="39"/>
    </row>
    <row r="213" spans="1:20">
      <c r="A213" s="70"/>
      <c r="B213" s="71"/>
      <c r="C213" s="71"/>
      <c r="D213" s="71"/>
      <c r="E213" s="71"/>
      <c r="G213" s="98"/>
      <c r="H213" s="98"/>
      <c r="I213" s="25"/>
      <c r="J213" s="99"/>
      <c r="K213" s="99"/>
      <c r="L213" s="99"/>
      <c r="M213" s="100"/>
      <c r="N213" s="101"/>
      <c r="O213" s="102"/>
      <c r="P213" s="103"/>
      <c r="Q213" s="103"/>
      <c r="R213" s="38"/>
      <c r="S213" s="38"/>
      <c r="T213" s="39"/>
    </row>
    <row r="214" spans="1:20">
      <c r="A214" s="70"/>
      <c r="B214" s="71"/>
      <c r="C214" s="71"/>
      <c r="D214" s="71"/>
      <c r="E214" s="71"/>
      <c r="G214" s="98"/>
      <c r="H214" s="98"/>
      <c r="I214" s="25"/>
      <c r="J214" s="99"/>
      <c r="K214" s="99"/>
      <c r="L214" s="99"/>
      <c r="M214" s="100"/>
      <c r="N214" s="101"/>
      <c r="O214" s="102"/>
      <c r="P214" s="103"/>
      <c r="Q214" s="103"/>
      <c r="R214" s="38"/>
      <c r="S214" s="38"/>
      <c r="T214" s="39"/>
    </row>
    <row r="215" spans="1:20">
      <c r="A215" s="70"/>
      <c r="B215" s="71"/>
      <c r="C215" s="71"/>
      <c r="D215" s="71"/>
      <c r="E215" s="71"/>
      <c r="G215" s="98"/>
      <c r="H215" s="98"/>
      <c r="I215" s="25"/>
      <c r="J215" s="99"/>
      <c r="K215" s="99"/>
      <c r="L215" s="99"/>
      <c r="M215" s="100"/>
      <c r="N215" s="101"/>
      <c r="O215" s="102"/>
      <c r="P215" s="103"/>
      <c r="Q215" s="103"/>
      <c r="R215" s="38"/>
      <c r="S215" s="38"/>
      <c r="T215" s="39"/>
    </row>
    <row r="216" spans="1:20">
      <c r="A216" s="70"/>
      <c r="B216" s="71"/>
      <c r="C216" s="71"/>
      <c r="D216" s="71"/>
      <c r="E216" s="71"/>
      <c r="G216" s="98"/>
      <c r="H216" s="98"/>
      <c r="I216" s="25"/>
      <c r="J216" s="99"/>
      <c r="K216" s="99"/>
      <c r="L216" s="99"/>
      <c r="M216" s="100"/>
      <c r="N216" s="101"/>
      <c r="O216" s="102"/>
      <c r="P216" s="103"/>
      <c r="Q216" s="103"/>
      <c r="R216" s="38"/>
      <c r="S216" s="38"/>
      <c r="T216" s="39"/>
    </row>
    <row r="217" spans="1:20">
      <c r="A217" s="70"/>
      <c r="B217" s="71"/>
      <c r="C217" s="71"/>
      <c r="D217" s="71"/>
      <c r="E217" s="71"/>
      <c r="G217" s="98"/>
      <c r="H217" s="98"/>
      <c r="I217" s="25"/>
      <c r="J217" s="99"/>
      <c r="K217" s="99"/>
      <c r="L217" s="99"/>
      <c r="M217" s="100"/>
      <c r="N217" s="101"/>
      <c r="O217" s="102"/>
      <c r="P217" s="103"/>
      <c r="Q217" s="103"/>
      <c r="R217" s="38"/>
      <c r="S217" s="38"/>
      <c r="T217" s="39"/>
    </row>
    <row r="218" spans="1:20">
      <c r="A218" s="70"/>
      <c r="B218" s="71"/>
      <c r="C218" s="71"/>
      <c r="D218" s="71"/>
      <c r="E218" s="71"/>
      <c r="G218" s="98"/>
      <c r="H218" s="98"/>
      <c r="I218" s="25"/>
      <c r="J218" s="99"/>
      <c r="K218" s="99"/>
      <c r="L218" s="99"/>
      <c r="M218" s="100"/>
      <c r="N218" s="101"/>
      <c r="O218" s="102"/>
      <c r="P218" s="103"/>
      <c r="Q218" s="103"/>
      <c r="R218" s="38"/>
      <c r="S218" s="38"/>
      <c r="T218" s="39"/>
    </row>
    <row r="219" spans="1:20">
      <c r="A219" s="70"/>
      <c r="B219" s="71"/>
      <c r="C219" s="71"/>
      <c r="D219" s="71"/>
      <c r="E219" s="71"/>
      <c r="G219" s="98"/>
      <c r="H219" s="98"/>
      <c r="I219" s="25"/>
      <c r="J219" s="99"/>
      <c r="K219" s="99"/>
      <c r="L219" s="99"/>
      <c r="M219" s="100"/>
      <c r="N219" s="101"/>
      <c r="O219" s="102"/>
      <c r="P219" s="103"/>
      <c r="Q219" s="103"/>
      <c r="R219" s="38"/>
      <c r="S219" s="38"/>
      <c r="T219" s="39"/>
    </row>
    <row r="220" spans="1:20">
      <c r="A220" s="70"/>
      <c r="B220" s="71"/>
      <c r="C220" s="71"/>
      <c r="D220" s="71"/>
      <c r="E220" s="71"/>
      <c r="G220" s="98"/>
      <c r="H220" s="98"/>
      <c r="I220" s="25"/>
      <c r="J220" s="99"/>
      <c r="K220" s="99"/>
      <c r="L220" s="99"/>
      <c r="M220" s="100"/>
      <c r="N220" s="101"/>
      <c r="O220" s="102"/>
      <c r="P220" s="103"/>
      <c r="Q220" s="103"/>
      <c r="R220" s="38"/>
      <c r="S220" s="38"/>
      <c r="T220" s="39"/>
    </row>
    <row r="221" spans="1:20">
      <c r="A221" s="70"/>
      <c r="B221" s="71"/>
      <c r="C221" s="71"/>
      <c r="D221" s="71"/>
      <c r="E221" s="71"/>
      <c r="G221" s="98"/>
      <c r="H221" s="98"/>
      <c r="I221" s="25"/>
      <c r="J221" s="99"/>
      <c r="K221" s="99"/>
      <c r="L221" s="99"/>
      <c r="M221" s="100"/>
      <c r="N221" s="101"/>
      <c r="O221" s="102"/>
      <c r="P221" s="103"/>
      <c r="Q221" s="103"/>
      <c r="R221" s="38"/>
      <c r="S221" s="38"/>
      <c r="T221" s="39"/>
    </row>
    <row r="222" spans="1:20">
      <c r="A222" s="70"/>
      <c r="B222" s="71"/>
      <c r="C222" s="71"/>
      <c r="D222" s="71"/>
      <c r="E222" s="71"/>
      <c r="G222" s="98"/>
      <c r="H222" s="98"/>
      <c r="I222" s="25"/>
      <c r="J222" s="99"/>
      <c r="K222" s="99"/>
      <c r="L222" s="99"/>
      <c r="M222" s="100"/>
      <c r="N222" s="101"/>
      <c r="O222" s="102"/>
      <c r="P222" s="103"/>
      <c r="Q222" s="103"/>
      <c r="R222" s="38"/>
      <c r="S222" s="38"/>
      <c r="T222" s="39"/>
    </row>
    <row r="223" spans="1:20">
      <c r="A223" s="70"/>
      <c r="B223" s="71"/>
      <c r="C223" s="71"/>
      <c r="D223" s="71"/>
      <c r="E223" s="71"/>
      <c r="G223" s="98"/>
      <c r="H223" s="98"/>
      <c r="I223" s="25"/>
      <c r="J223" s="99"/>
      <c r="K223" s="99"/>
      <c r="L223" s="99"/>
      <c r="M223" s="100"/>
      <c r="N223" s="101"/>
      <c r="O223" s="102"/>
      <c r="P223" s="103"/>
      <c r="Q223" s="103"/>
      <c r="R223" s="38"/>
      <c r="S223" s="38"/>
      <c r="T223" s="39"/>
    </row>
    <row r="224" spans="1:20">
      <c r="A224" s="70"/>
      <c r="B224" s="71"/>
      <c r="C224" s="71"/>
      <c r="D224" s="71"/>
      <c r="E224" s="71"/>
      <c r="G224" s="98"/>
      <c r="H224" s="98"/>
      <c r="I224" s="25"/>
      <c r="J224" s="99"/>
      <c r="K224" s="99"/>
      <c r="L224" s="99"/>
      <c r="M224" s="100"/>
      <c r="N224" s="101"/>
      <c r="O224" s="102"/>
      <c r="P224" s="103"/>
      <c r="Q224" s="103"/>
      <c r="R224" s="38"/>
      <c r="S224" s="38"/>
      <c r="T224" s="39"/>
    </row>
    <row r="225" spans="1:20">
      <c r="A225" s="70"/>
      <c r="B225" s="71"/>
      <c r="C225" s="71"/>
      <c r="D225" s="71"/>
      <c r="E225" s="71"/>
      <c r="G225" s="98"/>
      <c r="H225" s="98"/>
      <c r="I225" s="25"/>
      <c r="J225" s="99"/>
      <c r="K225" s="99"/>
      <c r="L225" s="99"/>
      <c r="M225" s="100"/>
      <c r="N225" s="101"/>
      <c r="O225" s="102"/>
      <c r="P225" s="103"/>
      <c r="Q225" s="103"/>
      <c r="R225" s="38"/>
      <c r="S225" s="38"/>
      <c r="T225" s="39"/>
    </row>
    <row r="226" spans="1:20">
      <c r="A226" s="70"/>
      <c r="B226" s="71"/>
      <c r="C226" s="71"/>
      <c r="D226" s="71"/>
      <c r="E226" s="71"/>
      <c r="G226" s="98"/>
      <c r="H226" s="98"/>
      <c r="I226" s="25"/>
      <c r="J226" s="99"/>
      <c r="K226" s="99"/>
      <c r="L226" s="99"/>
      <c r="M226" s="100"/>
      <c r="N226" s="101"/>
      <c r="O226" s="102"/>
      <c r="P226" s="103"/>
      <c r="Q226" s="103"/>
      <c r="R226" s="38"/>
      <c r="S226" s="38"/>
      <c r="T226" s="39"/>
    </row>
    <row r="227" spans="1:20">
      <c r="A227" s="70"/>
      <c r="B227" s="71"/>
      <c r="C227" s="71"/>
      <c r="D227" s="71"/>
      <c r="E227" s="71"/>
      <c r="G227" s="98"/>
      <c r="H227" s="98"/>
      <c r="I227" s="25"/>
      <c r="J227" s="99"/>
      <c r="K227" s="99"/>
      <c r="L227" s="99"/>
      <c r="M227" s="100"/>
      <c r="N227" s="101"/>
      <c r="O227" s="102"/>
      <c r="P227" s="103"/>
      <c r="Q227" s="103"/>
      <c r="R227" s="38"/>
      <c r="S227" s="38"/>
      <c r="T227" s="39"/>
    </row>
    <row r="228" spans="1:20">
      <c r="A228" s="70"/>
      <c r="B228" s="71"/>
      <c r="C228" s="71"/>
      <c r="D228" s="71"/>
      <c r="E228" s="71"/>
      <c r="G228" s="98"/>
      <c r="H228" s="98"/>
      <c r="I228" s="25"/>
      <c r="J228" s="99"/>
      <c r="K228" s="99"/>
      <c r="L228" s="99"/>
      <c r="M228" s="100"/>
      <c r="N228" s="101"/>
      <c r="O228" s="102"/>
      <c r="P228" s="103"/>
      <c r="Q228" s="103"/>
      <c r="R228" s="38"/>
      <c r="S228" s="38"/>
      <c r="T228" s="39"/>
    </row>
    <row r="229" spans="1:20">
      <c r="A229" s="70"/>
      <c r="B229" s="71"/>
      <c r="C229" s="71"/>
      <c r="D229" s="71"/>
      <c r="E229" s="71"/>
      <c r="G229" s="98"/>
      <c r="H229" s="98"/>
      <c r="I229" s="25"/>
      <c r="J229" s="99"/>
      <c r="K229" s="99"/>
      <c r="L229" s="99"/>
      <c r="M229" s="100"/>
      <c r="N229" s="101"/>
      <c r="O229" s="102"/>
      <c r="P229" s="103"/>
      <c r="Q229" s="103"/>
      <c r="R229" s="38"/>
      <c r="S229" s="38"/>
      <c r="T229" s="39"/>
    </row>
    <row r="230" spans="1:20">
      <c r="A230" s="70"/>
      <c r="B230" s="71"/>
      <c r="C230" s="71"/>
      <c r="D230" s="71"/>
      <c r="E230" s="71"/>
      <c r="G230" s="98"/>
      <c r="H230" s="98"/>
      <c r="I230" s="25"/>
      <c r="J230" s="99"/>
      <c r="K230" s="99"/>
      <c r="L230" s="99"/>
      <c r="M230" s="100"/>
      <c r="N230" s="101"/>
      <c r="O230" s="102"/>
      <c r="P230" s="103"/>
      <c r="Q230" s="103"/>
      <c r="R230" s="38"/>
      <c r="S230" s="38"/>
      <c r="T230" s="39"/>
    </row>
    <row r="231" spans="1:20">
      <c r="A231" s="70"/>
      <c r="B231" s="71"/>
      <c r="C231" s="71"/>
      <c r="D231" s="71"/>
      <c r="E231" s="71"/>
      <c r="G231" s="98"/>
      <c r="H231" s="98"/>
      <c r="I231" s="25"/>
      <c r="J231" s="99"/>
      <c r="K231" s="99"/>
      <c r="L231" s="99"/>
      <c r="M231" s="100"/>
      <c r="N231" s="101"/>
      <c r="O231" s="102"/>
      <c r="P231" s="103"/>
      <c r="Q231" s="103"/>
      <c r="R231" s="38"/>
      <c r="S231" s="38"/>
      <c r="T231" s="39"/>
    </row>
    <row r="232" spans="1:20">
      <c r="A232" s="70"/>
      <c r="B232" s="71"/>
      <c r="C232" s="71"/>
      <c r="D232" s="71"/>
      <c r="E232" s="71"/>
      <c r="G232" s="98"/>
      <c r="H232" s="98"/>
      <c r="I232" s="25"/>
      <c r="J232" s="99"/>
      <c r="K232" s="99"/>
      <c r="L232" s="99"/>
      <c r="M232" s="100"/>
      <c r="N232" s="101"/>
      <c r="O232" s="102"/>
      <c r="P232" s="103"/>
      <c r="Q232" s="103"/>
      <c r="R232" s="38"/>
      <c r="S232" s="38"/>
      <c r="T232" s="39"/>
    </row>
    <row r="233" spans="1:20">
      <c r="A233" s="70"/>
      <c r="B233" s="71"/>
      <c r="C233" s="71"/>
      <c r="D233" s="71"/>
      <c r="E233" s="71"/>
      <c r="G233" s="98"/>
      <c r="H233" s="98"/>
      <c r="I233" s="25"/>
      <c r="J233" s="99"/>
      <c r="K233" s="99"/>
      <c r="L233" s="99"/>
      <c r="M233" s="100"/>
      <c r="N233" s="101"/>
      <c r="O233" s="102"/>
      <c r="P233" s="103"/>
      <c r="Q233" s="103"/>
      <c r="R233" s="38"/>
      <c r="S233" s="38"/>
      <c r="T233" s="39"/>
    </row>
    <row r="234" spans="1:20">
      <c r="A234" s="70"/>
      <c r="B234" s="71"/>
      <c r="C234" s="71"/>
      <c r="D234" s="71"/>
      <c r="E234" s="71"/>
      <c r="G234" s="98"/>
      <c r="H234" s="98"/>
      <c r="I234" s="25"/>
      <c r="J234" s="99"/>
      <c r="K234" s="99"/>
      <c r="L234" s="99"/>
      <c r="M234" s="100"/>
      <c r="N234" s="101"/>
      <c r="O234" s="102"/>
      <c r="P234" s="103"/>
      <c r="Q234" s="103"/>
      <c r="R234" s="38"/>
      <c r="S234" s="38"/>
      <c r="T234" s="39"/>
    </row>
    <row r="235" spans="1:20">
      <c r="A235" s="70"/>
      <c r="B235" s="71"/>
      <c r="C235" s="71"/>
      <c r="D235" s="71"/>
      <c r="E235" s="71"/>
      <c r="G235" s="98"/>
      <c r="H235" s="98"/>
      <c r="I235" s="25"/>
      <c r="J235" s="99"/>
      <c r="K235" s="99"/>
      <c r="L235" s="99"/>
      <c r="M235" s="100"/>
      <c r="N235" s="101"/>
      <c r="O235" s="102"/>
      <c r="P235" s="103"/>
      <c r="Q235" s="103"/>
      <c r="R235" s="38"/>
      <c r="S235" s="38"/>
      <c r="T235" s="39"/>
    </row>
    <row r="236" spans="1:20">
      <c r="A236" s="70"/>
      <c r="B236" s="71"/>
      <c r="C236" s="71"/>
      <c r="D236" s="71"/>
      <c r="E236" s="71"/>
      <c r="G236" s="98"/>
      <c r="H236" s="98"/>
      <c r="I236" s="25"/>
      <c r="J236" s="99"/>
      <c r="K236" s="99"/>
      <c r="L236" s="99"/>
      <c r="M236" s="100"/>
      <c r="N236" s="101"/>
      <c r="O236" s="102"/>
      <c r="P236" s="103"/>
      <c r="Q236" s="103"/>
      <c r="R236" s="38"/>
      <c r="S236" s="38"/>
      <c r="T236" s="39"/>
    </row>
    <row r="237" spans="1:20">
      <c r="A237" s="70"/>
      <c r="B237" s="71"/>
      <c r="C237" s="71"/>
      <c r="D237" s="71"/>
      <c r="E237" s="71"/>
      <c r="G237" s="98"/>
      <c r="H237" s="98"/>
      <c r="I237" s="25"/>
      <c r="J237" s="99"/>
      <c r="K237" s="99"/>
      <c r="L237" s="99"/>
      <c r="M237" s="100"/>
      <c r="N237" s="101"/>
      <c r="O237" s="102"/>
      <c r="P237" s="103"/>
      <c r="Q237" s="103"/>
      <c r="R237" s="38"/>
      <c r="S237" s="38"/>
      <c r="T237" s="39"/>
    </row>
    <row r="238" spans="1:20">
      <c r="A238" s="70"/>
      <c r="B238" s="71"/>
      <c r="C238" s="71"/>
      <c r="D238" s="71"/>
      <c r="E238" s="71"/>
      <c r="G238" s="98"/>
      <c r="H238" s="98"/>
      <c r="I238" s="25"/>
      <c r="J238" s="99"/>
      <c r="K238" s="99"/>
      <c r="L238" s="99"/>
      <c r="M238" s="100"/>
      <c r="N238" s="101"/>
      <c r="O238" s="102"/>
      <c r="P238" s="103"/>
      <c r="Q238" s="103"/>
      <c r="R238" s="38"/>
      <c r="S238" s="38"/>
      <c r="T238" s="39"/>
    </row>
    <row r="239" spans="1:20">
      <c r="A239" s="70"/>
      <c r="B239" s="71"/>
      <c r="C239" s="71"/>
      <c r="D239" s="71"/>
      <c r="E239" s="71"/>
      <c r="G239" s="98"/>
      <c r="H239" s="98"/>
      <c r="I239" s="25"/>
      <c r="J239" s="99"/>
      <c r="K239" s="99"/>
      <c r="L239" s="99"/>
      <c r="M239" s="100"/>
      <c r="N239" s="101"/>
      <c r="O239" s="102"/>
      <c r="P239" s="103"/>
      <c r="Q239" s="103"/>
      <c r="R239" s="38"/>
      <c r="S239" s="38"/>
      <c r="T239" s="39"/>
    </row>
    <row r="240" spans="1:20">
      <c r="A240" s="70"/>
      <c r="B240" s="71"/>
      <c r="C240" s="71"/>
      <c r="D240" s="71"/>
      <c r="E240" s="71"/>
      <c r="G240" s="98"/>
      <c r="H240" s="98"/>
      <c r="I240" s="25"/>
      <c r="J240" s="99"/>
      <c r="K240" s="99"/>
      <c r="L240" s="99"/>
      <c r="M240" s="100"/>
      <c r="N240" s="101"/>
      <c r="O240" s="102"/>
      <c r="P240" s="103"/>
      <c r="Q240" s="103"/>
      <c r="R240" s="38"/>
      <c r="S240" s="38"/>
      <c r="T240" s="39"/>
    </row>
    <row r="241" spans="1:20">
      <c r="A241" s="70"/>
      <c r="B241" s="71"/>
      <c r="C241" s="71"/>
      <c r="D241" s="71"/>
      <c r="E241" s="71"/>
      <c r="G241" s="98"/>
      <c r="H241" s="98"/>
      <c r="I241" s="25"/>
      <c r="J241" s="99"/>
      <c r="K241" s="99"/>
      <c r="L241" s="99"/>
      <c r="M241" s="100"/>
      <c r="N241" s="101"/>
      <c r="O241" s="102"/>
      <c r="P241" s="103"/>
      <c r="Q241" s="103"/>
      <c r="R241" s="38"/>
      <c r="S241" s="38"/>
      <c r="T241" s="39"/>
    </row>
    <row r="242" spans="1:20">
      <c r="A242" s="70"/>
      <c r="B242" s="71"/>
      <c r="C242" s="71"/>
      <c r="D242" s="71"/>
      <c r="E242" s="71"/>
      <c r="G242" s="98"/>
      <c r="H242" s="98"/>
      <c r="I242" s="25"/>
      <c r="J242" s="99"/>
      <c r="K242" s="99"/>
      <c r="L242" s="99"/>
      <c r="M242" s="100"/>
      <c r="N242" s="101"/>
      <c r="O242" s="102"/>
      <c r="P242" s="103"/>
      <c r="Q242" s="103"/>
      <c r="R242" s="38"/>
      <c r="S242" s="38"/>
      <c r="T242" s="39"/>
    </row>
    <row r="243" spans="1:20">
      <c r="A243" s="70"/>
      <c r="B243" s="71"/>
      <c r="C243" s="71"/>
      <c r="D243" s="71"/>
      <c r="E243" s="71"/>
      <c r="G243" s="98"/>
      <c r="H243" s="98"/>
      <c r="I243" s="25"/>
      <c r="J243" s="99"/>
      <c r="K243" s="99"/>
      <c r="L243" s="99"/>
      <c r="M243" s="100"/>
      <c r="N243" s="101"/>
      <c r="O243" s="102"/>
      <c r="P243" s="103"/>
      <c r="Q243" s="103"/>
      <c r="R243" s="38"/>
      <c r="S243" s="38"/>
      <c r="T243" s="39"/>
    </row>
    <row r="244" spans="1:20">
      <c r="A244" s="70"/>
      <c r="B244" s="71"/>
      <c r="C244" s="71"/>
      <c r="D244" s="71"/>
      <c r="E244" s="71"/>
      <c r="G244" s="98"/>
      <c r="H244" s="98"/>
      <c r="I244" s="25"/>
      <c r="J244" s="99"/>
      <c r="K244" s="99"/>
      <c r="L244" s="99"/>
      <c r="M244" s="100"/>
      <c r="N244" s="101"/>
      <c r="O244" s="102"/>
      <c r="P244" s="103"/>
      <c r="Q244" s="103"/>
      <c r="R244" s="38"/>
      <c r="S244" s="38"/>
      <c r="T244" s="39"/>
    </row>
    <row r="245" spans="1:20">
      <c r="A245" s="70"/>
      <c r="B245" s="71"/>
      <c r="C245" s="71"/>
      <c r="D245" s="71"/>
      <c r="E245" s="71"/>
      <c r="G245" s="98"/>
      <c r="H245" s="98"/>
      <c r="I245" s="25"/>
      <c r="J245" s="99"/>
      <c r="K245" s="99"/>
      <c r="L245" s="99"/>
      <c r="M245" s="100"/>
      <c r="N245" s="101"/>
      <c r="O245" s="102"/>
      <c r="P245" s="103"/>
      <c r="Q245" s="103"/>
      <c r="R245" s="38"/>
      <c r="S245" s="38"/>
      <c r="T245" s="39"/>
    </row>
    <row r="246" spans="1:20">
      <c r="A246" s="70"/>
      <c r="B246" s="71"/>
      <c r="C246" s="71"/>
      <c r="D246" s="71"/>
      <c r="E246" s="71"/>
      <c r="G246" s="98"/>
      <c r="H246" s="98"/>
      <c r="I246" s="25"/>
      <c r="J246" s="99"/>
      <c r="K246" s="99"/>
      <c r="L246" s="99"/>
      <c r="M246" s="100"/>
      <c r="N246" s="101"/>
      <c r="O246" s="102"/>
      <c r="P246" s="103"/>
      <c r="Q246" s="103"/>
      <c r="R246" s="38"/>
      <c r="S246" s="38"/>
      <c r="T246" s="39"/>
    </row>
    <row r="247" spans="1:20">
      <c r="A247" s="70"/>
      <c r="B247" s="71"/>
      <c r="C247" s="71"/>
      <c r="D247" s="71"/>
      <c r="E247" s="71"/>
      <c r="G247" s="98"/>
      <c r="H247" s="98"/>
      <c r="I247" s="25"/>
      <c r="J247" s="99"/>
      <c r="K247" s="99"/>
      <c r="L247" s="99"/>
      <c r="M247" s="100"/>
      <c r="N247" s="101"/>
      <c r="O247" s="102"/>
      <c r="P247" s="103"/>
      <c r="Q247" s="103"/>
      <c r="R247" s="38"/>
      <c r="S247" s="38"/>
      <c r="T247" s="39"/>
    </row>
    <row r="248" spans="1:20">
      <c r="A248" s="70"/>
      <c r="B248" s="71"/>
      <c r="C248" s="71"/>
      <c r="D248" s="71"/>
      <c r="E248" s="71"/>
      <c r="G248" s="98"/>
      <c r="H248" s="98"/>
      <c r="I248" s="25"/>
      <c r="J248" s="99"/>
      <c r="K248" s="99"/>
      <c r="L248" s="99"/>
      <c r="M248" s="100"/>
      <c r="N248" s="101"/>
      <c r="O248" s="102"/>
      <c r="P248" s="103"/>
      <c r="Q248" s="103"/>
      <c r="R248" s="38"/>
      <c r="S248" s="38"/>
      <c r="T248" s="39"/>
    </row>
    <row r="249" spans="1:20">
      <c r="A249" s="70"/>
      <c r="B249" s="71"/>
      <c r="C249" s="71"/>
      <c r="D249" s="71"/>
      <c r="E249" s="71"/>
      <c r="G249" s="98"/>
      <c r="H249" s="98"/>
      <c r="I249" s="25"/>
      <c r="J249" s="99"/>
      <c r="K249" s="99"/>
      <c r="L249" s="99"/>
      <c r="M249" s="100"/>
      <c r="N249" s="101"/>
      <c r="O249" s="102"/>
      <c r="P249" s="103"/>
      <c r="Q249" s="103"/>
      <c r="R249" s="38"/>
      <c r="S249" s="38"/>
      <c r="T249" s="39"/>
    </row>
    <row r="250" spans="1:20">
      <c r="A250" s="70"/>
      <c r="B250" s="71"/>
      <c r="C250" s="71"/>
      <c r="D250" s="71"/>
      <c r="E250" s="71"/>
      <c r="G250" s="98"/>
      <c r="H250" s="98"/>
      <c r="I250" s="25"/>
      <c r="J250" s="99"/>
      <c r="K250" s="99"/>
      <c r="L250" s="99"/>
      <c r="M250" s="100"/>
      <c r="N250" s="101"/>
      <c r="O250" s="102"/>
      <c r="P250" s="103"/>
      <c r="Q250" s="103"/>
      <c r="R250" s="38"/>
      <c r="S250" s="38"/>
      <c r="T250" s="39"/>
    </row>
    <row r="251" spans="1:20">
      <c r="A251" s="70"/>
      <c r="B251" s="71"/>
      <c r="C251" s="71"/>
      <c r="D251" s="71"/>
      <c r="E251" s="71"/>
      <c r="G251" s="98"/>
      <c r="H251" s="98"/>
      <c r="I251" s="25"/>
      <c r="J251" s="99"/>
      <c r="K251" s="99"/>
      <c r="L251" s="99"/>
      <c r="M251" s="100"/>
      <c r="N251" s="101"/>
      <c r="O251" s="102"/>
      <c r="P251" s="103"/>
      <c r="Q251" s="103"/>
      <c r="R251" s="38"/>
      <c r="S251" s="38"/>
      <c r="T251" s="39"/>
    </row>
    <row r="252" spans="1:20">
      <c r="A252" s="70"/>
      <c r="B252" s="71"/>
      <c r="C252" s="71"/>
      <c r="D252" s="71"/>
      <c r="E252" s="71"/>
      <c r="G252" s="98"/>
      <c r="H252" s="98"/>
      <c r="I252" s="25"/>
      <c r="J252" s="99"/>
      <c r="K252" s="99"/>
      <c r="L252" s="99"/>
      <c r="M252" s="100"/>
      <c r="N252" s="101"/>
      <c r="O252" s="102"/>
      <c r="P252" s="103"/>
      <c r="Q252" s="103"/>
      <c r="R252" s="38"/>
      <c r="S252" s="38"/>
      <c r="T252" s="39"/>
    </row>
    <row r="253" spans="1:20">
      <c r="A253" s="70"/>
      <c r="B253" s="71"/>
      <c r="C253" s="71"/>
      <c r="D253" s="71"/>
      <c r="E253" s="71"/>
      <c r="G253" s="98"/>
      <c r="H253" s="98"/>
      <c r="I253" s="25"/>
      <c r="J253" s="99"/>
      <c r="K253" s="99"/>
      <c r="L253" s="99"/>
      <c r="M253" s="100"/>
      <c r="N253" s="101"/>
      <c r="O253" s="102"/>
      <c r="P253" s="103"/>
      <c r="Q253" s="103"/>
      <c r="R253" s="38"/>
      <c r="S253" s="38"/>
      <c r="T253" s="39"/>
    </row>
    <row r="254" spans="1:20">
      <c r="A254" s="70"/>
      <c r="B254" s="71"/>
      <c r="C254" s="71"/>
      <c r="D254" s="71"/>
      <c r="E254" s="71"/>
      <c r="G254" s="98"/>
      <c r="H254" s="98"/>
      <c r="I254" s="25"/>
      <c r="J254" s="99"/>
      <c r="K254" s="99"/>
      <c r="L254" s="99"/>
      <c r="M254" s="100"/>
      <c r="N254" s="101"/>
      <c r="O254" s="102"/>
      <c r="P254" s="103"/>
      <c r="Q254" s="103"/>
      <c r="R254" s="38"/>
      <c r="S254" s="38"/>
      <c r="T254" s="39"/>
    </row>
    <row r="255" spans="1:20">
      <c r="A255" s="70"/>
      <c r="B255" s="71"/>
      <c r="C255" s="71"/>
      <c r="D255" s="71"/>
      <c r="E255" s="71"/>
      <c r="G255" s="98"/>
      <c r="H255" s="98"/>
      <c r="I255" s="25"/>
      <c r="J255" s="99"/>
      <c r="K255" s="99"/>
      <c r="L255" s="99"/>
      <c r="M255" s="100"/>
      <c r="N255" s="101"/>
      <c r="O255" s="102"/>
      <c r="P255" s="103"/>
      <c r="Q255" s="103"/>
      <c r="R255" s="38"/>
      <c r="S255" s="38"/>
      <c r="T255" s="39"/>
    </row>
    <row r="256" spans="1:20">
      <c r="A256" s="70"/>
      <c r="B256" s="71"/>
      <c r="C256" s="71"/>
      <c r="D256" s="71"/>
      <c r="E256" s="71"/>
      <c r="G256" s="98"/>
      <c r="H256" s="98"/>
      <c r="I256" s="25"/>
      <c r="J256" s="99"/>
      <c r="K256" s="99"/>
      <c r="L256" s="99"/>
      <c r="M256" s="100"/>
      <c r="N256" s="101"/>
      <c r="O256" s="102"/>
      <c r="P256" s="103"/>
      <c r="Q256" s="103"/>
      <c r="R256" s="38"/>
      <c r="S256" s="38"/>
      <c r="T256" s="39"/>
    </row>
    <row r="257" spans="1:20">
      <c r="A257" s="70"/>
      <c r="B257" s="71"/>
      <c r="C257" s="71"/>
      <c r="D257" s="71"/>
      <c r="E257" s="71"/>
      <c r="G257" s="98"/>
      <c r="H257" s="98"/>
      <c r="I257" s="25"/>
      <c r="J257" s="99"/>
      <c r="K257" s="99"/>
      <c r="L257" s="99"/>
      <c r="M257" s="100"/>
      <c r="N257" s="101"/>
      <c r="O257" s="102"/>
      <c r="P257" s="103"/>
      <c r="Q257" s="103"/>
      <c r="R257" s="38"/>
      <c r="S257" s="38"/>
      <c r="T257" s="39"/>
    </row>
    <row r="258" spans="1:20">
      <c r="A258" s="70"/>
      <c r="B258" s="71"/>
      <c r="C258" s="71"/>
      <c r="D258" s="71"/>
      <c r="E258" s="71"/>
      <c r="G258" s="98"/>
      <c r="H258" s="98"/>
      <c r="I258" s="25"/>
      <c r="J258" s="99"/>
      <c r="K258" s="99"/>
      <c r="L258" s="99"/>
      <c r="M258" s="100"/>
      <c r="N258" s="101"/>
      <c r="O258" s="102"/>
      <c r="P258" s="103"/>
      <c r="Q258" s="103"/>
      <c r="R258" s="38"/>
      <c r="S258" s="38"/>
      <c r="T258" s="39"/>
    </row>
    <row r="259" spans="1:20">
      <c r="A259" s="70"/>
      <c r="B259" s="71"/>
      <c r="C259" s="71"/>
      <c r="D259" s="71"/>
      <c r="E259" s="71"/>
      <c r="G259" s="98"/>
      <c r="H259" s="98"/>
      <c r="I259" s="25"/>
      <c r="J259" s="99"/>
      <c r="K259" s="99"/>
      <c r="L259" s="99"/>
      <c r="M259" s="100"/>
      <c r="N259" s="101"/>
      <c r="O259" s="102"/>
      <c r="P259" s="103"/>
      <c r="Q259" s="103"/>
      <c r="R259" s="38"/>
      <c r="S259" s="38"/>
      <c r="T259" s="39"/>
    </row>
    <row r="260" spans="1:20">
      <c r="A260" s="70"/>
      <c r="B260" s="71"/>
      <c r="C260" s="71"/>
      <c r="D260" s="71"/>
      <c r="E260" s="71"/>
      <c r="G260" s="98"/>
      <c r="H260" s="98"/>
      <c r="I260" s="25"/>
      <c r="J260" s="99"/>
      <c r="K260" s="99"/>
      <c r="L260" s="99"/>
      <c r="M260" s="100"/>
      <c r="N260" s="101"/>
      <c r="O260" s="102"/>
      <c r="P260" s="103"/>
      <c r="Q260" s="103"/>
      <c r="R260" s="38"/>
      <c r="S260" s="38"/>
      <c r="T260" s="39"/>
    </row>
    <row r="261" spans="1:20">
      <c r="A261" s="70"/>
      <c r="B261" s="71"/>
      <c r="C261" s="71"/>
      <c r="D261" s="71"/>
      <c r="E261" s="71"/>
      <c r="G261" s="98"/>
      <c r="H261" s="98"/>
      <c r="I261" s="25"/>
      <c r="J261" s="99"/>
      <c r="K261" s="99"/>
      <c r="L261" s="99"/>
      <c r="M261" s="100"/>
      <c r="N261" s="101"/>
      <c r="O261" s="102"/>
      <c r="P261" s="103"/>
      <c r="Q261" s="103"/>
      <c r="R261" s="38"/>
      <c r="S261" s="38"/>
      <c r="T261" s="39"/>
    </row>
    <row r="262" spans="1:20">
      <c r="A262" s="70"/>
      <c r="B262" s="71"/>
      <c r="C262" s="71"/>
      <c r="D262" s="71"/>
      <c r="E262" s="71"/>
      <c r="G262" s="98"/>
      <c r="H262" s="98"/>
      <c r="I262" s="25"/>
      <c r="J262" s="99"/>
      <c r="K262" s="99"/>
      <c r="L262" s="99"/>
      <c r="M262" s="100"/>
      <c r="N262" s="101"/>
      <c r="O262" s="102"/>
      <c r="P262" s="103"/>
      <c r="Q262" s="103"/>
      <c r="R262" s="38"/>
      <c r="S262" s="38"/>
      <c r="T262" s="39"/>
    </row>
    <row r="263" spans="1:20">
      <c r="A263" s="70"/>
      <c r="B263" s="71"/>
      <c r="C263" s="71"/>
      <c r="D263" s="71"/>
      <c r="E263" s="71"/>
      <c r="G263" s="98"/>
      <c r="H263" s="98"/>
      <c r="I263" s="25"/>
      <c r="J263" s="99"/>
      <c r="K263" s="99"/>
      <c r="L263" s="99"/>
      <c r="M263" s="100"/>
      <c r="N263" s="101"/>
      <c r="O263" s="102"/>
      <c r="P263" s="103"/>
      <c r="Q263" s="103"/>
      <c r="R263" s="38"/>
      <c r="S263" s="38"/>
      <c r="T263" s="39"/>
    </row>
    <row r="264" spans="1:20">
      <c r="A264" s="70"/>
      <c r="B264" s="71"/>
      <c r="C264" s="71"/>
      <c r="D264" s="71"/>
      <c r="E264" s="71"/>
      <c r="G264" s="98"/>
      <c r="H264" s="98"/>
      <c r="I264" s="25"/>
      <c r="J264" s="99"/>
      <c r="K264" s="99"/>
      <c r="L264" s="99"/>
      <c r="M264" s="100"/>
      <c r="N264" s="101"/>
      <c r="O264" s="102"/>
      <c r="P264" s="103"/>
      <c r="Q264" s="103"/>
      <c r="R264" s="38"/>
      <c r="S264" s="38"/>
      <c r="T264" s="39"/>
    </row>
    <row r="265" spans="1:20">
      <c r="A265" s="70"/>
      <c r="B265" s="71"/>
      <c r="C265" s="71"/>
      <c r="D265" s="71"/>
      <c r="E265" s="71"/>
      <c r="G265" s="98"/>
      <c r="H265" s="98"/>
      <c r="I265" s="25"/>
      <c r="J265" s="99"/>
      <c r="K265" s="99"/>
      <c r="L265" s="99"/>
      <c r="M265" s="100"/>
      <c r="N265" s="101"/>
      <c r="O265" s="102"/>
      <c r="P265" s="103"/>
      <c r="Q265" s="103"/>
      <c r="R265" s="38"/>
      <c r="S265" s="38"/>
      <c r="T265" s="39"/>
    </row>
    <row r="266" spans="1:20">
      <c r="A266" s="70"/>
      <c r="B266" s="71"/>
      <c r="C266" s="71"/>
      <c r="D266" s="71"/>
      <c r="E266" s="71"/>
      <c r="G266" s="98"/>
      <c r="H266" s="98"/>
      <c r="I266" s="25"/>
      <c r="J266" s="99"/>
      <c r="K266" s="99"/>
      <c r="L266" s="99"/>
      <c r="M266" s="100"/>
      <c r="N266" s="101"/>
      <c r="O266" s="102"/>
      <c r="P266" s="103"/>
      <c r="Q266" s="103"/>
      <c r="R266" s="38"/>
      <c r="S266" s="38"/>
      <c r="T266" s="39"/>
    </row>
    <row r="267" spans="1:20">
      <c r="A267" s="70"/>
      <c r="B267" s="71"/>
      <c r="C267" s="71"/>
      <c r="D267" s="71"/>
      <c r="E267" s="71"/>
      <c r="G267" s="98"/>
      <c r="H267" s="98"/>
      <c r="I267" s="25"/>
      <c r="J267" s="99"/>
      <c r="K267" s="99"/>
      <c r="L267" s="99"/>
      <c r="M267" s="100"/>
      <c r="N267" s="101"/>
      <c r="O267" s="102"/>
      <c r="P267" s="103"/>
      <c r="Q267" s="103"/>
      <c r="R267" s="38"/>
      <c r="S267" s="38"/>
      <c r="T267" s="39"/>
    </row>
    <row r="268" spans="1:20">
      <c r="A268" s="70"/>
      <c r="B268" s="71"/>
      <c r="C268" s="71"/>
      <c r="D268" s="71"/>
      <c r="E268" s="71"/>
      <c r="G268" s="98"/>
      <c r="H268" s="98"/>
      <c r="I268" s="25"/>
      <c r="J268" s="99"/>
      <c r="K268" s="99"/>
      <c r="L268" s="99"/>
      <c r="M268" s="100"/>
      <c r="N268" s="101"/>
      <c r="O268" s="102"/>
      <c r="P268" s="103"/>
      <c r="Q268" s="103"/>
      <c r="R268" s="38"/>
      <c r="S268" s="38"/>
      <c r="T268" s="39"/>
    </row>
    <row r="269" spans="1:20">
      <c r="A269" s="70"/>
      <c r="B269" s="71"/>
      <c r="C269" s="71"/>
      <c r="D269" s="71"/>
      <c r="E269" s="71"/>
      <c r="G269" s="98"/>
      <c r="H269" s="98"/>
      <c r="I269" s="25"/>
      <c r="J269" s="99"/>
      <c r="K269" s="99"/>
      <c r="L269" s="99"/>
      <c r="M269" s="100"/>
      <c r="N269" s="101"/>
      <c r="O269" s="102"/>
      <c r="P269" s="103"/>
      <c r="Q269" s="103"/>
      <c r="R269" s="38"/>
      <c r="S269" s="38"/>
      <c r="T269" s="39"/>
    </row>
    <row r="270" spans="1:20">
      <c r="A270" s="70"/>
      <c r="B270" s="71"/>
      <c r="C270" s="71"/>
      <c r="D270" s="71"/>
      <c r="E270" s="71"/>
      <c r="G270" s="98"/>
      <c r="H270" s="98"/>
      <c r="I270" s="25"/>
      <c r="J270" s="99"/>
      <c r="K270" s="99"/>
      <c r="L270" s="99"/>
      <c r="M270" s="100"/>
      <c r="N270" s="101"/>
      <c r="O270" s="102"/>
      <c r="P270" s="103"/>
      <c r="Q270" s="103"/>
      <c r="R270" s="38"/>
      <c r="S270" s="38"/>
      <c r="T270" s="39"/>
    </row>
    <row r="271" spans="1:20">
      <c r="A271" s="70"/>
      <c r="B271" s="71"/>
      <c r="C271" s="71"/>
      <c r="D271" s="71"/>
      <c r="E271" s="71"/>
      <c r="G271" s="98"/>
      <c r="H271" s="98"/>
      <c r="I271" s="25"/>
      <c r="J271" s="99"/>
      <c r="K271" s="99"/>
      <c r="L271" s="99"/>
      <c r="M271" s="100"/>
      <c r="N271" s="101"/>
      <c r="O271" s="102"/>
      <c r="P271" s="103"/>
      <c r="Q271" s="103"/>
      <c r="R271" s="38"/>
      <c r="S271" s="38"/>
      <c r="T271" s="39"/>
    </row>
    <row r="272" spans="1:20">
      <c r="A272" s="70"/>
      <c r="B272" s="71"/>
      <c r="C272" s="71"/>
      <c r="D272" s="71"/>
      <c r="E272" s="71"/>
      <c r="G272" s="98"/>
      <c r="H272" s="98"/>
      <c r="I272" s="25"/>
      <c r="J272" s="99"/>
      <c r="K272" s="99"/>
      <c r="L272" s="99"/>
      <c r="M272" s="100"/>
      <c r="N272" s="101"/>
      <c r="O272" s="102"/>
      <c r="P272" s="103"/>
      <c r="Q272" s="103"/>
      <c r="R272" s="38"/>
      <c r="S272" s="38"/>
      <c r="T272" s="39"/>
    </row>
    <row r="273" spans="1:20">
      <c r="A273" s="70"/>
      <c r="B273" s="71"/>
      <c r="C273" s="71"/>
      <c r="D273" s="71"/>
      <c r="E273" s="71"/>
      <c r="G273" s="98"/>
      <c r="H273" s="98"/>
      <c r="I273" s="25"/>
      <c r="J273" s="99"/>
      <c r="K273" s="99"/>
      <c r="L273" s="99"/>
      <c r="M273" s="100"/>
      <c r="N273" s="101"/>
      <c r="O273" s="102"/>
      <c r="P273" s="103"/>
      <c r="Q273" s="103"/>
      <c r="R273" s="38"/>
      <c r="S273" s="38"/>
      <c r="T273" s="39"/>
    </row>
    <row r="274" spans="1:20">
      <c r="A274" s="70"/>
      <c r="B274" s="71"/>
      <c r="C274" s="71"/>
      <c r="D274" s="71"/>
      <c r="E274" s="71"/>
      <c r="G274" s="98"/>
      <c r="H274" s="98"/>
      <c r="I274" s="25"/>
      <c r="J274" s="99"/>
      <c r="K274" s="99"/>
      <c r="L274" s="99"/>
      <c r="M274" s="100"/>
      <c r="N274" s="101"/>
      <c r="O274" s="102"/>
      <c r="P274" s="103"/>
      <c r="Q274" s="103"/>
      <c r="R274" s="38"/>
      <c r="S274" s="38"/>
      <c r="T274" s="39"/>
    </row>
    <row r="275" spans="1:20">
      <c r="A275" s="70"/>
      <c r="B275" s="71"/>
      <c r="C275" s="71"/>
      <c r="D275" s="71"/>
      <c r="E275" s="71"/>
      <c r="G275" s="98"/>
      <c r="H275" s="98"/>
      <c r="I275" s="25"/>
      <c r="J275" s="99"/>
      <c r="K275" s="99"/>
      <c r="L275" s="99"/>
      <c r="M275" s="100"/>
      <c r="N275" s="101"/>
      <c r="O275" s="102"/>
      <c r="P275" s="103"/>
      <c r="Q275" s="103"/>
      <c r="R275" s="38"/>
      <c r="S275" s="38"/>
      <c r="T275" s="39"/>
    </row>
    <row r="276" spans="1:20">
      <c r="A276" s="70"/>
      <c r="B276" s="71"/>
      <c r="C276" s="71"/>
      <c r="D276" s="71"/>
      <c r="E276" s="71"/>
      <c r="G276" s="98"/>
      <c r="H276" s="98"/>
      <c r="I276" s="25"/>
      <c r="J276" s="99"/>
      <c r="K276" s="99"/>
      <c r="L276" s="99"/>
      <c r="M276" s="100"/>
      <c r="N276" s="101"/>
      <c r="O276" s="102"/>
      <c r="P276" s="103"/>
      <c r="Q276" s="103"/>
      <c r="R276" s="38"/>
      <c r="S276" s="38"/>
      <c r="T276" s="39"/>
    </row>
    <row r="277" spans="1:20">
      <c r="A277" s="70"/>
      <c r="B277" s="71"/>
      <c r="C277" s="71"/>
      <c r="D277" s="71"/>
      <c r="E277" s="71"/>
      <c r="G277" s="98"/>
      <c r="H277" s="98"/>
      <c r="I277" s="25"/>
      <c r="J277" s="99"/>
      <c r="K277" s="99"/>
      <c r="L277" s="99"/>
      <c r="M277" s="100"/>
      <c r="N277" s="101"/>
      <c r="O277" s="102"/>
      <c r="P277" s="103"/>
      <c r="Q277" s="103"/>
      <c r="R277" s="38"/>
      <c r="S277" s="38"/>
      <c r="T277" s="39"/>
    </row>
    <row r="278" spans="1:20">
      <c r="A278" s="70"/>
      <c r="B278" s="71"/>
      <c r="C278" s="71"/>
      <c r="D278" s="71"/>
      <c r="E278" s="71"/>
      <c r="G278" s="98"/>
      <c r="H278" s="98"/>
      <c r="I278" s="25"/>
      <c r="J278" s="99"/>
      <c r="K278" s="99"/>
      <c r="L278" s="99"/>
      <c r="M278" s="100"/>
      <c r="N278" s="101"/>
      <c r="O278" s="102"/>
      <c r="P278" s="103"/>
      <c r="Q278" s="103"/>
      <c r="R278" s="38"/>
      <c r="S278" s="38"/>
      <c r="T278" s="39"/>
    </row>
    <row r="279" spans="1:20">
      <c r="A279" s="70"/>
      <c r="B279" s="71"/>
      <c r="C279" s="71"/>
      <c r="D279" s="71"/>
      <c r="E279" s="71"/>
      <c r="G279" s="98"/>
      <c r="H279" s="98"/>
      <c r="I279" s="25"/>
      <c r="J279" s="99"/>
      <c r="K279" s="99"/>
      <c r="L279" s="99"/>
      <c r="M279" s="100"/>
      <c r="N279" s="101"/>
      <c r="O279" s="102"/>
      <c r="P279" s="103"/>
      <c r="Q279" s="103"/>
      <c r="R279" s="38"/>
      <c r="S279" s="38"/>
      <c r="T279" s="39"/>
    </row>
    <row r="280" spans="1:20">
      <c r="A280" s="70"/>
      <c r="B280" s="71"/>
      <c r="C280" s="71"/>
      <c r="D280" s="71"/>
      <c r="E280" s="71"/>
      <c r="G280" s="98"/>
      <c r="H280" s="98"/>
      <c r="I280" s="25"/>
      <c r="J280" s="99"/>
      <c r="K280" s="99"/>
      <c r="L280" s="99"/>
      <c r="M280" s="100"/>
      <c r="N280" s="101"/>
      <c r="O280" s="102"/>
      <c r="P280" s="103"/>
      <c r="Q280" s="103"/>
      <c r="R280" s="38"/>
      <c r="S280" s="38"/>
      <c r="T280" s="39"/>
    </row>
    <row r="281" spans="1:20">
      <c r="A281" s="70"/>
      <c r="B281" s="71"/>
      <c r="C281" s="71"/>
      <c r="D281" s="71"/>
      <c r="E281" s="71"/>
      <c r="G281" s="98"/>
      <c r="H281" s="98"/>
      <c r="I281" s="25"/>
      <c r="J281" s="99"/>
      <c r="K281" s="99"/>
      <c r="L281" s="99"/>
      <c r="M281" s="100"/>
      <c r="N281" s="101"/>
      <c r="O281" s="102"/>
      <c r="P281" s="103"/>
      <c r="Q281" s="103"/>
      <c r="R281" s="38"/>
      <c r="S281" s="38"/>
      <c r="T281" s="39"/>
    </row>
    <row r="282" spans="1:20">
      <c r="A282" s="70"/>
      <c r="B282" s="71"/>
      <c r="C282" s="71"/>
      <c r="D282" s="71"/>
      <c r="E282" s="71"/>
      <c r="G282" s="98"/>
      <c r="H282" s="98"/>
      <c r="I282" s="25"/>
      <c r="J282" s="99"/>
      <c r="K282" s="99"/>
      <c r="L282" s="99"/>
      <c r="M282" s="100"/>
      <c r="N282" s="101"/>
      <c r="O282" s="102"/>
      <c r="P282" s="103"/>
      <c r="Q282" s="103"/>
      <c r="R282" s="38"/>
      <c r="S282" s="38"/>
      <c r="T282" s="39"/>
    </row>
    <row r="283" spans="1:20">
      <c r="A283" s="70"/>
      <c r="B283" s="71"/>
      <c r="C283" s="71"/>
      <c r="D283" s="71"/>
      <c r="E283" s="71"/>
      <c r="G283" s="98"/>
      <c r="H283" s="98"/>
      <c r="I283" s="25"/>
      <c r="J283" s="99"/>
      <c r="K283" s="99"/>
      <c r="L283" s="99"/>
      <c r="M283" s="100"/>
      <c r="N283" s="101"/>
      <c r="O283" s="102"/>
      <c r="P283" s="103"/>
      <c r="Q283" s="103"/>
      <c r="R283" s="38"/>
      <c r="S283" s="38"/>
      <c r="T283" s="39"/>
    </row>
    <row r="284" spans="1:20">
      <c r="A284" s="70"/>
      <c r="B284" s="71"/>
      <c r="C284" s="71"/>
      <c r="D284" s="71"/>
      <c r="E284" s="71"/>
      <c r="G284" s="98"/>
      <c r="H284" s="98"/>
      <c r="I284" s="25"/>
      <c r="J284" s="99"/>
      <c r="K284" s="99"/>
      <c r="L284" s="99"/>
      <c r="M284" s="100"/>
      <c r="N284" s="101"/>
      <c r="O284" s="102"/>
      <c r="P284" s="103"/>
      <c r="Q284" s="103"/>
      <c r="R284" s="38"/>
      <c r="S284" s="38"/>
      <c r="T284" s="39"/>
    </row>
    <row r="285" spans="1:20">
      <c r="A285" s="70"/>
      <c r="B285" s="71"/>
      <c r="C285" s="71"/>
      <c r="D285" s="71"/>
      <c r="E285" s="71"/>
      <c r="G285" s="98"/>
      <c r="H285" s="98"/>
      <c r="I285" s="25"/>
      <c r="J285" s="99"/>
      <c r="K285" s="99"/>
      <c r="L285" s="99"/>
      <c r="M285" s="100"/>
      <c r="N285" s="101"/>
      <c r="O285" s="102"/>
      <c r="P285" s="103"/>
      <c r="Q285" s="103"/>
      <c r="R285" s="38"/>
      <c r="S285" s="38"/>
      <c r="T285" s="39"/>
    </row>
    <row r="286" spans="1:20">
      <c r="A286" s="70"/>
      <c r="B286" s="71"/>
      <c r="C286" s="71"/>
      <c r="D286" s="71"/>
      <c r="E286" s="71"/>
      <c r="G286" s="98"/>
      <c r="H286" s="98"/>
      <c r="I286" s="25"/>
      <c r="J286" s="99"/>
      <c r="K286" s="99"/>
      <c r="L286" s="99"/>
      <c r="M286" s="100"/>
      <c r="N286" s="101"/>
      <c r="O286" s="102"/>
      <c r="P286" s="103"/>
      <c r="Q286" s="103"/>
      <c r="R286" s="38"/>
      <c r="S286" s="38"/>
      <c r="T286" s="39"/>
    </row>
    <row r="287" spans="1:20">
      <c r="A287" s="70"/>
      <c r="B287" s="71"/>
      <c r="C287" s="71"/>
      <c r="D287" s="71"/>
      <c r="E287" s="71"/>
      <c r="G287" s="98"/>
      <c r="H287" s="98"/>
      <c r="I287" s="25"/>
      <c r="J287" s="99"/>
      <c r="K287" s="99"/>
      <c r="L287" s="99"/>
      <c r="M287" s="100"/>
      <c r="N287" s="101"/>
      <c r="O287" s="102"/>
      <c r="P287" s="103"/>
      <c r="Q287" s="103"/>
      <c r="R287" s="38"/>
      <c r="S287" s="38"/>
      <c r="T287" s="39"/>
    </row>
    <row r="288" spans="1:20">
      <c r="A288" s="70"/>
      <c r="B288" s="71"/>
      <c r="C288" s="71"/>
      <c r="D288" s="71"/>
      <c r="E288" s="71"/>
      <c r="G288" s="98"/>
      <c r="H288" s="98"/>
      <c r="I288" s="25"/>
      <c r="J288" s="99"/>
      <c r="K288" s="99"/>
      <c r="L288" s="99"/>
      <c r="M288" s="100"/>
      <c r="N288" s="101"/>
      <c r="O288" s="102"/>
      <c r="P288" s="103"/>
      <c r="Q288" s="103"/>
      <c r="R288" s="38"/>
      <c r="S288" s="38"/>
      <c r="T288" s="39"/>
    </row>
    <row r="289" spans="1:20">
      <c r="A289" s="70"/>
      <c r="B289" s="71"/>
      <c r="C289" s="71"/>
      <c r="D289" s="71"/>
      <c r="E289" s="71"/>
      <c r="G289" s="98"/>
      <c r="H289" s="98"/>
      <c r="I289" s="25"/>
      <c r="J289" s="99"/>
      <c r="K289" s="99"/>
      <c r="L289" s="99"/>
      <c r="M289" s="100"/>
      <c r="N289" s="101"/>
      <c r="O289" s="102"/>
      <c r="P289" s="103"/>
      <c r="Q289" s="103"/>
      <c r="R289" s="38"/>
      <c r="S289" s="38"/>
      <c r="T289" s="39"/>
    </row>
    <row r="290" spans="1:20">
      <c r="A290" s="70"/>
      <c r="B290" s="71"/>
      <c r="C290" s="71"/>
      <c r="D290" s="71"/>
      <c r="E290" s="71"/>
      <c r="G290" s="98"/>
      <c r="H290" s="98"/>
      <c r="I290" s="25"/>
      <c r="J290" s="99"/>
      <c r="K290" s="99"/>
      <c r="L290" s="99"/>
      <c r="M290" s="100"/>
      <c r="N290" s="101"/>
      <c r="O290" s="102"/>
      <c r="P290" s="103"/>
      <c r="Q290" s="103"/>
      <c r="R290" s="38"/>
      <c r="S290" s="38"/>
      <c r="T290" s="39"/>
    </row>
    <row r="291" spans="1:20">
      <c r="A291" s="70"/>
      <c r="B291" s="71"/>
      <c r="C291" s="71"/>
      <c r="D291" s="71"/>
      <c r="E291" s="71"/>
      <c r="G291" s="98"/>
      <c r="H291" s="98"/>
      <c r="I291" s="25"/>
      <c r="J291" s="99"/>
      <c r="K291" s="99"/>
      <c r="L291" s="99"/>
      <c r="M291" s="100"/>
      <c r="N291" s="101"/>
      <c r="O291" s="102"/>
      <c r="P291" s="103"/>
      <c r="Q291" s="103"/>
      <c r="R291" s="38"/>
      <c r="S291" s="38"/>
      <c r="T291" s="39"/>
    </row>
    <row r="292" spans="1:20">
      <c r="A292" s="70"/>
      <c r="B292" s="71"/>
      <c r="C292" s="71"/>
      <c r="D292" s="71"/>
      <c r="E292" s="71"/>
      <c r="G292" s="98"/>
      <c r="H292" s="98"/>
      <c r="I292" s="25"/>
      <c r="J292" s="99"/>
      <c r="K292" s="99"/>
      <c r="L292" s="99"/>
      <c r="M292" s="100"/>
      <c r="N292" s="101"/>
      <c r="O292" s="102"/>
      <c r="P292" s="103"/>
      <c r="Q292" s="103"/>
      <c r="R292" s="38"/>
      <c r="S292" s="38"/>
      <c r="T292" s="39"/>
    </row>
    <row r="293" spans="1:20">
      <c r="A293" s="70"/>
      <c r="B293" s="71"/>
      <c r="C293" s="71"/>
      <c r="D293" s="71"/>
      <c r="E293" s="71"/>
      <c r="G293" s="98"/>
      <c r="H293" s="98"/>
      <c r="I293" s="25"/>
      <c r="J293" s="99"/>
      <c r="K293" s="99"/>
      <c r="L293" s="99"/>
      <c r="M293" s="100"/>
      <c r="N293" s="101"/>
      <c r="O293" s="102"/>
      <c r="P293" s="103"/>
      <c r="Q293" s="103"/>
      <c r="R293" s="38"/>
      <c r="S293" s="38"/>
      <c r="T293" s="39"/>
    </row>
    <row r="294" spans="1:20">
      <c r="A294" s="70"/>
      <c r="B294" s="71"/>
      <c r="C294" s="71"/>
      <c r="D294" s="71"/>
      <c r="E294" s="71"/>
      <c r="G294" s="98"/>
      <c r="H294" s="98"/>
      <c r="I294" s="25"/>
      <c r="J294" s="99"/>
      <c r="K294" s="99"/>
      <c r="L294" s="99"/>
      <c r="M294" s="100"/>
      <c r="N294" s="101"/>
      <c r="O294" s="102"/>
      <c r="P294" s="103"/>
      <c r="Q294" s="103"/>
      <c r="R294" s="38"/>
      <c r="S294" s="38"/>
      <c r="T294" s="39"/>
    </row>
    <row r="295" spans="1:20">
      <c r="A295" s="70"/>
      <c r="B295" s="71"/>
      <c r="C295" s="71"/>
      <c r="D295" s="71"/>
      <c r="E295" s="71"/>
      <c r="G295" s="98"/>
      <c r="H295" s="98"/>
      <c r="I295" s="25"/>
      <c r="J295" s="99"/>
      <c r="K295" s="99"/>
      <c r="L295" s="99"/>
      <c r="M295" s="100"/>
      <c r="N295" s="101"/>
      <c r="O295" s="102"/>
      <c r="P295" s="103"/>
      <c r="Q295" s="103"/>
      <c r="R295" s="38"/>
      <c r="S295" s="38"/>
      <c r="T295" s="39"/>
    </row>
    <row r="296" spans="1:20">
      <c r="A296" s="70"/>
      <c r="B296" s="71"/>
      <c r="C296" s="71"/>
      <c r="D296" s="71"/>
      <c r="E296" s="71"/>
      <c r="G296" s="98"/>
      <c r="H296" s="98"/>
      <c r="I296" s="25"/>
      <c r="J296" s="99"/>
      <c r="K296" s="99"/>
      <c r="L296" s="99"/>
      <c r="M296" s="100"/>
      <c r="N296" s="101"/>
      <c r="O296" s="102"/>
      <c r="P296" s="103"/>
      <c r="Q296" s="103"/>
      <c r="R296" s="38"/>
      <c r="S296" s="38"/>
      <c r="T296" s="39"/>
    </row>
    <row r="297" spans="1:20">
      <c r="A297" s="70"/>
      <c r="B297" s="71"/>
      <c r="C297" s="71"/>
      <c r="D297" s="71"/>
      <c r="E297" s="71"/>
      <c r="G297" s="98"/>
      <c r="H297" s="98"/>
      <c r="I297" s="25"/>
      <c r="J297" s="99"/>
      <c r="K297" s="99"/>
      <c r="L297" s="99"/>
      <c r="M297" s="100"/>
      <c r="N297" s="101"/>
      <c r="O297" s="102"/>
      <c r="P297" s="103"/>
      <c r="Q297" s="103"/>
      <c r="R297" s="38"/>
      <c r="S297" s="38"/>
      <c r="T297" s="39"/>
    </row>
    <row r="298" spans="1:20">
      <c r="A298" s="70"/>
      <c r="B298" s="71"/>
      <c r="C298" s="71"/>
      <c r="D298" s="71"/>
      <c r="E298" s="71"/>
      <c r="G298" s="98"/>
      <c r="H298" s="98"/>
      <c r="I298" s="25"/>
      <c r="J298" s="99"/>
      <c r="K298" s="99"/>
      <c r="L298" s="99"/>
      <c r="M298" s="100"/>
      <c r="N298" s="101"/>
      <c r="O298" s="102"/>
      <c r="P298" s="103"/>
      <c r="Q298" s="103"/>
      <c r="R298" s="38"/>
      <c r="S298" s="38"/>
      <c r="T298" s="39"/>
    </row>
    <row r="299" spans="1:20">
      <c r="A299" s="70"/>
      <c r="B299" s="71"/>
      <c r="C299" s="71"/>
      <c r="D299" s="71"/>
      <c r="E299" s="71"/>
      <c r="G299" s="98"/>
      <c r="H299" s="98"/>
      <c r="I299" s="25"/>
      <c r="J299" s="99"/>
      <c r="K299" s="99"/>
      <c r="L299" s="99"/>
      <c r="M299" s="100"/>
      <c r="N299" s="101"/>
      <c r="O299" s="102"/>
      <c r="P299" s="103"/>
      <c r="Q299" s="103"/>
      <c r="R299" s="38"/>
      <c r="S299" s="38"/>
      <c r="T299" s="39"/>
    </row>
    <row r="300" spans="1:20">
      <c r="A300" s="70"/>
      <c r="B300" s="71"/>
      <c r="C300" s="71"/>
      <c r="D300" s="71"/>
      <c r="E300" s="71"/>
      <c r="G300" s="98"/>
      <c r="H300" s="98"/>
      <c r="I300" s="25"/>
      <c r="J300" s="99"/>
      <c r="K300" s="99"/>
      <c r="L300" s="99"/>
      <c r="M300" s="100"/>
      <c r="N300" s="101"/>
      <c r="O300" s="102"/>
      <c r="P300" s="103"/>
      <c r="Q300" s="103"/>
      <c r="R300" s="38"/>
      <c r="S300" s="38"/>
      <c r="T300" s="39"/>
    </row>
    <row r="301" spans="1:20">
      <c r="A301" s="70"/>
      <c r="B301" s="71"/>
      <c r="C301" s="71"/>
      <c r="D301" s="71"/>
      <c r="E301" s="71"/>
      <c r="G301" s="98"/>
      <c r="H301" s="98"/>
      <c r="I301" s="25"/>
      <c r="J301" s="99"/>
      <c r="K301" s="99"/>
      <c r="L301" s="99"/>
      <c r="M301" s="100"/>
      <c r="N301" s="101"/>
      <c r="O301" s="102"/>
      <c r="P301" s="103"/>
      <c r="Q301" s="103"/>
      <c r="R301" s="38"/>
      <c r="S301" s="38"/>
      <c r="T301" s="39"/>
    </row>
    <row r="302" spans="1:20">
      <c r="A302" s="70"/>
      <c r="B302" s="71"/>
      <c r="C302" s="71"/>
      <c r="D302" s="71"/>
      <c r="E302" s="71"/>
      <c r="G302" s="98"/>
      <c r="H302" s="98"/>
      <c r="I302" s="25"/>
      <c r="J302" s="99"/>
      <c r="K302" s="99"/>
      <c r="L302" s="99"/>
      <c r="M302" s="100"/>
      <c r="N302" s="101"/>
      <c r="O302" s="102"/>
      <c r="P302" s="103"/>
      <c r="Q302" s="103"/>
      <c r="R302" s="38"/>
      <c r="S302" s="38"/>
      <c r="T302" s="39"/>
    </row>
    <row r="303" spans="1:20">
      <c r="A303" s="70"/>
      <c r="B303" s="71"/>
      <c r="C303" s="71"/>
      <c r="D303" s="71"/>
      <c r="E303" s="71"/>
      <c r="G303" s="98"/>
      <c r="H303" s="98"/>
      <c r="I303" s="25"/>
      <c r="J303" s="99"/>
      <c r="K303" s="99"/>
      <c r="L303" s="99"/>
      <c r="M303" s="100"/>
      <c r="N303" s="101"/>
      <c r="O303" s="102"/>
      <c r="P303" s="103"/>
      <c r="Q303" s="103"/>
      <c r="R303" s="38"/>
      <c r="S303" s="38"/>
      <c r="T303" s="39"/>
    </row>
    <row r="304" spans="1:20">
      <c r="A304" s="70"/>
      <c r="B304" s="71"/>
      <c r="C304" s="71"/>
      <c r="D304" s="71"/>
      <c r="E304" s="71"/>
      <c r="G304" s="98"/>
      <c r="H304" s="98"/>
      <c r="I304" s="25"/>
      <c r="J304" s="99"/>
      <c r="K304" s="99"/>
      <c r="L304" s="99"/>
      <c r="M304" s="100"/>
      <c r="N304" s="101"/>
      <c r="O304" s="102"/>
      <c r="P304" s="103"/>
      <c r="Q304" s="103"/>
      <c r="R304" s="38"/>
      <c r="S304" s="38"/>
      <c r="T304" s="39"/>
    </row>
    <row r="305" spans="1:20">
      <c r="A305" s="70"/>
      <c r="B305" s="71"/>
      <c r="C305" s="71"/>
      <c r="D305" s="71"/>
      <c r="E305" s="71"/>
      <c r="G305" s="98"/>
      <c r="H305" s="98"/>
      <c r="I305" s="25"/>
      <c r="J305" s="99"/>
      <c r="K305" s="99"/>
      <c r="L305" s="99"/>
      <c r="M305" s="100"/>
      <c r="N305" s="101"/>
      <c r="O305" s="102"/>
      <c r="P305" s="103"/>
      <c r="Q305" s="103"/>
      <c r="R305" s="38"/>
      <c r="S305" s="38"/>
      <c r="T305" s="39"/>
    </row>
    <row r="306" spans="1:20">
      <c r="A306" s="70"/>
      <c r="B306" s="71"/>
      <c r="C306" s="71"/>
      <c r="D306" s="71"/>
      <c r="E306" s="71"/>
      <c r="G306" s="98"/>
      <c r="H306" s="98"/>
      <c r="I306" s="25"/>
      <c r="J306" s="99"/>
      <c r="K306" s="99"/>
      <c r="L306" s="99"/>
      <c r="M306" s="100"/>
      <c r="N306" s="101"/>
      <c r="O306" s="102"/>
      <c r="P306" s="103"/>
      <c r="Q306" s="103"/>
      <c r="R306" s="38"/>
      <c r="S306" s="38"/>
      <c r="T306" s="39"/>
    </row>
    <row r="307" spans="1:20">
      <c r="A307" s="70"/>
      <c r="B307" s="71"/>
      <c r="C307" s="71"/>
      <c r="D307" s="71"/>
      <c r="E307" s="71"/>
      <c r="G307" s="98"/>
      <c r="H307" s="98"/>
      <c r="I307" s="25"/>
      <c r="J307" s="99"/>
      <c r="K307" s="99"/>
      <c r="L307" s="99"/>
      <c r="M307" s="100"/>
      <c r="N307" s="101"/>
      <c r="O307" s="102"/>
      <c r="P307" s="103"/>
      <c r="Q307" s="103"/>
      <c r="R307" s="38"/>
      <c r="S307" s="38"/>
      <c r="T307" s="39"/>
    </row>
    <row r="308" spans="1:20">
      <c r="A308" s="70"/>
      <c r="B308" s="71"/>
      <c r="C308" s="71"/>
      <c r="D308" s="71"/>
      <c r="E308" s="71"/>
      <c r="G308" s="98"/>
      <c r="H308" s="98"/>
      <c r="I308" s="25"/>
      <c r="J308" s="99"/>
      <c r="K308" s="99"/>
      <c r="L308" s="99"/>
      <c r="M308" s="100"/>
      <c r="N308" s="101"/>
      <c r="O308" s="102"/>
      <c r="P308" s="103"/>
      <c r="Q308" s="103"/>
      <c r="R308" s="38"/>
      <c r="S308" s="38"/>
      <c r="T308" s="39"/>
    </row>
    <row r="309" spans="1:20">
      <c r="A309" s="70"/>
      <c r="B309" s="71"/>
      <c r="C309" s="71"/>
      <c r="D309" s="71"/>
      <c r="E309" s="71"/>
      <c r="G309" s="98"/>
      <c r="H309" s="98"/>
      <c r="I309" s="25"/>
      <c r="J309" s="99"/>
      <c r="K309" s="99"/>
      <c r="L309" s="99"/>
      <c r="M309" s="100"/>
      <c r="N309" s="101"/>
      <c r="O309" s="102"/>
      <c r="P309" s="103"/>
      <c r="Q309" s="103"/>
      <c r="R309" s="38"/>
      <c r="S309" s="38"/>
      <c r="T309" s="39"/>
    </row>
    <row r="310" spans="1:20">
      <c r="A310" s="70"/>
      <c r="B310" s="71"/>
      <c r="C310" s="71"/>
      <c r="D310" s="71"/>
      <c r="E310" s="71"/>
      <c r="G310" s="98"/>
      <c r="H310" s="98"/>
      <c r="I310" s="25"/>
      <c r="J310" s="99"/>
      <c r="K310" s="99"/>
      <c r="L310" s="99"/>
      <c r="M310" s="100"/>
      <c r="N310" s="101"/>
      <c r="O310" s="102"/>
      <c r="P310" s="103"/>
      <c r="Q310" s="103"/>
      <c r="R310" s="38"/>
      <c r="S310" s="38"/>
      <c r="T310" s="39"/>
    </row>
    <row r="311" spans="1:20">
      <c r="A311" s="70"/>
      <c r="B311" s="71"/>
      <c r="C311" s="71"/>
      <c r="D311" s="71"/>
      <c r="E311" s="71"/>
      <c r="G311" s="98"/>
      <c r="H311" s="98"/>
      <c r="I311" s="25"/>
      <c r="J311" s="99"/>
      <c r="K311" s="99"/>
      <c r="L311" s="99"/>
      <c r="M311" s="100"/>
      <c r="N311" s="101"/>
      <c r="O311" s="102"/>
      <c r="P311" s="103"/>
      <c r="Q311" s="103"/>
      <c r="R311" s="38"/>
      <c r="S311" s="38"/>
      <c r="T311" s="39"/>
    </row>
    <row r="312" spans="1:20">
      <c r="A312" s="70"/>
      <c r="B312" s="71"/>
      <c r="C312" s="71"/>
      <c r="D312" s="71"/>
      <c r="E312" s="71"/>
      <c r="G312" s="98"/>
      <c r="H312" s="98"/>
      <c r="I312" s="25"/>
      <c r="J312" s="99"/>
      <c r="K312" s="99"/>
      <c r="L312" s="99"/>
      <c r="M312" s="100"/>
      <c r="N312" s="101"/>
      <c r="O312" s="102"/>
      <c r="P312" s="103"/>
      <c r="Q312" s="103"/>
      <c r="R312" s="38"/>
      <c r="S312" s="38"/>
      <c r="T312" s="39"/>
    </row>
    <row r="313" spans="1:20">
      <c r="A313" s="70"/>
      <c r="B313" s="71"/>
      <c r="C313" s="71"/>
      <c r="D313" s="71"/>
      <c r="E313" s="71"/>
      <c r="G313" s="98"/>
      <c r="H313" s="98"/>
      <c r="I313" s="25"/>
      <c r="J313" s="99"/>
      <c r="K313" s="99"/>
      <c r="L313" s="99"/>
      <c r="M313" s="100"/>
      <c r="N313" s="101"/>
      <c r="O313" s="102"/>
      <c r="P313" s="103"/>
      <c r="Q313" s="103"/>
      <c r="R313" s="38"/>
      <c r="S313" s="38"/>
      <c r="T313" s="39"/>
    </row>
    <row r="314" spans="1:20">
      <c r="A314" s="70"/>
      <c r="B314" s="71"/>
      <c r="C314" s="71"/>
      <c r="D314" s="71"/>
      <c r="E314" s="71"/>
      <c r="G314" s="98"/>
      <c r="H314" s="98"/>
      <c r="I314" s="25"/>
      <c r="J314" s="99"/>
      <c r="K314" s="99"/>
      <c r="L314" s="99"/>
      <c r="M314" s="100"/>
      <c r="N314" s="101"/>
      <c r="O314" s="102"/>
      <c r="P314" s="103"/>
      <c r="Q314" s="103"/>
      <c r="R314" s="38"/>
      <c r="S314" s="38"/>
      <c r="T314" s="39"/>
    </row>
    <row r="315" spans="1:20">
      <c r="A315" s="70"/>
      <c r="B315" s="71"/>
      <c r="C315" s="71"/>
      <c r="D315" s="71"/>
      <c r="E315" s="71"/>
      <c r="G315" s="98"/>
      <c r="H315" s="98"/>
      <c r="I315" s="25"/>
      <c r="J315" s="99"/>
      <c r="K315" s="99"/>
      <c r="L315" s="99"/>
      <c r="M315" s="100"/>
      <c r="N315" s="101"/>
      <c r="O315" s="102"/>
      <c r="P315" s="103"/>
      <c r="Q315" s="103"/>
      <c r="R315" s="38"/>
      <c r="S315" s="38"/>
      <c r="T315" s="39"/>
    </row>
    <row r="316" spans="1:20">
      <c r="A316" s="70"/>
      <c r="B316" s="71"/>
      <c r="C316" s="71"/>
      <c r="D316" s="71"/>
      <c r="E316" s="71"/>
      <c r="G316" s="98"/>
      <c r="H316" s="98"/>
      <c r="I316" s="25"/>
      <c r="J316" s="99"/>
      <c r="K316" s="99"/>
      <c r="L316" s="99"/>
      <c r="M316" s="100"/>
      <c r="N316" s="101"/>
      <c r="O316" s="102"/>
      <c r="P316" s="103"/>
      <c r="Q316" s="103"/>
      <c r="R316" s="38"/>
      <c r="S316" s="38"/>
      <c r="T316" s="39"/>
    </row>
    <row r="317" spans="1:20">
      <c r="A317" s="70"/>
      <c r="B317" s="71"/>
      <c r="C317" s="71"/>
      <c r="D317" s="71"/>
      <c r="E317" s="71"/>
      <c r="G317" s="98"/>
      <c r="H317" s="98"/>
      <c r="I317" s="25"/>
      <c r="J317" s="99"/>
      <c r="K317" s="99"/>
      <c r="L317" s="99"/>
      <c r="M317" s="100"/>
      <c r="N317" s="101"/>
      <c r="O317" s="102"/>
      <c r="P317" s="103"/>
      <c r="Q317" s="103"/>
      <c r="R317" s="38"/>
      <c r="S317" s="38"/>
      <c r="T317" s="39"/>
    </row>
    <row r="318" spans="1:20">
      <c r="A318" s="70"/>
      <c r="B318" s="71"/>
      <c r="C318" s="71"/>
      <c r="D318" s="71"/>
      <c r="E318" s="71"/>
      <c r="G318" s="98"/>
      <c r="H318" s="98"/>
      <c r="I318" s="25"/>
      <c r="J318" s="99"/>
      <c r="K318" s="99"/>
      <c r="L318" s="99"/>
      <c r="M318" s="100"/>
      <c r="N318" s="101"/>
      <c r="O318" s="102"/>
      <c r="P318" s="103"/>
      <c r="Q318" s="103"/>
      <c r="R318" s="38"/>
      <c r="S318" s="38"/>
      <c r="T318" s="39"/>
    </row>
    <row r="319" spans="1:20">
      <c r="A319" s="70"/>
      <c r="B319" s="71"/>
      <c r="C319" s="71"/>
      <c r="D319" s="71"/>
      <c r="E319" s="71"/>
      <c r="G319" s="98"/>
      <c r="H319" s="98"/>
      <c r="I319" s="25"/>
      <c r="J319" s="99"/>
      <c r="K319" s="99"/>
      <c r="L319" s="99"/>
      <c r="M319" s="100"/>
      <c r="N319" s="101"/>
      <c r="O319" s="102"/>
      <c r="P319" s="103"/>
      <c r="Q319" s="103"/>
      <c r="R319" s="38"/>
      <c r="S319" s="38"/>
      <c r="T319" s="39"/>
    </row>
    <row r="320" spans="1:20">
      <c r="A320" s="70"/>
      <c r="B320" s="71"/>
      <c r="C320" s="71"/>
      <c r="D320" s="71"/>
      <c r="E320" s="71"/>
      <c r="G320" s="98"/>
      <c r="H320" s="98"/>
      <c r="I320" s="25"/>
      <c r="J320" s="99"/>
      <c r="K320" s="99"/>
      <c r="L320" s="99"/>
      <c r="M320" s="100"/>
      <c r="N320" s="101"/>
      <c r="O320" s="102"/>
      <c r="P320" s="103"/>
      <c r="Q320" s="103"/>
      <c r="R320" s="38"/>
      <c r="S320" s="38"/>
      <c r="T320" s="39"/>
    </row>
    <row r="321" spans="1:20">
      <c r="A321" s="70"/>
      <c r="B321" s="71"/>
      <c r="C321" s="71"/>
      <c r="D321" s="71"/>
      <c r="E321" s="71"/>
      <c r="G321" s="98"/>
      <c r="H321" s="98"/>
      <c r="I321" s="25"/>
      <c r="J321" s="99"/>
      <c r="K321" s="99"/>
      <c r="L321" s="99"/>
      <c r="M321" s="100"/>
      <c r="N321" s="101"/>
      <c r="O321" s="102"/>
      <c r="P321" s="103"/>
      <c r="Q321" s="103"/>
      <c r="R321" s="38"/>
      <c r="S321" s="38"/>
      <c r="T321" s="39"/>
    </row>
    <row r="322" spans="1:20">
      <c r="A322" s="70"/>
      <c r="B322" s="71"/>
      <c r="C322" s="71"/>
      <c r="D322" s="71"/>
      <c r="E322" s="71"/>
      <c r="G322" s="98"/>
      <c r="H322" s="98"/>
      <c r="I322" s="25"/>
      <c r="J322" s="99"/>
      <c r="K322" s="99"/>
      <c r="L322" s="99"/>
      <c r="M322" s="100"/>
      <c r="N322" s="101"/>
      <c r="O322" s="102"/>
      <c r="P322" s="103"/>
      <c r="Q322" s="103"/>
      <c r="R322" s="38"/>
      <c r="S322" s="38"/>
      <c r="T322" s="39"/>
    </row>
    <row r="323" spans="1:20">
      <c r="A323" s="70"/>
      <c r="B323" s="71"/>
      <c r="C323" s="71"/>
      <c r="D323" s="71"/>
      <c r="E323" s="71"/>
      <c r="G323" s="98"/>
      <c r="H323" s="98"/>
      <c r="I323" s="25"/>
      <c r="J323" s="99"/>
      <c r="K323" s="99"/>
      <c r="L323" s="99"/>
      <c r="M323" s="100"/>
      <c r="N323" s="101"/>
      <c r="O323" s="102"/>
      <c r="P323" s="103"/>
      <c r="Q323" s="103"/>
      <c r="R323" s="38"/>
      <c r="S323" s="38"/>
      <c r="T323" s="39"/>
    </row>
    <row r="324" spans="1:20">
      <c r="A324" s="70"/>
      <c r="B324" s="71"/>
      <c r="C324" s="71"/>
      <c r="D324" s="71"/>
      <c r="E324" s="71"/>
      <c r="G324" s="98"/>
      <c r="H324" s="98"/>
      <c r="I324" s="25"/>
      <c r="J324" s="99"/>
      <c r="K324" s="99"/>
      <c r="L324" s="99"/>
      <c r="M324" s="100"/>
      <c r="N324" s="101"/>
      <c r="O324" s="102"/>
      <c r="P324" s="103"/>
      <c r="Q324" s="103"/>
      <c r="R324" s="38"/>
      <c r="S324" s="38"/>
      <c r="T324" s="39"/>
    </row>
    <row r="325" spans="1:20">
      <c r="A325" s="70"/>
      <c r="B325" s="71"/>
      <c r="C325" s="71"/>
      <c r="D325" s="71"/>
      <c r="E325" s="71"/>
      <c r="G325" s="98"/>
      <c r="H325" s="98"/>
      <c r="I325" s="25"/>
      <c r="J325" s="99"/>
      <c r="K325" s="99"/>
      <c r="L325" s="99"/>
      <c r="M325" s="100"/>
      <c r="N325" s="101"/>
      <c r="O325" s="102"/>
      <c r="P325" s="103"/>
      <c r="Q325" s="103"/>
      <c r="R325" s="38"/>
      <c r="S325" s="38"/>
      <c r="T325" s="39"/>
    </row>
    <row r="326" spans="1:20">
      <c r="A326" s="70"/>
      <c r="B326" s="71"/>
      <c r="C326" s="71"/>
      <c r="D326" s="71"/>
      <c r="E326" s="71"/>
      <c r="G326" s="98"/>
      <c r="H326" s="98"/>
      <c r="I326" s="25"/>
      <c r="J326" s="99"/>
      <c r="K326" s="99"/>
      <c r="L326" s="99"/>
      <c r="M326" s="100"/>
      <c r="N326" s="101"/>
      <c r="O326" s="102"/>
      <c r="P326" s="103"/>
      <c r="Q326" s="103"/>
      <c r="R326" s="38"/>
      <c r="S326" s="38"/>
      <c r="T326" s="39"/>
    </row>
    <row r="327" spans="1:20">
      <c r="A327" s="70"/>
      <c r="B327" s="71"/>
      <c r="C327" s="71"/>
      <c r="D327" s="71"/>
      <c r="E327" s="71"/>
      <c r="G327" s="98"/>
      <c r="H327" s="98"/>
      <c r="I327" s="25"/>
      <c r="J327" s="99"/>
      <c r="K327" s="99"/>
      <c r="L327" s="99"/>
      <c r="M327" s="100"/>
      <c r="N327" s="101"/>
      <c r="O327" s="102"/>
      <c r="P327" s="103"/>
      <c r="Q327" s="103"/>
      <c r="R327" s="38"/>
      <c r="S327" s="38"/>
      <c r="T327" s="39"/>
    </row>
    <row r="328" spans="1:20">
      <c r="A328" s="70"/>
      <c r="B328" s="71"/>
      <c r="C328" s="71"/>
      <c r="D328" s="71"/>
      <c r="E328" s="71"/>
      <c r="G328" s="98"/>
      <c r="H328" s="98"/>
      <c r="I328" s="25"/>
      <c r="J328" s="99"/>
      <c r="K328" s="99"/>
      <c r="L328" s="99"/>
      <c r="M328" s="100"/>
      <c r="N328" s="101"/>
      <c r="O328" s="102"/>
      <c r="P328" s="103"/>
      <c r="Q328" s="103"/>
      <c r="R328" s="38"/>
      <c r="S328" s="38"/>
      <c r="T328" s="39"/>
    </row>
    <row r="329" spans="1:20">
      <c r="A329" s="70"/>
      <c r="B329" s="71"/>
      <c r="C329" s="71"/>
      <c r="D329" s="71"/>
      <c r="E329" s="71"/>
      <c r="G329" s="98"/>
      <c r="H329" s="98"/>
      <c r="I329" s="25"/>
      <c r="J329" s="99"/>
      <c r="K329" s="99"/>
      <c r="L329" s="99"/>
      <c r="M329" s="100"/>
      <c r="N329" s="101"/>
      <c r="O329" s="102"/>
      <c r="P329" s="103"/>
      <c r="Q329" s="103"/>
      <c r="R329" s="38"/>
      <c r="S329" s="38"/>
      <c r="T329" s="39"/>
    </row>
    <row r="330" spans="1:20">
      <c r="A330" s="70"/>
      <c r="B330" s="71"/>
      <c r="C330" s="71"/>
      <c r="D330" s="71"/>
      <c r="E330" s="71"/>
      <c r="G330" s="98"/>
      <c r="H330" s="98"/>
      <c r="I330" s="25"/>
      <c r="J330" s="99"/>
      <c r="K330" s="99"/>
      <c r="L330" s="99"/>
      <c r="M330" s="100"/>
      <c r="N330" s="101"/>
      <c r="O330" s="102"/>
      <c r="P330" s="103"/>
      <c r="Q330" s="103"/>
      <c r="R330" s="38"/>
      <c r="S330" s="38"/>
      <c r="T330" s="39"/>
    </row>
    <row r="331" spans="1:20">
      <c r="A331" s="70"/>
      <c r="B331" s="71"/>
      <c r="C331" s="71"/>
      <c r="D331" s="71"/>
      <c r="E331" s="71"/>
      <c r="G331" s="98"/>
      <c r="H331" s="98"/>
      <c r="I331" s="25"/>
      <c r="J331" s="99"/>
      <c r="K331" s="99"/>
      <c r="L331" s="99"/>
      <c r="M331" s="100"/>
      <c r="N331" s="101"/>
      <c r="O331" s="102"/>
      <c r="P331" s="103"/>
      <c r="Q331" s="103"/>
      <c r="R331" s="38"/>
      <c r="S331" s="38"/>
      <c r="T331" s="39"/>
    </row>
    <row r="332" spans="1:20">
      <c r="A332" s="70"/>
      <c r="B332" s="71"/>
      <c r="C332" s="71"/>
      <c r="D332" s="71"/>
      <c r="E332" s="71"/>
      <c r="G332" s="98"/>
      <c r="H332" s="98"/>
      <c r="I332" s="25"/>
      <c r="J332" s="99"/>
      <c r="K332" s="99"/>
      <c r="L332" s="99"/>
      <c r="M332" s="100"/>
      <c r="N332" s="101"/>
      <c r="O332" s="102"/>
      <c r="P332" s="103"/>
      <c r="Q332" s="103"/>
      <c r="R332" s="38"/>
      <c r="S332" s="38"/>
      <c r="T332" s="39"/>
    </row>
    <row r="333" spans="1:20">
      <c r="A333" s="70"/>
      <c r="B333" s="71"/>
      <c r="C333" s="71"/>
      <c r="D333" s="71"/>
      <c r="E333" s="71"/>
      <c r="G333" s="98"/>
      <c r="H333" s="98"/>
      <c r="I333" s="25"/>
      <c r="J333" s="99"/>
      <c r="K333" s="99"/>
      <c r="L333" s="99"/>
      <c r="M333" s="100"/>
      <c r="N333" s="101"/>
      <c r="O333" s="102"/>
      <c r="P333" s="103"/>
      <c r="Q333" s="103"/>
      <c r="R333" s="38"/>
      <c r="S333" s="38"/>
      <c r="T333" s="39"/>
    </row>
    <row r="334" spans="1:20">
      <c r="A334" s="70"/>
      <c r="B334" s="71"/>
      <c r="C334" s="71"/>
      <c r="D334" s="71"/>
      <c r="E334" s="71"/>
      <c r="G334" s="98"/>
      <c r="H334" s="98"/>
      <c r="I334" s="25"/>
      <c r="J334" s="99"/>
      <c r="K334" s="99"/>
      <c r="L334" s="99"/>
      <c r="M334" s="100"/>
      <c r="N334" s="101"/>
      <c r="O334" s="102"/>
      <c r="P334" s="103"/>
      <c r="Q334" s="103"/>
      <c r="R334" s="38"/>
      <c r="S334" s="38"/>
      <c r="T334" s="39"/>
    </row>
    <row r="335" spans="1:20">
      <c r="A335" s="70"/>
      <c r="B335" s="71"/>
      <c r="C335" s="71"/>
      <c r="D335" s="71"/>
      <c r="E335" s="71"/>
      <c r="G335" s="98"/>
      <c r="H335" s="98"/>
      <c r="I335" s="25"/>
      <c r="J335" s="99"/>
      <c r="K335" s="99"/>
      <c r="L335" s="99"/>
      <c r="M335" s="100"/>
      <c r="N335" s="101"/>
      <c r="O335" s="102"/>
      <c r="P335" s="103"/>
      <c r="Q335" s="103"/>
      <c r="R335" s="38"/>
      <c r="S335" s="38"/>
      <c r="T335" s="39"/>
    </row>
    <row r="336" spans="1:20">
      <c r="A336" s="70"/>
      <c r="B336" s="71"/>
      <c r="C336" s="71"/>
      <c r="D336" s="71"/>
      <c r="E336" s="71"/>
      <c r="G336" s="98"/>
      <c r="H336" s="98"/>
      <c r="I336" s="25"/>
      <c r="J336" s="99"/>
      <c r="K336" s="99"/>
      <c r="L336" s="99"/>
      <c r="M336" s="100"/>
      <c r="N336" s="101"/>
      <c r="O336" s="102"/>
      <c r="P336" s="103"/>
      <c r="Q336" s="103"/>
      <c r="R336" s="38"/>
      <c r="S336" s="38"/>
      <c r="T336" s="39"/>
    </row>
    <row r="337" spans="1:20">
      <c r="A337" s="70"/>
      <c r="B337" s="71"/>
      <c r="C337" s="71"/>
      <c r="D337" s="71"/>
      <c r="E337" s="71"/>
      <c r="G337" s="98"/>
      <c r="H337" s="98"/>
      <c r="I337" s="25"/>
      <c r="J337" s="99"/>
      <c r="K337" s="99"/>
      <c r="L337" s="99"/>
      <c r="M337" s="100"/>
      <c r="N337" s="101"/>
      <c r="O337" s="102"/>
      <c r="P337" s="103"/>
      <c r="Q337" s="103"/>
      <c r="R337" s="38"/>
      <c r="S337" s="38"/>
      <c r="T337" s="39"/>
    </row>
    <row r="338" spans="1:20">
      <c r="A338" s="70"/>
      <c r="B338" s="71"/>
      <c r="C338" s="71"/>
      <c r="D338" s="71"/>
      <c r="E338" s="71"/>
      <c r="G338" s="98"/>
      <c r="H338" s="98"/>
      <c r="I338" s="25"/>
      <c r="J338" s="99"/>
      <c r="K338" s="99"/>
      <c r="L338" s="99"/>
      <c r="M338" s="100"/>
      <c r="N338" s="101"/>
      <c r="O338" s="102"/>
      <c r="P338" s="103"/>
      <c r="Q338" s="103"/>
      <c r="R338" s="38"/>
      <c r="S338" s="38"/>
      <c r="T338" s="39"/>
    </row>
    <row r="339" spans="1:20">
      <c r="A339" s="70"/>
      <c r="B339" s="71"/>
      <c r="C339" s="71"/>
      <c r="D339" s="71"/>
      <c r="E339" s="71"/>
      <c r="G339" s="98"/>
      <c r="H339" s="98"/>
      <c r="I339" s="25"/>
      <c r="J339" s="99"/>
      <c r="K339" s="99"/>
      <c r="L339" s="99"/>
      <c r="M339" s="100"/>
      <c r="N339" s="101"/>
      <c r="O339" s="102"/>
      <c r="P339" s="103"/>
      <c r="Q339" s="103"/>
      <c r="R339" s="38"/>
      <c r="S339" s="38"/>
      <c r="T339" s="39"/>
    </row>
    <row r="340" spans="1:20">
      <c r="A340" s="70"/>
      <c r="B340" s="71"/>
      <c r="C340" s="71"/>
      <c r="D340" s="71"/>
      <c r="E340" s="71"/>
      <c r="G340" s="98"/>
      <c r="H340" s="98"/>
      <c r="I340" s="25"/>
      <c r="J340" s="99"/>
      <c r="K340" s="99"/>
      <c r="L340" s="99"/>
      <c r="M340" s="100"/>
      <c r="N340" s="101"/>
      <c r="O340" s="102"/>
      <c r="P340" s="103"/>
      <c r="Q340" s="103"/>
      <c r="R340" s="38"/>
      <c r="S340" s="38"/>
      <c r="T340" s="39"/>
    </row>
    <row r="341" spans="1:20">
      <c r="A341" s="70"/>
      <c r="B341" s="71"/>
      <c r="C341" s="71"/>
      <c r="D341" s="71"/>
      <c r="E341" s="71"/>
      <c r="G341" s="98"/>
      <c r="H341" s="98"/>
      <c r="I341" s="25"/>
      <c r="J341" s="99"/>
      <c r="K341" s="99"/>
      <c r="L341" s="99"/>
      <c r="M341" s="100"/>
      <c r="N341" s="101"/>
      <c r="O341" s="102"/>
      <c r="P341" s="103"/>
      <c r="Q341" s="103"/>
      <c r="R341" s="38"/>
      <c r="S341" s="38"/>
      <c r="T341" s="39"/>
    </row>
    <row r="342" spans="1:20">
      <c r="A342" s="70"/>
      <c r="B342" s="71"/>
      <c r="C342" s="71"/>
      <c r="D342" s="71"/>
      <c r="E342" s="71"/>
      <c r="G342" s="98"/>
      <c r="H342" s="98"/>
      <c r="I342" s="25"/>
      <c r="J342" s="99"/>
      <c r="K342" s="99"/>
      <c r="L342" s="99"/>
      <c r="M342" s="100"/>
      <c r="N342" s="101"/>
      <c r="O342" s="102"/>
      <c r="P342" s="103"/>
      <c r="Q342" s="103"/>
      <c r="R342" s="38"/>
      <c r="S342" s="38"/>
      <c r="T342" s="39"/>
    </row>
    <row r="343" spans="1:20">
      <c r="A343" s="70"/>
      <c r="B343" s="71"/>
      <c r="C343" s="71"/>
      <c r="D343" s="71"/>
      <c r="E343" s="71"/>
      <c r="G343" s="98"/>
      <c r="H343" s="98"/>
      <c r="I343" s="25"/>
      <c r="J343" s="99"/>
      <c r="K343" s="99"/>
      <c r="L343" s="99"/>
      <c r="M343" s="100"/>
      <c r="N343" s="101"/>
      <c r="O343" s="102"/>
      <c r="P343" s="103"/>
      <c r="Q343" s="103"/>
      <c r="R343" s="38"/>
      <c r="S343" s="38"/>
      <c r="T343" s="39"/>
    </row>
    <row r="344" spans="1:20">
      <c r="A344" s="70"/>
      <c r="B344" s="71"/>
      <c r="C344" s="71"/>
      <c r="D344" s="71"/>
      <c r="E344" s="71"/>
      <c r="G344" s="98"/>
      <c r="H344" s="98"/>
      <c r="I344" s="25"/>
      <c r="J344" s="99"/>
      <c r="K344" s="99"/>
      <c r="L344" s="99"/>
      <c r="M344" s="100"/>
      <c r="N344" s="101"/>
      <c r="O344" s="102"/>
      <c r="P344" s="103"/>
      <c r="Q344" s="103"/>
      <c r="R344" s="38"/>
      <c r="S344" s="38"/>
      <c r="T344" s="39"/>
    </row>
    <row r="345" spans="1:20">
      <c r="A345" s="70"/>
      <c r="B345" s="71"/>
      <c r="C345" s="71"/>
      <c r="D345" s="71"/>
      <c r="E345" s="71"/>
      <c r="G345" s="98"/>
      <c r="H345" s="98"/>
      <c r="I345" s="25"/>
      <c r="J345" s="99"/>
      <c r="K345" s="99"/>
      <c r="L345" s="99"/>
      <c r="M345" s="100"/>
      <c r="N345" s="101"/>
      <c r="O345" s="102"/>
      <c r="P345" s="103"/>
      <c r="Q345" s="103"/>
      <c r="R345" s="38"/>
      <c r="S345" s="38"/>
      <c r="T345" s="39"/>
    </row>
    <row r="346" spans="1:20">
      <c r="A346" s="70"/>
      <c r="B346" s="71"/>
      <c r="C346" s="71"/>
      <c r="D346" s="71"/>
      <c r="E346" s="71"/>
      <c r="G346" s="98"/>
      <c r="H346" s="98"/>
      <c r="I346" s="25"/>
      <c r="J346" s="99"/>
      <c r="K346" s="99"/>
      <c r="L346" s="99"/>
      <c r="M346" s="100"/>
      <c r="N346" s="101"/>
      <c r="O346" s="102"/>
      <c r="P346" s="103"/>
      <c r="Q346" s="103"/>
      <c r="R346" s="38"/>
      <c r="S346" s="38"/>
      <c r="T346" s="39"/>
    </row>
    <row r="347" spans="1:20">
      <c r="A347" s="70"/>
      <c r="B347" s="71"/>
      <c r="C347" s="71"/>
      <c r="D347" s="71"/>
      <c r="E347" s="71"/>
      <c r="G347" s="98"/>
      <c r="H347" s="98"/>
      <c r="I347" s="25"/>
      <c r="J347" s="99"/>
      <c r="K347" s="99"/>
      <c r="L347" s="99"/>
      <c r="M347" s="100"/>
      <c r="N347" s="101"/>
      <c r="O347" s="102"/>
      <c r="P347" s="103"/>
      <c r="Q347" s="103"/>
      <c r="R347" s="38"/>
      <c r="S347" s="38"/>
      <c r="T347" s="39"/>
    </row>
    <row r="348" spans="1:20">
      <c r="A348" s="70"/>
      <c r="B348" s="71"/>
      <c r="C348" s="71"/>
      <c r="D348" s="71"/>
      <c r="E348" s="71"/>
      <c r="G348" s="98"/>
      <c r="H348" s="98"/>
      <c r="I348" s="25"/>
      <c r="J348" s="99"/>
      <c r="K348" s="99"/>
      <c r="L348" s="99"/>
      <c r="M348" s="100"/>
      <c r="N348" s="101"/>
      <c r="O348" s="102"/>
      <c r="P348" s="103"/>
      <c r="Q348" s="103"/>
      <c r="R348" s="38"/>
      <c r="S348" s="38"/>
      <c r="T348" s="39"/>
    </row>
    <row r="349" spans="1:20">
      <c r="A349" s="70"/>
      <c r="B349" s="71"/>
      <c r="C349" s="71"/>
      <c r="D349" s="71"/>
      <c r="E349" s="71"/>
      <c r="G349" s="98"/>
      <c r="H349" s="98"/>
      <c r="I349" s="25"/>
      <c r="J349" s="99"/>
      <c r="K349" s="99"/>
      <c r="L349" s="99"/>
      <c r="M349" s="100"/>
      <c r="N349" s="101"/>
      <c r="O349" s="102"/>
      <c r="P349" s="103"/>
      <c r="Q349" s="103"/>
      <c r="R349" s="38"/>
      <c r="S349" s="38"/>
      <c r="T349" s="39"/>
    </row>
    <row r="350" spans="1:20">
      <c r="A350" s="70"/>
      <c r="B350" s="71"/>
      <c r="C350" s="71"/>
      <c r="D350" s="71"/>
      <c r="E350" s="71"/>
      <c r="G350" s="98"/>
      <c r="H350" s="98"/>
      <c r="I350" s="25"/>
      <c r="J350" s="99"/>
      <c r="K350" s="99"/>
      <c r="L350" s="99"/>
      <c r="M350" s="100"/>
      <c r="N350" s="101"/>
      <c r="O350" s="102"/>
      <c r="P350" s="103"/>
      <c r="Q350" s="103"/>
      <c r="R350" s="38"/>
      <c r="S350" s="38"/>
      <c r="T350" s="39"/>
    </row>
    <row r="351" spans="1:20">
      <c r="A351" s="70"/>
      <c r="B351" s="71"/>
      <c r="C351" s="71"/>
      <c r="D351" s="71"/>
      <c r="E351" s="71"/>
      <c r="G351" s="98"/>
      <c r="H351" s="98"/>
      <c r="I351" s="25"/>
      <c r="J351" s="99"/>
      <c r="K351" s="99"/>
      <c r="L351" s="99"/>
      <c r="M351" s="100"/>
      <c r="N351" s="101"/>
      <c r="O351" s="102"/>
      <c r="P351" s="103"/>
      <c r="Q351" s="103"/>
      <c r="R351" s="38"/>
      <c r="S351" s="38"/>
      <c r="T351" s="39"/>
    </row>
    <row r="352" spans="1:20">
      <c r="A352" s="70"/>
      <c r="B352" s="71"/>
      <c r="C352" s="71"/>
      <c r="D352" s="71"/>
      <c r="E352" s="71"/>
      <c r="G352" s="98"/>
      <c r="H352" s="98"/>
      <c r="I352" s="25"/>
      <c r="J352" s="99"/>
      <c r="K352" s="99"/>
      <c r="L352" s="99"/>
      <c r="M352" s="100"/>
      <c r="N352" s="101"/>
      <c r="O352" s="102"/>
      <c r="P352" s="103"/>
      <c r="Q352" s="103"/>
      <c r="R352" s="38"/>
      <c r="S352" s="38"/>
      <c r="T352" s="39"/>
    </row>
    <row r="353" spans="1:20">
      <c r="A353" s="70"/>
      <c r="B353" s="71"/>
      <c r="C353" s="71"/>
      <c r="D353" s="71"/>
      <c r="E353" s="71"/>
      <c r="G353" s="98"/>
      <c r="H353" s="98"/>
      <c r="I353" s="25"/>
      <c r="J353" s="99"/>
      <c r="K353" s="99"/>
      <c r="L353" s="99"/>
      <c r="M353" s="100"/>
      <c r="N353" s="101"/>
      <c r="O353" s="102"/>
      <c r="P353" s="103"/>
      <c r="Q353" s="103"/>
      <c r="R353" s="38"/>
      <c r="S353" s="38"/>
      <c r="T353" s="39"/>
    </row>
    <row r="354" spans="1:20">
      <c r="A354" s="70"/>
      <c r="B354" s="71"/>
      <c r="C354" s="71"/>
      <c r="D354" s="71"/>
      <c r="E354" s="71"/>
      <c r="G354" s="98"/>
      <c r="H354" s="98"/>
      <c r="I354" s="25"/>
      <c r="J354" s="99"/>
      <c r="K354" s="99"/>
      <c r="L354" s="99"/>
      <c r="M354" s="100"/>
      <c r="N354" s="101"/>
      <c r="O354" s="102"/>
      <c r="P354" s="103"/>
      <c r="Q354" s="103"/>
      <c r="R354" s="38"/>
      <c r="S354" s="38"/>
      <c r="T354" s="39"/>
    </row>
    <row r="355" spans="1:20">
      <c r="A355" s="70"/>
      <c r="B355" s="71"/>
      <c r="C355" s="71"/>
      <c r="D355" s="71"/>
      <c r="E355" s="71"/>
      <c r="G355" s="98"/>
      <c r="H355" s="98"/>
      <c r="I355" s="25"/>
      <c r="J355" s="99"/>
      <c r="K355" s="99"/>
      <c r="L355" s="99"/>
      <c r="M355" s="100"/>
      <c r="N355" s="101"/>
      <c r="O355" s="102"/>
      <c r="P355" s="103"/>
      <c r="Q355" s="103"/>
      <c r="R355" s="38"/>
      <c r="S355" s="38"/>
      <c r="T355" s="39"/>
    </row>
    <row r="356" spans="1:20">
      <c r="A356" s="70"/>
      <c r="B356" s="71"/>
      <c r="C356" s="71"/>
      <c r="D356" s="71"/>
      <c r="E356" s="71"/>
      <c r="G356" s="98"/>
      <c r="H356" s="98"/>
      <c r="I356" s="25"/>
      <c r="J356" s="99"/>
      <c r="K356" s="99"/>
      <c r="L356" s="99"/>
      <c r="M356" s="100"/>
      <c r="N356" s="101"/>
      <c r="O356" s="102"/>
      <c r="P356" s="103"/>
      <c r="Q356" s="103"/>
      <c r="R356" s="38"/>
      <c r="S356" s="38"/>
      <c r="T356" s="39"/>
    </row>
    <row r="357" spans="1:20">
      <c r="A357" s="70"/>
      <c r="B357" s="71"/>
      <c r="C357" s="71"/>
      <c r="D357" s="71"/>
      <c r="E357" s="71"/>
      <c r="G357" s="98"/>
      <c r="H357" s="98"/>
      <c r="I357" s="25"/>
      <c r="J357" s="99"/>
      <c r="K357" s="99"/>
      <c r="L357" s="99"/>
      <c r="M357" s="100"/>
      <c r="N357" s="101"/>
      <c r="O357" s="102"/>
      <c r="P357" s="103"/>
      <c r="Q357" s="103"/>
      <c r="R357" s="38"/>
      <c r="S357" s="38"/>
      <c r="T357" s="39"/>
    </row>
    <row r="358" spans="1:20">
      <c r="A358" s="70"/>
      <c r="B358" s="71"/>
      <c r="C358" s="71"/>
      <c r="D358" s="71"/>
      <c r="E358" s="71"/>
      <c r="G358" s="98"/>
      <c r="H358" s="98"/>
      <c r="I358" s="25"/>
      <c r="J358" s="99"/>
      <c r="K358" s="99"/>
      <c r="L358" s="99"/>
      <c r="M358" s="100"/>
      <c r="N358" s="101"/>
      <c r="O358" s="102"/>
      <c r="P358" s="103"/>
      <c r="Q358" s="103"/>
      <c r="R358" s="38"/>
      <c r="S358" s="38"/>
      <c r="T358" s="39"/>
    </row>
    <row r="359" spans="1:20">
      <c r="A359" s="70"/>
      <c r="B359" s="71"/>
      <c r="C359" s="71"/>
      <c r="D359" s="71"/>
      <c r="E359" s="71"/>
      <c r="G359" s="98"/>
      <c r="H359" s="98"/>
      <c r="I359" s="25"/>
      <c r="J359" s="99"/>
      <c r="K359" s="99"/>
      <c r="L359" s="99"/>
      <c r="M359" s="100"/>
      <c r="N359" s="101"/>
      <c r="O359" s="102"/>
      <c r="P359" s="103"/>
      <c r="Q359" s="103"/>
      <c r="R359" s="38"/>
      <c r="S359" s="38"/>
      <c r="T359" s="39"/>
    </row>
    <row r="360" spans="1:20">
      <c r="A360" s="70"/>
      <c r="B360" s="71"/>
      <c r="C360" s="71"/>
      <c r="D360" s="71"/>
      <c r="E360" s="71"/>
      <c r="G360" s="98"/>
      <c r="H360" s="98"/>
      <c r="I360" s="25"/>
      <c r="J360" s="99"/>
      <c r="K360" s="99"/>
      <c r="L360" s="99"/>
      <c r="M360" s="100"/>
      <c r="N360" s="101"/>
      <c r="O360" s="102"/>
      <c r="P360" s="103"/>
      <c r="Q360" s="103"/>
      <c r="R360" s="38"/>
      <c r="S360" s="38"/>
      <c r="T360" s="39"/>
    </row>
    <row r="361" spans="1:20">
      <c r="A361" s="70"/>
      <c r="B361" s="71"/>
      <c r="C361" s="71"/>
      <c r="D361" s="71"/>
      <c r="E361" s="71"/>
      <c r="G361" s="98"/>
      <c r="H361" s="98"/>
      <c r="I361" s="25"/>
      <c r="J361" s="99"/>
      <c r="K361" s="99"/>
      <c r="L361" s="99"/>
      <c r="M361" s="100"/>
      <c r="N361" s="101"/>
      <c r="O361" s="102"/>
      <c r="P361" s="103"/>
      <c r="Q361" s="103"/>
      <c r="R361" s="38"/>
      <c r="S361" s="38"/>
      <c r="T361" s="39"/>
    </row>
    <row r="362" spans="1:20">
      <c r="A362" s="70"/>
      <c r="B362" s="71"/>
      <c r="C362" s="71"/>
      <c r="D362" s="71"/>
      <c r="E362" s="71"/>
      <c r="G362" s="98"/>
      <c r="H362" s="98"/>
      <c r="I362" s="25"/>
      <c r="J362" s="99"/>
      <c r="K362" s="99"/>
      <c r="L362" s="99"/>
      <c r="M362" s="100"/>
      <c r="N362" s="101"/>
      <c r="O362" s="102"/>
      <c r="P362" s="103"/>
      <c r="Q362" s="103"/>
      <c r="R362" s="38"/>
      <c r="S362" s="38"/>
      <c r="T362" s="39"/>
    </row>
    <row r="363" spans="1:20">
      <c r="A363" s="70"/>
      <c r="B363" s="71"/>
      <c r="C363" s="71"/>
      <c r="D363" s="71"/>
      <c r="E363" s="71"/>
      <c r="G363" s="98"/>
      <c r="H363" s="98"/>
      <c r="I363" s="25"/>
      <c r="J363" s="99"/>
      <c r="K363" s="99"/>
      <c r="L363" s="99"/>
      <c r="M363" s="100"/>
      <c r="N363" s="101"/>
      <c r="O363" s="102"/>
      <c r="P363" s="103"/>
      <c r="Q363" s="103"/>
      <c r="R363" s="38"/>
      <c r="S363" s="38"/>
      <c r="T363" s="39"/>
    </row>
    <row r="364" spans="1:20">
      <c r="A364" s="70"/>
      <c r="B364" s="71"/>
      <c r="C364" s="71"/>
      <c r="D364" s="71"/>
      <c r="E364" s="71"/>
      <c r="G364" s="98"/>
      <c r="H364" s="98"/>
      <c r="I364" s="25"/>
      <c r="J364" s="99"/>
      <c r="K364" s="99"/>
      <c r="L364" s="99"/>
      <c r="M364" s="100"/>
      <c r="N364" s="101"/>
      <c r="O364" s="102"/>
      <c r="P364" s="103"/>
      <c r="Q364" s="103"/>
      <c r="R364" s="38"/>
      <c r="S364" s="38"/>
      <c r="T364" s="39"/>
    </row>
    <row r="365" spans="1:20">
      <c r="A365" s="70"/>
      <c r="B365" s="71"/>
      <c r="C365" s="71"/>
      <c r="D365" s="71"/>
      <c r="E365" s="71"/>
      <c r="G365" s="98"/>
      <c r="H365" s="98"/>
      <c r="I365" s="25"/>
      <c r="J365" s="99"/>
      <c r="K365" s="99"/>
      <c r="L365" s="99"/>
      <c r="M365" s="100"/>
      <c r="N365" s="101"/>
      <c r="O365" s="102"/>
      <c r="P365" s="103"/>
      <c r="Q365" s="103"/>
      <c r="R365" s="38"/>
      <c r="S365" s="38"/>
      <c r="T365" s="39"/>
    </row>
    <row r="366" spans="1:20">
      <c r="A366" s="70"/>
      <c r="B366" s="71"/>
      <c r="C366" s="71"/>
      <c r="D366" s="71"/>
      <c r="E366" s="71"/>
      <c r="G366" s="98"/>
      <c r="H366" s="98"/>
      <c r="I366" s="25"/>
      <c r="J366" s="99"/>
      <c r="K366" s="99"/>
      <c r="L366" s="99"/>
      <c r="M366" s="100"/>
      <c r="N366" s="101"/>
      <c r="O366" s="102"/>
      <c r="P366" s="103"/>
      <c r="Q366" s="103"/>
      <c r="R366" s="38"/>
      <c r="S366" s="38"/>
      <c r="T366" s="39"/>
    </row>
    <row r="367" spans="1:20">
      <c r="A367" s="70"/>
      <c r="B367" s="71"/>
      <c r="C367" s="71"/>
      <c r="D367" s="71"/>
      <c r="E367" s="71"/>
      <c r="G367" s="98"/>
      <c r="H367" s="98"/>
      <c r="I367" s="25"/>
      <c r="J367" s="99"/>
      <c r="K367" s="99"/>
      <c r="L367" s="99"/>
      <c r="M367" s="100"/>
      <c r="N367" s="101"/>
      <c r="O367" s="102"/>
      <c r="P367" s="103"/>
      <c r="Q367" s="103"/>
      <c r="R367" s="38"/>
      <c r="S367" s="38"/>
      <c r="T367" s="39"/>
    </row>
    <row r="368" spans="1:20">
      <c r="A368" s="70"/>
      <c r="B368" s="71"/>
      <c r="C368" s="71"/>
      <c r="D368" s="71"/>
      <c r="E368" s="71"/>
      <c r="G368" s="98"/>
      <c r="H368" s="98"/>
      <c r="I368" s="25"/>
      <c r="J368" s="99"/>
      <c r="K368" s="99"/>
      <c r="L368" s="99"/>
      <c r="M368" s="100"/>
      <c r="N368" s="101"/>
      <c r="O368" s="102"/>
      <c r="P368" s="103"/>
      <c r="Q368" s="103"/>
      <c r="R368" s="38"/>
      <c r="S368" s="38"/>
      <c r="T368" s="39"/>
    </row>
    <row r="369" spans="1:20">
      <c r="A369" s="70"/>
      <c r="B369" s="71"/>
      <c r="C369" s="71"/>
      <c r="D369" s="71"/>
      <c r="E369" s="71"/>
      <c r="G369" s="98"/>
      <c r="H369" s="98"/>
      <c r="I369" s="25"/>
      <c r="J369" s="99"/>
      <c r="K369" s="99"/>
      <c r="L369" s="99"/>
      <c r="M369" s="100"/>
      <c r="N369" s="101"/>
      <c r="O369" s="102"/>
      <c r="P369" s="103"/>
      <c r="Q369" s="103"/>
      <c r="R369" s="38"/>
      <c r="S369" s="38"/>
      <c r="T369" s="39"/>
    </row>
    <row r="370" spans="1:20">
      <c r="A370" s="70"/>
      <c r="B370" s="71"/>
      <c r="C370" s="71"/>
      <c r="D370" s="71"/>
      <c r="E370" s="71"/>
      <c r="G370" s="98"/>
      <c r="H370" s="98"/>
      <c r="I370" s="25"/>
      <c r="J370" s="99"/>
      <c r="K370" s="99"/>
      <c r="L370" s="99"/>
      <c r="M370" s="100"/>
      <c r="N370" s="101"/>
      <c r="O370" s="102"/>
      <c r="P370" s="103"/>
      <c r="Q370" s="103"/>
      <c r="R370" s="38"/>
      <c r="S370" s="38"/>
      <c r="T370" s="39"/>
    </row>
    <row r="371" spans="1:20">
      <c r="A371" s="70"/>
      <c r="B371" s="71"/>
      <c r="C371" s="71"/>
      <c r="D371" s="71"/>
      <c r="E371" s="71"/>
      <c r="G371" s="98"/>
      <c r="H371" s="98"/>
      <c r="I371" s="25"/>
      <c r="J371" s="99"/>
      <c r="K371" s="99"/>
      <c r="L371" s="99"/>
      <c r="M371" s="100"/>
      <c r="N371" s="101"/>
      <c r="O371" s="102"/>
      <c r="P371" s="103"/>
      <c r="Q371" s="103"/>
      <c r="R371" s="38"/>
      <c r="S371" s="38"/>
      <c r="T371" s="39"/>
    </row>
    <row r="372" spans="1:20">
      <c r="A372" s="70"/>
      <c r="B372" s="71"/>
      <c r="C372" s="71"/>
      <c r="D372" s="71"/>
      <c r="E372" s="71"/>
      <c r="G372" s="98"/>
      <c r="H372" s="98"/>
      <c r="I372" s="25"/>
      <c r="J372" s="99"/>
      <c r="K372" s="99"/>
      <c r="L372" s="99"/>
      <c r="M372" s="100"/>
      <c r="N372" s="101"/>
      <c r="O372" s="102"/>
      <c r="P372" s="103"/>
      <c r="Q372" s="103"/>
      <c r="R372" s="38"/>
      <c r="S372" s="38"/>
      <c r="T372" s="39"/>
    </row>
    <row r="373" spans="1:20">
      <c r="A373" s="70"/>
      <c r="B373" s="71"/>
      <c r="C373" s="71"/>
      <c r="D373" s="71"/>
      <c r="E373" s="71"/>
      <c r="G373" s="98"/>
      <c r="H373" s="98"/>
      <c r="I373" s="25"/>
      <c r="J373" s="99"/>
      <c r="K373" s="99"/>
      <c r="L373" s="99"/>
      <c r="M373" s="100"/>
      <c r="N373" s="101"/>
      <c r="O373" s="102"/>
      <c r="P373" s="103"/>
      <c r="Q373" s="103"/>
      <c r="R373" s="38"/>
      <c r="S373" s="38"/>
      <c r="T373" s="39"/>
    </row>
    <row r="374" spans="1:20">
      <c r="A374" s="70"/>
      <c r="B374" s="71"/>
      <c r="C374" s="71"/>
      <c r="D374" s="71"/>
      <c r="E374" s="71"/>
      <c r="G374" s="98"/>
      <c r="H374" s="98"/>
      <c r="I374" s="25"/>
      <c r="J374" s="99"/>
      <c r="K374" s="99"/>
      <c r="L374" s="99"/>
      <c r="M374" s="100"/>
      <c r="N374" s="101"/>
      <c r="O374" s="102"/>
      <c r="P374" s="103"/>
      <c r="Q374" s="103"/>
      <c r="R374" s="38"/>
      <c r="S374" s="38"/>
      <c r="T374" s="39"/>
    </row>
    <row r="375" spans="1:20">
      <c r="A375" s="70"/>
      <c r="B375" s="71"/>
      <c r="C375" s="71"/>
      <c r="D375" s="71"/>
      <c r="E375" s="71"/>
      <c r="G375" s="98"/>
      <c r="H375" s="98"/>
      <c r="I375" s="25"/>
      <c r="J375" s="99"/>
      <c r="K375" s="99"/>
      <c r="L375" s="99"/>
      <c r="M375" s="100"/>
      <c r="N375" s="101"/>
      <c r="O375" s="102"/>
      <c r="P375" s="103"/>
      <c r="Q375" s="103"/>
      <c r="R375" s="38"/>
      <c r="S375" s="38"/>
      <c r="T375" s="39"/>
    </row>
    <row r="376" spans="1:20">
      <c r="A376" s="70"/>
      <c r="B376" s="71"/>
      <c r="C376" s="71"/>
      <c r="D376" s="71"/>
      <c r="E376" s="71"/>
      <c r="G376" s="98"/>
      <c r="H376" s="98"/>
      <c r="I376" s="25"/>
      <c r="J376" s="99"/>
      <c r="K376" s="99"/>
      <c r="L376" s="99"/>
      <c r="M376" s="100"/>
      <c r="N376" s="101"/>
      <c r="O376" s="102"/>
      <c r="P376" s="103"/>
      <c r="Q376" s="103"/>
      <c r="R376" s="38"/>
      <c r="S376" s="38"/>
      <c r="T376" s="39"/>
    </row>
    <row r="377" spans="1:20">
      <c r="A377" s="70"/>
      <c r="B377" s="71"/>
      <c r="C377" s="71"/>
      <c r="D377" s="71"/>
      <c r="E377" s="71"/>
      <c r="G377" s="98"/>
      <c r="H377" s="98"/>
      <c r="I377" s="25"/>
      <c r="J377" s="99"/>
      <c r="K377" s="99"/>
      <c r="L377" s="99"/>
      <c r="M377" s="100"/>
      <c r="N377" s="101"/>
      <c r="O377" s="102"/>
      <c r="P377" s="103"/>
      <c r="Q377" s="103"/>
      <c r="R377" s="38"/>
      <c r="S377" s="38"/>
      <c r="T377" s="39"/>
    </row>
    <row r="378" spans="1:20">
      <c r="A378" s="70"/>
      <c r="B378" s="71"/>
      <c r="C378" s="71"/>
      <c r="D378" s="71"/>
      <c r="E378" s="71"/>
      <c r="G378" s="98"/>
      <c r="H378" s="98"/>
      <c r="I378" s="25"/>
      <c r="J378" s="99"/>
      <c r="K378" s="99"/>
      <c r="L378" s="99"/>
      <c r="M378" s="100"/>
      <c r="N378" s="101"/>
      <c r="O378" s="102"/>
      <c r="P378" s="103"/>
      <c r="Q378" s="103"/>
      <c r="R378" s="38"/>
      <c r="S378" s="38"/>
      <c r="T378" s="39"/>
    </row>
    <row r="379" spans="1:20">
      <c r="A379" s="70"/>
      <c r="B379" s="71"/>
      <c r="C379" s="71"/>
      <c r="D379" s="71"/>
      <c r="E379" s="71"/>
      <c r="G379" s="98"/>
      <c r="H379" s="98"/>
      <c r="I379" s="25"/>
      <c r="J379" s="99"/>
      <c r="K379" s="99"/>
      <c r="L379" s="99"/>
      <c r="M379" s="100"/>
      <c r="N379" s="101"/>
      <c r="O379" s="102"/>
      <c r="P379" s="103"/>
      <c r="Q379" s="103"/>
      <c r="R379" s="38"/>
      <c r="S379" s="38"/>
      <c r="T379" s="39"/>
    </row>
    <row r="380" spans="1:20">
      <c r="A380" s="70"/>
      <c r="B380" s="71"/>
      <c r="C380" s="71"/>
      <c r="D380" s="71"/>
      <c r="E380" s="71"/>
      <c r="G380" s="98"/>
      <c r="H380" s="98"/>
      <c r="I380" s="25"/>
      <c r="J380" s="99"/>
      <c r="K380" s="99"/>
      <c r="L380" s="99"/>
      <c r="M380" s="100"/>
      <c r="N380" s="101"/>
      <c r="O380" s="102"/>
      <c r="P380" s="103"/>
      <c r="Q380" s="103"/>
      <c r="R380" s="38"/>
      <c r="S380" s="38"/>
      <c r="T380" s="39"/>
    </row>
    <row r="381" spans="1:20">
      <c r="A381" s="70"/>
      <c r="B381" s="71"/>
      <c r="C381" s="71"/>
      <c r="D381" s="71"/>
      <c r="E381" s="71"/>
      <c r="G381" s="98"/>
      <c r="H381" s="98"/>
      <c r="I381" s="25"/>
      <c r="J381" s="99"/>
      <c r="K381" s="99"/>
      <c r="L381" s="99"/>
      <c r="M381" s="100"/>
      <c r="N381" s="101"/>
      <c r="O381" s="102"/>
      <c r="P381" s="103"/>
      <c r="Q381" s="103"/>
      <c r="R381" s="38"/>
      <c r="S381" s="38"/>
      <c r="T381" s="39"/>
    </row>
    <row r="382" spans="1:20">
      <c r="A382" s="70"/>
      <c r="B382" s="71"/>
      <c r="C382" s="71"/>
      <c r="D382" s="71"/>
      <c r="E382" s="71"/>
      <c r="G382" s="98"/>
      <c r="H382" s="98"/>
      <c r="I382" s="25"/>
      <c r="J382" s="99"/>
      <c r="K382" s="99"/>
      <c r="L382" s="99"/>
      <c r="M382" s="100"/>
      <c r="N382" s="101"/>
      <c r="O382" s="102"/>
      <c r="P382" s="103"/>
      <c r="Q382" s="103"/>
      <c r="R382" s="38"/>
      <c r="S382" s="38"/>
      <c r="T382" s="39"/>
    </row>
    <row r="383" spans="1:20">
      <c r="A383" s="70"/>
      <c r="B383" s="71"/>
      <c r="C383" s="71"/>
      <c r="D383" s="71"/>
      <c r="E383" s="71"/>
      <c r="G383" s="98"/>
      <c r="H383" s="98"/>
      <c r="I383" s="25"/>
      <c r="J383" s="99"/>
      <c r="K383" s="99"/>
      <c r="L383" s="99"/>
      <c r="M383" s="100"/>
      <c r="N383" s="101"/>
      <c r="O383" s="102"/>
      <c r="P383" s="103"/>
      <c r="Q383" s="103"/>
      <c r="R383" s="38"/>
      <c r="S383" s="38"/>
      <c r="T383" s="39"/>
    </row>
    <row r="384" spans="1:20">
      <c r="A384" s="70"/>
      <c r="B384" s="71"/>
      <c r="C384" s="71"/>
      <c r="D384" s="71"/>
      <c r="E384" s="71"/>
      <c r="G384" s="98"/>
      <c r="H384" s="98"/>
      <c r="I384" s="25"/>
      <c r="J384" s="99"/>
      <c r="K384" s="99"/>
      <c r="L384" s="99"/>
      <c r="M384" s="100"/>
      <c r="N384" s="101"/>
      <c r="O384" s="102"/>
      <c r="P384" s="103"/>
      <c r="Q384" s="103"/>
      <c r="R384" s="38"/>
      <c r="S384" s="38"/>
      <c r="T384" s="39"/>
    </row>
    <row r="385" spans="1:20">
      <c r="A385" s="70"/>
      <c r="B385" s="71"/>
      <c r="C385" s="71"/>
      <c r="D385" s="71"/>
      <c r="E385" s="71"/>
      <c r="G385" s="98"/>
      <c r="H385" s="98"/>
      <c r="I385" s="25"/>
      <c r="J385" s="99"/>
      <c r="K385" s="99"/>
      <c r="L385" s="99"/>
      <c r="M385" s="100"/>
      <c r="N385" s="101"/>
      <c r="O385" s="102"/>
      <c r="P385" s="103"/>
      <c r="Q385" s="103"/>
      <c r="R385" s="38"/>
      <c r="S385" s="38"/>
      <c r="T385" s="39"/>
    </row>
    <row r="386" spans="1:20">
      <c r="A386" s="70"/>
      <c r="B386" s="71"/>
      <c r="C386" s="71"/>
      <c r="D386" s="71"/>
      <c r="E386" s="71"/>
      <c r="G386" s="98"/>
      <c r="H386" s="98"/>
      <c r="I386" s="25"/>
      <c r="J386" s="99"/>
      <c r="K386" s="99"/>
      <c r="L386" s="99"/>
      <c r="M386" s="100"/>
      <c r="N386" s="101"/>
      <c r="O386" s="102"/>
      <c r="P386" s="103"/>
      <c r="Q386" s="103"/>
      <c r="R386" s="38"/>
      <c r="S386" s="38"/>
      <c r="T386" s="39"/>
    </row>
    <row r="387" spans="1:20">
      <c r="A387" s="70"/>
      <c r="B387" s="71"/>
      <c r="C387" s="71"/>
      <c r="D387" s="71"/>
      <c r="E387" s="71"/>
      <c r="G387" s="98"/>
      <c r="H387" s="98"/>
      <c r="I387" s="25"/>
      <c r="J387" s="99"/>
      <c r="K387" s="99"/>
      <c r="L387" s="99"/>
      <c r="M387" s="100"/>
      <c r="N387" s="101"/>
      <c r="O387" s="102"/>
      <c r="P387" s="103"/>
      <c r="Q387" s="103"/>
      <c r="R387" s="38"/>
      <c r="S387" s="38"/>
      <c r="T387" s="39"/>
    </row>
    <row r="388" spans="1:20">
      <c r="A388" s="70"/>
      <c r="B388" s="71"/>
      <c r="C388" s="71"/>
      <c r="D388" s="71"/>
      <c r="E388" s="71"/>
      <c r="G388" s="98"/>
      <c r="H388" s="98"/>
      <c r="I388" s="25"/>
      <c r="J388" s="99"/>
      <c r="K388" s="99"/>
      <c r="L388" s="99"/>
      <c r="M388" s="100"/>
      <c r="N388" s="101"/>
      <c r="O388" s="102"/>
      <c r="P388" s="103"/>
      <c r="Q388" s="103"/>
      <c r="R388" s="38"/>
      <c r="S388" s="38"/>
      <c r="T388" s="39"/>
    </row>
    <row r="389" spans="1:20">
      <c r="A389" s="70"/>
      <c r="B389" s="71"/>
      <c r="C389" s="71"/>
      <c r="D389" s="71"/>
      <c r="E389" s="71"/>
      <c r="G389" s="98"/>
      <c r="H389" s="98"/>
      <c r="I389" s="25"/>
      <c r="J389" s="99"/>
      <c r="K389" s="99"/>
      <c r="L389" s="99"/>
      <c r="M389" s="100"/>
      <c r="N389" s="101"/>
      <c r="O389" s="102"/>
      <c r="P389" s="103"/>
      <c r="Q389" s="103"/>
      <c r="R389" s="38"/>
      <c r="S389" s="38"/>
      <c r="T389" s="39"/>
    </row>
    <row r="390" spans="1:20">
      <c r="A390" s="70"/>
      <c r="B390" s="71"/>
      <c r="C390" s="71"/>
      <c r="D390" s="71"/>
      <c r="E390" s="71"/>
      <c r="G390" s="98"/>
      <c r="H390" s="98"/>
      <c r="I390" s="25"/>
      <c r="J390" s="99"/>
      <c r="K390" s="99"/>
      <c r="L390" s="99"/>
      <c r="M390" s="100"/>
      <c r="N390" s="101"/>
      <c r="O390" s="102"/>
      <c r="P390" s="103"/>
      <c r="Q390" s="103"/>
      <c r="R390" s="38"/>
      <c r="S390" s="38"/>
      <c r="T390" s="39"/>
    </row>
    <row r="391" spans="1:20">
      <c r="A391" s="70"/>
      <c r="B391" s="71"/>
      <c r="C391" s="71"/>
      <c r="D391" s="71"/>
      <c r="E391" s="71"/>
      <c r="G391" s="98"/>
      <c r="H391" s="98"/>
      <c r="I391" s="25"/>
      <c r="J391" s="99"/>
      <c r="K391" s="99"/>
      <c r="L391" s="99"/>
      <c r="M391" s="100"/>
      <c r="N391" s="101"/>
      <c r="O391" s="102"/>
      <c r="P391" s="103"/>
      <c r="Q391" s="103"/>
      <c r="R391" s="38"/>
      <c r="S391" s="38"/>
      <c r="T391" s="39"/>
    </row>
    <row r="392" spans="1:20">
      <c r="A392" s="70"/>
      <c r="B392" s="71"/>
      <c r="C392" s="71"/>
      <c r="D392" s="71"/>
      <c r="E392" s="71"/>
      <c r="G392" s="98"/>
      <c r="H392" s="98"/>
      <c r="I392" s="25"/>
      <c r="J392" s="99"/>
      <c r="K392" s="99"/>
      <c r="L392" s="99"/>
      <c r="M392" s="100"/>
      <c r="N392" s="101"/>
      <c r="O392" s="102"/>
      <c r="P392" s="103"/>
      <c r="Q392" s="103"/>
      <c r="R392" s="38"/>
      <c r="S392" s="38"/>
      <c r="T392" s="39"/>
    </row>
    <row r="393" spans="1:20">
      <c r="A393" s="70"/>
      <c r="B393" s="71"/>
      <c r="C393" s="71"/>
      <c r="D393" s="71"/>
      <c r="E393" s="71"/>
      <c r="G393" s="98"/>
      <c r="H393" s="98"/>
      <c r="I393" s="25"/>
      <c r="J393" s="99"/>
      <c r="K393" s="99"/>
      <c r="L393" s="99"/>
      <c r="M393" s="100"/>
      <c r="N393" s="101"/>
      <c r="O393" s="102"/>
      <c r="P393" s="103"/>
      <c r="Q393" s="103"/>
      <c r="R393" s="38"/>
      <c r="S393" s="38"/>
      <c r="T393" s="39"/>
    </row>
    <row r="394" spans="1:20">
      <c r="A394" s="70"/>
      <c r="B394" s="71"/>
      <c r="C394" s="71"/>
      <c r="D394" s="71"/>
      <c r="E394" s="71"/>
      <c r="G394" s="98"/>
      <c r="H394" s="98"/>
      <c r="I394" s="25"/>
      <c r="J394" s="99"/>
      <c r="K394" s="99"/>
      <c r="L394" s="99"/>
      <c r="M394" s="100"/>
      <c r="N394" s="101"/>
      <c r="O394" s="102"/>
      <c r="P394" s="103"/>
      <c r="Q394" s="103"/>
      <c r="R394" s="38"/>
      <c r="S394" s="38"/>
      <c r="T394" s="39"/>
    </row>
    <row r="395" spans="1:20">
      <c r="A395" s="70"/>
      <c r="B395" s="71"/>
      <c r="C395" s="71"/>
      <c r="D395" s="71"/>
      <c r="E395" s="71"/>
      <c r="G395" s="98"/>
      <c r="H395" s="98"/>
      <c r="I395" s="25"/>
      <c r="J395" s="99"/>
      <c r="K395" s="99"/>
      <c r="L395" s="99"/>
      <c r="M395" s="100"/>
      <c r="N395" s="101"/>
      <c r="O395" s="102"/>
      <c r="P395" s="103"/>
      <c r="Q395" s="103"/>
      <c r="R395" s="38"/>
      <c r="S395" s="38"/>
      <c r="T395" s="39"/>
    </row>
    <row r="396" spans="1:20">
      <c r="A396" s="70"/>
      <c r="B396" s="71"/>
      <c r="C396" s="71"/>
      <c r="D396" s="71"/>
      <c r="E396" s="71"/>
      <c r="G396" s="98"/>
      <c r="H396" s="98"/>
      <c r="I396" s="25"/>
      <c r="J396" s="99"/>
      <c r="K396" s="99"/>
      <c r="L396" s="99"/>
      <c r="M396" s="100"/>
      <c r="N396" s="101"/>
      <c r="O396" s="102"/>
      <c r="P396" s="103"/>
      <c r="Q396" s="103"/>
      <c r="R396" s="38"/>
      <c r="S396" s="38"/>
      <c r="T396" s="39"/>
    </row>
    <row r="397" spans="1:20">
      <c r="A397" s="70"/>
      <c r="B397" s="71"/>
      <c r="C397" s="71"/>
      <c r="D397" s="71"/>
      <c r="E397" s="71"/>
      <c r="G397" s="98"/>
      <c r="H397" s="98"/>
      <c r="I397" s="25"/>
      <c r="J397" s="99"/>
      <c r="K397" s="99"/>
      <c r="L397" s="99"/>
      <c r="M397" s="100"/>
      <c r="N397" s="101"/>
      <c r="O397" s="102"/>
      <c r="P397" s="103"/>
      <c r="Q397" s="103"/>
      <c r="R397" s="38"/>
      <c r="S397" s="38"/>
      <c r="T397" s="39"/>
    </row>
    <row r="398" spans="1:20">
      <c r="A398" s="70"/>
      <c r="B398" s="71"/>
      <c r="C398" s="71"/>
      <c r="D398" s="71"/>
      <c r="E398" s="71"/>
      <c r="G398" s="98"/>
      <c r="H398" s="98"/>
      <c r="I398" s="25"/>
      <c r="J398" s="99"/>
      <c r="K398" s="99"/>
      <c r="L398" s="99"/>
      <c r="M398" s="100"/>
      <c r="N398" s="101"/>
      <c r="O398" s="102"/>
      <c r="P398" s="103"/>
      <c r="Q398" s="103"/>
      <c r="R398" s="38"/>
      <c r="S398" s="38"/>
      <c r="T398" s="39"/>
    </row>
    <row r="399" spans="1:20">
      <c r="A399" s="70"/>
      <c r="B399" s="71"/>
      <c r="C399" s="71"/>
      <c r="D399" s="71"/>
      <c r="E399" s="71"/>
      <c r="G399" s="98"/>
      <c r="H399" s="98"/>
      <c r="I399" s="25"/>
      <c r="J399" s="99"/>
      <c r="K399" s="99"/>
      <c r="L399" s="99"/>
      <c r="M399" s="100"/>
      <c r="N399" s="101"/>
      <c r="O399" s="102"/>
      <c r="P399" s="103"/>
      <c r="Q399" s="103"/>
      <c r="R399" s="38"/>
      <c r="S399" s="38"/>
      <c r="T399" s="39"/>
    </row>
    <row r="400" spans="1:20">
      <c r="A400" s="70"/>
      <c r="B400" s="71"/>
      <c r="C400" s="71"/>
      <c r="D400" s="71"/>
      <c r="E400" s="71"/>
      <c r="G400" s="98"/>
      <c r="H400" s="98"/>
      <c r="I400" s="25"/>
      <c r="J400" s="99"/>
      <c r="K400" s="99"/>
      <c r="L400" s="99"/>
      <c r="M400" s="100"/>
      <c r="N400" s="101"/>
      <c r="O400" s="102"/>
      <c r="P400" s="103"/>
      <c r="Q400" s="103"/>
      <c r="R400" s="38"/>
      <c r="S400" s="38"/>
      <c r="T400" s="39"/>
    </row>
    <row r="401" spans="1:20">
      <c r="A401" s="70"/>
      <c r="B401" s="71"/>
      <c r="C401" s="71"/>
      <c r="D401" s="71"/>
      <c r="E401" s="71"/>
      <c r="G401" s="98"/>
      <c r="H401" s="98"/>
      <c r="I401" s="25"/>
      <c r="J401" s="99"/>
      <c r="K401" s="99"/>
      <c r="L401" s="99"/>
      <c r="M401" s="100"/>
      <c r="N401" s="101"/>
      <c r="O401" s="102"/>
      <c r="P401" s="103"/>
      <c r="Q401" s="103"/>
      <c r="R401" s="38"/>
      <c r="S401" s="38"/>
      <c r="T401" s="39"/>
    </row>
    <row r="402" spans="1:20">
      <c r="A402" s="70"/>
      <c r="B402" s="71"/>
      <c r="C402" s="71"/>
      <c r="D402" s="71"/>
      <c r="E402" s="71"/>
      <c r="G402" s="98"/>
      <c r="H402" s="98"/>
      <c r="I402" s="25"/>
      <c r="J402" s="99"/>
      <c r="K402" s="99"/>
      <c r="L402" s="99"/>
      <c r="M402" s="100"/>
      <c r="N402" s="101"/>
      <c r="O402" s="102"/>
      <c r="P402" s="103"/>
      <c r="Q402" s="103"/>
      <c r="R402" s="38"/>
      <c r="S402" s="38"/>
      <c r="T402" s="39"/>
    </row>
    <row r="403" spans="1:20">
      <c r="A403" s="70"/>
      <c r="B403" s="71"/>
      <c r="C403" s="71"/>
      <c r="D403" s="71"/>
      <c r="E403" s="71"/>
      <c r="G403" s="98"/>
      <c r="H403" s="98"/>
      <c r="I403" s="25"/>
      <c r="J403" s="99"/>
      <c r="K403" s="99"/>
      <c r="L403" s="99"/>
      <c r="M403" s="100"/>
      <c r="N403" s="101"/>
      <c r="O403" s="102"/>
      <c r="P403" s="103"/>
      <c r="Q403" s="103"/>
      <c r="R403" s="38"/>
      <c r="S403" s="38"/>
      <c r="T403" s="39"/>
    </row>
    <row r="404" spans="1:20">
      <c r="A404" s="70"/>
      <c r="B404" s="71"/>
      <c r="C404" s="71"/>
      <c r="D404" s="71"/>
      <c r="E404" s="71"/>
      <c r="G404" s="98"/>
      <c r="H404" s="98"/>
      <c r="I404" s="25"/>
      <c r="J404" s="99"/>
      <c r="K404" s="99"/>
      <c r="L404" s="99"/>
      <c r="M404" s="100"/>
      <c r="N404" s="101"/>
      <c r="O404" s="102"/>
      <c r="P404" s="103"/>
      <c r="Q404" s="103"/>
      <c r="R404" s="38"/>
      <c r="S404" s="38"/>
      <c r="T404" s="39"/>
    </row>
    <row r="405" spans="1:20">
      <c r="A405" s="70"/>
      <c r="B405" s="71"/>
      <c r="C405" s="71"/>
      <c r="D405" s="71"/>
      <c r="E405" s="71"/>
      <c r="G405" s="98"/>
      <c r="H405" s="98"/>
      <c r="I405" s="25"/>
      <c r="J405" s="99"/>
      <c r="K405" s="99"/>
      <c r="L405" s="99"/>
      <c r="M405" s="100"/>
      <c r="N405" s="101"/>
      <c r="O405" s="102"/>
      <c r="P405" s="103"/>
      <c r="Q405" s="103"/>
      <c r="R405" s="38"/>
      <c r="S405" s="38"/>
      <c r="T405" s="39"/>
    </row>
    <row r="406" spans="1:20">
      <c r="A406" s="70"/>
      <c r="B406" s="71"/>
      <c r="C406" s="71"/>
      <c r="D406" s="71"/>
      <c r="E406" s="71"/>
      <c r="G406" s="98"/>
      <c r="H406" s="98"/>
      <c r="I406" s="25"/>
      <c r="J406" s="99"/>
      <c r="K406" s="99"/>
      <c r="L406" s="99"/>
      <c r="M406" s="100"/>
      <c r="N406" s="101"/>
      <c r="O406" s="102"/>
      <c r="P406" s="103"/>
      <c r="Q406" s="103"/>
      <c r="R406" s="38"/>
      <c r="S406" s="38"/>
      <c r="T406" s="39"/>
    </row>
    <row r="407" spans="1:20">
      <c r="A407" s="70"/>
      <c r="B407" s="71"/>
      <c r="C407" s="71"/>
      <c r="D407" s="71"/>
      <c r="E407" s="71"/>
      <c r="G407" s="98"/>
      <c r="H407" s="98"/>
      <c r="I407" s="25"/>
      <c r="J407" s="99"/>
      <c r="K407" s="99"/>
      <c r="L407" s="99"/>
      <c r="M407" s="100"/>
      <c r="N407" s="101"/>
      <c r="O407" s="102"/>
      <c r="P407" s="103"/>
      <c r="Q407" s="103"/>
      <c r="R407" s="38"/>
      <c r="S407" s="38"/>
      <c r="T407" s="39"/>
    </row>
    <row r="408" spans="1:20">
      <c r="A408" s="70"/>
      <c r="B408" s="71"/>
      <c r="C408" s="71"/>
      <c r="D408" s="71"/>
      <c r="E408" s="71"/>
      <c r="G408" s="98"/>
      <c r="H408" s="98"/>
      <c r="I408" s="25"/>
      <c r="J408" s="99"/>
      <c r="K408" s="99"/>
      <c r="L408" s="99"/>
      <c r="M408" s="100"/>
      <c r="N408" s="101"/>
      <c r="O408" s="102"/>
      <c r="P408" s="103"/>
      <c r="Q408" s="103"/>
      <c r="R408" s="38"/>
      <c r="S408" s="38"/>
      <c r="T408" s="39"/>
    </row>
    <row r="409" spans="1:20">
      <c r="A409" s="70"/>
      <c r="B409" s="71"/>
      <c r="C409" s="71"/>
      <c r="D409" s="71"/>
      <c r="E409" s="71"/>
      <c r="G409" s="98"/>
      <c r="H409" s="98"/>
      <c r="I409" s="25"/>
      <c r="J409" s="99"/>
      <c r="K409" s="99"/>
      <c r="L409" s="99"/>
      <c r="M409" s="100"/>
      <c r="N409" s="101"/>
      <c r="O409" s="102"/>
      <c r="P409" s="103"/>
      <c r="Q409" s="103"/>
      <c r="R409" s="38"/>
      <c r="S409" s="38"/>
      <c r="T409" s="39"/>
    </row>
    <row r="410" spans="1:20">
      <c r="A410" s="70"/>
      <c r="B410" s="71"/>
      <c r="C410" s="71"/>
      <c r="D410" s="71"/>
      <c r="E410" s="71"/>
      <c r="G410" s="98"/>
      <c r="H410" s="98"/>
      <c r="I410" s="25"/>
      <c r="J410" s="99"/>
      <c r="K410" s="99"/>
      <c r="L410" s="99"/>
      <c r="M410" s="100"/>
      <c r="N410" s="101"/>
      <c r="O410" s="102"/>
      <c r="P410" s="103"/>
      <c r="Q410" s="103"/>
      <c r="R410" s="38"/>
      <c r="S410" s="38"/>
      <c r="T410" s="39"/>
    </row>
    <row r="411" spans="1:20">
      <c r="A411" s="70"/>
      <c r="B411" s="71"/>
      <c r="C411" s="71"/>
      <c r="D411" s="71"/>
      <c r="E411" s="71"/>
      <c r="G411" s="98"/>
      <c r="H411" s="98"/>
      <c r="I411" s="25"/>
      <c r="J411" s="99"/>
      <c r="K411" s="99"/>
      <c r="L411" s="99"/>
      <c r="M411" s="100"/>
      <c r="N411" s="101"/>
      <c r="O411" s="102"/>
      <c r="P411" s="103"/>
      <c r="Q411" s="103"/>
      <c r="R411" s="38"/>
      <c r="S411" s="38"/>
      <c r="T411" s="39"/>
    </row>
    <row r="412" spans="1:20">
      <c r="A412" s="70"/>
      <c r="B412" s="71"/>
      <c r="C412" s="71"/>
      <c r="D412" s="71"/>
      <c r="E412" s="71"/>
      <c r="G412" s="98"/>
      <c r="H412" s="98"/>
      <c r="I412" s="25"/>
      <c r="J412" s="99"/>
      <c r="K412" s="99"/>
      <c r="L412" s="99"/>
      <c r="M412" s="100"/>
      <c r="N412" s="101"/>
      <c r="O412" s="102"/>
      <c r="P412" s="103"/>
      <c r="Q412" s="103"/>
      <c r="R412" s="38"/>
      <c r="S412" s="38"/>
      <c r="T412" s="39"/>
    </row>
    <row r="413" spans="1:20">
      <c r="A413" s="70"/>
      <c r="B413" s="71"/>
      <c r="C413" s="71"/>
      <c r="D413" s="71"/>
      <c r="E413" s="71"/>
      <c r="G413" s="98"/>
      <c r="H413" s="98"/>
      <c r="I413" s="25"/>
      <c r="J413" s="99"/>
      <c r="K413" s="99"/>
      <c r="L413" s="99"/>
      <c r="M413" s="100"/>
      <c r="N413" s="101"/>
      <c r="O413" s="102"/>
      <c r="P413" s="103"/>
      <c r="Q413" s="103"/>
      <c r="R413" s="38"/>
      <c r="S413" s="38"/>
      <c r="T413" s="39"/>
    </row>
    <row r="414" spans="1:20">
      <c r="A414" s="70"/>
      <c r="B414" s="71"/>
      <c r="C414" s="71"/>
      <c r="D414" s="71"/>
      <c r="E414" s="71"/>
      <c r="G414" s="98"/>
      <c r="H414" s="98"/>
      <c r="I414" s="25"/>
      <c r="J414" s="99"/>
      <c r="K414" s="99"/>
      <c r="L414" s="99"/>
      <c r="M414" s="100"/>
      <c r="N414" s="101"/>
      <c r="O414" s="102"/>
      <c r="P414" s="103"/>
      <c r="Q414" s="103"/>
      <c r="R414" s="38"/>
      <c r="S414" s="38"/>
      <c r="T414" s="39"/>
    </row>
    <row r="415" spans="1:20">
      <c r="A415" s="70"/>
      <c r="B415" s="71"/>
      <c r="C415" s="71"/>
      <c r="D415" s="71"/>
      <c r="E415" s="71"/>
      <c r="G415" s="98"/>
      <c r="H415" s="98"/>
      <c r="I415" s="25"/>
      <c r="J415" s="99"/>
      <c r="K415" s="99"/>
      <c r="L415" s="99"/>
      <c r="M415" s="100"/>
      <c r="N415" s="101"/>
      <c r="O415" s="102"/>
      <c r="P415" s="103"/>
      <c r="Q415" s="103"/>
      <c r="R415" s="38"/>
      <c r="S415" s="38"/>
      <c r="T415" s="39"/>
    </row>
    <row r="416" spans="1:20">
      <c r="A416" s="70"/>
      <c r="B416" s="71"/>
      <c r="C416" s="71"/>
      <c r="D416" s="71"/>
      <c r="E416" s="71"/>
      <c r="G416" s="98"/>
      <c r="H416" s="98"/>
      <c r="I416" s="25"/>
      <c r="J416" s="99"/>
      <c r="K416" s="99"/>
      <c r="L416" s="99"/>
      <c r="M416" s="100"/>
      <c r="N416" s="101"/>
      <c r="O416" s="102"/>
      <c r="P416" s="103"/>
      <c r="Q416" s="103"/>
      <c r="R416" s="38"/>
      <c r="S416" s="38"/>
      <c r="T416" s="39"/>
    </row>
    <row r="417" spans="1:20">
      <c r="A417" s="70"/>
      <c r="B417" s="71"/>
      <c r="C417" s="71"/>
      <c r="D417" s="71"/>
      <c r="E417" s="71"/>
      <c r="G417" s="98"/>
      <c r="H417" s="98"/>
      <c r="I417" s="25"/>
      <c r="J417" s="99"/>
      <c r="K417" s="99"/>
      <c r="L417" s="99"/>
      <c r="M417" s="100"/>
      <c r="N417" s="101"/>
      <c r="O417" s="102"/>
      <c r="P417" s="103"/>
      <c r="Q417" s="103"/>
      <c r="R417" s="38"/>
      <c r="S417" s="38"/>
      <c r="T417" s="39"/>
    </row>
    <row r="418" spans="1:20">
      <c r="A418" s="70"/>
      <c r="B418" s="71"/>
      <c r="C418" s="71"/>
      <c r="D418" s="71"/>
      <c r="E418" s="71"/>
      <c r="G418" s="98"/>
      <c r="H418" s="98"/>
      <c r="I418" s="25"/>
      <c r="J418" s="99"/>
      <c r="K418" s="99"/>
      <c r="L418" s="99"/>
      <c r="M418" s="100"/>
      <c r="N418" s="101"/>
      <c r="O418" s="102"/>
      <c r="P418" s="103"/>
      <c r="Q418" s="103"/>
      <c r="R418" s="38"/>
      <c r="S418" s="38"/>
      <c r="T418" s="39"/>
    </row>
    <row r="419" spans="1:20">
      <c r="A419" s="70"/>
      <c r="B419" s="71"/>
      <c r="C419" s="71"/>
      <c r="D419" s="71"/>
      <c r="E419" s="71"/>
      <c r="G419" s="98"/>
      <c r="H419" s="98"/>
      <c r="I419" s="25"/>
      <c r="J419" s="99"/>
      <c r="K419" s="99"/>
      <c r="L419" s="99"/>
      <c r="M419" s="100"/>
      <c r="N419" s="101"/>
      <c r="O419" s="102"/>
      <c r="P419" s="103"/>
      <c r="Q419" s="103"/>
      <c r="R419" s="38"/>
      <c r="S419" s="38"/>
      <c r="T419" s="39"/>
    </row>
    <row r="420" spans="1:20">
      <c r="A420" s="70"/>
      <c r="B420" s="71"/>
      <c r="C420" s="71"/>
      <c r="D420" s="71"/>
      <c r="E420" s="71"/>
      <c r="G420" s="98"/>
      <c r="H420" s="98"/>
      <c r="I420" s="25"/>
      <c r="J420" s="99"/>
      <c r="K420" s="99"/>
      <c r="L420" s="99"/>
      <c r="M420" s="100"/>
      <c r="N420" s="101"/>
      <c r="O420" s="102"/>
      <c r="P420" s="103"/>
      <c r="Q420" s="103"/>
      <c r="R420" s="38"/>
      <c r="S420" s="38"/>
      <c r="T420" s="39"/>
    </row>
    <row r="421" spans="1:20">
      <c r="A421" s="70"/>
      <c r="B421" s="71"/>
      <c r="C421" s="71"/>
      <c r="D421" s="71"/>
      <c r="E421" s="71"/>
      <c r="G421" s="98"/>
      <c r="H421" s="98"/>
      <c r="I421" s="25"/>
      <c r="J421" s="99"/>
      <c r="K421" s="99"/>
      <c r="L421" s="99"/>
      <c r="M421" s="100"/>
      <c r="N421" s="101"/>
      <c r="O421" s="102"/>
      <c r="P421" s="103"/>
      <c r="Q421" s="103"/>
      <c r="R421" s="38"/>
      <c r="S421" s="38"/>
      <c r="T421" s="39"/>
    </row>
    <row r="422" spans="1:20">
      <c r="A422" s="70"/>
      <c r="B422" s="71"/>
      <c r="C422" s="71"/>
      <c r="D422" s="71"/>
      <c r="E422" s="71"/>
      <c r="G422" s="98"/>
      <c r="H422" s="98"/>
      <c r="I422" s="25"/>
      <c r="J422" s="99"/>
      <c r="K422" s="99"/>
      <c r="L422" s="99"/>
      <c r="M422" s="100"/>
      <c r="N422" s="101"/>
      <c r="O422" s="102"/>
      <c r="P422" s="103"/>
      <c r="Q422" s="103"/>
      <c r="R422" s="38"/>
      <c r="S422" s="38"/>
      <c r="T422" s="39"/>
    </row>
    <row r="423" spans="1:20">
      <c r="A423" s="70"/>
      <c r="B423" s="71"/>
      <c r="C423" s="71"/>
      <c r="D423" s="71"/>
      <c r="E423" s="71"/>
      <c r="G423" s="98"/>
      <c r="H423" s="98"/>
      <c r="I423" s="25"/>
      <c r="J423" s="99"/>
      <c r="K423" s="99"/>
      <c r="L423" s="99"/>
      <c r="M423" s="100"/>
      <c r="N423" s="101"/>
      <c r="O423" s="102"/>
      <c r="P423" s="103"/>
      <c r="Q423" s="103"/>
      <c r="R423" s="38"/>
      <c r="S423" s="38"/>
      <c r="T423" s="39"/>
    </row>
    <row r="424" spans="1:20">
      <c r="A424" s="70"/>
      <c r="B424" s="71"/>
      <c r="C424" s="71"/>
      <c r="D424" s="71"/>
      <c r="E424" s="71"/>
      <c r="G424" s="98"/>
      <c r="H424" s="98"/>
      <c r="I424" s="25"/>
      <c r="J424" s="99"/>
      <c r="K424" s="99"/>
      <c r="L424" s="99"/>
      <c r="M424" s="100"/>
      <c r="N424" s="101"/>
      <c r="O424" s="102"/>
      <c r="P424" s="103"/>
      <c r="Q424" s="103"/>
      <c r="R424" s="38"/>
      <c r="S424" s="38"/>
      <c r="T424" s="39"/>
    </row>
    <row r="425" spans="1:20">
      <c r="A425" s="70"/>
      <c r="B425" s="71"/>
      <c r="C425" s="71"/>
      <c r="D425" s="71"/>
      <c r="E425" s="71"/>
      <c r="G425" s="98"/>
      <c r="H425" s="98"/>
      <c r="I425" s="25"/>
      <c r="J425" s="99"/>
      <c r="K425" s="99"/>
      <c r="L425" s="99"/>
      <c r="M425" s="100"/>
      <c r="N425" s="101"/>
      <c r="O425" s="102"/>
      <c r="P425" s="103"/>
      <c r="Q425" s="103"/>
      <c r="R425" s="38"/>
      <c r="S425" s="38"/>
      <c r="T425" s="39"/>
    </row>
    <row r="426" spans="1:20">
      <c r="A426" s="70"/>
      <c r="B426" s="71"/>
      <c r="C426" s="71"/>
      <c r="D426" s="71"/>
      <c r="E426" s="71"/>
      <c r="G426" s="98"/>
      <c r="H426" s="98"/>
      <c r="I426" s="25"/>
      <c r="J426" s="99"/>
      <c r="K426" s="99"/>
      <c r="L426" s="99"/>
      <c r="M426" s="100"/>
      <c r="N426" s="101"/>
      <c r="O426" s="102"/>
      <c r="P426" s="103"/>
      <c r="Q426" s="103"/>
      <c r="R426" s="38"/>
      <c r="S426" s="38"/>
      <c r="T426" s="39"/>
    </row>
    <row r="427" spans="1:20">
      <c r="A427" s="70"/>
      <c r="B427" s="71"/>
      <c r="C427" s="71"/>
      <c r="D427" s="71"/>
      <c r="E427" s="71"/>
      <c r="G427" s="98"/>
      <c r="H427" s="98"/>
      <c r="I427" s="25"/>
      <c r="J427" s="99"/>
      <c r="K427" s="99"/>
      <c r="L427" s="99"/>
      <c r="M427" s="100"/>
      <c r="N427" s="101"/>
      <c r="O427" s="102"/>
      <c r="P427" s="103"/>
      <c r="Q427" s="103"/>
      <c r="R427" s="38"/>
      <c r="S427" s="38"/>
      <c r="T427" s="39"/>
    </row>
    <row r="428" spans="1:20">
      <c r="A428" s="70"/>
      <c r="B428" s="71"/>
      <c r="C428" s="71"/>
      <c r="D428" s="71"/>
      <c r="E428" s="71"/>
      <c r="G428" s="98"/>
      <c r="H428" s="98"/>
      <c r="I428" s="25"/>
      <c r="J428" s="99"/>
      <c r="K428" s="99"/>
      <c r="L428" s="99"/>
      <c r="M428" s="100"/>
      <c r="N428" s="101"/>
      <c r="O428" s="102"/>
      <c r="P428" s="103"/>
      <c r="Q428" s="103"/>
      <c r="R428" s="38"/>
      <c r="S428" s="38"/>
      <c r="T428" s="39"/>
    </row>
    <row r="429" spans="1:20">
      <c r="A429" s="70"/>
      <c r="B429" s="71"/>
      <c r="C429" s="71"/>
      <c r="D429" s="71"/>
      <c r="E429" s="71"/>
      <c r="G429" s="98"/>
      <c r="H429" s="98"/>
      <c r="I429" s="25"/>
      <c r="J429" s="99"/>
      <c r="K429" s="99"/>
      <c r="L429" s="99"/>
      <c r="M429" s="100"/>
      <c r="N429" s="101"/>
      <c r="O429" s="102"/>
      <c r="P429" s="103"/>
      <c r="Q429" s="103"/>
      <c r="R429" s="38"/>
      <c r="S429" s="38"/>
      <c r="T429" s="39"/>
    </row>
    <row r="430" spans="1:20">
      <c r="A430" s="70"/>
      <c r="B430" s="71"/>
      <c r="C430" s="71"/>
      <c r="D430" s="71"/>
      <c r="E430" s="71"/>
      <c r="G430" s="98"/>
      <c r="H430" s="98"/>
      <c r="I430" s="25"/>
      <c r="J430" s="99"/>
      <c r="K430" s="99"/>
      <c r="L430" s="99"/>
      <c r="M430" s="100"/>
      <c r="N430" s="101"/>
      <c r="O430" s="102"/>
      <c r="P430" s="103"/>
      <c r="Q430" s="103"/>
      <c r="R430" s="38"/>
      <c r="S430" s="38"/>
      <c r="T430" s="39"/>
    </row>
    <row r="431" spans="1:20">
      <c r="A431" s="70"/>
      <c r="B431" s="71"/>
      <c r="C431" s="71"/>
      <c r="D431" s="71"/>
      <c r="E431" s="71"/>
      <c r="G431" s="98"/>
      <c r="H431" s="98"/>
      <c r="I431" s="25"/>
      <c r="J431" s="99"/>
      <c r="K431" s="99"/>
      <c r="L431" s="99"/>
      <c r="M431" s="100"/>
      <c r="N431" s="101"/>
      <c r="O431" s="102"/>
      <c r="P431" s="103"/>
      <c r="Q431" s="103"/>
      <c r="R431" s="38"/>
      <c r="S431" s="38"/>
      <c r="T431" s="39"/>
    </row>
    <row r="432" spans="1:20">
      <c r="A432" s="70"/>
      <c r="B432" s="71"/>
      <c r="C432" s="71"/>
      <c r="D432" s="71"/>
      <c r="E432" s="71"/>
      <c r="G432" s="98"/>
      <c r="H432" s="98"/>
      <c r="I432" s="25"/>
      <c r="J432" s="99"/>
      <c r="K432" s="99"/>
      <c r="L432" s="99"/>
      <c r="M432" s="100"/>
      <c r="N432" s="101"/>
      <c r="O432" s="102"/>
      <c r="P432" s="103"/>
      <c r="Q432" s="103"/>
      <c r="R432" s="38"/>
      <c r="S432" s="38"/>
      <c r="T432" s="39"/>
    </row>
    <row r="433" spans="1:20">
      <c r="A433" s="70"/>
      <c r="B433" s="71"/>
      <c r="C433" s="71"/>
      <c r="D433" s="71"/>
      <c r="E433" s="71"/>
      <c r="G433" s="98"/>
      <c r="H433" s="98"/>
      <c r="I433" s="25"/>
      <c r="J433" s="99"/>
      <c r="K433" s="99"/>
      <c r="L433" s="99"/>
      <c r="M433" s="100"/>
      <c r="N433" s="101"/>
      <c r="O433" s="102"/>
      <c r="P433" s="103"/>
      <c r="Q433" s="103"/>
      <c r="R433" s="38"/>
      <c r="S433" s="38"/>
      <c r="T433" s="39"/>
    </row>
    <row r="434" spans="1:20">
      <c r="A434" s="70"/>
      <c r="B434" s="71"/>
      <c r="C434" s="71"/>
      <c r="D434" s="71"/>
      <c r="E434" s="71"/>
      <c r="G434" s="98"/>
      <c r="H434" s="98"/>
      <c r="I434" s="25"/>
      <c r="J434" s="99"/>
      <c r="K434" s="99"/>
      <c r="L434" s="99"/>
      <c r="M434" s="100"/>
      <c r="N434" s="101"/>
      <c r="O434" s="102"/>
      <c r="P434" s="103"/>
      <c r="Q434" s="103"/>
      <c r="R434" s="38"/>
      <c r="S434" s="38"/>
      <c r="T434" s="39"/>
    </row>
    <row r="435" spans="1:20">
      <c r="A435" s="70"/>
      <c r="B435" s="71"/>
      <c r="C435" s="71"/>
      <c r="D435" s="71"/>
      <c r="E435" s="71"/>
      <c r="G435" s="98"/>
      <c r="H435" s="98"/>
      <c r="I435" s="25"/>
      <c r="J435" s="99"/>
      <c r="K435" s="99"/>
      <c r="L435" s="99"/>
      <c r="M435" s="100"/>
      <c r="N435" s="101"/>
      <c r="O435" s="102"/>
      <c r="P435" s="103"/>
      <c r="Q435" s="103"/>
      <c r="R435" s="38"/>
      <c r="S435" s="38"/>
      <c r="T435" s="39"/>
    </row>
    <row r="436" spans="1:20">
      <c r="A436" s="70"/>
      <c r="B436" s="71"/>
      <c r="C436" s="71"/>
      <c r="D436" s="71"/>
      <c r="E436" s="71"/>
      <c r="G436" s="98"/>
      <c r="H436" s="98"/>
      <c r="I436" s="25"/>
      <c r="J436" s="99"/>
      <c r="K436" s="99"/>
      <c r="L436" s="99"/>
      <c r="M436" s="100"/>
      <c r="N436" s="101"/>
      <c r="O436" s="102"/>
      <c r="P436" s="103"/>
      <c r="Q436" s="103"/>
      <c r="R436" s="38"/>
      <c r="S436" s="38"/>
      <c r="T436" s="39"/>
    </row>
    <row r="437" spans="1:20">
      <c r="A437" s="70"/>
      <c r="B437" s="71"/>
      <c r="C437" s="71"/>
      <c r="D437" s="71"/>
      <c r="E437" s="71"/>
      <c r="G437" s="98"/>
      <c r="H437" s="98"/>
      <c r="I437" s="25"/>
      <c r="J437" s="99"/>
      <c r="K437" s="99"/>
      <c r="L437" s="99"/>
      <c r="M437" s="100"/>
      <c r="N437" s="101"/>
      <c r="O437" s="102"/>
      <c r="P437" s="103"/>
      <c r="Q437" s="103"/>
      <c r="R437" s="38"/>
      <c r="S437" s="38"/>
      <c r="T437" s="39"/>
    </row>
    <row r="438" spans="1:20">
      <c r="A438" s="70"/>
      <c r="B438" s="71"/>
      <c r="C438" s="71"/>
      <c r="D438" s="71"/>
      <c r="E438" s="71"/>
      <c r="G438" s="98"/>
      <c r="H438" s="98"/>
      <c r="I438" s="25"/>
      <c r="J438" s="99"/>
      <c r="K438" s="99"/>
      <c r="L438" s="99"/>
      <c r="M438" s="100"/>
      <c r="N438" s="101"/>
      <c r="O438" s="102"/>
      <c r="P438" s="103"/>
      <c r="Q438" s="103"/>
      <c r="R438" s="38"/>
      <c r="S438" s="38"/>
      <c r="T438" s="39"/>
    </row>
    <row r="439" spans="1:20">
      <c r="A439" s="70"/>
      <c r="B439" s="71"/>
      <c r="C439" s="71"/>
      <c r="D439" s="71"/>
      <c r="E439" s="71"/>
      <c r="G439" s="98"/>
      <c r="H439" s="98"/>
      <c r="I439" s="25"/>
      <c r="J439" s="99"/>
      <c r="K439" s="99"/>
      <c r="L439" s="99"/>
      <c r="M439" s="100"/>
      <c r="N439" s="101"/>
      <c r="O439" s="102"/>
      <c r="P439" s="103"/>
      <c r="Q439" s="103"/>
      <c r="R439" s="38"/>
      <c r="S439" s="38"/>
      <c r="T439" s="39"/>
    </row>
    <row r="440" spans="1:20">
      <c r="A440" s="70"/>
      <c r="B440" s="71"/>
      <c r="C440" s="71"/>
      <c r="D440" s="71"/>
      <c r="E440" s="71"/>
      <c r="G440" s="98"/>
      <c r="H440" s="98"/>
      <c r="I440" s="25"/>
      <c r="J440" s="99"/>
      <c r="K440" s="99"/>
      <c r="L440" s="99"/>
      <c r="M440" s="100"/>
      <c r="N440" s="101"/>
      <c r="O440" s="102"/>
      <c r="P440" s="103"/>
      <c r="Q440" s="103"/>
      <c r="R440" s="38"/>
      <c r="S440" s="38"/>
      <c r="T440" s="39"/>
    </row>
    <row r="441" spans="1:20">
      <c r="A441" s="70"/>
      <c r="B441" s="71"/>
      <c r="C441" s="71"/>
      <c r="D441" s="71"/>
      <c r="E441" s="71"/>
      <c r="G441" s="98"/>
      <c r="H441" s="98"/>
      <c r="I441" s="25"/>
      <c r="J441" s="99"/>
      <c r="K441" s="99"/>
      <c r="L441" s="99"/>
      <c r="M441" s="100"/>
      <c r="N441" s="101"/>
      <c r="O441" s="102"/>
      <c r="P441" s="103"/>
      <c r="Q441" s="103"/>
      <c r="R441" s="38"/>
      <c r="S441" s="38"/>
      <c r="T441" s="39"/>
    </row>
    <row r="442" spans="1:20">
      <c r="A442" s="70"/>
      <c r="B442" s="71"/>
      <c r="C442" s="71"/>
      <c r="D442" s="71"/>
      <c r="E442" s="71"/>
      <c r="G442" s="98"/>
      <c r="H442" s="98"/>
      <c r="I442" s="25"/>
      <c r="J442" s="99"/>
      <c r="K442" s="99"/>
      <c r="L442" s="99"/>
      <c r="M442" s="100"/>
      <c r="N442" s="101"/>
      <c r="O442" s="102"/>
      <c r="P442" s="103"/>
      <c r="Q442" s="103"/>
      <c r="R442" s="38"/>
      <c r="S442" s="38"/>
      <c r="T442" s="39"/>
    </row>
    <row r="443" spans="1:20">
      <c r="A443" s="70"/>
      <c r="B443" s="71"/>
      <c r="C443" s="71"/>
      <c r="D443" s="71"/>
      <c r="E443" s="71"/>
      <c r="G443" s="98"/>
      <c r="H443" s="98"/>
      <c r="I443" s="25"/>
      <c r="J443" s="99"/>
      <c r="K443" s="99"/>
      <c r="L443" s="99"/>
      <c r="M443" s="100"/>
      <c r="N443" s="101"/>
      <c r="O443" s="102"/>
      <c r="P443" s="103"/>
      <c r="Q443" s="103"/>
      <c r="R443" s="38"/>
      <c r="S443" s="38"/>
      <c r="T443" s="39"/>
    </row>
    <row r="444" spans="1:20">
      <c r="A444" s="70"/>
      <c r="B444" s="71"/>
      <c r="C444" s="71"/>
      <c r="D444" s="71"/>
      <c r="E444" s="71"/>
      <c r="G444" s="98"/>
      <c r="H444" s="98"/>
      <c r="I444" s="25"/>
      <c r="J444" s="99"/>
      <c r="K444" s="99"/>
      <c r="L444" s="99"/>
      <c r="M444" s="100"/>
      <c r="N444" s="101"/>
      <c r="O444" s="102"/>
      <c r="P444" s="103"/>
      <c r="Q444" s="103"/>
      <c r="R444" s="38"/>
      <c r="S444" s="38"/>
      <c r="T444" s="39"/>
    </row>
    <row r="445" spans="1:20">
      <c r="A445" s="70"/>
      <c r="B445" s="71"/>
      <c r="C445" s="71"/>
      <c r="D445" s="71"/>
      <c r="E445" s="71"/>
      <c r="G445" s="98"/>
      <c r="H445" s="98"/>
      <c r="I445" s="25"/>
      <c r="J445" s="99"/>
      <c r="K445" s="99"/>
      <c r="L445" s="99"/>
      <c r="M445" s="100"/>
      <c r="N445" s="101"/>
      <c r="O445" s="102"/>
      <c r="P445" s="103"/>
      <c r="Q445" s="103"/>
      <c r="R445" s="38"/>
      <c r="S445" s="38"/>
      <c r="T445" s="39"/>
    </row>
    <row r="446" spans="1:20">
      <c r="A446" s="70"/>
      <c r="B446" s="71"/>
      <c r="C446" s="71"/>
      <c r="D446" s="71"/>
      <c r="E446" s="71"/>
      <c r="G446" s="98"/>
      <c r="H446" s="98"/>
      <c r="I446" s="25"/>
      <c r="J446" s="99"/>
      <c r="K446" s="99"/>
      <c r="L446" s="99"/>
      <c r="M446" s="100"/>
      <c r="N446" s="101"/>
      <c r="O446" s="102"/>
      <c r="P446" s="103"/>
      <c r="Q446" s="103"/>
      <c r="R446" s="38"/>
      <c r="S446" s="38"/>
      <c r="T446" s="39"/>
    </row>
    <row r="447" spans="1:20">
      <c r="A447" s="70"/>
      <c r="B447" s="71"/>
      <c r="C447" s="71"/>
      <c r="D447" s="71"/>
      <c r="E447" s="71"/>
      <c r="G447" s="98"/>
      <c r="H447" s="98"/>
      <c r="I447" s="25"/>
      <c r="J447" s="99"/>
      <c r="K447" s="99"/>
      <c r="L447" s="99"/>
      <c r="M447" s="100"/>
      <c r="N447" s="101"/>
      <c r="O447" s="102"/>
      <c r="P447" s="103"/>
      <c r="Q447" s="103"/>
      <c r="R447" s="38"/>
      <c r="S447" s="38"/>
      <c r="T447" s="39"/>
    </row>
    <row r="448" spans="1:20">
      <c r="A448" s="70"/>
      <c r="B448" s="71"/>
      <c r="C448" s="71"/>
      <c r="D448" s="71"/>
      <c r="E448" s="71"/>
      <c r="G448" s="98"/>
      <c r="H448" s="98"/>
      <c r="I448" s="25"/>
      <c r="J448" s="99"/>
      <c r="K448" s="99"/>
      <c r="L448" s="99"/>
      <c r="M448" s="100"/>
      <c r="N448" s="101"/>
      <c r="O448" s="102"/>
      <c r="P448" s="103"/>
      <c r="Q448" s="103"/>
      <c r="R448" s="38"/>
      <c r="S448" s="38"/>
      <c r="T448" s="39"/>
    </row>
    <row r="449" spans="1:20">
      <c r="A449" s="70"/>
      <c r="B449" s="71"/>
      <c r="C449" s="71"/>
      <c r="D449" s="71"/>
      <c r="E449" s="71"/>
      <c r="G449" s="98"/>
      <c r="H449" s="98"/>
      <c r="I449" s="25"/>
      <c r="J449" s="99"/>
      <c r="K449" s="99"/>
      <c r="L449" s="99"/>
      <c r="M449" s="100"/>
      <c r="N449" s="101"/>
      <c r="O449" s="102"/>
      <c r="P449" s="103"/>
      <c r="Q449" s="103"/>
      <c r="R449" s="38"/>
      <c r="S449" s="38"/>
      <c r="T449" s="39"/>
    </row>
    <row r="450" spans="1:20">
      <c r="A450" s="70"/>
      <c r="B450" s="71"/>
      <c r="C450" s="71"/>
      <c r="D450" s="71"/>
      <c r="E450" s="71"/>
      <c r="G450" s="98"/>
      <c r="H450" s="98"/>
      <c r="I450" s="25"/>
      <c r="J450" s="99"/>
      <c r="K450" s="99"/>
      <c r="L450" s="99"/>
      <c r="M450" s="100"/>
      <c r="N450" s="101"/>
      <c r="O450" s="102"/>
      <c r="P450" s="103"/>
      <c r="Q450" s="103"/>
      <c r="R450" s="38"/>
      <c r="S450" s="38"/>
      <c r="T450" s="39"/>
    </row>
    <row r="451" spans="1:20">
      <c r="A451" s="70"/>
      <c r="B451" s="71"/>
      <c r="C451" s="71"/>
      <c r="D451" s="71"/>
      <c r="E451" s="71"/>
      <c r="G451" s="98"/>
      <c r="H451" s="98"/>
      <c r="I451" s="25"/>
      <c r="J451" s="99"/>
      <c r="K451" s="99"/>
      <c r="L451" s="99"/>
      <c r="M451" s="100"/>
      <c r="N451" s="101"/>
      <c r="O451" s="102"/>
      <c r="P451" s="103"/>
      <c r="Q451" s="103"/>
      <c r="R451" s="38"/>
      <c r="S451" s="38"/>
      <c r="T451" s="39"/>
    </row>
    <row r="452" spans="1:20">
      <c r="A452" s="70"/>
      <c r="B452" s="71"/>
      <c r="C452" s="71"/>
      <c r="D452" s="71"/>
      <c r="E452" s="71"/>
      <c r="G452" s="98"/>
      <c r="H452" s="98"/>
      <c r="I452" s="25"/>
      <c r="J452" s="99"/>
      <c r="K452" s="99"/>
      <c r="L452" s="99"/>
      <c r="M452" s="100"/>
      <c r="N452" s="101"/>
      <c r="O452" s="102"/>
      <c r="P452" s="103"/>
      <c r="Q452" s="103"/>
      <c r="R452" s="38"/>
      <c r="S452" s="38"/>
      <c r="T452" s="39"/>
    </row>
    <row r="453" spans="1:20">
      <c r="A453" s="70"/>
      <c r="B453" s="71"/>
      <c r="C453" s="71"/>
      <c r="D453" s="71"/>
      <c r="E453" s="71"/>
      <c r="G453" s="98"/>
      <c r="H453" s="98"/>
      <c r="I453" s="25"/>
      <c r="J453" s="99"/>
      <c r="K453" s="99"/>
      <c r="L453" s="99"/>
      <c r="M453" s="100"/>
      <c r="N453" s="101"/>
      <c r="O453" s="102"/>
      <c r="P453" s="103"/>
      <c r="Q453" s="103"/>
      <c r="R453" s="38"/>
      <c r="S453" s="38"/>
      <c r="T453" s="39"/>
    </row>
    <row r="454" spans="1:20">
      <c r="A454" s="70"/>
      <c r="B454" s="71"/>
      <c r="C454" s="71"/>
      <c r="D454" s="71"/>
      <c r="E454" s="71"/>
      <c r="G454" s="98"/>
      <c r="H454" s="98"/>
      <c r="I454" s="25"/>
      <c r="J454" s="99"/>
      <c r="K454" s="99"/>
      <c r="L454" s="99"/>
      <c r="M454" s="100"/>
      <c r="N454" s="101"/>
      <c r="O454" s="102"/>
      <c r="P454" s="103"/>
      <c r="Q454" s="103"/>
      <c r="R454" s="38"/>
      <c r="S454" s="38"/>
      <c r="T454" s="39"/>
    </row>
    <row r="455" spans="1:20">
      <c r="A455" s="70"/>
      <c r="B455" s="71"/>
      <c r="C455" s="71"/>
      <c r="D455" s="71"/>
      <c r="E455" s="71"/>
      <c r="G455" s="98"/>
      <c r="H455" s="98"/>
      <c r="I455" s="25"/>
      <c r="J455" s="99"/>
      <c r="K455" s="99"/>
      <c r="L455" s="99"/>
      <c r="M455" s="100"/>
      <c r="N455" s="101"/>
      <c r="O455" s="102"/>
      <c r="P455" s="103"/>
      <c r="Q455" s="103"/>
      <c r="R455" s="38"/>
      <c r="S455" s="38"/>
      <c r="T455" s="39"/>
    </row>
    <row r="456" spans="1:20">
      <c r="A456" s="70"/>
      <c r="B456" s="71"/>
      <c r="C456" s="71"/>
      <c r="D456" s="71"/>
      <c r="E456" s="71"/>
      <c r="G456" s="98"/>
      <c r="H456" s="98"/>
      <c r="I456" s="25"/>
      <c r="J456" s="99"/>
      <c r="K456" s="99"/>
      <c r="L456" s="99"/>
      <c r="M456" s="100"/>
      <c r="N456" s="101"/>
      <c r="O456" s="102"/>
      <c r="P456" s="103"/>
      <c r="Q456" s="103"/>
      <c r="R456" s="38"/>
      <c r="S456" s="38"/>
      <c r="T456" s="39"/>
    </row>
    <row r="457" spans="1:20">
      <c r="A457" s="70"/>
      <c r="B457" s="71"/>
      <c r="C457" s="71"/>
      <c r="D457" s="71"/>
      <c r="E457" s="71"/>
      <c r="G457" s="98"/>
      <c r="H457" s="98"/>
      <c r="I457" s="25"/>
      <c r="J457" s="99"/>
      <c r="K457" s="99"/>
      <c r="L457" s="99"/>
      <c r="M457" s="100"/>
      <c r="N457" s="101"/>
      <c r="O457" s="102"/>
      <c r="P457" s="103"/>
      <c r="Q457" s="103"/>
      <c r="R457" s="38"/>
      <c r="S457" s="38"/>
      <c r="T457" s="39"/>
    </row>
    <row r="458" spans="1:20">
      <c r="A458" s="70"/>
      <c r="B458" s="71"/>
      <c r="C458" s="71"/>
      <c r="D458" s="71"/>
      <c r="E458" s="71"/>
      <c r="G458" s="98"/>
      <c r="H458" s="98"/>
      <c r="I458" s="25"/>
      <c r="J458" s="99"/>
      <c r="K458" s="99"/>
      <c r="L458" s="99"/>
      <c r="M458" s="100"/>
      <c r="N458" s="101"/>
      <c r="O458" s="102"/>
      <c r="P458" s="103"/>
      <c r="Q458" s="103"/>
      <c r="R458" s="38"/>
      <c r="S458" s="38"/>
      <c r="T458" s="39"/>
    </row>
    <row r="459" spans="1:20">
      <c r="A459" s="70"/>
      <c r="B459" s="71"/>
      <c r="C459" s="71"/>
      <c r="D459" s="71"/>
      <c r="E459" s="71"/>
      <c r="G459" s="98"/>
      <c r="H459" s="98"/>
      <c r="I459" s="25"/>
      <c r="J459" s="99"/>
      <c r="K459" s="99"/>
      <c r="L459" s="99"/>
      <c r="M459" s="100"/>
      <c r="N459" s="101"/>
      <c r="O459" s="102"/>
      <c r="P459" s="103"/>
      <c r="Q459" s="103"/>
      <c r="R459" s="38"/>
      <c r="S459" s="38"/>
      <c r="T459" s="39"/>
    </row>
    <row r="460" spans="1:20">
      <c r="A460" s="70"/>
      <c r="B460" s="71"/>
      <c r="C460" s="71"/>
      <c r="D460" s="71"/>
      <c r="E460" s="71"/>
      <c r="G460" s="98"/>
      <c r="H460" s="98"/>
      <c r="I460" s="25"/>
      <c r="J460" s="99"/>
      <c r="K460" s="99"/>
      <c r="L460" s="99"/>
      <c r="M460" s="100"/>
      <c r="N460" s="101"/>
      <c r="O460" s="102"/>
      <c r="P460" s="103"/>
      <c r="Q460" s="103"/>
      <c r="R460" s="38"/>
      <c r="S460" s="38"/>
      <c r="T460" s="39"/>
    </row>
    <row r="461" spans="1:20">
      <c r="A461" s="70"/>
      <c r="B461" s="71"/>
      <c r="C461" s="71"/>
      <c r="D461" s="71"/>
      <c r="E461" s="71"/>
      <c r="G461" s="98"/>
      <c r="H461" s="98"/>
      <c r="I461" s="25"/>
      <c r="J461" s="99"/>
      <c r="K461" s="99"/>
      <c r="L461" s="99"/>
      <c r="M461" s="100"/>
      <c r="N461" s="101"/>
      <c r="O461" s="102"/>
      <c r="P461" s="103"/>
      <c r="Q461" s="103"/>
      <c r="R461" s="38"/>
      <c r="S461" s="38"/>
      <c r="T461" s="39"/>
    </row>
    <row r="462" spans="1:20">
      <c r="A462" s="70"/>
      <c r="B462" s="71"/>
      <c r="C462" s="71"/>
      <c r="D462" s="71"/>
      <c r="E462" s="71"/>
      <c r="G462" s="98"/>
      <c r="H462" s="98"/>
      <c r="I462" s="25"/>
      <c r="J462" s="99"/>
      <c r="K462" s="99"/>
      <c r="L462" s="99"/>
      <c r="M462" s="100"/>
      <c r="N462" s="101"/>
      <c r="O462" s="102"/>
      <c r="P462" s="103"/>
      <c r="Q462" s="103"/>
      <c r="R462" s="38"/>
      <c r="S462" s="38"/>
      <c r="T462" s="39"/>
    </row>
    <row r="463" spans="1:20">
      <c r="A463" s="70"/>
      <c r="B463" s="71"/>
      <c r="C463" s="71"/>
      <c r="D463" s="71"/>
      <c r="E463" s="71"/>
      <c r="G463" s="98"/>
      <c r="H463" s="98"/>
      <c r="I463" s="25"/>
      <c r="J463" s="99"/>
      <c r="K463" s="99"/>
      <c r="L463" s="99"/>
      <c r="M463" s="100"/>
      <c r="N463" s="101"/>
      <c r="O463" s="102"/>
      <c r="P463" s="103"/>
      <c r="Q463" s="103"/>
      <c r="R463" s="38"/>
      <c r="S463" s="38"/>
      <c r="T463" s="39"/>
    </row>
    <row r="464" spans="1:20">
      <c r="A464" s="70"/>
      <c r="B464" s="71"/>
      <c r="C464" s="71"/>
      <c r="D464" s="71"/>
      <c r="E464" s="71"/>
      <c r="G464" s="98"/>
      <c r="H464" s="98"/>
      <c r="I464" s="25"/>
      <c r="J464" s="99"/>
      <c r="K464" s="99"/>
      <c r="L464" s="99"/>
      <c r="M464" s="100"/>
      <c r="N464" s="101"/>
      <c r="O464" s="102"/>
      <c r="P464" s="103"/>
      <c r="Q464" s="103"/>
      <c r="R464" s="38"/>
      <c r="S464" s="38"/>
      <c r="T464" s="39"/>
    </row>
    <row r="465" spans="1:20">
      <c r="A465" s="70"/>
      <c r="B465" s="71"/>
      <c r="C465" s="71"/>
      <c r="D465" s="71"/>
      <c r="E465" s="71"/>
      <c r="G465" s="98"/>
      <c r="H465" s="98"/>
      <c r="I465" s="25"/>
      <c r="J465" s="99"/>
      <c r="K465" s="99"/>
      <c r="L465" s="99"/>
      <c r="M465" s="100"/>
      <c r="N465" s="101"/>
      <c r="O465" s="102"/>
      <c r="P465" s="103"/>
      <c r="Q465" s="103"/>
      <c r="R465" s="38"/>
      <c r="S465" s="38"/>
      <c r="T465" s="39"/>
    </row>
    <row r="466" spans="1:20">
      <c r="A466" s="70"/>
      <c r="B466" s="71"/>
      <c r="C466" s="71"/>
      <c r="D466" s="71"/>
      <c r="E466" s="71"/>
      <c r="G466" s="98"/>
      <c r="H466" s="98"/>
      <c r="I466" s="25"/>
      <c r="J466" s="99"/>
      <c r="K466" s="99"/>
      <c r="L466" s="99"/>
      <c r="M466" s="100"/>
      <c r="N466" s="101"/>
      <c r="O466" s="102"/>
      <c r="P466" s="103"/>
      <c r="Q466" s="103"/>
      <c r="R466" s="38"/>
      <c r="S466" s="38"/>
      <c r="T466" s="39"/>
    </row>
    <row r="467" spans="1:20">
      <c r="A467" s="70"/>
      <c r="B467" s="71"/>
      <c r="C467" s="71"/>
      <c r="D467" s="71"/>
      <c r="E467" s="71"/>
      <c r="G467" s="98"/>
      <c r="H467" s="98"/>
      <c r="I467" s="25"/>
      <c r="J467" s="99"/>
      <c r="K467" s="99"/>
      <c r="L467" s="99"/>
      <c r="M467" s="100"/>
      <c r="N467" s="101"/>
      <c r="O467" s="102"/>
      <c r="P467" s="103"/>
      <c r="Q467" s="103"/>
      <c r="R467" s="38"/>
      <c r="S467" s="38"/>
      <c r="T467" s="39"/>
    </row>
    <row r="468" spans="1:20">
      <c r="A468" s="70"/>
      <c r="B468" s="71"/>
      <c r="C468" s="71"/>
      <c r="D468" s="71"/>
      <c r="E468" s="71"/>
      <c r="G468" s="98"/>
      <c r="H468" s="98"/>
      <c r="I468" s="25"/>
      <c r="J468" s="99"/>
      <c r="K468" s="99"/>
      <c r="L468" s="99"/>
      <c r="M468" s="100"/>
      <c r="N468" s="101"/>
      <c r="O468" s="102"/>
      <c r="P468" s="103"/>
      <c r="Q468" s="103"/>
      <c r="R468" s="38"/>
      <c r="S468" s="38"/>
      <c r="T468" s="39"/>
    </row>
    <row r="469" spans="1:20">
      <c r="A469" s="70"/>
      <c r="B469" s="71"/>
      <c r="C469" s="71"/>
      <c r="D469" s="71"/>
      <c r="E469" s="71"/>
      <c r="G469" s="98"/>
      <c r="H469" s="98"/>
      <c r="I469" s="25"/>
      <c r="J469" s="99"/>
      <c r="K469" s="99"/>
      <c r="L469" s="99"/>
      <c r="M469" s="100"/>
      <c r="N469" s="101"/>
      <c r="O469" s="102"/>
      <c r="P469" s="103"/>
      <c r="Q469" s="103"/>
      <c r="R469" s="38"/>
      <c r="S469" s="38"/>
      <c r="T469" s="39"/>
    </row>
    <row r="470" spans="1:20">
      <c r="A470" s="70"/>
      <c r="B470" s="71"/>
      <c r="C470" s="71"/>
      <c r="D470" s="71"/>
      <c r="E470" s="71"/>
      <c r="G470" s="98"/>
      <c r="H470" s="98"/>
      <c r="I470" s="25"/>
      <c r="J470" s="99"/>
      <c r="K470" s="99"/>
      <c r="L470" s="99"/>
      <c r="M470" s="100"/>
      <c r="N470" s="101"/>
      <c r="O470" s="102"/>
      <c r="P470" s="103"/>
      <c r="Q470" s="103"/>
      <c r="R470" s="38"/>
      <c r="S470" s="38"/>
      <c r="T470" s="39"/>
    </row>
    <row r="471" spans="1:20">
      <c r="A471" s="70"/>
      <c r="B471" s="71"/>
      <c r="C471" s="71"/>
      <c r="D471" s="71"/>
      <c r="E471" s="71"/>
      <c r="G471" s="98"/>
      <c r="H471" s="98"/>
      <c r="I471" s="25"/>
      <c r="J471" s="99"/>
      <c r="K471" s="99"/>
      <c r="L471" s="99"/>
      <c r="M471" s="100"/>
      <c r="N471" s="101"/>
      <c r="O471" s="102"/>
      <c r="P471" s="103"/>
      <c r="Q471" s="103"/>
      <c r="R471" s="38"/>
      <c r="S471" s="38"/>
      <c r="T471" s="39"/>
    </row>
    <row r="472" spans="1:20">
      <c r="A472" s="70"/>
      <c r="B472" s="71"/>
      <c r="C472" s="71"/>
      <c r="D472" s="71"/>
      <c r="E472" s="71"/>
      <c r="G472" s="98"/>
      <c r="H472" s="98"/>
      <c r="I472" s="25"/>
      <c r="J472" s="99"/>
      <c r="K472" s="99"/>
      <c r="L472" s="99"/>
      <c r="M472" s="100"/>
      <c r="N472" s="101"/>
      <c r="O472" s="102"/>
      <c r="P472" s="103"/>
      <c r="Q472" s="103"/>
      <c r="R472" s="38"/>
      <c r="S472" s="38"/>
      <c r="T472" s="39"/>
    </row>
    <row r="473" spans="1:20">
      <c r="A473" s="70"/>
      <c r="B473" s="71"/>
      <c r="C473" s="71"/>
      <c r="D473" s="71"/>
      <c r="E473" s="71"/>
      <c r="G473" s="98"/>
      <c r="H473" s="98"/>
      <c r="I473" s="25"/>
      <c r="J473" s="99"/>
      <c r="K473" s="99"/>
      <c r="L473" s="99"/>
      <c r="M473" s="100"/>
      <c r="N473" s="101"/>
      <c r="O473" s="102"/>
      <c r="P473" s="103"/>
      <c r="Q473" s="103"/>
      <c r="R473" s="38"/>
      <c r="S473" s="38"/>
      <c r="T473" s="39"/>
    </row>
    <row r="474" spans="1:20">
      <c r="A474" s="70"/>
      <c r="B474" s="71"/>
      <c r="C474" s="71"/>
      <c r="D474" s="71"/>
      <c r="E474" s="71"/>
      <c r="G474" s="98"/>
      <c r="H474" s="98"/>
      <c r="I474" s="25"/>
      <c r="J474" s="99"/>
      <c r="K474" s="99"/>
      <c r="L474" s="99"/>
      <c r="M474" s="100"/>
      <c r="N474" s="101"/>
      <c r="O474" s="102"/>
      <c r="P474" s="103"/>
      <c r="Q474" s="103"/>
      <c r="R474" s="38"/>
      <c r="S474" s="38"/>
      <c r="T474" s="39"/>
    </row>
    <row r="475" spans="1:20">
      <c r="A475" s="70"/>
      <c r="B475" s="71"/>
      <c r="C475" s="71"/>
      <c r="D475" s="71"/>
      <c r="E475" s="71"/>
      <c r="G475" s="98"/>
      <c r="H475" s="98"/>
      <c r="I475" s="25"/>
      <c r="J475" s="99"/>
      <c r="K475" s="99"/>
      <c r="L475" s="99"/>
      <c r="M475" s="100"/>
      <c r="N475" s="101"/>
      <c r="O475" s="102"/>
      <c r="P475" s="103"/>
      <c r="Q475" s="103"/>
      <c r="R475" s="38"/>
      <c r="S475" s="38"/>
      <c r="T475" s="39"/>
    </row>
    <row r="476" spans="1:20">
      <c r="A476" s="70"/>
      <c r="B476" s="71"/>
      <c r="C476" s="71"/>
      <c r="D476" s="71"/>
      <c r="E476" s="71"/>
      <c r="G476" s="98"/>
      <c r="H476" s="98"/>
      <c r="I476" s="25"/>
      <c r="J476" s="99"/>
      <c r="K476" s="99"/>
      <c r="L476" s="99"/>
      <c r="M476" s="100"/>
      <c r="N476" s="101"/>
      <c r="O476" s="102"/>
      <c r="P476" s="103"/>
      <c r="Q476" s="103"/>
      <c r="R476" s="38"/>
      <c r="S476" s="38"/>
      <c r="T476" s="39"/>
    </row>
    <row r="477" spans="1:20">
      <c r="A477" s="70"/>
      <c r="B477" s="71"/>
      <c r="C477" s="71"/>
      <c r="D477" s="71"/>
      <c r="E477" s="71"/>
      <c r="G477" s="98"/>
      <c r="H477" s="98"/>
      <c r="I477" s="25"/>
      <c r="J477" s="99"/>
      <c r="K477" s="99"/>
      <c r="L477" s="99"/>
      <c r="M477" s="100"/>
      <c r="N477" s="101"/>
      <c r="O477" s="102"/>
      <c r="P477" s="103"/>
      <c r="Q477" s="103"/>
      <c r="R477" s="38"/>
      <c r="S477" s="38"/>
      <c r="T477" s="39"/>
    </row>
    <row r="478" spans="1:20">
      <c r="A478" s="70"/>
      <c r="B478" s="71"/>
      <c r="C478" s="71"/>
      <c r="D478" s="71"/>
      <c r="E478" s="71"/>
      <c r="G478" s="98"/>
      <c r="H478" s="98"/>
      <c r="I478" s="25"/>
      <c r="J478" s="99"/>
      <c r="K478" s="99"/>
      <c r="L478" s="99"/>
      <c r="M478" s="100"/>
      <c r="N478" s="101"/>
      <c r="O478" s="102"/>
      <c r="P478" s="103"/>
      <c r="Q478" s="103"/>
      <c r="R478" s="38"/>
      <c r="S478" s="38"/>
      <c r="T478" s="39"/>
    </row>
    <row r="479" spans="1:20">
      <c r="A479" s="70"/>
      <c r="B479" s="71"/>
      <c r="C479" s="71"/>
      <c r="D479" s="71"/>
      <c r="E479" s="71"/>
      <c r="G479" s="98"/>
      <c r="H479" s="98"/>
      <c r="I479" s="25"/>
      <c r="J479" s="99"/>
      <c r="K479" s="99"/>
      <c r="L479" s="99"/>
      <c r="M479" s="100"/>
      <c r="N479" s="101"/>
      <c r="O479" s="102"/>
      <c r="P479" s="103"/>
      <c r="Q479" s="103"/>
      <c r="R479" s="38"/>
      <c r="S479" s="38"/>
      <c r="T479" s="39"/>
    </row>
    <row r="480" spans="1:20">
      <c r="A480" s="70"/>
      <c r="B480" s="71"/>
      <c r="C480" s="71"/>
      <c r="D480" s="71"/>
      <c r="E480" s="71"/>
      <c r="G480" s="98"/>
      <c r="H480" s="98"/>
      <c r="I480" s="25"/>
      <c r="J480" s="99"/>
      <c r="K480" s="99"/>
      <c r="L480" s="99"/>
      <c r="M480" s="100"/>
      <c r="N480" s="101"/>
      <c r="O480" s="102"/>
      <c r="P480" s="103"/>
      <c r="Q480" s="103"/>
      <c r="R480" s="38"/>
      <c r="S480" s="38"/>
      <c r="T480" s="39"/>
    </row>
    <row r="481" spans="1:20">
      <c r="A481" s="70"/>
      <c r="B481" s="71"/>
      <c r="C481" s="71"/>
      <c r="D481" s="71"/>
      <c r="E481" s="71"/>
      <c r="G481" s="98"/>
      <c r="H481" s="98"/>
      <c r="I481" s="25"/>
      <c r="J481" s="99"/>
      <c r="K481" s="99"/>
      <c r="L481" s="99"/>
      <c r="M481" s="100"/>
      <c r="N481" s="101"/>
      <c r="O481" s="102"/>
      <c r="P481" s="103"/>
      <c r="Q481" s="103"/>
      <c r="R481" s="38"/>
      <c r="S481" s="38"/>
      <c r="T481" s="39"/>
    </row>
    <row r="482" spans="1:20">
      <c r="A482" s="70"/>
      <c r="B482" s="71"/>
      <c r="C482" s="71"/>
      <c r="D482" s="71"/>
      <c r="E482" s="71"/>
      <c r="G482" s="98"/>
      <c r="H482" s="98"/>
      <c r="I482" s="25"/>
      <c r="J482" s="99"/>
      <c r="K482" s="99"/>
      <c r="L482" s="99"/>
      <c r="M482" s="100"/>
      <c r="N482" s="101"/>
      <c r="O482" s="102"/>
      <c r="P482" s="103"/>
      <c r="Q482" s="103"/>
      <c r="R482" s="38"/>
      <c r="S482" s="38"/>
      <c r="T482" s="39"/>
    </row>
    <row r="483" spans="1:20">
      <c r="A483" s="70"/>
      <c r="B483" s="71"/>
      <c r="C483" s="71"/>
      <c r="D483" s="71"/>
      <c r="E483" s="71"/>
      <c r="G483" s="98"/>
      <c r="H483" s="98"/>
      <c r="I483" s="25"/>
      <c r="J483" s="99"/>
      <c r="K483" s="99"/>
      <c r="L483" s="99"/>
      <c r="M483" s="100"/>
      <c r="N483" s="101"/>
      <c r="O483" s="102"/>
      <c r="P483" s="103"/>
      <c r="Q483" s="103"/>
      <c r="R483" s="38"/>
      <c r="S483" s="38"/>
      <c r="T483" s="39"/>
    </row>
    <row r="484" spans="1:20">
      <c r="A484" s="70"/>
      <c r="B484" s="71"/>
      <c r="C484" s="71"/>
      <c r="D484" s="71"/>
      <c r="E484" s="71"/>
      <c r="G484" s="98"/>
      <c r="H484" s="98"/>
      <c r="I484" s="25"/>
      <c r="J484" s="99"/>
      <c r="K484" s="99"/>
      <c r="L484" s="99"/>
      <c r="M484" s="100"/>
      <c r="N484" s="101"/>
      <c r="O484" s="102"/>
      <c r="P484" s="103"/>
      <c r="Q484" s="103"/>
      <c r="R484" s="38"/>
      <c r="S484" s="38"/>
      <c r="T484" s="39"/>
    </row>
    <row r="485" spans="1:20">
      <c r="A485" s="70"/>
      <c r="B485" s="71"/>
      <c r="C485" s="71"/>
      <c r="D485" s="71"/>
      <c r="E485" s="71"/>
      <c r="G485" s="98"/>
      <c r="H485" s="98"/>
      <c r="I485" s="25"/>
      <c r="J485" s="99"/>
      <c r="K485" s="99"/>
      <c r="L485" s="99"/>
      <c r="M485" s="100"/>
      <c r="N485" s="101"/>
      <c r="O485" s="102"/>
      <c r="P485" s="103"/>
      <c r="Q485" s="103"/>
      <c r="R485" s="38"/>
      <c r="S485" s="38"/>
      <c r="T485" s="39"/>
    </row>
    <row r="486" spans="1:20">
      <c r="A486" s="70"/>
      <c r="B486" s="71"/>
      <c r="C486" s="71"/>
      <c r="D486" s="71"/>
      <c r="E486" s="71"/>
      <c r="G486" s="98"/>
      <c r="H486" s="98"/>
      <c r="I486" s="25"/>
      <c r="J486" s="99"/>
      <c r="K486" s="99"/>
      <c r="L486" s="99"/>
      <c r="M486" s="100"/>
      <c r="N486" s="101"/>
      <c r="O486" s="102"/>
      <c r="P486" s="103"/>
      <c r="Q486" s="103"/>
      <c r="R486" s="38"/>
      <c r="S486" s="38"/>
      <c r="T486" s="39"/>
    </row>
    <row r="487" spans="1:20">
      <c r="A487" s="70"/>
      <c r="B487" s="71"/>
      <c r="C487" s="71"/>
      <c r="D487" s="71"/>
      <c r="E487" s="71"/>
      <c r="G487" s="98"/>
      <c r="H487" s="98"/>
      <c r="I487" s="25"/>
      <c r="J487" s="99"/>
      <c r="K487" s="99"/>
      <c r="L487" s="99"/>
      <c r="M487" s="100"/>
      <c r="N487" s="101"/>
      <c r="O487" s="102"/>
      <c r="P487" s="103"/>
      <c r="Q487" s="103"/>
      <c r="R487" s="38"/>
      <c r="S487" s="38"/>
      <c r="T487" s="39"/>
    </row>
    <row r="488" spans="1:20">
      <c r="A488" s="70"/>
      <c r="B488" s="71"/>
      <c r="C488" s="71"/>
      <c r="D488" s="71"/>
      <c r="E488" s="71"/>
      <c r="G488" s="98"/>
      <c r="H488" s="98"/>
      <c r="I488" s="25"/>
      <c r="J488" s="99"/>
      <c r="K488" s="99"/>
      <c r="L488" s="99"/>
      <c r="M488" s="100"/>
      <c r="N488" s="101"/>
      <c r="O488" s="102"/>
      <c r="P488" s="103"/>
      <c r="Q488" s="103"/>
      <c r="R488" s="38"/>
      <c r="S488" s="38"/>
      <c r="T488" s="39"/>
    </row>
    <row r="489" spans="1:20">
      <c r="A489" s="70"/>
      <c r="B489" s="71"/>
      <c r="C489" s="71"/>
      <c r="D489" s="71"/>
      <c r="E489" s="71"/>
      <c r="G489" s="98"/>
      <c r="H489" s="98"/>
      <c r="I489" s="25"/>
      <c r="J489" s="99"/>
      <c r="K489" s="99"/>
      <c r="L489" s="99"/>
      <c r="M489" s="100"/>
      <c r="N489" s="101"/>
      <c r="O489" s="102"/>
      <c r="P489" s="103"/>
      <c r="Q489" s="103"/>
      <c r="R489" s="38"/>
      <c r="S489" s="38"/>
      <c r="T489" s="39"/>
    </row>
    <row r="490" spans="1:20">
      <c r="A490" s="70"/>
      <c r="B490" s="71"/>
      <c r="C490" s="71"/>
      <c r="D490" s="71"/>
      <c r="E490" s="71"/>
      <c r="G490" s="98"/>
      <c r="H490" s="98"/>
      <c r="I490" s="25"/>
      <c r="J490" s="99"/>
      <c r="K490" s="99"/>
      <c r="L490" s="99"/>
      <c r="M490" s="100"/>
      <c r="N490" s="101"/>
      <c r="O490" s="102"/>
      <c r="P490" s="103"/>
      <c r="Q490" s="103"/>
      <c r="R490" s="38"/>
      <c r="S490" s="38"/>
      <c r="T490" s="39"/>
    </row>
    <row r="491" spans="1:20">
      <c r="A491" s="70"/>
      <c r="B491" s="71"/>
      <c r="C491" s="71"/>
      <c r="D491" s="71"/>
      <c r="E491" s="71"/>
      <c r="G491" s="98"/>
      <c r="H491" s="98"/>
      <c r="I491" s="25"/>
      <c r="J491" s="99"/>
      <c r="K491" s="99"/>
      <c r="L491" s="99"/>
      <c r="M491" s="100"/>
      <c r="N491" s="101"/>
      <c r="O491" s="102"/>
      <c r="P491" s="103"/>
      <c r="Q491" s="103"/>
      <c r="R491" s="38"/>
      <c r="S491" s="38"/>
      <c r="T491" s="39"/>
    </row>
    <row r="492" spans="1:20">
      <c r="A492" s="70"/>
      <c r="B492" s="71"/>
      <c r="C492" s="71"/>
      <c r="D492" s="71"/>
      <c r="E492" s="71"/>
      <c r="G492" s="98"/>
      <c r="H492" s="98"/>
      <c r="I492" s="25"/>
      <c r="J492" s="99"/>
      <c r="K492" s="99"/>
      <c r="L492" s="99"/>
      <c r="M492" s="100"/>
      <c r="N492" s="101"/>
      <c r="O492" s="102"/>
      <c r="P492" s="103"/>
      <c r="Q492" s="103"/>
      <c r="R492" s="38"/>
      <c r="S492" s="38"/>
      <c r="T492" s="39"/>
    </row>
    <row r="493" spans="1:20">
      <c r="A493" s="70"/>
      <c r="B493" s="71"/>
      <c r="C493" s="71"/>
      <c r="D493" s="71"/>
      <c r="E493" s="71"/>
      <c r="G493" s="98"/>
      <c r="H493" s="98"/>
      <c r="I493" s="25"/>
      <c r="J493" s="99"/>
      <c r="K493" s="99"/>
      <c r="L493" s="99"/>
      <c r="M493" s="100"/>
      <c r="N493" s="101"/>
      <c r="O493" s="102"/>
      <c r="P493" s="103"/>
      <c r="Q493" s="103"/>
      <c r="R493" s="38"/>
      <c r="S493" s="38"/>
      <c r="T493" s="39"/>
    </row>
    <row r="494" spans="1:20">
      <c r="A494" s="70"/>
      <c r="B494" s="71"/>
      <c r="C494" s="71"/>
      <c r="D494" s="71"/>
      <c r="E494" s="71"/>
      <c r="G494" s="98"/>
      <c r="H494" s="98"/>
      <c r="I494" s="25"/>
      <c r="J494" s="99"/>
      <c r="K494" s="99"/>
      <c r="L494" s="99"/>
      <c r="M494" s="100"/>
      <c r="N494" s="101"/>
      <c r="O494" s="102"/>
      <c r="P494" s="103"/>
      <c r="Q494" s="103"/>
      <c r="R494" s="38"/>
      <c r="S494" s="38"/>
      <c r="T494" s="39"/>
    </row>
    <row r="495" spans="1:20">
      <c r="A495" s="70"/>
      <c r="B495" s="71"/>
      <c r="C495" s="71"/>
      <c r="D495" s="71"/>
      <c r="E495" s="71"/>
      <c r="G495" s="98"/>
      <c r="H495" s="98"/>
      <c r="I495" s="25"/>
      <c r="J495" s="99"/>
      <c r="K495" s="99"/>
      <c r="L495" s="99"/>
      <c r="M495" s="100"/>
      <c r="N495" s="101"/>
      <c r="O495" s="102"/>
      <c r="P495" s="103"/>
      <c r="Q495" s="103"/>
      <c r="R495" s="38"/>
      <c r="S495" s="38"/>
      <c r="T495" s="39"/>
    </row>
    <row r="496" spans="1:20">
      <c r="A496" s="70"/>
      <c r="B496" s="71"/>
      <c r="C496" s="71"/>
      <c r="D496" s="71"/>
      <c r="E496" s="71"/>
      <c r="G496" s="98"/>
      <c r="H496" s="98"/>
      <c r="I496" s="25"/>
      <c r="J496" s="99"/>
      <c r="K496" s="99"/>
      <c r="L496" s="99"/>
      <c r="M496" s="100"/>
      <c r="N496" s="101"/>
      <c r="O496" s="102"/>
      <c r="P496" s="103"/>
      <c r="Q496" s="103"/>
      <c r="R496" s="38"/>
      <c r="S496" s="38"/>
      <c r="T496" s="39"/>
    </row>
    <row r="497" spans="1:20">
      <c r="A497" s="70"/>
      <c r="B497" s="71"/>
      <c r="C497" s="71"/>
      <c r="D497" s="71"/>
      <c r="E497" s="71"/>
      <c r="G497" s="98"/>
      <c r="H497" s="98"/>
      <c r="I497" s="25"/>
      <c r="J497" s="99"/>
      <c r="K497" s="99"/>
      <c r="L497" s="99"/>
      <c r="M497" s="100"/>
      <c r="N497" s="101"/>
      <c r="O497" s="102"/>
      <c r="P497" s="103"/>
      <c r="Q497" s="103"/>
      <c r="R497" s="38"/>
      <c r="S497" s="38"/>
      <c r="T497" s="39"/>
    </row>
    <row r="498" spans="1:20">
      <c r="A498" s="70"/>
      <c r="B498" s="71"/>
      <c r="C498" s="71"/>
      <c r="D498" s="71"/>
      <c r="E498" s="71"/>
      <c r="G498" s="98"/>
      <c r="H498" s="98"/>
      <c r="I498" s="25"/>
      <c r="J498" s="99"/>
      <c r="K498" s="99"/>
      <c r="L498" s="99"/>
      <c r="M498" s="100"/>
      <c r="N498" s="101"/>
      <c r="O498" s="102"/>
      <c r="P498" s="103"/>
      <c r="Q498" s="103"/>
      <c r="R498" s="38"/>
      <c r="S498" s="38"/>
      <c r="T498" s="39"/>
    </row>
    <row r="499" spans="1:20">
      <c r="A499" s="70"/>
      <c r="B499" s="71"/>
      <c r="C499" s="71"/>
      <c r="D499" s="71"/>
      <c r="E499" s="71"/>
      <c r="G499" s="98"/>
      <c r="H499" s="98"/>
      <c r="I499" s="25"/>
      <c r="J499" s="99"/>
      <c r="K499" s="99"/>
      <c r="L499" s="99"/>
      <c r="M499" s="100"/>
      <c r="N499" s="101"/>
      <c r="O499" s="102"/>
      <c r="P499" s="103"/>
      <c r="Q499" s="103"/>
      <c r="R499" s="38"/>
      <c r="S499" s="38"/>
      <c r="T499" s="39"/>
    </row>
    <row r="500" spans="1:20">
      <c r="A500" s="70"/>
      <c r="B500" s="71"/>
      <c r="C500" s="71"/>
      <c r="D500" s="71"/>
      <c r="E500" s="71"/>
      <c r="G500" s="98"/>
      <c r="H500" s="98"/>
      <c r="I500" s="25"/>
      <c r="J500" s="99"/>
      <c r="K500" s="99"/>
      <c r="L500" s="99"/>
      <c r="M500" s="100"/>
      <c r="N500" s="101"/>
      <c r="O500" s="102"/>
      <c r="P500" s="103"/>
      <c r="Q500" s="103"/>
      <c r="R500" s="38"/>
      <c r="S500" s="38"/>
      <c r="T500" s="39"/>
    </row>
    <row r="501" spans="1:20">
      <c r="A501" s="70"/>
      <c r="B501" s="71"/>
      <c r="C501" s="71"/>
      <c r="D501" s="71"/>
      <c r="E501" s="71"/>
      <c r="G501" s="98"/>
      <c r="H501" s="98"/>
      <c r="I501" s="25"/>
      <c r="J501" s="99"/>
      <c r="K501" s="99"/>
      <c r="L501" s="99"/>
      <c r="M501" s="100"/>
      <c r="N501" s="101"/>
      <c r="O501" s="102"/>
      <c r="P501" s="103"/>
      <c r="Q501" s="103"/>
      <c r="R501" s="38"/>
      <c r="S501" s="38"/>
      <c r="T501" s="39"/>
    </row>
    <row r="502" spans="1:20">
      <c r="A502" s="70"/>
      <c r="B502" s="71"/>
      <c r="C502" s="71"/>
      <c r="D502" s="71"/>
      <c r="E502" s="71"/>
      <c r="G502" s="98"/>
      <c r="H502" s="98"/>
      <c r="I502" s="25"/>
      <c r="J502" s="99"/>
      <c r="K502" s="99"/>
      <c r="L502" s="99"/>
      <c r="M502" s="100"/>
      <c r="N502" s="101"/>
      <c r="O502" s="102"/>
      <c r="P502" s="103"/>
      <c r="Q502" s="103"/>
      <c r="R502" s="38"/>
      <c r="S502" s="38"/>
      <c r="T502" s="39"/>
    </row>
    <row r="503" spans="1:20">
      <c r="A503" s="70"/>
      <c r="B503" s="71"/>
      <c r="C503" s="71"/>
      <c r="D503" s="71"/>
      <c r="E503" s="71"/>
      <c r="G503" s="98"/>
      <c r="H503" s="98"/>
      <c r="I503" s="25"/>
      <c r="J503" s="99"/>
      <c r="K503" s="99"/>
      <c r="L503" s="99"/>
      <c r="M503" s="100"/>
      <c r="N503" s="101"/>
      <c r="O503" s="102"/>
      <c r="P503" s="103"/>
      <c r="Q503" s="103"/>
      <c r="R503" s="38"/>
      <c r="S503" s="38"/>
      <c r="T503" s="39"/>
    </row>
    <row r="504" spans="1:20">
      <c r="A504" s="70"/>
      <c r="B504" s="71"/>
      <c r="C504" s="71"/>
      <c r="D504" s="71"/>
      <c r="E504" s="71"/>
      <c r="G504" s="98"/>
      <c r="H504" s="98"/>
      <c r="I504" s="25"/>
      <c r="J504" s="99"/>
      <c r="K504" s="99"/>
      <c r="L504" s="99"/>
      <c r="M504" s="100"/>
      <c r="N504" s="101"/>
      <c r="O504" s="102"/>
      <c r="P504" s="103"/>
      <c r="Q504" s="103"/>
      <c r="R504" s="38"/>
      <c r="S504" s="38"/>
      <c r="T504" s="39"/>
    </row>
    <row r="505" spans="1:20">
      <c r="A505" s="70"/>
      <c r="B505" s="71"/>
      <c r="C505" s="71"/>
      <c r="D505" s="71"/>
      <c r="E505" s="71"/>
      <c r="G505" s="98"/>
      <c r="H505" s="98"/>
      <c r="I505" s="25"/>
      <c r="J505" s="99"/>
      <c r="K505" s="99"/>
      <c r="L505" s="99"/>
      <c r="M505" s="100"/>
      <c r="N505" s="101"/>
      <c r="O505" s="102"/>
      <c r="P505" s="103"/>
      <c r="Q505" s="103"/>
      <c r="R505" s="38"/>
      <c r="S505" s="38"/>
      <c r="T505" s="39"/>
    </row>
    <row r="506" spans="1:20">
      <c r="A506" s="70"/>
      <c r="B506" s="71"/>
      <c r="C506" s="71"/>
      <c r="D506" s="71"/>
      <c r="E506" s="71"/>
      <c r="G506" s="98"/>
      <c r="H506" s="98"/>
      <c r="I506" s="25"/>
      <c r="J506" s="99"/>
      <c r="K506" s="99"/>
      <c r="L506" s="99"/>
      <c r="M506" s="100"/>
      <c r="N506" s="101"/>
      <c r="O506" s="102"/>
      <c r="P506" s="103"/>
      <c r="Q506" s="103"/>
      <c r="R506" s="38"/>
      <c r="S506" s="38"/>
      <c r="T506" s="39"/>
    </row>
    <row r="507" spans="1:20">
      <c r="A507" s="70"/>
      <c r="B507" s="71"/>
      <c r="C507" s="71"/>
      <c r="D507" s="71"/>
      <c r="E507" s="71"/>
      <c r="G507" s="98"/>
      <c r="H507" s="98"/>
      <c r="I507" s="25"/>
      <c r="J507" s="99"/>
      <c r="K507" s="99"/>
      <c r="L507" s="99"/>
      <c r="M507" s="100"/>
      <c r="N507" s="101"/>
      <c r="O507" s="102"/>
      <c r="P507" s="103"/>
      <c r="Q507" s="103"/>
      <c r="R507" s="38"/>
      <c r="S507" s="38"/>
      <c r="T507" s="39"/>
    </row>
    <row r="508" spans="1:20">
      <c r="A508" s="70"/>
      <c r="B508" s="71"/>
      <c r="C508" s="71"/>
      <c r="D508" s="71"/>
      <c r="E508" s="71"/>
      <c r="G508" s="98"/>
      <c r="H508" s="98"/>
      <c r="I508" s="25"/>
      <c r="J508" s="99"/>
      <c r="K508" s="99"/>
      <c r="L508" s="99"/>
      <c r="M508" s="100"/>
      <c r="N508" s="101"/>
      <c r="O508" s="102"/>
      <c r="P508" s="103"/>
      <c r="Q508" s="103"/>
      <c r="R508" s="38"/>
      <c r="S508" s="38"/>
      <c r="T508" s="39"/>
    </row>
    <row r="509" spans="1:20">
      <c r="A509" s="70"/>
      <c r="B509" s="71"/>
      <c r="C509" s="71"/>
      <c r="D509" s="71"/>
      <c r="E509" s="71"/>
      <c r="G509" s="98"/>
      <c r="H509" s="98"/>
      <c r="I509" s="25"/>
      <c r="J509" s="99"/>
      <c r="K509" s="99"/>
      <c r="L509" s="99"/>
      <c r="M509" s="100"/>
      <c r="N509" s="101"/>
      <c r="O509" s="102"/>
      <c r="P509" s="103"/>
      <c r="Q509" s="103"/>
      <c r="R509" s="38"/>
      <c r="S509" s="38"/>
      <c r="T509" s="39"/>
    </row>
    <row r="510" spans="1:20">
      <c r="A510" s="70"/>
      <c r="B510" s="71"/>
      <c r="C510" s="71"/>
      <c r="D510" s="71"/>
      <c r="E510" s="71"/>
      <c r="G510" s="98"/>
      <c r="H510" s="98"/>
      <c r="I510" s="25"/>
      <c r="J510" s="99"/>
      <c r="K510" s="99"/>
      <c r="L510" s="99"/>
      <c r="M510" s="100"/>
      <c r="N510" s="101"/>
      <c r="O510" s="102"/>
      <c r="P510" s="103"/>
      <c r="Q510" s="103"/>
      <c r="R510" s="38"/>
      <c r="S510" s="38"/>
      <c r="T510" s="39"/>
    </row>
    <row r="511" spans="1:20">
      <c r="A511" s="70"/>
      <c r="B511" s="71"/>
      <c r="C511" s="71"/>
      <c r="D511" s="71"/>
      <c r="E511" s="71"/>
      <c r="G511" s="98"/>
      <c r="H511" s="98"/>
      <c r="I511" s="25"/>
      <c r="J511" s="99"/>
      <c r="K511" s="99"/>
      <c r="L511" s="99"/>
      <c r="M511" s="100"/>
      <c r="N511" s="101"/>
      <c r="O511" s="102"/>
      <c r="P511" s="103"/>
      <c r="Q511" s="103"/>
      <c r="R511" s="38"/>
      <c r="S511" s="38"/>
      <c r="T511" s="39"/>
    </row>
    <row r="512" spans="1:20">
      <c r="A512" s="70"/>
      <c r="B512" s="71"/>
      <c r="C512" s="71"/>
      <c r="D512" s="71"/>
      <c r="E512" s="71"/>
      <c r="G512" s="98"/>
      <c r="H512" s="98"/>
      <c r="I512" s="25"/>
      <c r="J512" s="99"/>
      <c r="K512" s="99"/>
      <c r="L512" s="99"/>
      <c r="M512" s="100"/>
      <c r="N512" s="101"/>
      <c r="O512" s="102"/>
      <c r="P512" s="103"/>
      <c r="Q512" s="103"/>
      <c r="R512" s="38"/>
      <c r="S512" s="38"/>
      <c r="T512" s="39"/>
    </row>
    <row r="513" spans="1:20">
      <c r="A513" s="70"/>
      <c r="B513" s="71"/>
      <c r="C513" s="71"/>
      <c r="D513" s="71"/>
      <c r="E513" s="71"/>
      <c r="G513" s="98"/>
      <c r="H513" s="98"/>
      <c r="I513" s="25"/>
      <c r="J513" s="99"/>
      <c r="K513" s="99"/>
      <c r="L513" s="99"/>
      <c r="M513" s="100"/>
      <c r="N513" s="101"/>
      <c r="O513" s="102"/>
      <c r="P513" s="103"/>
      <c r="Q513" s="103"/>
      <c r="R513" s="38"/>
      <c r="S513" s="38"/>
      <c r="T513" s="39"/>
    </row>
    <row r="514" spans="1:20">
      <c r="A514" s="70"/>
      <c r="B514" s="71"/>
      <c r="C514" s="71"/>
      <c r="D514" s="71"/>
      <c r="E514" s="71"/>
      <c r="G514" s="98"/>
      <c r="H514" s="98"/>
      <c r="I514" s="25"/>
      <c r="J514" s="99"/>
      <c r="K514" s="99"/>
      <c r="L514" s="99"/>
      <c r="M514" s="100"/>
      <c r="N514" s="101"/>
      <c r="O514" s="102"/>
      <c r="P514" s="103"/>
      <c r="Q514" s="103"/>
      <c r="R514" s="38"/>
      <c r="S514" s="38"/>
      <c r="T514" s="39"/>
    </row>
    <row r="515" spans="1:20">
      <c r="A515" s="70"/>
      <c r="B515" s="71"/>
      <c r="C515" s="71"/>
      <c r="D515" s="71"/>
      <c r="E515" s="71"/>
      <c r="G515" s="98"/>
      <c r="H515" s="98"/>
      <c r="I515" s="25"/>
      <c r="J515" s="99"/>
      <c r="K515" s="99"/>
      <c r="L515" s="99"/>
      <c r="M515" s="100"/>
      <c r="N515" s="101"/>
      <c r="O515" s="102"/>
      <c r="P515" s="103"/>
      <c r="Q515" s="103"/>
      <c r="R515" s="38"/>
      <c r="S515" s="38"/>
      <c r="T515" s="39"/>
    </row>
    <row r="516" spans="1:20">
      <c r="A516" s="70"/>
      <c r="B516" s="71"/>
      <c r="C516" s="71"/>
      <c r="D516" s="71"/>
      <c r="E516" s="71"/>
      <c r="G516" s="98"/>
      <c r="H516" s="98"/>
      <c r="I516" s="25"/>
      <c r="J516" s="99"/>
      <c r="K516" s="99"/>
      <c r="L516" s="99"/>
      <c r="M516" s="100"/>
      <c r="N516" s="101"/>
      <c r="O516" s="102"/>
      <c r="P516" s="103"/>
      <c r="Q516" s="103"/>
      <c r="R516" s="38"/>
      <c r="S516" s="38"/>
      <c r="T516" s="39"/>
    </row>
    <row r="517" spans="1:20">
      <c r="A517" s="70"/>
      <c r="B517" s="71"/>
      <c r="C517" s="71"/>
      <c r="D517" s="71"/>
      <c r="E517" s="71"/>
      <c r="G517" s="98"/>
      <c r="H517" s="98"/>
      <c r="I517" s="25"/>
      <c r="J517" s="99"/>
      <c r="K517" s="99"/>
      <c r="L517" s="99"/>
      <c r="M517" s="100"/>
      <c r="N517" s="101"/>
      <c r="O517" s="102"/>
      <c r="P517" s="103"/>
      <c r="Q517" s="103"/>
      <c r="R517" s="38"/>
      <c r="S517" s="38"/>
      <c r="T517" s="39"/>
    </row>
    <row r="518" spans="1:20">
      <c r="A518" s="70"/>
      <c r="B518" s="71"/>
      <c r="C518" s="71"/>
      <c r="D518" s="71"/>
      <c r="E518" s="71"/>
      <c r="G518" s="98"/>
      <c r="H518" s="98"/>
      <c r="I518" s="25"/>
      <c r="J518" s="99"/>
      <c r="K518" s="99"/>
      <c r="L518" s="99"/>
      <c r="M518" s="100"/>
      <c r="N518" s="101"/>
      <c r="O518" s="102"/>
      <c r="P518" s="103"/>
      <c r="Q518" s="103"/>
      <c r="R518" s="38"/>
      <c r="S518" s="38"/>
      <c r="T518" s="39"/>
    </row>
    <row r="519" spans="1:20">
      <c r="A519" s="70"/>
      <c r="B519" s="71"/>
      <c r="C519" s="71"/>
      <c r="D519" s="71"/>
      <c r="E519" s="71"/>
      <c r="G519" s="98"/>
      <c r="H519" s="98"/>
      <c r="I519" s="25"/>
      <c r="J519" s="99"/>
      <c r="K519" s="99"/>
      <c r="L519" s="99"/>
      <c r="M519" s="100"/>
      <c r="N519" s="101"/>
      <c r="O519" s="102"/>
      <c r="P519" s="103"/>
      <c r="Q519" s="103"/>
      <c r="R519" s="38"/>
      <c r="S519" s="38"/>
      <c r="T519" s="39"/>
    </row>
    <row r="520" spans="1:20">
      <c r="A520" s="70"/>
      <c r="B520" s="71"/>
      <c r="C520" s="71"/>
      <c r="D520" s="71"/>
      <c r="E520" s="71"/>
      <c r="G520" s="98"/>
      <c r="H520" s="98"/>
      <c r="I520" s="25"/>
      <c r="J520" s="99"/>
      <c r="K520" s="99"/>
      <c r="L520" s="99"/>
      <c r="M520" s="100"/>
      <c r="N520" s="101"/>
      <c r="O520" s="102"/>
      <c r="P520" s="103"/>
      <c r="Q520" s="103"/>
      <c r="R520" s="38"/>
      <c r="S520" s="38"/>
      <c r="T520" s="39"/>
    </row>
    <row r="521" spans="1:20">
      <c r="A521" s="70"/>
      <c r="B521" s="71"/>
      <c r="C521" s="71"/>
      <c r="D521" s="71"/>
      <c r="E521" s="71"/>
      <c r="G521" s="98"/>
      <c r="H521" s="98"/>
      <c r="I521" s="25"/>
      <c r="J521" s="99"/>
      <c r="K521" s="99"/>
      <c r="L521" s="99"/>
      <c r="M521" s="100"/>
      <c r="N521" s="101"/>
      <c r="O521" s="102"/>
      <c r="P521" s="103"/>
      <c r="Q521" s="103"/>
      <c r="R521" s="38"/>
      <c r="S521" s="38"/>
      <c r="T521" s="39"/>
    </row>
    <row r="522" spans="1:20">
      <c r="A522" s="70"/>
      <c r="B522" s="71"/>
      <c r="C522" s="71"/>
      <c r="D522" s="71"/>
      <c r="E522" s="71"/>
      <c r="G522" s="98"/>
      <c r="H522" s="98"/>
      <c r="I522" s="25"/>
      <c r="J522" s="99"/>
      <c r="K522" s="99"/>
      <c r="L522" s="99"/>
      <c r="M522" s="100"/>
      <c r="N522" s="101"/>
      <c r="O522" s="102"/>
      <c r="P522" s="103"/>
      <c r="Q522" s="103"/>
      <c r="R522" s="38"/>
      <c r="S522" s="38"/>
      <c r="T522" s="39"/>
    </row>
    <row r="523" spans="1:20">
      <c r="A523" s="70"/>
      <c r="B523" s="71"/>
      <c r="C523" s="71"/>
      <c r="D523" s="71"/>
      <c r="E523" s="71"/>
      <c r="G523" s="98"/>
      <c r="H523" s="98"/>
      <c r="I523" s="25"/>
      <c r="J523" s="99"/>
      <c r="K523" s="99"/>
      <c r="L523" s="99"/>
      <c r="M523" s="100"/>
      <c r="N523" s="101"/>
      <c r="O523" s="102"/>
      <c r="P523" s="103"/>
      <c r="Q523" s="103"/>
      <c r="R523" s="38"/>
      <c r="S523" s="38"/>
      <c r="T523" s="39"/>
    </row>
    <row r="524" spans="1:20">
      <c r="A524" s="70"/>
      <c r="B524" s="71"/>
      <c r="C524" s="71"/>
      <c r="D524" s="71"/>
      <c r="E524" s="71"/>
      <c r="G524" s="98"/>
      <c r="H524" s="98"/>
      <c r="I524" s="25"/>
      <c r="J524" s="99"/>
      <c r="K524" s="99"/>
      <c r="L524" s="99"/>
      <c r="M524" s="100"/>
      <c r="N524" s="101"/>
      <c r="O524" s="102"/>
      <c r="P524" s="103"/>
      <c r="Q524" s="103"/>
      <c r="R524" s="38"/>
      <c r="S524" s="38"/>
      <c r="T524" s="39"/>
    </row>
    <row r="525" spans="1:20">
      <c r="A525" s="70"/>
      <c r="B525" s="71"/>
      <c r="C525" s="71"/>
      <c r="D525" s="71"/>
      <c r="E525" s="71"/>
      <c r="G525" s="98"/>
      <c r="H525" s="98"/>
      <c r="I525" s="25"/>
      <c r="J525" s="99"/>
      <c r="K525" s="99"/>
      <c r="L525" s="99"/>
      <c r="M525" s="100"/>
      <c r="N525" s="101"/>
      <c r="O525" s="102"/>
      <c r="P525" s="103"/>
      <c r="Q525" s="103"/>
      <c r="R525" s="38"/>
      <c r="S525" s="38"/>
      <c r="T525" s="39"/>
    </row>
    <row r="526" spans="1:20">
      <c r="A526" s="70"/>
      <c r="B526" s="71"/>
      <c r="C526" s="71"/>
      <c r="D526" s="71"/>
      <c r="E526" s="71"/>
      <c r="G526" s="98"/>
      <c r="H526" s="98"/>
      <c r="I526" s="25"/>
      <c r="J526" s="99"/>
      <c r="K526" s="99"/>
      <c r="L526" s="99"/>
      <c r="M526" s="100"/>
      <c r="N526" s="101"/>
      <c r="O526" s="102"/>
      <c r="P526" s="103"/>
      <c r="Q526" s="103"/>
      <c r="R526" s="38"/>
      <c r="S526" s="38"/>
      <c r="T526" s="39"/>
    </row>
    <row r="527" spans="1:20">
      <c r="A527" s="70"/>
      <c r="B527" s="71"/>
      <c r="C527" s="71"/>
      <c r="D527" s="71"/>
      <c r="E527" s="71"/>
      <c r="G527" s="98"/>
      <c r="H527" s="98"/>
      <c r="I527" s="25"/>
      <c r="J527" s="99"/>
      <c r="K527" s="99"/>
      <c r="L527" s="99"/>
      <c r="M527" s="100"/>
      <c r="N527" s="101"/>
      <c r="O527" s="102"/>
      <c r="P527" s="103"/>
      <c r="Q527" s="103"/>
      <c r="R527" s="38"/>
      <c r="S527" s="38"/>
      <c r="T527" s="39"/>
    </row>
    <row r="528" spans="1:20">
      <c r="A528" s="70"/>
      <c r="B528" s="71"/>
      <c r="C528" s="71"/>
      <c r="D528" s="71"/>
      <c r="E528" s="71"/>
      <c r="G528" s="98"/>
      <c r="H528" s="98"/>
      <c r="I528" s="25"/>
      <c r="J528" s="99"/>
      <c r="K528" s="99"/>
      <c r="L528" s="99"/>
      <c r="M528" s="100"/>
      <c r="N528" s="101"/>
      <c r="O528" s="102"/>
      <c r="P528" s="103"/>
      <c r="Q528" s="103"/>
      <c r="R528" s="38"/>
      <c r="S528" s="38"/>
      <c r="T528" s="39"/>
    </row>
    <row r="529" spans="1:20">
      <c r="A529" s="70"/>
      <c r="B529" s="71"/>
      <c r="C529" s="71"/>
      <c r="D529" s="71"/>
      <c r="E529" s="71"/>
      <c r="G529" s="98"/>
      <c r="H529" s="98"/>
      <c r="I529" s="25"/>
      <c r="J529" s="99"/>
      <c r="K529" s="99"/>
      <c r="L529" s="99"/>
      <c r="M529" s="100"/>
      <c r="N529" s="101"/>
      <c r="O529" s="102"/>
      <c r="P529" s="103"/>
      <c r="Q529" s="103"/>
      <c r="R529" s="38"/>
      <c r="S529" s="38"/>
      <c r="T529" s="39"/>
    </row>
    <row r="530" spans="1:20">
      <c r="A530" s="70"/>
      <c r="B530" s="71"/>
      <c r="C530" s="71"/>
      <c r="D530" s="71"/>
      <c r="E530" s="71"/>
      <c r="G530" s="98"/>
      <c r="H530" s="98"/>
      <c r="I530" s="25"/>
      <c r="J530" s="99"/>
      <c r="K530" s="99"/>
      <c r="L530" s="99"/>
      <c r="M530" s="100"/>
      <c r="N530" s="101"/>
      <c r="O530" s="102"/>
      <c r="P530" s="103"/>
      <c r="Q530" s="103"/>
      <c r="R530" s="38"/>
      <c r="S530" s="38"/>
      <c r="T530" s="39"/>
    </row>
    <row r="531" spans="1:20">
      <c r="A531" s="70"/>
      <c r="B531" s="71"/>
      <c r="C531" s="71"/>
      <c r="D531" s="71"/>
      <c r="E531" s="71"/>
      <c r="G531" s="98"/>
      <c r="H531" s="98"/>
      <c r="I531" s="25"/>
      <c r="J531" s="99"/>
      <c r="K531" s="99"/>
      <c r="L531" s="99"/>
      <c r="M531" s="100"/>
      <c r="N531" s="101"/>
      <c r="O531" s="102"/>
      <c r="P531" s="103"/>
      <c r="Q531" s="103"/>
      <c r="R531" s="38"/>
      <c r="S531" s="38"/>
      <c r="T531" s="39"/>
    </row>
    <row r="532" spans="1:20">
      <c r="A532" s="70"/>
      <c r="B532" s="71"/>
      <c r="C532" s="71"/>
      <c r="D532" s="71"/>
      <c r="E532" s="71"/>
      <c r="G532" s="98"/>
      <c r="H532" s="98"/>
      <c r="I532" s="25"/>
      <c r="J532" s="99"/>
      <c r="K532" s="99"/>
      <c r="L532" s="99"/>
      <c r="M532" s="100"/>
      <c r="N532" s="101"/>
      <c r="O532" s="102"/>
      <c r="P532" s="103"/>
      <c r="Q532" s="103"/>
      <c r="R532" s="38"/>
      <c r="S532" s="38"/>
      <c r="T532" s="39"/>
    </row>
    <row r="533" spans="1:20">
      <c r="A533" s="70"/>
      <c r="B533" s="71"/>
      <c r="C533" s="71"/>
      <c r="D533" s="71"/>
      <c r="E533" s="71"/>
      <c r="G533" s="98"/>
      <c r="H533" s="98"/>
      <c r="I533" s="25"/>
      <c r="J533" s="99"/>
      <c r="K533" s="99"/>
      <c r="L533" s="99"/>
      <c r="M533" s="100"/>
      <c r="N533" s="101"/>
      <c r="O533" s="102"/>
      <c r="P533" s="103"/>
      <c r="Q533" s="103"/>
      <c r="R533" s="38"/>
      <c r="S533" s="38"/>
      <c r="T533" s="39"/>
    </row>
    <row r="534" spans="1:20">
      <c r="A534" s="70"/>
      <c r="B534" s="71"/>
      <c r="C534" s="71"/>
      <c r="D534" s="71"/>
      <c r="E534" s="71"/>
      <c r="G534" s="98"/>
      <c r="H534" s="98"/>
      <c r="I534" s="25"/>
      <c r="J534" s="99"/>
      <c r="K534" s="99"/>
      <c r="L534" s="99"/>
      <c r="M534" s="100"/>
      <c r="N534" s="101"/>
      <c r="O534" s="102"/>
      <c r="P534" s="103"/>
      <c r="Q534" s="103"/>
      <c r="R534" s="38"/>
      <c r="S534" s="38"/>
      <c r="T534" s="39"/>
    </row>
    <row r="535" spans="1:20">
      <c r="A535" s="70"/>
      <c r="B535" s="71"/>
      <c r="C535" s="71"/>
      <c r="D535" s="71"/>
      <c r="E535" s="71"/>
      <c r="G535" s="98"/>
      <c r="H535" s="98"/>
      <c r="I535" s="25"/>
      <c r="J535" s="99"/>
      <c r="K535" s="99"/>
      <c r="L535" s="99"/>
      <c r="M535" s="100"/>
      <c r="N535" s="101"/>
      <c r="O535" s="102"/>
      <c r="P535" s="103"/>
      <c r="Q535" s="103"/>
      <c r="R535" s="38"/>
      <c r="S535" s="38"/>
      <c r="T535" s="39"/>
    </row>
    <row r="536" spans="1:20">
      <c r="A536" s="70"/>
      <c r="B536" s="71"/>
      <c r="C536" s="71"/>
      <c r="D536" s="71"/>
      <c r="E536" s="71"/>
      <c r="G536" s="98"/>
      <c r="H536" s="98"/>
      <c r="I536" s="25"/>
      <c r="J536" s="99"/>
      <c r="K536" s="99"/>
      <c r="L536" s="99"/>
      <c r="M536" s="100"/>
      <c r="N536" s="101"/>
      <c r="O536" s="102"/>
      <c r="P536" s="103"/>
      <c r="Q536" s="103"/>
      <c r="R536" s="38"/>
      <c r="S536" s="38"/>
      <c r="T536" s="39"/>
    </row>
    <row r="537" spans="1:20">
      <c r="A537" s="70"/>
      <c r="B537" s="71"/>
      <c r="C537" s="71"/>
      <c r="D537" s="71"/>
      <c r="E537" s="71"/>
      <c r="G537" s="98"/>
      <c r="H537" s="98"/>
      <c r="I537" s="25"/>
      <c r="J537" s="99"/>
      <c r="K537" s="99"/>
      <c r="L537" s="99"/>
      <c r="M537" s="100"/>
      <c r="N537" s="101"/>
      <c r="O537" s="102"/>
      <c r="P537" s="103"/>
      <c r="Q537" s="103"/>
      <c r="R537" s="38"/>
      <c r="S537" s="38"/>
      <c r="T537" s="39"/>
    </row>
    <row r="538" spans="1:20">
      <c r="A538" s="70"/>
      <c r="B538" s="71"/>
      <c r="C538" s="71"/>
      <c r="D538" s="71"/>
      <c r="E538" s="71"/>
      <c r="G538" s="98"/>
      <c r="H538" s="98"/>
      <c r="I538" s="25"/>
      <c r="J538" s="99"/>
      <c r="K538" s="99"/>
      <c r="L538" s="99"/>
      <c r="M538" s="100"/>
      <c r="N538" s="101"/>
      <c r="O538" s="102"/>
      <c r="P538" s="103"/>
      <c r="Q538" s="103"/>
      <c r="R538" s="38"/>
      <c r="S538" s="38"/>
      <c r="T538" s="39"/>
    </row>
    <row r="539" spans="1:20">
      <c r="A539" s="70"/>
      <c r="B539" s="71"/>
      <c r="C539" s="71"/>
      <c r="D539" s="71"/>
      <c r="E539" s="71"/>
      <c r="G539" s="98"/>
      <c r="H539" s="98"/>
      <c r="I539" s="25"/>
      <c r="J539" s="99"/>
      <c r="K539" s="99"/>
      <c r="L539" s="99"/>
      <c r="M539" s="100"/>
      <c r="N539" s="101"/>
      <c r="O539" s="102"/>
      <c r="P539" s="103"/>
      <c r="Q539" s="103"/>
      <c r="R539" s="38"/>
      <c r="S539" s="38"/>
      <c r="T539" s="39"/>
    </row>
    <row r="540" spans="1:20">
      <c r="A540" s="70"/>
      <c r="B540" s="71"/>
      <c r="C540" s="71"/>
      <c r="D540" s="71"/>
      <c r="E540" s="71"/>
      <c r="G540" s="98"/>
      <c r="H540" s="98"/>
      <c r="I540" s="25"/>
      <c r="J540" s="99"/>
      <c r="K540" s="99"/>
      <c r="L540" s="99"/>
      <c r="M540" s="100"/>
      <c r="N540" s="101"/>
      <c r="O540" s="102"/>
      <c r="P540" s="103"/>
      <c r="Q540" s="103"/>
      <c r="R540" s="38"/>
      <c r="S540" s="38"/>
      <c r="T540" s="39"/>
    </row>
    <row r="541" spans="1:20">
      <c r="A541" s="70"/>
      <c r="B541" s="71"/>
      <c r="C541" s="71"/>
      <c r="D541" s="71"/>
      <c r="E541" s="71"/>
      <c r="G541" s="98"/>
      <c r="H541" s="98"/>
      <c r="I541" s="25"/>
      <c r="J541" s="99"/>
      <c r="K541" s="99"/>
      <c r="L541" s="99"/>
      <c r="M541" s="100"/>
      <c r="N541" s="101"/>
      <c r="O541" s="102"/>
      <c r="P541" s="103"/>
      <c r="Q541" s="103"/>
      <c r="R541" s="38"/>
      <c r="S541" s="38"/>
      <c r="T541" s="39"/>
    </row>
    <row r="542" spans="1:20">
      <c r="A542" s="70"/>
      <c r="B542" s="71"/>
      <c r="C542" s="71"/>
      <c r="D542" s="71"/>
      <c r="E542" s="71"/>
      <c r="G542" s="98"/>
      <c r="H542" s="98"/>
      <c r="I542" s="25"/>
      <c r="J542" s="99"/>
      <c r="K542" s="99"/>
      <c r="L542" s="99"/>
      <c r="M542" s="100"/>
      <c r="N542" s="101"/>
      <c r="O542" s="102"/>
      <c r="P542" s="103"/>
      <c r="Q542" s="103"/>
      <c r="R542" s="38"/>
      <c r="S542" s="38"/>
      <c r="T542" s="39"/>
    </row>
    <row r="543" spans="1:20">
      <c r="A543" s="70"/>
      <c r="B543" s="71"/>
      <c r="C543" s="71"/>
      <c r="D543" s="71"/>
      <c r="E543" s="71"/>
      <c r="G543" s="98"/>
      <c r="H543" s="98"/>
      <c r="I543" s="25"/>
      <c r="J543" s="99"/>
      <c r="K543" s="99"/>
      <c r="L543" s="99"/>
      <c r="M543" s="100"/>
      <c r="N543" s="101"/>
      <c r="O543" s="102"/>
      <c r="P543" s="103"/>
      <c r="Q543" s="103"/>
      <c r="R543" s="38"/>
      <c r="S543" s="38"/>
      <c r="T543" s="39"/>
    </row>
    <row r="544" spans="1:20">
      <c r="A544" s="70"/>
      <c r="B544" s="71"/>
      <c r="C544" s="71"/>
      <c r="D544" s="71"/>
      <c r="E544" s="71"/>
      <c r="G544" s="98"/>
      <c r="H544" s="98"/>
      <c r="I544" s="25"/>
      <c r="J544" s="99"/>
      <c r="K544" s="99"/>
      <c r="L544" s="99"/>
      <c r="M544" s="100"/>
      <c r="N544" s="101"/>
      <c r="O544" s="102"/>
      <c r="P544" s="103"/>
      <c r="Q544" s="103"/>
      <c r="R544" s="38"/>
      <c r="S544" s="38"/>
      <c r="T544" s="39"/>
    </row>
    <row r="545" spans="1:20">
      <c r="A545" s="70"/>
      <c r="B545" s="71"/>
      <c r="C545" s="71"/>
      <c r="D545" s="71"/>
      <c r="E545" s="71"/>
      <c r="G545" s="98"/>
      <c r="H545" s="98"/>
      <c r="I545" s="25"/>
      <c r="J545" s="99"/>
      <c r="K545" s="99"/>
      <c r="L545" s="99"/>
      <c r="M545" s="100"/>
      <c r="N545" s="101"/>
      <c r="O545" s="102"/>
      <c r="P545" s="103"/>
      <c r="Q545" s="103"/>
      <c r="R545" s="38"/>
      <c r="S545" s="38"/>
      <c r="T545" s="39"/>
    </row>
    <row r="546" spans="1:20">
      <c r="A546" s="70"/>
      <c r="B546" s="71"/>
      <c r="C546" s="71"/>
      <c r="D546" s="71"/>
      <c r="E546" s="71"/>
      <c r="G546" s="98"/>
      <c r="H546" s="98"/>
      <c r="I546" s="25"/>
      <c r="J546" s="99"/>
      <c r="K546" s="99"/>
      <c r="L546" s="99"/>
      <c r="M546" s="100"/>
      <c r="N546" s="101"/>
      <c r="O546" s="102"/>
      <c r="P546" s="103"/>
      <c r="Q546" s="103"/>
      <c r="R546" s="38"/>
      <c r="S546" s="38"/>
      <c r="T546" s="39"/>
    </row>
    <row r="547" spans="1:20">
      <c r="A547" s="70"/>
      <c r="B547" s="71"/>
      <c r="C547" s="71"/>
      <c r="D547" s="71"/>
      <c r="E547" s="71"/>
      <c r="G547" s="98"/>
      <c r="H547" s="98"/>
      <c r="I547" s="25"/>
      <c r="J547" s="99"/>
      <c r="K547" s="99"/>
      <c r="L547" s="99"/>
      <c r="M547" s="100"/>
      <c r="N547" s="101"/>
      <c r="O547" s="102"/>
      <c r="P547" s="103"/>
      <c r="Q547" s="103"/>
      <c r="R547" s="38"/>
      <c r="S547" s="38"/>
      <c r="T547" s="39"/>
    </row>
    <row r="548" spans="1:20">
      <c r="A548" s="70"/>
      <c r="B548" s="71"/>
      <c r="C548" s="71"/>
      <c r="D548" s="71"/>
      <c r="E548" s="71"/>
      <c r="G548" s="98"/>
      <c r="H548" s="98"/>
      <c r="I548" s="25"/>
      <c r="J548" s="99"/>
      <c r="K548" s="99"/>
      <c r="L548" s="99"/>
      <c r="M548" s="100"/>
      <c r="N548" s="101"/>
      <c r="O548" s="102"/>
      <c r="P548" s="103"/>
      <c r="Q548" s="103"/>
      <c r="R548" s="38"/>
      <c r="S548" s="38"/>
      <c r="T548" s="39"/>
    </row>
    <row r="549" spans="1:20">
      <c r="A549" s="70"/>
      <c r="B549" s="71"/>
      <c r="C549" s="71"/>
      <c r="D549" s="71"/>
      <c r="E549" s="71"/>
      <c r="G549" s="98"/>
      <c r="H549" s="98"/>
      <c r="I549" s="25"/>
      <c r="J549" s="99"/>
      <c r="K549" s="99"/>
      <c r="L549" s="99"/>
      <c r="M549" s="100"/>
      <c r="N549" s="101"/>
      <c r="O549" s="102"/>
      <c r="P549" s="103"/>
      <c r="Q549" s="103"/>
      <c r="R549" s="38"/>
      <c r="S549" s="38"/>
      <c r="T549" s="39"/>
    </row>
    <row r="550" spans="1:20">
      <c r="A550" s="70"/>
      <c r="B550" s="71"/>
      <c r="C550" s="71"/>
      <c r="D550" s="71"/>
      <c r="E550" s="71"/>
      <c r="G550" s="98"/>
      <c r="H550" s="98"/>
      <c r="I550" s="25"/>
      <c r="J550" s="99"/>
      <c r="K550" s="99"/>
      <c r="L550" s="99"/>
      <c r="M550" s="100"/>
      <c r="N550" s="101"/>
      <c r="O550" s="102"/>
      <c r="P550" s="103"/>
      <c r="Q550" s="103"/>
      <c r="R550" s="38"/>
      <c r="S550" s="38"/>
      <c r="T550" s="39"/>
    </row>
    <row r="551" spans="1:20">
      <c r="A551" s="70"/>
      <c r="B551" s="71"/>
      <c r="C551" s="71"/>
      <c r="D551" s="71"/>
      <c r="E551" s="71"/>
      <c r="G551" s="98"/>
      <c r="H551" s="98"/>
      <c r="I551" s="25"/>
      <c r="J551" s="99"/>
      <c r="K551" s="99"/>
      <c r="L551" s="99"/>
      <c r="M551" s="100"/>
      <c r="N551" s="101"/>
      <c r="O551" s="102"/>
      <c r="P551" s="103"/>
      <c r="Q551" s="103"/>
      <c r="R551" s="38"/>
      <c r="S551" s="38"/>
      <c r="T551" s="39"/>
    </row>
    <row r="552" spans="1:20">
      <c r="A552" s="70"/>
      <c r="B552" s="71"/>
      <c r="C552" s="71"/>
      <c r="D552" s="71"/>
      <c r="E552" s="71"/>
      <c r="G552" s="98"/>
      <c r="H552" s="98"/>
      <c r="I552" s="25"/>
      <c r="J552" s="99"/>
      <c r="K552" s="99"/>
      <c r="L552" s="99"/>
      <c r="M552" s="100"/>
      <c r="N552" s="101"/>
      <c r="O552" s="102"/>
      <c r="P552" s="103"/>
      <c r="Q552" s="103"/>
      <c r="R552" s="38"/>
      <c r="S552" s="38"/>
      <c r="T552" s="39"/>
    </row>
    <row r="553" spans="1:20">
      <c r="A553" s="70"/>
      <c r="B553" s="71"/>
      <c r="C553" s="71"/>
      <c r="D553" s="71"/>
      <c r="E553" s="71"/>
      <c r="G553" s="98"/>
      <c r="H553" s="98"/>
      <c r="I553" s="25"/>
      <c r="J553" s="99"/>
      <c r="K553" s="99"/>
      <c r="L553" s="99"/>
      <c r="M553" s="100"/>
      <c r="N553" s="101"/>
      <c r="O553" s="102"/>
      <c r="P553" s="103"/>
      <c r="Q553" s="103"/>
      <c r="R553" s="38"/>
      <c r="S553" s="38"/>
      <c r="T553" s="39"/>
    </row>
    <row r="554" spans="1:20">
      <c r="A554" s="70"/>
      <c r="B554" s="71"/>
      <c r="C554" s="71"/>
      <c r="D554" s="71"/>
      <c r="E554" s="71"/>
      <c r="G554" s="98"/>
      <c r="H554" s="98"/>
      <c r="I554" s="25"/>
      <c r="J554" s="99"/>
      <c r="K554" s="99"/>
      <c r="L554" s="99"/>
      <c r="M554" s="100"/>
      <c r="N554" s="101"/>
      <c r="O554" s="102"/>
      <c r="P554" s="103"/>
      <c r="Q554" s="103"/>
      <c r="R554" s="38"/>
      <c r="S554" s="38"/>
      <c r="T554" s="39"/>
    </row>
    <row r="555" spans="1:20">
      <c r="A555" s="70"/>
      <c r="B555" s="71"/>
      <c r="C555" s="71"/>
      <c r="D555" s="71"/>
      <c r="E555" s="71"/>
      <c r="G555" s="98"/>
      <c r="H555" s="98"/>
      <c r="I555" s="25"/>
      <c r="J555" s="99"/>
      <c r="K555" s="99"/>
      <c r="L555" s="99"/>
      <c r="M555" s="100"/>
      <c r="N555" s="101"/>
      <c r="O555" s="102"/>
      <c r="P555" s="103"/>
      <c r="Q555" s="103"/>
      <c r="R555" s="38"/>
      <c r="S555" s="38"/>
      <c r="T555" s="39"/>
    </row>
    <row r="556" spans="1:20">
      <c r="A556" s="70"/>
      <c r="B556" s="71"/>
      <c r="C556" s="71"/>
      <c r="D556" s="71"/>
      <c r="E556" s="71"/>
      <c r="G556" s="98"/>
      <c r="H556" s="98"/>
      <c r="I556" s="25"/>
      <c r="J556" s="99"/>
      <c r="K556" s="99"/>
      <c r="L556" s="99"/>
      <c r="M556" s="100"/>
      <c r="N556" s="101"/>
      <c r="O556" s="102"/>
      <c r="P556" s="103"/>
      <c r="Q556" s="103"/>
      <c r="R556" s="38"/>
      <c r="S556" s="38"/>
      <c r="T556" s="39"/>
    </row>
    <row r="557" spans="1:20">
      <c r="A557" s="70"/>
      <c r="B557" s="71"/>
      <c r="C557" s="71"/>
      <c r="D557" s="71"/>
      <c r="E557" s="71"/>
      <c r="G557" s="98"/>
      <c r="H557" s="98"/>
      <c r="I557" s="25"/>
      <c r="J557" s="99"/>
      <c r="K557" s="99"/>
      <c r="L557" s="99"/>
      <c r="M557" s="100"/>
      <c r="N557" s="101"/>
      <c r="O557" s="102"/>
      <c r="P557" s="103"/>
      <c r="Q557" s="103"/>
      <c r="R557" s="38"/>
      <c r="S557" s="38"/>
      <c r="T557" s="39"/>
    </row>
    <row r="558" spans="1:20">
      <c r="A558" s="70"/>
      <c r="B558" s="71"/>
      <c r="C558" s="71"/>
      <c r="D558" s="71"/>
      <c r="E558" s="71"/>
      <c r="G558" s="98"/>
      <c r="H558" s="98"/>
      <c r="I558" s="25"/>
      <c r="J558" s="99"/>
      <c r="K558" s="99"/>
      <c r="L558" s="99"/>
      <c r="M558" s="100"/>
      <c r="N558" s="101"/>
      <c r="O558" s="102"/>
      <c r="P558" s="103"/>
      <c r="Q558" s="103"/>
      <c r="R558" s="38"/>
      <c r="S558" s="38"/>
      <c r="T558" s="39"/>
    </row>
    <row r="559" spans="1:20">
      <c r="A559" s="70"/>
      <c r="B559" s="71"/>
      <c r="C559" s="71"/>
      <c r="D559" s="71"/>
      <c r="E559" s="71"/>
      <c r="G559" s="98"/>
      <c r="H559" s="98"/>
      <c r="I559" s="25"/>
      <c r="J559" s="99"/>
      <c r="K559" s="99"/>
      <c r="L559" s="99"/>
      <c r="M559" s="100"/>
      <c r="N559" s="101"/>
      <c r="O559" s="102"/>
      <c r="P559" s="103"/>
      <c r="Q559" s="103"/>
      <c r="R559" s="38"/>
      <c r="S559" s="38"/>
      <c r="T559" s="39"/>
    </row>
    <row r="560" spans="1:20">
      <c r="A560" s="70"/>
      <c r="B560" s="71"/>
      <c r="C560" s="71"/>
      <c r="D560" s="71"/>
      <c r="E560" s="71"/>
      <c r="G560" s="98"/>
      <c r="H560" s="98"/>
      <c r="I560" s="25"/>
      <c r="J560" s="99"/>
      <c r="K560" s="99"/>
      <c r="L560" s="99"/>
      <c r="M560" s="100"/>
      <c r="N560" s="101"/>
      <c r="O560" s="102"/>
      <c r="P560" s="103"/>
      <c r="Q560" s="103"/>
      <c r="R560" s="38"/>
      <c r="S560" s="38"/>
      <c r="T560" s="39"/>
    </row>
    <row r="561" spans="1:20">
      <c r="A561" s="70"/>
      <c r="B561" s="71"/>
      <c r="C561" s="71"/>
      <c r="D561" s="71"/>
      <c r="E561" s="71"/>
      <c r="G561" s="98"/>
      <c r="H561" s="98"/>
      <c r="I561" s="25"/>
      <c r="J561" s="99"/>
      <c r="K561" s="99"/>
      <c r="L561" s="99"/>
      <c r="M561" s="100"/>
      <c r="N561" s="101"/>
      <c r="O561" s="102"/>
      <c r="P561" s="103"/>
      <c r="Q561" s="103"/>
      <c r="R561" s="38"/>
      <c r="S561" s="38"/>
      <c r="T561" s="39"/>
    </row>
    <row r="562" spans="1:20">
      <c r="A562" s="70"/>
      <c r="B562" s="71"/>
      <c r="C562" s="71"/>
      <c r="D562" s="71"/>
      <c r="E562" s="71"/>
      <c r="G562" s="98"/>
      <c r="H562" s="98"/>
      <c r="I562" s="25"/>
      <c r="J562" s="99"/>
      <c r="K562" s="99"/>
      <c r="L562" s="99"/>
      <c r="M562" s="100"/>
      <c r="N562" s="101"/>
      <c r="O562" s="102"/>
      <c r="P562" s="103"/>
      <c r="Q562" s="103"/>
      <c r="R562" s="38"/>
      <c r="S562" s="38"/>
      <c r="T562" s="39"/>
    </row>
    <row r="563" spans="1:20">
      <c r="A563" s="70"/>
      <c r="B563" s="71"/>
      <c r="C563" s="71"/>
      <c r="D563" s="71"/>
      <c r="E563" s="71"/>
      <c r="G563" s="98"/>
      <c r="H563" s="98"/>
      <c r="I563" s="25"/>
      <c r="J563" s="99"/>
      <c r="K563" s="99"/>
      <c r="L563" s="99"/>
      <c r="M563" s="100"/>
      <c r="N563" s="101"/>
      <c r="O563" s="102"/>
      <c r="P563" s="103"/>
      <c r="Q563" s="103"/>
      <c r="R563" s="38"/>
      <c r="S563" s="38"/>
      <c r="T563" s="39"/>
    </row>
    <row r="564" spans="1:20">
      <c r="A564" s="70"/>
      <c r="B564" s="71"/>
      <c r="C564" s="71"/>
      <c r="D564" s="71"/>
      <c r="E564" s="71"/>
      <c r="G564" s="98"/>
      <c r="H564" s="98"/>
      <c r="I564" s="25"/>
      <c r="J564" s="99"/>
      <c r="K564" s="99"/>
      <c r="L564" s="99"/>
      <c r="M564" s="100"/>
      <c r="N564" s="101"/>
      <c r="O564" s="102"/>
      <c r="P564" s="103"/>
      <c r="Q564" s="103"/>
      <c r="R564" s="38"/>
      <c r="S564" s="38"/>
      <c r="T564" s="39"/>
    </row>
    <row r="565" spans="1:20">
      <c r="A565" s="70"/>
      <c r="B565" s="71"/>
      <c r="C565" s="71"/>
      <c r="D565" s="71"/>
      <c r="E565" s="71"/>
      <c r="G565" s="98"/>
      <c r="H565" s="98"/>
      <c r="I565" s="25"/>
      <c r="J565" s="99"/>
      <c r="K565" s="99"/>
      <c r="L565" s="99"/>
      <c r="M565" s="100"/>
      <c r="N565" s="101"/>
      <c r="O565" s="102"/>
      <c r="P565" s="103"/>
      <c r="Q565" s="103"/>
      <c r="R565" s="38"/>
      <c r="S565" s="38"/>
      <c r="T565" s="39"/>
    </row>
    <row r="566" spans="1:20">
      <c r="A566" s="70"/>
      <c r="B566" s="71"/>
      <c r="C566" s="71"/>
      <c r="D566" s="71"/>
      <c r="E566" s="71"/>
      <c r="G566" s="98"/>
      <c r="H566" s="98"/>
      <c r="I566" s="25"/>
      <c r="J566" s="99"/>
      <c r="K566" s="99"/>
      <c r="L566" s="99"/>
      <c r="M566" s="100"/>
      <c r="N566" s="101"/>
      <c r="O566" s="102"/>
      <c r="P566" s="103"/>
      <c r="Q566" s="103"/>
      <c r="R566" s="38"/>
      <c r="S566" s="38"/>
      <c r="T566" s="39"/>
    </row>
    <row r="567" spans="1:20">
      <c r="A567" s="70"/>
      <c r="B567" s="71"/>
      <c r="C567" s="71"/>
      <c r="D567" s="71"/>
      <c r="E567" s="71"/>
      <c r="G567" s="98"/>
      <c r="H567" s="98"/>
      <c r="I567" s="25"/>
      <c r="J567" s="99"/>
      <c r="K567" s="99"/>
      <c r="L567" s="99"/>
      <c r="M567" s="100"/>
      <c r="N567" s="101"/>
      <c r="O567" s="102"/>
      <c r="P567" s="103"/>
      <c r="Q567" s="103"/>
      <c r="R567" s="38"/>
      <c r="S567" s="38"/>
      <c r="T567" s="39"/>
    </row>
    <row r="568" spans="1:20">
      <c r="A568" s="70"/>
      <c r="B568" s="71"/>
      <c r="C568" s="71"/>
      <c r="D568" s="71"/>
      <c r="E568" s="71"/>
      <c r="G568" s="98"/>
      <c r="H568" s="98"/>
      <c r="I568" s="25"/>
      <c r="J568" s="99"/>
      <c r="K568" s="99"/>
      <c r="L568" s="99"/>
      <c r="M568" s="100"/>
      <c r="N568" s="101"/>
      <c r="O568" s="102"/>
      <c r="P568" s="103"/>
      <c r="Q568" s="103"/>
      <c r="R568" s="38"/>
      <c r="S568" s="38"/>
      <c r="T568" s="39"/>
    </row>
    <row r="569" spans="1:20">
      <c r="A569" s="70"/>
      <c r="B569" s="71"/>
      <c r="C569" s="71"/>
      <c r="D569" s="71"/>
      <c r="E569" s="71"/>
      <c r="G569" s="98"/>
      <c r="H569" s="98"/>
      <c r="I569" s="25"/>
      <c r="J569" s="99"/>
      <c r="K569" s="99"/>
      <c r="L569" s="99"/>
      <c r="M569" s="100"/>
      <c r="N569" s="101"/>
      <c r="O569" s="102"/>
      <c r="P569" s="103"/>
      <c r="Q569" s="103"/>
      <c r="R569" s="38"/>
      <c r="S569" s="38"/>
      <c r="T569" s="39"/>
    </row>
    <row r="570" spans="1:20">
      <c r="A570" s="70"/>
      <c r="B570" s="71"/>
      <c r="C570" s="71"/>
      <c r="D570" s="71"/>
      <c r="E570" s="71"/>
      <c r="G570" s="98"/>
      <c r="H570" s="98"/>
      <c r="I570" s="25"/>
      <c r="J570" s="99"/>
      <c r="K570" s="99"/>
      <c r="L570" s="99"/>
      <c r="M570" s="100"/>
      <c r="N570" s="101"/>
      <c r="O570" s="102"/>
      <c r="P570" s="103"/>
      <c r="Q570" s="103"/>
      <c r="R570" s="38"/>
      <c r="S570" s="38"/>
      <c r="T570" s="39"/>
    </row>
    <row r="571" spans="1:20">
      <c r="A571" s="70"/>
      <c r="B571" s="71"/>
      <c r="C571" s="71"/>
      <c r="D571" s="71"/>
      <c r="E571" s="71"/>
      <c r="G571" s="98"/>
      <c r="H571" s="98"/>
      <c r="I571" s="25"/>
      <c r="J571" s="99"/>
      <c r="K571" s="99"/>
      <c r="L571" s="99"/>
      <c r="M571" s="100"/>
      <c r="N571" s="101"/>
      <c r="O571" s="102"/>
      <c r="P571" s="103"/>
      <c r="Q571" s="103"/>
      <c r="R571" s="38"/>
      <c r="S571" s="38"/>
      <c r="T571" s="39"/>
    </row>
    <row r="572" spans="1:20">
      <c r="A572" s="70"/>
      <c r="B572" s="71"/>
      <c r="C572" s="71"/>
      <c r="D572" s="71"/>
      <c r="E572" s="71"/>
      <c r="G572" s="98"/>
      <c r="H572" s="98"/>
      <c r="I572" s="25"/>
      <c r="J572" s="99"/>
      <c r="K572" s="99"/>
      <c r="L572" s="99"/>
      <c r="M572" s="100"/>
      <c r="N572" s="101"/>
      <c r="O572" s="102"/>
      <c r="P572" s="103"/>
      <c r="Q572" s="103"/>
      <c r="R572" s="38"/>
      <c r="S572" s="38"/>
      <c r="T572" s="39"/>
    </row>
    <row r="573" spans="1:20">
      <c r="A573" s="70"/>
      <c r="B573" s="71"/>
      <c r="C573" s="71"/>
      <c r="D573" s="71"/>
      <c r="E573" s="71"/>
      <c r="G573" s="98"/>
      <c r="H573" s="98"/>
      <c r="I573" s="25"/>
      <c r="J573" s="99"/>
      <c r="K573" s="99"/>
      <c r="L573" s="99"/>
      <c r="M573" s="100"/>
      <c r="N573" s="101"/>
      <c r="O573" s="102"/>
      <c r="P573" s="103"/>
      <c r="Q573" s="103"/>
      <c r="R573" s="38"/>
      <c r="S573" s="38"/>
      <c r="T573" s="39"/>
    </row>
    <row r="574" spans="1:20">
      <c r="A574" s="70"/>
      <c r="B574" s="71"/>
      <c r="C574" s="71"/>
      <c r="D574" s="71"/>
      <c r="E574" s="71"/>
      <c r="G574" s="98"/>
      <c r="H574" s="98"/>
      <c r="I574" s="25"/>
      <c r="J574" s="99"/>
      <c r="K574" s="99"/>
      <c r="L574" s="99"/>
      <c r="M574" s="100"/>
      <c r="N574" s="101"/>
      <c r="O574" s="102"/>
      <c r="P574" s="103"/>
      <c r="Q574" s="103"/>
      <c r="R574" s="38"/>
      <c r="S574" s="38"/>
      <c r="T574" s="39"/>
    </row>
    <row r="575" spans="1:20">
      <c r="A575" s="70"/>
      <c r="B575" s="71"/>
      <c r="C575" s="71"/>
      <c r="D575" s="71"/>
      <c r="E575" s="71"/>
      <c r="G575" s="98"/>
      <c r="H575" s="98"/>
      <c r="I575" s="25"/>
      <c r="J575" s="99"/>
      <c r="K575" s="99"/>
      <c r="L575" s="99"/>
      <c r="M575" s="100"/>
      <c r="N575" s="101"/>
      <c r="O575" s="102"/>
      <c r="P575" s="103"/>
      <c r="Q575" s="103"/>
      <c r="R575" s="38"/>
      <c r="S575" s="38"/>
      <c r="T575" s="39"/>
    </row>
    <row r="576" spans="1:20">
      <c r="A576" s="70"/>
      <c r="B576" s="71"/>
      <c r="C576" s="71"/>
      <c r="D576" s="71"/>
      <c r="E576" s="71"/>
      <c r="G576" s="98"/>
      <c r="H576" s="98"/>
      <c r="I576" s="25"/>
      <c r="J576" s="99"/>
      <c r="K576" s="99"/>
      <c r="L576" s="99"/>
      <c r="M576" s="100"/>
      <c r="N576" s="101"/>
      <c r="O576" s="102"/>
      <c r="P576" s="103"/>
      <c r="Q576" s="103"/>
      <c r="R576" s="38"/>
      <c r="S576" s="38"/>
      <c r="T576" s="39"/>
    </row>
    <row r="577" spans="1:20">
      <c r="A577" s="70"/>
      <c r="B577" s="71"/>
      <c r="C577" s="71"/>
      <c r="D577" s="71"/>
      <c r="E577" s="71"/>
      <c r="G577" s="98"/>
      <c r="H577" s="98"/>
      <c r="I577" s="25"/>
      <c r="J577" s="99"/>
      <c r="K577" s="99"/>
      <c r="L577" s="99"/>
      <c r="M577" s="100"/>
      <c r="N577" s="101"/>
      <c r="O577" s="102"/>
      <c r="P577" s="103"/>
      <c r="Q577" s="103"/>
      <c r="R577" s="38"/>
      <c r="S577" s="38"/>
      <c r="T577" s="39"/>
    </row>
    <row r="578" spans="1:20">
      <c r="A578" s="70"/>
      <c r="B578" s="71"/>
      <c r="C578" s="71"/>
      <c r="D578" s="71"/>
      <c r="E578" s="71"/>
      <c r="G578" s="98"/>
      <c r="H578" s="98"/>
      <c r="I578" s="25"/>
      <c r="J578" s="99"/>
      <c r="K578" s="99"/>
      <c r="L578" s="99"/>
      <c r="M578" s="100"/>
      <c r="N578" s="101"/>
      <c r="O578" s="102"/>
      <c r="P578" s="103"/>
      <c r="Q578" s="103"/>
      <c r="R578" s="38"/>
      <c r="S578" s="38"/>
      <c r="T578" s="39"/>
    </row>
    <row r="579" spans="1:20">
      <c r="A579" s="70"/>
      <c r="B579" s="71"/>
      <c r="C579" s="71"/>
      <c r="D579" s="71"/>
      <c r="E579" s="71"/>
      <c r="G579" s="98"/>
      <c r="H579" s="98"/>
      <c r="I579" s="25"/>
      <c r="J579" s="99"/>
      <c r="K579" s="99"/>
      <c r="L579" s="99"/>
      <c r="M579" s="100"/>
      <c r="N579" s="101"/>
      <c r="O579" s="102"/>
      <c r="P579" s="103"/>
      <c r="Q579" s="103"/>
      <c r="R579" s="38"/>
      <c r="S579" s="38"/>
      <c r="T579" s="39"/>
    </row>
    <row r="580" spans="1:20">
      <c r="A580" s="70"/>
      <c r="B580" s="71"/>
      <c r="C580" s="71"/>
      <c r="D580" s="71"/>
      <c r="E580" s="71"/>
      <c r="G580" s="98"/>
      <c r="H580" s="98"/>
      <c r="I580" s="25"/>
      <c r="J580" s="99"/>
      <c r="K580" s="99"/>
      <c r="L580" s="99"/>
      <c r="M580" s="100"/>
      <c r="N580" s="101"/>
      <c r="O580" s="102"/>
      <c r="P580" s="103"/>
      <c r="Q580" s="103"/>
      <c r="R580" s="38"/>
      <c r="S580" s="38"/>
      <c r="T580" s="39"/>
    </row>
    <row r="581" spans="1:20">
      <c r="A581" s="70"/>
      <c r="B581" s="71"/>
      <c r="C581" s="71"/>
      <c r="D581" s="71"/>
      <c r="E581" s="71"/>
      <c r="G581" s="98"/>
      <c r="H581" s="98"/>
      <c r="I581" s="25"/>
      <c r="J581" s="99"/>
      <c r="K581" s="99"/>
      <c r="L581" s="99"/>
      <c r="M581" s="100"/>
      <c r="N581" s="101"/>
      <c r="O581" s="102"/>
      <c r="P581" s="103"/>
      <c r="Q581" s="103"/>
      <c r="R581" s="38"/>
      <c r="S581" s="38"/>
      <c r="T581" s="39"/>
    </row>
    <row r="582" spans="1:20">
      <c r="A582" s="70"/>
      <c r="B582" s="71"/>
      <c r="C582" s="71"/>
      <c r="D582" s="71"/>
      <c r="E582" s="71"/>
      <c r="G582" s="98"/>
      <c r="H582" s="98"/>
      <c r="I582" s="25"/>
      <c r="J582" s="99"/>
      <c r="K582" s="99"/>
      <c r="L582" s="99"/>
      <c r="M582" s="100"/>
      <c r="N582" s="101"/>
      <c r="O582" s="102"/>
      <c r="P582" s="103"/>
      <c r="Q582" s="103"/>
      <c r="R582" s="38"/>
      <c r="S582" s="38"/>
      <c r="T582" s="39"/>
    </row>
    <row r="583" spans="1:20">
      <c r="A583" s="70"/>
      <c r="B583" s="71"/>
      <c r="C583" s="71"/>
      <c r="D583" s="71"/>
      <c r="E583" s="71"/>
      <c r="G583" s="98"/>
      <c r="H583" s="98"/>
      <c r="I583" s="25"/>
      <c r="J583" s="99"/>
      <c r="K583" s="99"/>
      <c r="L583" s="99"/>
      <c r="M583" s="100"/>
      <c r="N583" s="101"/>
      <c r="O583" s="102"/>
      <c r="P583" s="103"/>
      <c r="Q583" s="103"/>
      <c r="R583" s="38"/>
      <c r="S583" s="38"/>
      <c r="T583" s="39"/>
    </row>
    <row r="584" spans="1:20">
      <c r="A584" s="70"/>
      <c r="B584" s="71"/>
      <c r="C584" s="71"/>
      <c r="D584" s="71"/>
      <c r="E584" s="71"/>
      <c r="G584" s="98"/>
      <c r="H584" s="98"/>
      <c r="I584" s="25"/>
      <c r="J584" s="99"/>
      <c r="K584" s="99"/>
      <c r="L584" s="99"/>
      <c r="M584" s="100"/>
      <c r="N584" s="101"/>
      <c r="O584" s="102"/>
      <c r="P584" s="103"/>
      <c r="Q584" s="103"/>
      <c r="R584" s="38"/>
      <c r="S584" s="38"/>
      <c r="T584" s="39"/>
    </row>
    <row r="585" spans="1:20">
      <c r="A585" s="70"/>
      <c r="B585" s="71"/>
      <c r="C585" s="71"/>
      <c r="D585" s="71"/>
      <c r="E585" s="71"/>
      <c r="G585" s="98"/>
      <c r="H585" s="98"/>
      <c r="I585" s="25"/>
      <c r="J585" s="99"/>
      <c r="K585" s="99"/>
      <c r="L585" s="99"/>
      <c r="M585" s="100"/>
      <c r="N585" s="101"/>
      <c r="O585" s="102"/>
      <c r="P585" s="103"/>
      <c r="Q585" s="103"/>
      <c r="R585" s="38"/>
      <c r="S585" s="38"/>
      <c r="T585" s="39"/>
    </row>
    <row r="586" spans="1:20">
      <c r="A586" s="70"/>
      <c r="B586" s="71"/>
      <c r="C586" s="71"/>
      <c r="D586" s="71"/>
      <c r="E586" s="71"/>
      <c r="G586" s="98"/>
      <c r="H586" s="98"/>
      <c r="I586" s="25"/>
      <c r="J586" s="99"/>
      <c r="K586" s="99"/>
      <c r="L586" s="99"/>
      <c r="M586" s="100"/>
      <c r="N586" s="101"/>
      <c r="O586" s="102"/>
      <c r="P586" s="103"/>
      <c r="Q586" s="103"/>
      <c r="R586" s="38"/>
      <c r="S586" s="38"/>
      <c r="T586" s="39"/>
    </row>
    <row r="587" spans="1:20">
      <c r="A587" s="70"/>
      <c r="B587" s="71"/>
      <c r="C587" s="71"/>
      <c r="D587" s="71"/>
      <c r="E587" s="71"/>
      <c r="G587" s="98"/>
      <c r="H587" s="98"/>
      <c r="I587" s="25"/>
      <c r="J587" s="99"/>
      <c r="K587" s="99"/>
      <c r="L587" s="99"/>
      <c r="M587" s="100"/>
      <c r="N587" s="101"/>
      <c r="O587" s="102"/>
      <c r="P587" s="103"/>
      <c r="Q587" s="103"/>
      <c r="R587" s="38"/>
      <c r="S587" s="38"/>
      <c r="T587" s="39"/>
    </row>
    <row r="588" spans="1:20">
      <c r="A588" s="70"/>
      <c r="B588" s="71"/>
      <c r="C588" s="71"/>
      <c r="D588" s="71"/>
      <c r="E588" s="71"/>
      <c r="G588" s="98"/>
      <c r="H588" s="98"/>
      <c r="I588" s="25"/>
      <c r="J588" s="99"/>
      <c r="K588" s="99"/>
      <c r="L588" s="99"/>
      <c r="M588" s="100"/>
      <c r="N588" s="101"/>
      <c r="O588" s="102"/>
      <c r="P588" s="103"/>
      <c r="Q588" s="103"/>
      <c r="R588" s="38"/>
      <c r="S588" s="38"/>
      <c r="T588" s="39"/>
    </row>
    <row r="589" spans="1:20">
      <c r="A589" s="70"/>
      <c r="B589" s="71"/>
      <c r="C589" s="71"/>
      <c r="D589" s="71"/>
      <c r="E589" s="71"/>
      <c r="G589" s="98"/>
      <c r="H589" s="98"/>
      <c r="I589" s="25"/>
      <c r="J589" s="99"/>
      <c r="K589" s="99"/>
      <c r="L589" s="99"/>
      <c r="M589" s="100"/>
      <c r="N589" s="101"/>
      <c r="O589" s="102"/>
      <c r="P589" s="103"/>
      <c r="Q589" s="103"/>
      <c r="R589" s="38"/>
      <c r="S589" s="38"/>
      <c r="T589" s="39"/>
    </row>
    <row r="590" spans="1:20">
      <c r="A590" s="70"/>
      <c r="B590" s="71"/>
      <c r="C590" s="71"/>
      <c r="D590" s="71"/>
      <c r="E590" s="71"/>
      <c r="G590" s="98"/>
      <c r="H590" s="98"/>
      <c r="I590" s="25"/>
      <c r="J590" s="99"/>
      <c r="K590" s="99"/>
      <c r="L590" s="99"/>
      <c r="M590" s="100"/>
      <c r="N590" s="101"/>
      <c r="O590" s="102"/>
      <c r="P590" s="103"/>
      <c r="Q590" s="103"/>
      <c r="R590" s="38"/>
      <c r="S590" s="38"/>
      <c r="T590" s="39"/>
    </row>
    <row r="591" spans="1:20">
      <c r="A591" s="70"/>
      <c r="B591" s="71"/>
      <c r="C591" s="71"/>
      <c r="D591" s="71"/>
      <c r="E591" s="71"/>
      <c r="G591" s="98"/>
      <c r="H591" s="98"/>
      <c r="I591" s="25"/>
      <c r="J591" s="99"/>
      <c r="K591" s="99"/>
      <c r="L591" s="99"/>
      <c r="M591" s="100"/>
      <c r="N591" s="101"/>
      <c r="O591" s="102"/>
      <c r="P591" s="103"/>
      <c r="Q591" s="103"/>
      <c r="R591" s="38"/>
      <c r="S591" s="38"/>
      <c r="T591" s="39"/>
    </row>
    <row r="592" spans="1:20">
      <c r="A592" s="70"/>
      <c r="B592" s="71"/>
      <c r="C592" s="71"/>
      <c r="D592" s="71"/>
      <c r="E592" s="71"/>
      <c r="G592" s="98"/>
      <c r="H592" s="98"/>
      <c r="I592" s="25"/>
      <c r="J592" s="99"/>
      <c r="K592" s="99"/>
      <c r="L592" s="99"/>
      <c r="M592" s="100"/>
      <c r="N592" s="101"/>
      <c r="O592" s="102"/>
      <c r="P592" s="103"/>
      <c r="Q592" s="103"/>
      <c r="R592" s="38"/>
      <c r="S592" s="38"/>
      <c r="T592" s="39"/>
    </row>
    <row r="593" spans="1:20">
      <c r="A593" s="70"/>
      <c r="B593" s="71"/>
      <c r="C593" s="71"/>
      <c r="D593" s="71"/>
      <c r="E593" s="71"/>
      <c r="G593" s="98"/>
      <c r="H593" s="98"/>
      <c r="I593" s="25"/>
      <c r="J593" s="99"/>
      <c r="K593" s="99"/>
      <c r="L593" s="99"/>
      <c r="M593" s="100"/>
      <c r="N593" s="101"/>
      <c r="O593" s="102"/>
      <c r="P593" s="103"/>
      <c r="Q593" s="103"/>
      <c r="R593" s="38"/>
      <c r="S593" s="38"/>
      <c r="T593" s="39"/>
    </row>
    <row r="594" spans="1:20">
      <c r="A594" s="70"/>
      <c r="B594" s="71"/>
      <c r="C594" s="71"/>
      <c r="D594" s="71"/>
      <c r="E594" s="71"/>
      <c r="G594" s="98"/>
      <c r="H594" s="98"/>
      <c r="I594" s="25"/>
      <c r="J594" s="99"/>
      <c r="K594" s="99"/>
      <c r="L594" s="99"/>
      <c r="M594" s="100"/>
      <c r="N594" s="101"/>
      <c r="O594" s="102"/>
      <c r="P594" s="103"/>
      <c r="Q594" s="103"/>
      <c r="R594" s="38"/>
      <c r="S594" s="38"/>
      <c r="T594" s="39"/>
    </row>
    <row r="595" spans="1:20">
      <c r="A595" s="70"/>
      <c r="B595" s="71"/>
      <c r="C595" s="71"/>
      <c r="D595" s="71"/>
      <c r="E595" s="71"/>
      <c r="G595" s="98"/>
      <c r="H595" s="98"/>
      <c r="I595" s="25"/>
      <c r="J595" s="99"/>
      <c r="K595" s="99"/>
      <c r="L595" s="99"/>
      <c r="M595" s="100"/>
      <c r="N595" s="101"/>
      <c r="O595" s="102"/>
      <c r="P595" s="103"/>
      <c r="Q595" s="103"/>
      <c r="R595" s="38"/>
      <c r="S595" s="38"/>
      <c r="T595" s="39"/>
    </row>
    <row r="596" spans="1:20">
      <c r="A596" s="70"/>
      <c r="B596" s="71"/>
      <c r="C596" s="71"/>
      <c r="D596" s="71"/>
      <c r="E596" s="71"/>
      <c r="G596" s="98"/>
      <c r="H596" s="98"/>
      <c r="I596" s="25"/>
      <c r="J596" s="99"/>
      <c r="K596" s="99"/>
      <c r="L596" s="99"/>
      <c r="M596" s="100"/>
      <c r="N596" s="101"/>
      <c r="O596" s="102"/>
      <c r="P596" s="103"/>
      <c r="Q596" s="103"/>
      <c r="R596" s="38"/>
      <c r="S596" s="38"/>
      <c r="T596" s="39"/>
    </row>
    <row r="597" spans="1:20">
      <c r="A597" s="70"/>
      <c r="B597" s="71"/>
      <c r="C597" s="71"/>
      <c r="D597" s="71"/>
      <c r="E597" s="71"/>
      <c r="G597" s="98"/>
      <c r="H597" s="98"/>
      <c r="I597" s="25"/>
      <c r="J597" s="99"/>
      <c r="K597" s="99"/>
      <c r="L597" s="99"/>
      <c r="M597" s="100"/>
      <c r="N597" s="101"/>
      <c r="O597" s="102"/>
      <c r="P597" s="103"/>
      <c r="Q597" s="103"/>
      <c r="R597" s="38"/>
      <c r="S597" s="38"/>
      <c r="T597" s="39"/>
    </row>
    <row r="598" spans="1:20">
      <c r="A598" s="70"/>
      <c r="B598" s="71"/>
      <c r="C598" s="71"/>
      <c r="D598" s="71"/>
      <c r="E598" s="71"/>
      <c r="G598" s="98"/>
      <c r="H598" s="98"/>
      <c r="I598" s="25"/>
      <c r="J598" s="99"/>
      <c r="K598" s="99"/>
      <c r="L598" s="99"/>
      <c r="M598" s="100"/>
      <c r="N598" s="101"/>
      <c r="O598" s="102"/>
      <c r="P598" s="103"/>
      <c r="Q598" s="103"/>
      <c r="R598" s="38"/>
      <c r="S598" s="38"/>
      <c r="T598" s="39"/>
    </row>
    <row r="599" spans="1:20">
      <c r="A599" s="70"/>
      <c r="B599" s="71"/>
      <c r="C599" s="71"/>
      <c r="D599" s="71"/>
      <c r="E599" s="71"/>
      <c r="G599" s="98"/>
      <c r="H599" s="98"/>
      <c r="I599" s="25"/>
      <c r="J599" s="99"/>
      <c r="K599" s="99"/>
      <c r="L599" s="99"/>
      <c r="M599" s="100"/>
      <c r="N599" s="101"/>
      <c r="O599" s="102"/>
      <c r="P599" s="103"/>
      <c r="Q599" s="103"/>
      <c r="R599" s="38"/>
      <c r="S599" s="38"/>
      <c r="T599" s="39"/>
    </row>
    <row r="600" spans="1:20">
      <c r="A600" s="70"/>
      <c r="B600" s="71"/>
      <c r="C600" s="71"/>
      <c r="D600" s="71"/>
      <c r="E600" s="71"/>
      <c r="G600" s="98"/>
      <c r="H600" s="98"/>
      <c r="I600" s="25"/>
      <c r="J600" s="99"/>
      <c r="K600" s="99"/>
      <c r="L600" s="99"/>
      <c r="M600" s="100"/>
      <c r="N600" s="101"/>
      <c r="O600" s="102"/>
      <c r="P600" s="103"/>
      <c r="Q600" s="103"/>
      <c r="R600" s="38"/>
      <c r="S600" s="38"/>
      <c r="T600" s="39"/>
    </row>
    <row r="601" spans="1:20">
      <c r="A601" s="70"/>
      <c r="B601" s="71"/>
      <c r="C601" s="71"/>
      <c r="D601" s="71"/>
      <c r="E601" s="71"/>
      <c r="G601" s="98"/>
      <c r="H601" s="98"/>
      <c r="I601" s="25"/>
      <c r="J601" s="99"/>
      <c r="K601" s="99"/>
      <c r="L601" s="99"/>
      <c r="M601" s="100"/>
      <c r="N601" s="101"/>
      <c r="O601" s="102"/>
      <c r="P601" s="103"/>
      <c r="Q601" s="103"/>
      <c r="R601" s="38"/>
      <c r="S601" s="38"/>
      <c r="T601" s="39"/>
    </row>
    <row r="602" spans="1:20">
      <c r="A602" s="70"/>
      <c r="B602" s="71"/>
      <c r="C602" s="71"/>
      <c r="D602" s="71"/>
      <c r="E602" s="71"/>
      <c r="G602" s="98"/>
      <c r="H602" s="98"/>
      <c r="I602" s="25"/>
      <c r="J602" s="99"/>
      <c r="K602" s="99"/>
      <c r="L602" s="99"/>
      <c r="M602" s="100"/>
      <c r="N602" s="101"/>
      <c r="O602" s="102"/>
      <c r="P602" s="103"/>
      <c r="Q602" s="103"/>
      <c r="R602" s="38"/>
      <c r="S602" s="38"/>
      <c r="T602" s="39"/>
    </row>
    <row r="603" spans="1:20">
      <c r="A603" s="70"/>
      <c r="B603" s="71"/>
      <c r="C603" s="71"/>
      <c r="D603" s="71"/>
      <c r="E603" s="71"/>
      <c r="G603" s="98"/>
      <c r="H603" s="98"/>
      <c r="I603" s="25"/>
      <c r="J603" s="99"/>
      <c r="K603" s="99"/>
      <c r="L603" s="99"/>
      <c r="M603" s="100"/>
      <c r="N603" s="101"/>
      <c r="O603" s="102"/>
      <c r="P603" s="103"/>
      <c r="Q603" s="103"/>
      <c r="R603" s="38"/>
      <c r="S603" s="38"/>
      <c r="T603" s="39"/>
    </row>
    <row r="604" spans="1:20">
      <c r="A604" s="70"/>
      <c r="B604" s="71"/>
      <c r="C604" s="71"/>
      <c r="D604" s="71"/>
      <c r="E604" s="71"/>
      <c r="G604" s="98"/>
      <c r="H604" s="98"/>
      <c r="I604" s="25"/>
      <c r="J604" s="99"/>
      <c r="K604" s="99"/>
      <c r="L604" s="99"/>
      <c r="M604" s="100"/>
      <c r="N604" s="101"/>
      <c r="O604" s="102"/>
      <c r="P604" s="103"/>
      <c r="Q604" s="103"/>
      <c r="R604" s="38"/>
      <c r="S604" s="38"/>
      <c r="T604" s="39"/>
    </row>
    <row r="605" spans="1:20">
      <c r="A605" s="70"/>
      <c r="B605" s="71"/>
      <c r="C605" s="71"/>
      <c r="D605" s="71"/>
      <c r="E605" s="71"/>
      <c r="G605" s="98"/>
      <c r="H605" s="98"/>
      <c r="I605" s="25"/>
      <c r="J605" s="99"/>
      <c r="K605" s="99"/>
      <c r="L605" s="99"/>
      <c r="M605" s="100"/>
      <c r="N605" s="101"/>
      <c r="O605" s="102"/>
      <c r="P605" s="103"/>
      <c r="Q605" s="103"/>
      <c r="R605" s="38"/>
      <c r="S605" s="38"/>
      <c r="T605" s="39"/>
    </row>
    <row r="606" spans="1:20">
      <c r="A606" s="70"/>
      <c r="B606" s="71"/>
      <c r="C606" s="71"/>
      <c r="D606" s="71"/>
      <c r="E606" s="71"/>
      <c r="G606" s="98"/>
      <c r="H606" s="98"/>
      <c r="I606" s="25"/>
      <c r="J606" s="99"/>
      <c r="K606" s="99"/>
      <c r="L606" s="99"/>
      <c r="M606" s="100"/>
      <c r="N606" s="101"/>
      <c r="O606" s="102"/>
      <c r="P606" s="103"/>
      <c r="Q606" s="103"/>
      <c r="R606" s="38"/>
      <c r="S606" s="38"/>
      <c r="T606" s="39"/>
    </row>
    <row r="607" spans="1:20">
      <c r="A607" s="70"/>
      <c r="B607" s="71"/>
      <c r="C607" s="71"/>
      <c r="D607" s="71"/>
      <c r="E607" s="71"/>
      <c r="G607" s="98"/>
      <c r="H607" s="98"/>
      <c r="I607" s="25"/>
      <c r="J607" s="99"/>
      <c r="K607" s="99"/>
      <c r="L607" s="99"/>
      <c r="M607" s="100"/>
      <c r="N607" s="101"/>
      <c r="O607" s="102"/>
      <c r="P607" s="103"/>
      <c r="Q607" s="103"/>
      <c r="R607" s="38"/>
      <c r="S607" s="38"/>
      <c r="T607" s="39"/>
    </row>
    <row r="608" spans="1:20">
      <c r="A608" s="70"/>
      <c r="B608" s="71"/>
      <c r="C608" s="71"/>
      <c r="D608" s="71"/>
      <c r="E608" s="71"/>
      <c r="G608" s="98"/>
      <c r="H608" s="98"/>
      <c r="I608" s="25"/>
      <c r="J608" s="99"/>
      <c r="K608" s="99"/>
      <c r="L608" s="99"/>
      <c r="M608" s="100"/>
      <c r="N608" s="101"/>
      <c r="O608" s="102"/>
      <c r="P608" s="103"/>
      <c r="Q608" s="103"/>
      <c r="R608" s="38"/>
      <c r="S608" s="38"/>
      <c r="T608" s="39"/>
    </row>
    <row r="609" spans="1:20">
      <c r="A609" s="70"/>
      <c r="B609" s="71"/>
      <c r="C609" s="71"/>
      <c r="D609" s="71"/>
      <c r="E609" s="71"/>
      <c r="G609" s="98"/>
      <c r="H609" s="98"/>
      <c r="I609" s="25"/>
      <c r="J609" s="99"/>
      <c r="K609" s="99"/>
      <c r="L609" s="99"/>
      <c r="M609" s="100"/>
      <c r="N609" s="101"/>
      <c r="O609" s="102"/>
      <c r="P609" s="103"/>
      <c r="Q609" s="103"/>
      <c r="R609" s="38"/>
      <c r="S609" s="38"/>
      <c r="T609" s="39"/>
    </row>
    <row r="610" spans="1:20">
      <c r="A610" s="70"/>
      <c r="B610" s="71"/>
      <c r="C610" s="71"/>
      <c r="D610" s="71"/>
      <c r="E610" s="71"/>
      <c r="G610" s="98"/>
      <c r="H610" s="98"/>
      <c r="I610" s="25"/>
      <c r="J610" s="99"/>
      <c r="K610" s="99"/>
      <c r="L610" s="99"/>
      <c r="M610" s="100"/>
      <c r="N610" s="101"/>
      <c r="O610" s="102"/>
      <c r="P610" s="103"/>
      <c r="Q610" s="103"/>
      <c r="R610" s="38"/>
      <c r="S610" s="38"/>
      <c r="T610" s="39"/>
    </row>
    <row r="611" spans="1:20">
      <c r="A611" s="70"/>
      <c r="B611" s="71"/>
      <c r="C611" s="71"/>
      <c r="D611" s="71"/>
      <c r="E611" s="71"/>
      <c r="G611" s="98"/>
      <c r="H611" s="98"/>
      <c r="I611" s="25"/>
      <c r="J611" s="99"/>
      <c r="K611" s="99"/>
      <c r="L611" s="99"/>
      <c r="M611" s="100"/>
      <c r="N611" s="101"/>
      <c r="O611" s="102"/>
      <c r="P611" s="103"/>
      <c r="Q611" s="103"/>
      <c r="R611" s="38"/>
      <c r="S611" s="38"/>
      <c r="T611" s="39"/>
    </row>
    <row r="612" spans="1:20">
      <c r="A612" s="70"/>
      <c r="B612" s="71"/>
      <c r="C612" s="71"/>
      <c r="D612" s="71"/>
      <c r="E612" s="71"/>
      <c r="G612" s="98"/>
      <c r="H612" s="98"/>
      <c r="I612" s="25"/>
      <c r="J612" s="99"/>
      <c r="K612" s="99"/>
      <c r="L612" s="99"/>
      <c r="M612" s="100"/>
      <c r="N612" s="101"/>
      <c r="O612" s="102"/>
      <c r="P612" s="103"/>
      <c r="Q612" s="103"/>
      <c r="R612" s="38"/>
      <c r="S612" s="38"/>
      <c r="T612" s="39"/>
    </row>
    <row r="613" spans="1:20">
      <c r="A613" s="70"/>
      <c r="B613" s="71"/>
      <c r="C613" s="71"/>
      <c r="D613" s="71"/>
      <c r="E613" s="71"/>
      <c r="G613" s="98"/>
      <c r="H613" s="98"/>
      <c r="I613" s="25"/>
      <c r="J613" s="99"/>
      <c r="K613" s="99"/>
      <c r="L613" s="99"/>
      <c r="M613" s="100"/>
      <c r="N613" s="101"/>
      <c r="O613" s="102"/>
      <c r="P613" s="103"/>
      <c r="Q613" s="103"/>
      <c r="R613" s="38"/>
      <c r="S613" s="38"/>
      <c r="T613" s="39"/>
    </row>
    <row r="614" spans="1:20">
      <c r="A614" s="70"/>
      <c r="B614" s="71"/>
      <c r="C614" s="71"/>
      <c r="D614" s="71"/>
      <c r="E614" s="71"/>
      <c r="G614" s="98"/>
      <c r="H614" s="98"/>
      <c r="I614" s="25"/>
      <c r="J614" s="99"/>
      <c r="K614" s="99"/>
      <c r="L614" s="99"/>
      <c r="M614" s="100"/>
      <c r="N614" s="101"/>
      <c r="O614" s="102"/>
      <c r="P614" s="103"/>
      <c r="Q614" s="103"/>
      <c r="R614" s="38"/>
      <c r="S614" s="38"/>
      <c r="T614" s="39"/>
    </row>
    <row r="615" spans="1:20">
      <c r="A615" s="70"/>
      <c r="B615" s="71"/>
      <c r="C615" s="71"/>
      <c r="D615" s="71"/>
      <c r="E615" s="71"/>
      <c r="G615" s="98"/>
      <c r="H615" s="98"/>
      <c r="I615" s="25"/>
      <c r="J615" s="99"/>
      <c r="K615" s="99"/>
      <c r="L615" s="99"/>
      <c r="M615" s="100"/>
      <c r="N615" s="101"/>
      <c r="O615" s="102"/>
      <c r="P615" s="103"/>
      <c r="Q615" s="103"/>
      <c r="R615" s="38"/>
      <c r="S615" s="38"/>
      <c r="T615" s="39"/>
    </row>
    <row r="616" spans="1:20">
      <c r="A616" s="70"/>
      <c r="B616" s="71"/>
      <c r="C616" s="71"/>
      <c r="D616" s="71"/>
      <c r="E616" s="71"/>
      <c r="G616" s="98"/>
      <c r="H616" s="98"/>
      <c r="I616" s="25"/>
      <c r="J616" s="99"/>
      <c r="K616" s="99"/>
      <c r="L616" s="99"/>
      <c r="M616" s="100"/>
      <c r="N616" s="101"/>
      <c r="O616" s="102"/>
      <c r="P616" s="103"/>
      <c r="Q616" s="103"/>
      <c r="R616" s="38"/>
      <c r="S616" s="38"/>
      <c r="T616" s="39"/>
    </row>
    <row r="617" spans="1:20">
      <c r="A617" s="70"/>
      <c r="B617" s="71"/>
      <c r="C617" s="71"/>
      <c r="D617" s="71"/>
      <c r="E617" s="71"/>
      <c r="G617" s="98"/>
      <c r="H617" s="98"/>
      <c r="I617" s="25"/>
      <c r="J617" s="99"/>
      <c r="K617" s="99"/>
      <c r="L617" s="99"/>
      <c r="M617" s="100"/>
      <c r="N617" s="101"/>
      <c r="O617" s="102"/>
      <c r="P617" s="103"/>
      <c r="Q617" s="103"/>
      <c r="R617" s="38"/>
      <c r="S617" s="38"/>
      <c r="T617" s="39"/>
    </row>
    <row r="618" spans="1:20">
      <c r="A618" s="70"/>
      <c r="B618" s="71"/>
      <c r="C618" s="71"/>
      <c r="D618" s="71"/>
      <c r="E618" s="71"/>
      <c r="G618" s="98"/>
      <c r="H618" s="98"/>
      <c r="I618" s="25"/>
      <c r="J618" s="99"/>
      <c r="K618" s="99"/>
      <c r="L618" s="99"/>
      <c r="M618" s="100"/>
      <c r="N618" s="101"/>
      <c r="O618" s="102"/>
      <c r="P618" s="103"/>
      <c r="Q618" s="103"/>
      <c r="R618" s="38"/>
      <c r="S618" s="38"/>
      <c r="T618" s="39"/>
    </row>
    <row r="619" spans="1:20">
      <c r="A619" s="70"/>
      <c r="B619" s="71"/>
      <c r="C619" s="71"/>
      <c r="D619" s="71"/>
      <c r="E619" s="71"/>
      <c r="G619" s="98"/>
      <c r="H619" s="98"/>
      <c r="I619" s="25"/>
      <c r="J619" s="99"/>
      <c r="K619" s="99"/>
      <c r="L619" s="99"/>
      <c r="M619" s="100"/>
      <c r="N619" s="101"/>
      <c r="O619" s="102"/>
      <c r="P619" s="103"/>
      <c r="Q619" s="103"/>
      <c r="R619" s="38"/>
      <c r="S619" s="38"/>
      <c r="T619" s="39"/>
    </row>
    <row r="620" spans="1:20">
      <c r="A620" s="70"/>
      <c r="B620" s="71"/>
      <c r="C620" s="71"/>
      <c r="D620" s="71"/>
      <c r="E620" s="71"/>
      <c r="G620" s="98"/>
      <c r="H620" s="98"/>
      <c r="I620" s="25"/>
      <c r="J620" s="99"/>
      <c r="K620" s="99"/>
      <c r="L620" s="99"/>
      <c r="M620" s="100"/>
      <c r="N620" s="101"/>
      <c r="O620" s="102"/>
      <c r="P620" s="103"/>
      <c r="Q620" s="103"/>
      <c r="R620" s="38"/>
      <c r="S620" s="38"/>
      <c r="T620" s="39"/>
    </row>
    <row r="621" spans="1:20">
      <c r="A621" s="70"/>
      <c r="B621" s="71"/>
      <c r="C621" s="71"/>
      <c r="D621" s="71"/>
      <c r="E621" s="71"/>
      <c r="G621" s="98"/>
      <c r="H621" s="98"/>
      <c r="I621" s="25"/>
      <c r="J621" s="99"/>
      <c r="K621" s="99"/>
      <c r="L621" s="99"/>
      <c r="M621" s="100"/>
      <c r="N621" s="101"/>
      <c r="O621" s="102"/>
      <c r="P621" s="103"/>
      <c r="Q621" s="103"/>
      <c r="R621" s="38"/>
      <c r="S621" s="38"/>
      <c r="T621" s="39"/>
    </row>
    <row r="622" spans="1:20">
      <c r="A622" s="70"/>
      <c r="B622" s="71"/>
      <c r="C622" s="71"/>
      <c r="D622" s="71"/>
      <c r="E622" s="71"/>
      <c r="G622" s="98"/>
      <c r="H622" s="98"/>
      <c r="I622" s="25"/>
      <c r="J622" s="99"/>
      <c r="K622" s="99"/>
      <c r="L622" s="99"/>
      <c r="M622" s="100"/>
      <c r="N622" s="101"/>
      <c r="O622" s="102"/>
      <c r="P622" s="103"/>
      <c r="Q622" s="103"/>
      <c r="R622" s="38"/>
      <c r="S622" s="38"/>
      <c r="T622" s="39"/>
    </row>
    <row r="623" spans="1:20">
      <c r="A623" s="70"/>
      <c r="B623" s="71"/>
      <c r="C623" s="71"/>
      <c r="D623" s="71"/>
      <c r="E623" s="71"/>
      <c r="G623" s="98"/>
      <c r="H623" s="98"/>
      <c r="I623" s="25"/>
      <c r="J623" s="99"/>
      <c r="K623" s="99"/>
      <c r="L623" s="99"/>
      <c r="M623" s="100"/>
      <c r="N623" s="101"/>
      <c r="O623" s="102"/>
      <c r="P623" s="103"/>
      <c r="Q623" s="103"/>
      <c r="R623" s="38"/>
      <c r="S623" s="38"/>
      <c r="T623" s="39"/>
    </row>
    <row r="624" spans="1:20">
      <c r="A624" s="70"/>
      <c r="B624" s="71"/>
      <c r="C624" s="71"/>
      <c r="D624" s="71"/>
      <c r="E624" s="71"/>
      <c r="G624" s="98"/>
      <c r="H624" s="98"/>
      <c r="I624" s="25"/>
      <c r="J624" s="99"/>
      <c r="K624" s="99"/>
      <c r="L624" s="99"/>
      <c r="M624" s="100"/>
      <c r="N624" s="101"/>
      <c r="O624" s="102"/>
      <c r="P624" s="103"/>
      <c r="Q624" s="103"/>
      <c r="R624" s="38"/>
      <c r="S624" s="38"/>
      <c r="T624" s="39"/>
    </row>
    <row r="625" spans="1:20">
      <c r="A625" s="70"/>
      <c r="B625" s="71"/>
      <c r="C625" s="71"/>
      <c r="D625" s="71"/>
      <c r="E625" s="71"/>
      <c r="G625" s="98"/>
      <c r="H625" s="98"/>
      <c r="I625" s="25"/>
      <c r="J625" s="99"/>
      <c r="K625" s="99"/>
      <c r="L625" s="99"/>
      <c r="M625" s="100"/>
      <c r="N625" s="101"/>
      <c r="O625" s="102"/>
      <c r="P625" s="103"/>
      <c r="Q625" s="103"/>
      <c r="R625" s="38"/>
      <c r="S625" s="38"/>
      <c r="T625" s="39"/>
    </row>
    <row r="626" spans="1:20">
      <c r="A626" s="70"/>
      <c r="B626" s="71"/>
      <c r="C626" s="71"/>
      <c r="D626" s="71"/>
      <c r="E626" s="71"/>
      <c r="G626" s="98"/>
      <c r="H626" s="98"/>
      <c r="I626" s="25"/>
      <c r="J626" s="99"/>
      <c r="K626" s="99"/>
      <c r="L626" s="99"/>
      <c r="M626" s="100"/>
      <c r="N626" s="101"/>
      <c r="O626" s="102"/>
      <c r="P626" s="103"/>
      <c r="Q626" s="103"/>
      <c r="R626" s="38"/>
      <c r="S626" s="38"/>
      <c r="T626" s="39"/>
    </row>
    <row r="627" spans="1:20">
      <c r="A627" s="70"/>
      <c r="B627" s="71"/>
      <c r="C627" s="71"/>
      <c r="D627" s="71"/>
      <c r="E627" s="71"/>
      <c r="G627" s="98"/>
      <c r="H627" s="98"/>
      <c r="I627" s="25"/>
      <c r="J627" s="99"/>
      <c r="K627" s="99"/>
      <c r="L627" s="99"/>
      <c r="M627" s="100"/>
      <c r="N627" s="101"/>
      <c r="O627" s="102"/>
      <c r="P627" s="103"/>
      <c r="Q627" s="103"/>
      <c r="R627" s="38"/>
      <c r="S627" s="38"/>
      <c r="T627" s="39"/>
    </row>
    <row r="628" spans="1:20">
      <c r="A628" s="70"/>
      <c r="B628" s="71"/>
      <c r="C628" s="71"/>
      <c r="D628" s="71"/>
      <c r="E628" s="71"/>
      <c r="G628" s="98"/>
      <c r="H628" s="98"/>
      <c r="I628" s="25"/>
      <c r="J628" s="99"/>
      <c r="K628" s="99"/>
      <c r="L628" s="99"/>
      <c r="M628" s="100"/>
      <c r="N628" s="101"/>
      <c r="O628" s="102"/>
      <c r="P628" s="103"/>
      <c r="Q628" s="103"/>
      <c r="R628" s="38"/>
      <c r="S628" s="38"/>
      <c r="T628" s="39"/>
    </row>
    <row r="629" spans="1:20">
      <c r="A629" s="70"/>
      <c r="B629" s="71"/>
      <c r="C629" s="71"/>
      <c r="D629" s="71"/>
      <c r="E629" s="71"/>
      <c r="G629" s="98"/>
      <c r="H629" s="98"/>
      <c r="I629" s="25"/>
      <c r="J629" s="99"/>
      <c r="K629" s="99"/>
      <c r="L629" s="99"/>
      <c r="M629" s="100"/>
      <c r="N629" s="101"/>
      <c r="O629" s="102"/>
      <c r="P629" s="103"/>
      <c r="Q629" s="103"/>
      <c r="R629" s="38"/>
      <c r="S629" s="38"/>
      <c r="T629" s="39"/>
    </row>
    <row r="630" spans="1:20">
      <c r="A630" s="70"/>
      <c r="B630" s="71"/>
      <c r="C630" s="71"/>
      <c r="D630" s="71"/>
      <c r="E630" s="71"/>
      <c r="G630" s="98"/>
      <c r="H630" s="98"/>
      <c r="I630" s="25"/>
      <c r="J630" s="99"/>
      <c r="K630" s="99"/>
      <c r="L630" s="99"/>
      <c r="M630" s="100"/>
      <c r="N630" s="101"/>
      <c r="O630" s="102"/>
      <c r="P630" s="103"/>
      <c r="Q630" s="103"/>
      <c r="R630" s="38"/>
      <c r="S630" s="38"/>
      <c r="T630" s="39"/>
    </row>
    <row r="631" spans="1:20">
      <c r="A631" s="70"/>
      <c r="B631" s="71"/>
      <c r="C631" s="71"/>
      <c r="D631" s="71"/>
      <c r="E631" s="71"/>
      <c r="G631" s="98"/>
      <c r="H631" s="98"/>
      <c r="I631" s="25"/>
      <c r="J631" s="99"/>
      <c r="K631" s="99"/>
      <c r="L631" s="99"/>
      <c r="M631" s="100"/>
      <c r="N631" s="101"/>
      <c r="O631" s="102"/>
      <c r="P631" s="103"/>
      <c r="Q631" s="103"/>
      <c r="R631" s="38"/>
      <c r="S631" s="38"/>
      <c r="T631" s="39"/>
    </row>
    <row r="632" spans="1:20">
      <c r="A632" s="70"/>
      <c r="B632" s="71"/>
      <c r="C632" s="71"/>
      <c r="D632" s="71"/>
      <c r="E632" s="71"/>
      <c r="G632" s="98"/>
      <c r="H632" s="98"/>
      <c r="I632" s="25"/>
      <c r="J632" s="99"/>
      <c r="K632" s="99"/>
      <c r="L632" s="99"/>
      <c r="M632" s="100"/>
      <c r="N632" s="101"/>
      <c r="O632" s="102"/>
      <c r="P632" s="103"/>
      <c r="Q632" s="103"/>
      <c r="R632" s="38"/>
      <c r="S632" s="38"/>
      <c r="T632" s="39"/>
    </row>
    <row r="633" spans="1:20">
      <c r="A633" s="70"/>
      <c r="B633" s="71"/>
      <c r="C633" s="71"/>
      <c r="D633" s="71"/>
      <c r="E633" s="71"/>
      <c r="G633" s="98"/>
      <c r="H633" s="98"/>
      <c r="I633" s="25"/>
      <c r="J633" s="99"/>
      <c r="K633" s="99"/>
      <c r="L633" s="99"/>
      <c r="M633" s="100"/>
      <c r="N633" s="101"/>
      <c r="O633" s="102"/>
      <c r="P633" s="103"/>
      <c r="Q633" s="103"/>
      <c r="R633" s="38"/>
      <c r="S633" s="38"/>
      <c r="T633" s="39"/>
    </row>
    <row r="634" spans="1:20">
      <c r="A634" s="70"/>
      <c r="B634" s="71"/>
      <c r="C634" s="71"/>
      <c r="D634" s="71"/>
      <c r="E634" s="71"/>
      <c r="G634" s="98"/>
      <c r="H634" s="98"/>
      <c r="I634" s="25"/>
      <c r="J634" s="99"/>
      <c r="K634" s="99"/>
      <c r="L634" s="99"/>
      <c r="M634" s="100"/>
      <c r="N634" s="101"/>
      <c r="O634" s="102"/>
      <c r="P634" s="103"/>
      <c r="Q634" s="103"/>
      <c r="R634" s="38"/>
      <c r="S634" s="38"/>
      <c r="T634" s="39"/>
    </row>
    <row r="635" spans="1:20">
      <c r="A635" s="70"/>
      <c r="B635" s="71"/>
      <c r="C635" s="71"/>
      <c r="D635" s="71"/>
      <c r="E635" s="71"/>
      <c r="G635" s="98"/>
      <c r="H635" s="98"/>
      <c r="I635" s="25"/>
      <c r="J635" s="99"/>
      <c r="K635" s="99"/>
      <c r="L635" s="99"/>
      <c r="M635" s="100"/>
      <c r="N635" s="101"/>
      <c r="O635" s="102"/>
      <c r="P635" s="103"/>
      <c r="Q635" s="103"/>
      <c r="R635" s="38"/>
      <c r="S635" s="38"/>
      <c r="T635" s="39"/>
    </row>
    <row r="636" spans="1:20">
      <c r="A636" s="70"/>
      <c r="B636" s="71"/>
      <c r="C636" s="71"/>
      <c r="D636" s="71"/>
      <c r="E636" s="71"/>
      <c r="G636" s="98"/>
      <c r="H636" s="98"/>
      <c r="I636" s="25"/>
      <c r="J636" s="99"/>
      <c r="K636" s="99"/>
      <c r="L636" s="99"/>
      <c r="M636" s="100"/>
      <c r="N636" s="101"/>
      <c r="O636" s="102"/>
      <c r="P636" s="103"/>
      <c r="Q636" s="103"/>
      <c r="R636" s="38"/>
      <c r="S636" s="38"/>
      <c r="T636" s="39"/>
    </row>
    <row r="637" spans="1:20">
      <c r="A637" s="70"/>
      <c r="B637" s="71"/>
      <c r="C637" s="71"/>
      <c r="D637" s="71"/>
      <c r="E637" s="71"/>
      <c r="G637" s="98"/>
      <c r="H637" s="98"/>
      <c r="I637" s="25"/>
      <c r="J637" s="99"/>
      <c r="K637" s="99"/>
      <c r="L637" s="99"/>
      <c r="M637" s="100"/>
      <c r="N637" s="101"/>
      <c r="O637" s="102"/>
      <c r="P637" s="103"/>
      <c r="Q637" s="103"/>
      <c r="R637" s="38"/>
      <c r="S637" s="38"/>
      <c r="T637" s="39"/>
    </row>
    <row r="638" spans="1:20">
      <c r="A638" s="70"/>
      <c r="B638" s="71"/>
      <c r="C638" s="71"/>
      <c r="D638" s="71"/>
      <c r="E638" s="71"/>
      <c r="G638" s="98"/>
      <c r="H638" s="98"/>
      <c r="I638" s="25"/>
      <c r="J638" s="99"/>
      <c r="K638" s="99"/>
      <c r="L638" s="99"/>
      <c r="M638" s="100"/>
      <c r="N638" s="101"/>
      <c r="O638" s="102"/>
      <c r="P638" s="103"/>
      <c r="Q638" s="103"/>
      <c r="R638" s="38"/>
      <c r="S638" s="38"/>
      <c r="T638" s="39"/>
    </row>
    <row r="639" spans="1:20">
      <c r="A639" s="70"/>
      <c r="B639" s="71"/>
      <c r="C639" s="71"/>
      <c r="D639" s="71"/>
      <c r="E639" s="71"/>
      <c r="G639" s="98"/>
      <c r="H639" s="98"/>
      <c r="I639" s="25"/>
      <c r="J639" s="99"/>
      <c r="K639" s="99"/>
      <c r="L639" s="99"/>
      <c r="M639" s="100"/>
      <c r="N639" s="101"/>
      <c r="O639" s="102"/>
      <c r="P639" s="103"/>
      <c r="Q639" s="103"/>
      <c r="R639" s="38"/>
      <c r="S639" s="38"/>
      <c r="T639" s="39"/>
    </row>
    <row r="640" spans="1:20">
      <c r="A640" s="70"/>
      <c r="B640" s="71"/>
      <c r="C640" s="71"/>
      <c r="D640" s="71"/>
      <c r="E640" s="71"/>
      <c r="G640" s="98"/>
      <c r="H640" s="98"/>
      <c r="I640" s="25"/>
      <c r="J640" s="99"/>
      <c r="K640" s="99"/>
      <c r="L640" s="99"/>
      <c r="M640" s="100"/>
      <c r="N640" s="101"/>
      <c r="O640" s="102"/>
      <c r="P640" s="103"/>
      <c r="Q640" s="103"/>
      <c r="R640" s="38"/>
      <c r="S640" s="38"/>
      <c r="T640" s="39"/>
    </row>
    <row r="641" spans="1:20">
      <c r="A641" s="70"/>
      <c r="B641" s="71"/>
      <c r="C641" s="71"/>
      <c r="D641" s="71"/>
      <c r="E641" s="71"/>
      <c r="G641" s="98"/>
      <c r="H641" s="98"/>
      <c r="I641" s="25"/>
      <c r="J641" s="99"/>
      <c r="K641" s="99"/>
      <c r="L641" s="99"/>
      <c r="M641" s="100"/>
      <c r="N641" s="101"/>
      <c r="O641" s="102"/>
      <c r="P641" s="103"/>
      <c r="Q641" s="103"/>
      <c r="R641" s="38"/>
      <c r="S641" s="38"/>
      <c r="T641" s="39"/>
    </row>
    <row r="642" spans="1:20">
      <c r="A642" s="70"/>
      <c r="B642" s="71"/>
      <c r="C642" s="71"/>
      <c r="D642" s="71"/>
      <c r="E642" s="71"/>
      <c r="G642" s="98"/>
      <c r="H642" s="98"/>
      <c r="I642" s="25"/>
      <c r="J642" s="99"/>
      <c r="K642" s="99"/>
      <c r="L642" s="99"/>
      <c r="M642" s="100"/>
      <c r="N642" s="101"/>
      <c r="O642" s="102"/>
      <c r="P642" s="103"/>
      <c r="Q642" s="103"/>
      <c r="R642" s="38"/>
      <c r="S642" s="38"/>
      <c r="T642" s="39"/>
    </row>
    <row r="643" spans="1:20">
      <c r="A643" s="70"/>
      <c r="B643" s="71"/>
      <c r="C643" s="71"/>
      <c r="D643" s="71"/>
      <c r="E643" s="71"/>
      <c r="G643" s="98"/>
      <c r="H643" s="98"/>
      <c r="I643" s="25"/>
      <c r="J643" s="99"/>
      <c r="K643" s="99"/>
      <c r="L643" s="99"/>
      <c r="M643" s="100"/>
      <c r="N643" s="101"/>
      <c r="O643" s="102"/>
      <c r="P643" s="103"/>
      <c r="Q643" s="103"/>
      <c r="R643" s="38"/>
      <c r="S643" s="38"/>
      <c r="T643" s="39"/>
    </row>
    <row r="644" spans="1:20">
      <c r="A644" s="70"/>
      <c r="B644" s="71"/>
      <c r="C644" s="71"/>
      <c r="D644" s="71"/>
      <c r="E644" s="71"/>
      <c r="G644" s="98"/>
      <c r="H644" s="98"/>
      <c r="I644" s="25"/>
      <c r="J644" s="99"/>
      <c r="K644" s="99"/>
      <c r="L644" s="99"/>
      <c r="M644" s="100"/>
      <c r="N644" s="101"/>
      <c r="O644" s="102"/>
      <c r="P644" s="103"/>
      <c r="Q644" s="103"/>
      <c r="R644" s="38"/>
      <c r="S644" s="38"/>
      <c r="T644" s="39"/>
    </row>
    <row r="645" spans="1:20">
      <c r="A645" s="70"/>
      <c r="B645" s="71"/>
      <c r="C645" s="71"/>
      <c r="D645" s="71"/>
      <c r="E645" s="71"/>
      <c r="G645" s="98"/>
      <c r="H645" s="98"/>
      <c r="I645" s="25"/>
      <c r="J645" s="99"/>
      <c r="K645" s="99"/>
      <c r="L645" s="99"/>
      <c r="M645" s="100"/>
      <c r="N645" s="101"/>
      <c r="O645" s="102"/>
      <c r="P645" s="103"/>
      <c r="Q645" s="103"/>
      <c r="R645" s="38"/>
      <c r="S645" s="38"/>
      <c r="T645" s="39"/>
    </row>
    <row r="646" spans="1:20">
      <c r="A646" s="70"/>
      <c r="B646" s="71"/>
      <c r="C646" s="71"/>
      <c r="D646" s="71"/>
      <c r="E646" s="71"/>
      <c r="G646" s="98"/>
      <c r="H646" s="98"/>
      <c r="I646" s="25"/>
      <c r="J646" s="99"/>
      <c r="K646" s="99"/>
      <c r="L646" s="99"/>
      <c r="M646" s="100"/>
      <c r="N646" s="101"/>
      <c r="O646" s="102"/>
      <c r="P646" s="103"/>
      <c r="Q646" s="103"/>
      <c r="R646" s="38"/>
      <c r="S646" s="38"/>
      <c r="T646" s="39"/>
    </row>
    <row r="647" spans="1:20">
      <c r="A647" s="70"/>
      <c r="B647" s="71"/>
      <c r="C647" s="71"/>
      <c r="D647" s="71"/>
      <c r="E647" s="71"/>
      <c r="G647" s="98"/>
      <c r="H647" s="98"/>
      <c r="I647" s="25"/>
      <c r="J647" s="99"/>
      <c r="K647" s="99"/>
      <c r="L647" s="99"/>
      <c r="M647" s="100"/>
      <c r="N647" s="101"/>
      <c r="O647" s="102"/>
      <c r="P647" s="103"/>
      <c r="Q647" s="103"/>
      <c r="R647" s="38"/>
      <c r="S647" s="38"/>
      <c r="T647" s="39"/>
    </row>
    <row r="648" spans="1:20">
      <c r="A648" s="70"/>
      <c r="B648" s="71"/>
      <c r="C648" s="71"/>
      <c r="D648" s="71"/>
      <c r="E648" s="71"/>
      <c r="G648" s="98"/>
      <c r="H648" s="98"/>
      <c r="I648" s="25"/>
      <c r="J648" s="99"/>
      <c r="K648" s="99"/>
      <c r="L648" s="99"/>
      <c r="M648" s="100"/>
      <c r="N648" s="101"/>
      <c r="O648" s="102"/>
      <c r="P648" s="103"/>
      <c r="Q648" s="103"/>
      <c r="R648" s="38"/>
      <c r="S648" s="38"/>
      <c r="T648" s="39"/>
    </row>
    <row r="649" spans="1:20">
      <c r="A649" s="70"/>
      <c r="B649" s="71"/>
      <c r="C649" s="71"/>
      <c r="D649" s="71"/>
      <c r="E649" s="71"/>
      <c r="G649" s="98"/>
      <c r="H649" s="98"/>
      <c r="I649" s="25"/>
      <c r="J649" s="99"/>
      <c r="K649" s="99"/>
      <c r="L649" s="99"/>
      <c r="M649" s="100"/>
      <c r="N649" s="101"/>
      <c r="O649" s="102"/>
      <c r="P649" s="103"/>
      <c r="Q649" s="103"/>
      <c r="R649" s="38"/>
      <c r="S649" s="38"/>
      <c r="T649" s="39"/>
    </row>
    <row r="650" spans="1:20">
      <c r="A650" s="70"/>
      <c r="B650" s="71"/>
      <c r="C650" s="71"/>
      <c r="D650" s="71"/>
      <c r="E650" s="71"/>
      <c r="G650" s="98"/>
      <c r="H650" s="98"/>
      <c r="I650" s="25"/>
      <c r="J650" s="99"/>
      <c r="K650" s="99"/>
      <c r="L650" s="99"/>
      <c r="M650" s="100"/>
      <c r="N650" s="101"/>
      <c r="O650" s="102"/>
      <c r="P650" s="103"/>
      <c r="Q650" s="103"/>
      <c r="R650" s="38"/>
      <c r="S650" s="38"/>
      <c r="T650" s="39"/>
    </row>
    <row r="651" spans="1:20">
      <c r="A651" s="70"/>
      <c r="B651" s="71"/>
      <c r="C651" s="71"/>
      <c r="D651" s="71"/>
      <c r="E651" s="71"/>
      <c r="G651" s="98"/>
      <c r="H651" s="98"/>
      <c r="I651" s="25"/>
      <c r="J651" s="99"/>
      <c r="K651" s="99"/>
      <c r="L651" s="99"/>
      <c r="M651" s="100"/>
      <c r="N651" s="101"/>
      <c r="O651" s="102"/>
      <c r="P651" s="103"/>
      <c r="Q651" s="103"/>
      <c r="R651" s="38"/>
      <c r="S651" s="38"/>
      <c r="T651" s="39"/>
    </row>
    <row r="652" spans="1:20">
      <c r="A652" s="70"/>
      <c r="B652" s="71"/>
      <c r="C652" s="71"/>
      <c r="D652" s="71"/>
      <c r="E652" s="71"/>
      <c r="G652" s="98"/>
      <c r="H652" s="98"/>
      <c r="I652" s="25"/>
      <c r="J652" s="99"/>
      <c r="K652" s="99"/>
      <c r="L652" s="99"/>
      <c r="M652" s="100"/>
      <c r="N652" s="101"/>
      <c r="O652" s="102"/>
      <c r="P652" s="103"/>
      <c r="Q652" s="103"/>
      <c r="R652" s="38"/>
      <c r="S652" s="38"/>
      <c r="T652" s="39"/>
    </row>
    <row r="653" spans="1:20">
      <c r="A653" s="70"/>
      <c r="B653" s="71"/>
      <c r="C653" s="71"/>
      <c r="D653" s="71"/>
      <c r="E653" s="71"/>
      <c r="G653" s="98"/>
      <c r="H653" s="98"/>
      <c r="I653" s="25"/>
      <c r="J653" s="99"/>
      <c r="K653" s="99"/>
      <c r="L653" s="99"/>
      <c r="M653" s="100"/>
      <c r="N653" s="101"/>
      <c r="O653" s="102"/>
      <c r="P653" s="103"/>
      <c r="Q653" s="103"/>
      <c r="R653" s="38"/>
      <c r="S653" s="38"/>
      <c r="T653" s="39"/>
    </row>
    <row r="654" spans="1:20">
      <c r="A654" s="70"/>
      <c r="B654" s="71"/>
      <c r="C654" s="71"/>
      <c r="D654" s="71"/>
      <c r="E654" s="71"/>
      <c r="G654" s="98"/>
      <c r="H654" s="98"/>
      <c r="I654" s="25"/>
      <c r="J654" s="99"/>
      <c r="K654" s="99"/>
      <c r="L654" s="99"/>
      <c r="M654" s="100"/>
      <c r="N654" s="101"/>
      <c r="O654" s="102"/>
      <c r="P654" s="103"/>
      <c r="Q654" s="103"/>
      <c r="R654" s="38"/>
      <c r="S654" s="38"/>
      <c r="T654" s="39"/>
    </row>
    <row r="655" spans="1:20">
      <c r="A655" s="70"/>
      <c r="B655" s="71"/>
      <c r="C655" s="71"/>
      <c r="D655" s="71"/>
      <c r="E655" s="71"/>
      <c r="G655" s="98"/>
      <c r="H655" s="98"/>
      <c r="I655" s="25"/>
      <c r="J655" s="99"/>
      <c r="K655" s="99"/>
      <c r="L655" s="99"/>
      <c r="M655" s="100"/>
      <c r="N655" s="101"/>
      <c r="O655" s="102"/>
      <c r="P655" s="103"/>
      <c r="Q655" s="103"/>
      <c r="R655" s="38"/>
      <c r="S655" s="38"/>
      <c r="T655" s="39"/>
    </row>
    <row r="656" spans="1:20">
      <c r="A656" s="70"/>
      <c r="B656" s="71"/>
      <c r="C656" s="71"/>
      <c r="D656" s="71"/>
      <c r="E656" s="71"/>
      <c r="G656" s="98"/>
      <c r="H656" s="98"/>
      <c r="I656" s="25"/>
      <c r="J656" s="99"/>
      <c r="K656" s="99"/>
      <c r="L656" s="99"/>
      <c r="M656" s="100"/>
      <c r="N656" s="101"/>
      <c r="O656" s="102"/>
      <c r="P656" s="103"/>
      <c r="Q656" s="103"/>
      <c r="R656" s="38"/>
      <c r="S656" s="38"/>
      <c r="T656" s="39"/>
    </row>
    <row r="657" spans="1:20">
      <c r="A657" s="70"/>
      <c r="B657" s="71"/>
      <c r="C657" s="71"/>
      <c r="D657" s="71"/>
      <c r="E657" s="71"/>
      <c r="G657" s="98"/>
      <c r="H657" s="98"/>
      <c r="I657" s="25"/>
      <c r="J657" s="99"/>
      <c r="K657" s="99"/>
      <c r="L657" s="99"/>
      <c r="M657" s="100"/>
      <c r="N657" s="101"/>
      <c r="O657" s="102"/>
      <c r="P657" s="103"/>
      <c r="Q657" s="103"/>
      <c r="R657" s="38"/>
      <c r="S657" s="38"/>
      <c r="T657" s="39"/>
    </row>
    <row r="658" spans="1:20">
      <c r="A658" s="70"/>
      <c r="B658" s="71"/>
      <c r="C658" s="71"/>
      <c r="D658" s="71"/>
      <c r="E658" s="71"/>
      <c r="G658" s="98"/>
      <c r="H658" s="98"/>
      <c r="I658" s="25"/>
      <c r="J658" s="99"/>
      <c r="K658" s="99"/>
      <c r="L658" s="99"/>
      <c r="M658" s="100"/>
      <c r="N658" s="101"/>
      <c r="O658" s="102"/>
      <c r="P658" s="103"/>
      <c r="Q658" s="103"/>
      <c r="R658" s="38"/>
      <c r="S658" s="38"/>
      <c r="T658" s="39"/>
    </row>
    <row r="659" spans="1:20">
      <c r="A659" s="70"/>
      <c r="B659" s="71"/>
      <c r="C659" s="71"/>
      <c r="D659" s="71"/>
      <c r="E659" s="71"/>
      <c r="G659" s="98"/>
      <c r="H659" s="98"/>
      <c r="I659" s="25"/>
      <c r="J659" s="99"/>
      <c r="K659" s="99"/>
      <c r="L659" s="99"/>
      <c r="M659" s="100"/>
      <c r="N659" s="101"/>
      <c r="O659" s="102"/>
      <c r="P659" s="103"/>
      <c r="Q659" s="103"/>
      <c r="R659" s="38"/>
      <c r="S659" s="38"/>
      <c r="T659" s="39"/>
    </row>
    <row r="660" spans="1:20">
      <c r="A660" s="70"/>
      <c r="B660" s="71"/>
      <c r="C660" s="71"/>
      <c r="D660" s="71"/>
      <c r="E660" s="71"/>
      <c r="G660" s="98"/>
      <c r="H660" s="98"/>
      <c r="I660" s="25"/>
      <c r="J660" s="99"/>
      <c r="K660" s="99"/>
      <c r="L660" s="99"/>
      <c r="M660" s="100"/>
      <c r="N660" s="101"/>
      <c r="O660" s="102"/>
      <c r="P660" s="103"/>
      <c r="Q660" s="103"/>
      <c r="R660" s="38"/>
      <c r="S660" s="38"/>
      <c r="T660" s="39"/>
    </row>
    <row r="661" spans="1:20">
      <c r="A661" s="70"/>
      <c r="B661" s="71"/>
      <c r="C661" s="71"/>
      <c r="D661" s="71"/>
      <c r="E661" s="71"/>
      <c r="G661" s="98"/>
      <c r="H661" s="98"/>
      <c r="I661" s="25"/>
      <c r="J661" s="99"/>
      <c r="K661" s="99"/>
      <c r="L661" s="99"/>
      <c r="M661" s="100"/>
      <c r="N661" s="101"/>
      <c r="O661" s="102"/>
      <c r="P661" s="103"/>
      <c r="Q661" s="103"/>
      <c r="R661" s="38"/>
      <c r="S661" s="38"/>
      <c r="T661" s="39"/>
    </row>
    <row r="662" spans="1:20">
      <c r="A662" s="70"/>
      <c r="B662" s="71"/>
      <c r="C662" s="71"/>
      <c r="D662" s="71"/>
      <c r="E662" s="71"/>
      <c r="G662" s="98"/>
      <c r="H662" s="98"/>
      <c r="I662" s="25"/>
      <c r="J662" s="99"/>
      <c r="K662" s="99"/>
      <c r="L662" s="99"/>
      <c r="M662" s="100"/>
      <c r="N662" s="101"/>
      <c r="O662" s="102"/>
      <c r="P662" s="103"/>
      <c r="Q662" s="103"/>
      <c r="R662" s="38"/>
      <c r="S662" s="38"/>
      <c r="T662" s="39"/>
    </row>
    <row r="663" spans="1:20">
      <c r="A663" s="70"/>
      <c r="B663" s="71"/>
      <c r="C663" s="71"/>
      <c r="D663" s="71"/>
      <c r="E663" s="71"/>
      <c r="G663" s="98"/>
      <c r="H663" s="98"/>
      <c r="I663" s="25"/>
      <c r="J663" s="99"/>
      <c r="K663" s="99"/>
      <c r="L663" s="99"/>
      <c r="M663" s="100"/>
      <c r="N663" s="101"/>
      <c r="O663" s="102"/>
      <c r="P663" s="103"/>
      <c r="Q663" s="103"/>
      <c r="R663" s="38"/>
      <c r="S663" s="38"/>
      <c r="T663" s="39"/>
    </row>
    <row r="664" spans="1:20">
      <c r="A664" s="70"/>
      <c r="B664" s="71"/>
      <c r="C664" s="71"/>
      <c r="D664" s="71"/>
      <c r="E664" s="71"/>
      <c r="G664" s="98"/>
      <c r="H664" s="98"/>
      <c r="I664" s="25"/>
      <c r="J664" s="99"/>
      <c r="K664" s="99"/>
      <c r="L664" s="99"/>
      <c r="M664" s="100"/>
      <c r="N664" s="101"/>
      <c r="O664" s="102"/>
      <c r="P664" s="103"/>
      <c r="Q664" s="103"/>
      <c r="R664" s="38"/>
      <c r="S664" s="38"/>
      <c r="T664" s="39"/>
    </row>
    <row r="665" spans="1:20">
      <c r="A665" s="70"/>
      <c r="B665" s="71"/>
      <c r="C665" s="71"/>
      <c r="D665" s="71"/>
      <c r="E665" s="71"/>
      <c r="G665" s="98"/>
      <c r="H665" s="98"/>
      <c r="I665" s="25"/>
      <c r="J665" s="99"/>
      <c r="K665" s="99"/>
      <c r="L665" s="99"/>
      <c r="M665" s="100"/>
      <c r="N665" s="101"/>
      <c r="O665" s="102"/>
      <c r="P665" s="103"/>
      <c r="Q665" s="103"/>
      <c r="R665" s="38"/>
      <c r="S665" s="38"/>
      <c r="T665" s="39"/>
    </row>
    <row r="666" spans="1:20">
      <c r="A666" s="70"/>
      <c r="B666" s="71"/>
      <c r="C666" s="71"/>
      <c r="D666" s="71"/>
      <c r="E666" s="71"/>
      <c r="G666" s="98"/>
      <c r="H666" s="98"/>
      <c r="I666" s="25"/>
      <c r="J666" s="99"/>
      <c r="K666" s="99"/>
      <c r="L666" s="99"/>
      <c r="M666" s="100"/>
      <c r="N666" s="101"/>
      <c r="O666" s="102"/>
      <c r="P666" s="103"/>
      <c r="Q666" s="103"/>
      <c r="R666" s="38"/>
      <c r="S666" s="38"/>
      <c r="T666" s="39"/>
    </row>
    <row r="667" spans="1:20">
      <c r="A667" s="70"/>
      <c r="B667" s="71"/>
      <c r="C667" s="71"/>
      <c r="D667" s="71"/>
      <c r="E667" s="71"/>
      <c r="G667" s="98"/>
      <c r="H667" s="98"/>
      <c r="I667" s="25"/>
      <c r="J667" s="99"/>
      <c r="K667" s="99"/>
      <c r="L667" s="99"/>
      <c r="M667" s="100"/>
      <c r="N667" s="101"/>
      <c r="O667" s="102"/>
      <c r="P667" s="103"/>
      <c r="Q667" s="103"/>
      <c r="R667" s="38"/>
      <c r="S667" s="38"/>
      <c r="T667" s="39"/>
    </row>
    <row r="668" spans="1:20">
      <c r="A668" s="70"/>
      <c r="B668" s="71"/>
      <c r="C668" s="71"/>
      <c r="D668" s="71"/>
      <c r="E668" s="71"/>
      <c r="G668" s="98"/>
      <c r="H668" s="98"/>
      <c r="I668" s="25"/>
      <c r="J668" s="99"/>
      <c r="K668" s="99"/>
      <c r="L668" s="99"/>
      <c r="M668" s="100"/>
      <c r="N668" s="101"/>
      <c r="O668" s="102"/>
      <c r="P668" s="103"/>
      <c r="Q668" s="103"/>
      <c r="R668" s="38"/>
      <c r="S668" s="38"/>
      <c r="T668" s="39"/>
    </row>
    <row r="669" spans="1:20">
      <c r="A669" s="70"/>
      <c r="B669" s="71"/>
      <c r="C669" s="71"/>
      <c r="D669" s="71"/>
      <c r="E669" s="71"/>
      <c r="G669" s="98"/>
      <c r="H669" s="98"/>
      <c r="I669" s="25"/>
      <c r="J669" s="99"/>
      <c r="K669" s="99"/>
      <c r="L669" s="99"/>
      <c r="M669" s="100"/>
      <c r="N669" s="101"/>
      <c r="O669" s="102"/>
      <c r="P669" s="103"/>
      <c r="Q669" s="103"/>
      <c r="R669" s="38"/>
      <c r="S669" s="38"/>
      <c r="T669" s="39"/>
    </row>
    <row r="670" spans="1:20">
      <c r="A670" s="70"/>
      <c r="B670" s="71"/>
      <c r="C670" s="71"/>
      <c r="D670" s="71"/>
      <c r="E670" s="71"/>
      <c r="G670" s="98"/>
      <c r="H670" s="98"/>
      <c r="I670" s="25"/>
      <c r="J670" s="99"/>
      <c r="K670" s="99"/>
      <c r="L670" s="99"/>
      <c r="M670" s="100"/>
      <c r="N670" s="101"/>
      <c r="O670" s="102"/>
      <c r="P670" s="103"/>
      <c r="Q670" s="103"/>
      <c r="R670" s="38"/>
      <c r="S670" s="38"/>
      <c r="T670" s="39"/>
    </row>
    <row r="671" spans="1:20">
      <c r="A671" s="70"/>
      <c r="B671" s="71"/>
      <c r="C671" s="71"/>
      <c r="D671" s="71"/>
      <c r="E671" s="71"/>
      <c r="G671" s="98"/>
      <c r="H671" s="98"/>
      <c r="I671" s="25"/>
      <c r="J671" s="99"/>
      <c r="K671" s="99"/>
      <c r="L671" s="99"/>
      <c r="M671" s="100"/>
      <c r="N671" s="101"/>
      <c r="O671" s="102"/>
      <c r="P671" s="103"/>
      <c r="Q671" s="103"/>
      <c r="R671" s="38"/>
      <c r="S671" s="38"/>
      <c r="T671" s="39"/>
    </row>
    <row r="672" spans="1:20">
      <c r="A672" s="70"/>
      <c r="B672" s="71"/>
      <c r="C672" s="71"/>
      <c r="D672" s="71"/>
      <c r="E672" s="71"/>
      <c r="G672" s="98"/>
      <c r="H672" s="98"/>
      <c r="I672" s="25"/>
      <c r="J672" s="99"/>
      <c r="K672" s="99"/>
      <c r="L672" s="99"/>
      <c r="M672" s="100"/>
      <c r="N672" s="101"/>
      <c r="O672" s="102"/>
      <c r="P672" s="103"/>
      <c r="Q672" s="103"/>
      <c r="R672" s="38"/>
      <c r="S672" s="38"/>
      <c r="T672" s="39"/>
    </row>
    <row r="673" spans="1:20">
      <c r="A673" s="70"/>
      <c r="B673" s="71"/>
      <c r="C673" s="71"/>
      <c r="D673" s="71"/>
      <c r="E673" s="71"/>
      <c r="G673" s="98"/>
      <c r="H673" s="98"/>
      <c r="I673" s="25"/>
      <c r="J673" s="99"/>
      <c r="K673" s="99"/>
      <c r="L673" s="99"/>
      <c r="M673" s="100"/>
      <c r="N673" s="101"/>
      <c r="O673" s="102"/>
      <c r="P673" s="103"/>
      <c r="Q673" s="103"/>
      <c r="R673" s="38"/>
      <c r="S673" s="38"/>
      <c r="T673" s="39"/>
    </row>
    <row r="674" spans="1:20">
      <c r="A674" s="70"/>
      <c r="B674" s="71"/>
      <c r="C674" s="71"/>
      <c r="D674" s="71"/>
      <c r="E674" s="71"/>
      <c r="G674" s="98"/>
      <c r="H674" s="98"/>
      <c r="I674" s="25"/>
      <c r="J674" s="99"/>
      <c r="K674" s="99"/>
      <c r="L674" s="99"/>
      <c r="M674" s="100"/>
      <c r="N674" s="101"/>
      <c r="O674" s="102"/>
      <c r="P674" s="103"/>
      <c r="Q674" s="103"/>
      <c r="R674" s="38"/>
      <c r="S674" s="38"/>
      <c r="T674" s="39"/>
    </row>
    <row r="675" spans="1:20">
      <c r="A675" s="70"/>
      <c r="B675" s="71"/>
      <c r="C675" s="71"/>
      <c r="D675" s="71"/>
      <c r="E675" s="71"/>
      <c r="G675" s="98"/>
      <c r="H675" s="98"/>
      <c r="I675" s="25"/>
      <c r="J675" s="99"/>
      <c r="K675" s="99"/>
      <c r="L675" s="99"/>
      <c r="M675" s="100"/>
      <c r="N675" s="101"/>
      <c r="O675" s="102"/>
      <c r="P675" s="103"/>
      <c r="Q675" s="103"/>
      <c r="R675" s="38"/>
      <c r="S675" s="38"/>
      <c r="T675" s="39"/>
    </row>
    <row r="676" spans="1:20">
      <c r="A676" s="70"/>
      <c r="B676" s="71"/>
      <c r="C676" s="71"/>
      <c r="D676" s="71"/>
      <c r="E676" s="71"/>
      <c r="G676" s="98"/>
      <c r="H676" s="98"/>
      <c r="I676" s="25"/>
      <c r="J676" s="99"/>
      <c r="K676" s="99"/>
      <c r="L676" s="99"/>
      <c r="M676" s="100"/>
      <c r="N676" s="101"/>
      <c r="O676" s="102"/>
      <c r="P676" s="103"/>
      <c r="Q676" s="103"/>
      <c r="R676" s="38"/>
      <c r="S676" s="38"/>
      <c r="T676" s="39"/>
    </row>
    <row r="677" spans="1:20">
      <c r="A677" s="70"/>
      <c r="B677" s="71"/>
      <c r="C677" s="71"/>
      <c r="D677" s="71"/>
      <c r="E677" s="71"/>
      <c r="G677" s="98"/>
      <c r="H677" s="98"/>
      <c r="I677" s="25"/>
      <c r="J677" s="99"/>
      <c r="K677" s="99"/>
      <c r="L677" s="99"/>
      <c r="M677" s="100"/>
      <c r="N677" s="101"/>
      <c r="O677" s="102"/>
      <c r="P677" s="103"/>
      <c r="Q677" s="103"/>
      <c r="R677" s="38"/>
      <c r="S677" s="38"/>
      <c r="T677" s="39"/>
    </row>
    <row r="678" spans="1:20">
      <c r="A678" s="70"/>
      <c r="B678" s="71"/>
      <c r="C678" s="71"/>
      <c r="D678" s="71"/>
      <c r="E678" s="71"/>
      <c r="G678" s="98"/>
      <c r="H678" s="98"/>
      <c r="I678" s="25"/>
      <c r="J678" s="99"/>
      <c r="K678" s="99"/>
      <c r="L678" s="99"/>
      <c r="M678" s="100"/>
      <c r="N678" s="101"/>
      <c r="O678" s="102"/>
      <c r="P678" s="103"/>
      <c r="Q678" s="103"/>
      <c r="R678" s="38"/>
      <c r="S678" s="38"/>
      <c r="T678" s="39"/>
    </row>
    <row r="679" spans="1:20">
      <c r="A679" s="70"/>
      <c r="B679" s="71"/>
      <c r="C679" s="71"/>
      <c r="D679" s="71"/>
      <c r="E679" s="71"/>
      <c r="G679" s="98"/>
      <c r="H679" s="98"/>
      <c r="I679" s="25"/>
      <c r="J679" s="99"/>
      <c r="K679" s="99"/>
      <c r="L679" s="99"/>
      <c r="M679" s="100"/>
      <c r="N679" s="101"/>
      <c r="O679" s="102"/>
      <c r="P679" s="103"/>
      <c r="Q679" s="103"/>
      <c r="R679" s="38"/>
      <c r="S679" s="38"/>
      <c r="T679" s="39"/>
    </row>
    <row r="680" spans="1:20">
      <c r="A680" s="70"/>
      <c r="B680" s="71"/>
      <c r="C680" s="71"/>
      <c r="D680" s="71"/>
      <c r="E680" s="71"/>
      <c r="G680" s="98"/>
      <c r="H680" s="98"/>
      <c r="I680" s="25"/>
      <c r="J680" s="99"/>
      <c r="K680" s="99"/>
      <c r="L680" s="99"/>
      <c r="M680" s="100"/>
      <c r="N680" s="101"/>
      <c r="O680" s="102"/>
      <c r="P680" s="103"/>
      <c r="Q680" s="103"/>
      <c r="R680" s="38"/>
      <c r="S680" s="38"/>
      <c r="T680" s="39"/>
    </row>
    <row r="681" spans="1:20">
      <c r="A681" s="70"/>
      <c r="B681" s="71"/>
      <c r="C681" s="71"/>
      <c r="D681" s="71"/>
      <c r="E681" s="71"/>
      <c r="G681" s="98"/>
      <c r="H681" s="98"/>
      <c r="I681" s="25"/>
      <c r="J681" s="99"/>
      <c r="K681" s="99"/>
      <c r="L681" s="99"/>
      <c r="M681" s="100"/>
      <c r="N681" s="101"/>
      <c r="O681" s="102"/>
      <c r="P681" s="103"/>
      <c r="Q681" s="103"/>
      <c r="R681" s="38"/>
      <c r="S681" s="38"/>
      <c r="T681" s="39"/>
    </row>
    <row r="682" spans="1:20">
      <c r="A682" s="70"/>
      <c r="B682" s="71"/>
      <c r="C682" s="71"/>
      <c r="D682" s="71"/>
      <c r="E682" s="71"/>
      <c r="G682" s="98"/>
      <c r="H682" s="98"/>
      <c r="I682" s="25"/>
      <c r="J682" s="99"/>
      <c r="K682" s="99"/>
      <c r="L682" s="99"/>
      <c r="M682" s="100"/>
      <c r="N682" s="101"/>
      <c r="O682" s="102"/>
      <c r="P682" s="103"/>
      <c r="Q682" s="103"/>
      <c r="R682" s="38"/>
      <c r="S682" s="38"/>
      <c r="T682" s="39"/>
    </row>
    <row r="683" spans="1:20">
      <c r="A683" s="70"/>
      <c r="B683" s="71"/>
      <c r="C683" s="71"/>
      <c r="D683" s="71"/>
      <c r="E683" s="71"/>
      <c r="G683" s="98"/>
      <c r="H683" s="98"/>
      <c r="I683" s="25"/>
      <c r="J683" s="99"/>
      <c r="K683" s="99"/>
      <c r="L683" s="99"/>
      <c r="M683" s="100"/>
      <c r="N683" s="101"/>
      <c r="O683" s="102"/>
      <c r="P683" s="103"/>
      <c r="Q683" s="103"/>
      <c r="R683" s="38"/>
      <c r="S683" s="38"/>
      <c r="T683" s="39"/>
    </row>
    <row r="684" spans="1:20">
      <c r="A684" s="70"/>
      <c r="B684" s="71"/>
      <c r="C684" s="71"/>
      <c r="D684" s="71"/>
      <c r="E684" s="71"/>
      <c r="G684" s="98"/>
      <c r="H684" s="98"/>
      <c r="I684" s="25"/>
      <c r="J684" s="99"/>
      <c r="K684" s="99"/>
      <c r="L684" s="99"/>
      <c r="M684" s="100"/>
      <c r="N684" s="101"/>
      <c r="O684" s="102"/>
      <c r="P684" s="103"/>
      <c r="Q684" s="103"/>
      <c r="R684" s="38"/>
      <c r="S684" s="38"/>
      <c r="T684" s="39"/>
    </row>
    <row r="685" spans="1:20">
      <c r="A685" s="70"/>
      <c r="B685" s="71"/>
      <c r="C685" s="71"/>
      <c r="D685" s="71"/>
      <c r="E685" s="71"/>
      <c r="G685" s="98"/>
      <c r="H685" s="98"/>
      <c r="I685" s="25"/>
      <c r="J685" s="99"/>
      <c r="K685" s="99"/>
      <c r="L685" s="99"/>
      <c r="M685" s="100"/>
      <c r="N685" s="101"/>
      <c r="O685" s="102"/>
      <c r="P685" s="103"/>
      <c r="Q685" s="103"/>
      <c r="R685" s="38"/>
      <c r="S685" s="38"/>
      <c r="T685" s="39"/>
    </row>
    <row r="686" spans="1:20">
      <c r="A686" s="70"/>
      <c r="B686" s="71"/>
      <c r="C686" s="71"/>
      <c r="D686" s="71"/>
      <c r="E686" s="71"/>
      <c r="G686" s="98"/>
      <c r="H686" s="98"/>
      <c r="I686" s="25"/>
      <c r="J686" s="99"/>
      <c r="K686" s="99"/>
      <c r="L686" s="99"/>
      <c r="M686" s="100"/>
      <c r="N686" s="101"/>
      <c r="O686" s="102"/>
      <c r="P686" s="103"/>
      <c r="Q686" s="103"/>
      <c r="R686" s="38"/>
      <c r="S686" s="38"/>
      <c r="T686" s="39"/>
    </row>
    <row r="687" spans="1:20">
      <c r="A687" s="70"/>
      <c r="B687" s="71"/>
      <c r="C687" s="71"/>
      <c r="D687" s="71"/>
      <c r="E687" s="71"/>
      <c r="G687" s="98"/>
      <c r="H687" s="98"/>
      <c r="I687" s="25"/>
      <c r="J687" s="99"/>
      <c r="K687" s="99"/>
      <c r="L687" s="99"/>
      <c r="M687" s="100"/>
      <c r="N687" s="101"/>
      <c r="O687" s="102"/>
      <c r="P687" s="103"/>
      <c r="Q687" s="103"/>
      <c r="R687" s="38"/>
      <c r="S687" s="38"/>
      <c r="T687" s="39"/>
    </row>
    <row r="688" spans="1:20">
      <c r="A688" s="70"/>
      <c r="B688" s="71"/>
      <c r="C688" s="71"/>
      <c r="D688" s="71"/>
      <c r="E688" s="71"/>
      <c r="G688" s="98"/>
      <c r="H688" s="98"/>
      <c r="I688" s="25"/>
      <c r="J688" s="99"/>
      <c r="K688" s="99"/>
      <c r="L688" s="99"/>
      <c r="M688" s="100"/>
      <c r="N688" s="101"/>
      <c r="O688" s="102"/>
      <c r="P688" s="103"/>
      <c r="Q688" s="103"/>
      <c r="R688" s="38"/>
      <c r="S688" s="38"/>
      <c r="T688" s="39"/>
    </row>
    <row r="689" spans="1:20">
      <c r="A689" s="70"/>
      <c r="B689" s="71"/>
      <c r="C689" s="71"/>
      <c r="D689" s="71"/>
      <c r="E689" s="71"/>
      <c r="G689" s="98"/>
      <c r="H689" s="98"/>
      <c r="I689" s="25"/>
      <c r="J689" s="99"/>
      <c r="K689" s="99"/>
      <c r="L689" s="99"/>
      <c r="M689" s="100"/>
      <c r="N689" s="101"/>
      <c r="O689" s="102"/>
      <c r="P689" s="103"/>
      <c r="Q689" s="103"/>
      <c r="R689" s="38"/>
      <c r="S689" s="38"/>
      <c r="T689" s="39"/>
    </row>
    <row r="690" spans="1:20">
      <c r="A690" s="70"/>
      <c r="B690" s="71"/>
      <c r="C690" s="71"/>
      <c r="D690" s="71"/>
      <c r="E690" s="71"/>
      <c r="G690" s="98"/>
      <c r="H690" s="98"/>
      <c r="I690" s="25"/>
      <c r="J690" s="99"/>
      <c r="K690" s="99"/>
      <c r="L690" s="99"/>
      <c r="M690" s="100"/>
      <c r="N690" s="101"/>
      <c r="O690" s="102"/>
      <c r="P690" s="103"/>
      <c r="Q690" s="103"/>
      <c r="R690" s="38"/>
      <c r="S690" s="38"/>
      <c r="T690" s="39"/>
    </row>
    <row r="691" spans="1:20">
      <c r="A691" s="70"/>
      <c r="B691" s="71"/>
      <c r="C691" s="71"/>
      <c r="D691" s="71"/>
      <c r="E691" s="71"/>
      <c r="G691" s="98"/>
      <c r="H691" s="98"/>
      <c r="I691" s="25"/>
      <c r="J691" s="99"/>
      <c r="K691" s="99"/>
      <c r="L691" s="99"/>
      <c r="M691" s="100"/>
      <c r="N691" s="101"/>
      <c r="O691" s="102"/>
      <c r="P691" s="103"/>
      <c r="Q691" s="103"/>
      <c r="R691" s="38"/>
      <c r="S691" s="38"/>
      <c r="T691" s="39"/>
    </row>
    <row r="692" spans="1:20">
      <c r="A692" s="70"/>
      <c r="B692" s="71"/>
      <c r="C692" s="71"/>
      <c r="D692" s="71"/>
      <c r="E692" s="71"/>
      <c r="G692" s="98"/>
      <c r="H692" s="98"/>
      <c r="I692" s="25"/>
      <c r="J692" s="99"/>
      <c r="K692" s="99"/>
      <c r="L692" s="99"/>
      <c r="M692" s="100"/>
      <c r="N692" s="101"/>
      <c r="O692" s="102"/>
      <c r="P692" s="103"/>
      <c r="Q692" s="103"/>
      <c r="R692" s="38"/>
      <c r="S692" s="38"/>
      <c r="T692" s="39"/>
    </row>
    <row r="693" spans="1:20">
      <c r="A693" s="70"/>
      <c r="B693" s="71"/>
      <c r="C693" s="71"/>
      <c r="D693" s="71"/>
      <c r="E693" s="71"/>
      <c r="G693" s="98"/>
      <c r="H693" s="98"/>
      <c r="I693" s="25"/>
      <c r="J693" s="99"/>
      <c r="K693" s="99"/>
      <c r="L693" s="99"/>
      <c r="M693" s="100"/>
      <c r="N693" s="101"/>
      <c r="O693" s="102"/>
      <c r="P693" s="103"/>
      <c r="Q693" s="103"/>
      <c r="R693" s="38"/>
      <c r="S693" s="38"/>
      <c r="T693" s="39"/>
    </row>
    <row r="694" spans="1:20">
      <c r="A694" s="70"/>
      <c r="B694" s="71"/>
      <c r="C694" s="71"/>
      <c r="D694" s="71"/>
      <c r="E694" s="71"/>
      <c r="G694" s="98"/>
      <c r="H694" s="98"/>
      <c r="I694" s="25"/>
      <c r="J694" s="99"/>
      <c r="K694" s="99"/>
      <c r="L694" s="99"/>
      <c r="M694" s="100"/>
      <c r="N694" s="101"/>
      <c r="O694" s="102"/>
      <c r="P694" s="103"/>
      <c r="Q694" s="103"/>
      <c r="R694" s="38"/>
      <c r="S694" s="38"/>
      <c r="T694" s="39"/>
    </row>
    <row r="695" spans="1:20">
      <c r="A695" s="70"/>
      <c r="B695" s="71"/>
      <c r="C695" s="71"/>
      <c r="D695" s="71"/>
      <c r="E695" s="71"/>
      <c r="G695" s="98"/>
      <c r="H695" s="98"/>
      <c r="I695" s="25"/>
      <c r="J695" s="99"/>
      <c r="K695" s="99"/>
      <c r="L695" s="99"/>
      <c r="M695" s="100"/>
      <c r="N695" s="101"/>
      <c r="O695" s="102"/>
      <c r="P695" s="103"/>
      <c r="Q695" s="103"/>
      <c r="R695" s="38"/>
      <c r="S695" s="38"/>
      <c r="T695" s="39"/>
    </row>
    <row r="696" spans="1:20">
      <c r="A696" s="70"/>
      <c r="B696" s="71"/>
      <c r="C696" s="71"/>
      <c r="D696" s="71"/>
      <c r="E696" s="71"/>
      <c r="G696" s="98"/>
      <c r="H696" s="98"/>
      <c r="I696" s="25"/>
      <c r="J696" s="99"/>
      <c r="K696" s="99"/>
      <c r="L696" s="99"/>
      <c r="M696" s="100"/>
      <c r="N696" s="101"/>
      <c r="O696" s="102"/>
      <c r="P696" s="103"/>
      <c r="Q696" s="103"/>
      <c r="R696" s="38"/>
      <c r="S696" s="38"/>
      <c r="T696" s="39"/>
    </row>
    <row r="697" spans="1:20">
      <c r="A697" s="70"/>
      <c r="B697" s="71"/>
      <c r="C697" s="71"/>
      <c r="D697" s="71"/>
      <c r="E697" s="71"/>
      <c r="G697" s="98"/>
      <c r="H697" s="98"/>
      <c r="I697" s="25"/>
      <c r="J697" s="99"/>
      <c r="K697" s="99"/>
      <c r="L697" s="99"/>
      <c r="M697" s="100"/>
      <c r="N697" s="101"/>
      <c r="O697" s="102"/>
      <c r="P697" s="103"/>
      <c r="Q697" s="103"/>
      <c r="R697" s="38"/>
      <c r="S697" s="38"/>
      <c r="T697" s="39"/>
    </row>
    <row r="698" spans="1:20">
      <c r="A698" s="70"/>
      <c r="B698" s="71"/>
      <c r="C698" s="71"/>
      <c r="D698" s="71"/>
      <c r="E698" s="71"/>
      <c r="G698" s="98"/>
      <c r="H698" s="98"/>
      <c r="I698" s="25"/>
      <c r="J698" s="99"/>
      <c r="K698" s="99"/>
      <c r="L698" s="99"/>
      <c r="M698" s="100"/>
      <c r="N698" s="101"/>
      <c r="O698" s="102"/>
      <c r="P698" s="103"/>
      <c r="Q698" s="103"/>
      <c r="R698" s="38"/>
      <c r="S698" s="38"/>
      <c r="T698" s="39"/>
    </row>
    <row r="699" spans="1:20">
      <c r="A699" s="70"/>
      <c r="B699" s="71"/>
      <c r="C699" s="71"/>
      <c r="D699" s="71"/>
      <c r="E699" s="71"/>
      <c r="G699" s="98"/>
      <c r="H699" s="98"/>
      <c r="I699" s="25"/>
      <c r="J699" s="99"/>
      <c r="K699" s="99"/>
      <c r="L699" s="99"/>
      <c r="M699" s="100"/>
      <c r="N699" s="101"/>
      <c r="O699" s="102"/>
      <c r="P699" s="103"/>
      <c r="Q699" s="103"/>
      <c r="R699" s="38"/>
      <c r="S699" s="38"/>
      <c r="T699" s="39"/>
    </row>
    <row r="700" spans="1:20">
      <c r="A700" s="70"/>
      <c r="B700" s="71"/>
      <c r="C700" s="71"/>
      <c r="D700" s="71"/>
      <c r="E700" s="71"/>
      <c r="G700" s="98"/>
      <c r="H700" s="98"/>
      <c r="I700" s="25"/>
      <c r="J700" s="99"/>
      <c r="K700" s="99"/>
      <c r="L700" s="99"/>
      <c r="M700" s="100"/>
      <c r="N700" s="101"/>
      <c r="O700" s="102"/>
      <c r="P700" s="103"/>
      <c r="Q700" s="103"/>
      <c r="R700" s="38"/>
      <c r="S700" s="38"/>
      <c r="T700" s="39"/>
    </row>
    <row r="701" spans="1:20">
      <c r="A701" s="70"/>
      <c r="B701" s="71"/>
      <c r="C701" s="71"/>
      <c r="D701" s="71"/>
      <c r="E701" s="71"/>
      <c r="G701" s="98"/>
      <c r="H701" s="98"/>
      <c r="I701" s="25"/>
      <c r="J701" s="99"/>
      <c r="K701" s="99"/>
      <c r="L701" s="99"/>
      <c r="M701" s="100"/>
      <c r="N701" s="101"/>
      <c r="O701" s="102"/>
      <c r="P701" s="103"/>
      <c r="Q701" s="103"/>
      <c r="R701" s="38"/>
      <c r="S701" s="38"/>
      <c r="T701" s="39"/>
    </row>
    <row r="702" spans="1:20">
      <c r="A702" s="70"/>
      <c r="B702" s="71"/>
      <c r="C702" s="71"/>
      <c r="D702" s="71"/>
      <c r="E702" s="71"/>
      <c r="G702" s="98"/>
      <c r="H702" s="98"/>
      <c r="I702" s="25"/>
      <c r="J702" s="99"/>
      <c r="K702" s="99"/>
      <c r="L702" s="99"/>
      <c r="M702" s="100"/>
      <c r="N702" s="101"/>
      <c r="O702" s="102"/>
      <c r="P702" s="103"/>
      <c r="Q702" s="103"/>
      <c r="R702" s="38"/>
      <c r="S702" s="38"/>
      <c r="T702" s="39"/>
    </row>
    <row r="703" spans="1:20">
      <c r="A703" s="70"/>
      <c r="B703" s="71"/>
      <c r="C703" s="71"/>
      <c r="D703" s="71"/>
      <c r="E703" s="71"/>
      <c r="G703" s="98"/>
      <c r="H703" s="98"/>
      <c r="I703" s="25"/>
      <c r="J703" s="99"/>
      <c r="K703" s="99"/>
      <c r="L703" s="99"/>
      <c r="M703" s="100"/>
      <c r="N703" s="101"/>
      <c r="O703" s="102"/>
      <c r="P703" s="103"/>
      <c r="Q703" s="103"/>
      <c r="R703" s="38"/>
      <c r="S703" s="38"/>
      <c r="T703" s="39"/>
    </row>
    <row r="704" spans="1:20">
      <c r="A704" s="70"/>
      <c r="B704" s="71"/>
      <c r="C704" s="71"/>
      <c r="D704" s="71"/>
      <c r="E704" s="71"/>
      <c r="G704" s="98"/>
      <c r="H704" s="98"/>
      <c r="I704" s="25"/>
      <c r="J704" s="99"/>
      <c r="K704" s="99"/>
      <c r="L704" s="99"/>
      <c r="M704" s="100"/>
      <c r="N704" s="101"/>
      <c r="O704" s="102"/>
      <c r="P704" s="103"/>
      <c r="Q704" s="103"/>
      <c r="R704" s="38"/>
      <c r="S704" s="38"/>
      <c r="T704" s="39"/>
    </row>
    <row r="705" spans="1:20">
      <c r="A705" s="70"/>
      <c r="B705" s="71"/>
      <c r="C705" s="71"/>
      <c r="D705" s="71"/>
      <c r="E705" s="71"/>
      <c r="G705" s="98"/>
      <c r="H705" s="98"/>
      <c r="I705" s="25"/>
      <c r="J705" s="99"/>
      <c r="K705" s="99"/>
      <c r="L705" s="99"/>
      <c r="M705" s="100"/>
      <c r="N705" s="101"/>
      <c r="O705" s="102"/>
      <c r="P705" s="103"/>
      <c r="Q705" s="103"/>
      <c r="R705" s="38"/>
      <c r="S705" s="38"/>
      <c r="T705" s="39"/>
    </row>
    <row r="706" spans="1:20">
      <c r="A706" s="70"/>
      <c r="B706" s="71"/>
      <c r="C706" s="71"/>
      <c r="D706" s="71"/>
      <c r="E706" s="71"/>
      <c r="G706" s="98"/>
      <c r="H706" s="98"/>
      <c r="I706" s="25"/>
      <c r="J706" s="99"/>
      <c r="K706" s="99"/>
      <c r="L706" s="99"/>
      <c r="M706" s="100"/>
      <c r="N706" s="101"/>
      <c r="O706" s="102"/>
      <c r="P706" s="103"/>
      <c r="Q706" s="103"/>
      <c r="R706" s="38"/>
      <c r="S706" s="38"/>
      <c r="T706" s="39"/>
    </row>
    <row r="707" spans="1:20">
      <c r="A707" s="70"/>
      <c r="B707" s="71"/>
      <c r="C707" s="71"/>
      <c r="D707" s="71"/>
      <c r="E707" s="71"/>
      <c r="G707" s="98"/>
      <c r="H707" s="98"/>
      <c r="I707" s="25"/>
      <c r="J707" s="99"/>
      <c r="K707" s="99"/>
      <c r="L707" s="99"/>
      <c r="M707" s="100"/>
      <c r="N707" s="101"/>
      <c r="O707" s="102"/>
      <c r="P707" s="103"/>
      <c r="Q707" s="103"/>
      <c r="R707" s="38"/>
      <c r="S707" s="38"/>
      <c r="T707" s="39"/>
    </row>
    <row r="708" spans="1:20">
      <c r="A708" s="70"/>
      <c r="B708" s="71"/>
      <c r="C708" s="71"/>
      <c r="D708" s="71"/>
      <c r="E708" s="71"/>
      <c r="G708" s="98"/>
      <c r="H708" s="98"/>
      <c r="I708" s="25"/>
      <c r="J708" s="99"/>
      <c r="K708" s="99"/>
      <c r="L708" s="99"/>
      <c r="M708" s="100"/>
      <c r="N708" s="101"/>
      <c r="O708" s="102"/>
      <c r="P708" s="103"/>
      <c r="Q708" s="103"/>
      <c r="R708" s="38"/>
      <c r="S708" s="38"/>
      <c r="T708" s="39"/>
    </row>
    <row r="709" spans="1:20">
      <c r="A709" s="70"/>
      <c r="B709" s="71"/>
      <c r="C709" s="71"/>
      <c r="D709" s="71"/>
      <c r="E709" s="71"/>
      <c r="G709" s="98"/>
      <c r="H709" s="98"/>
      <c r="I709" s="25"/>
      <c r="J709" s="99"/>
      <c r="K709" s="99"/>
      <c r="L709" s="99"/>
      <c r="M709" s="100"/>
      <c r="N709" s="101"/>
      <c r="O709" s="102"/>
      <c r="P709" s="103"/>
      <c r="Q709" s="103"/>
      <c r="R709" s="38"/>
      <c r="S709" s="38"/>
      <c r="T709" s="39"/>
    </row>
    <row r="710" spans="1:20">
      <c r="A710" s="70"/>
      <c r="B710" s="71"/>
      <c r="C710" s="71"/>
      <c r="D710" s="71"/>
      <c r="E710" s="71"/>
      <c r="G710" s="98"/>
      <c r="H710" s="98"/>
      <c r="I710" s="25"/>
      <c r="J710" s="99"/>
      <c r="K710" s="99"/>
      <c r="L710" s="99"/>
      <c r="M710" s="100"/>
      <c r="N710" s="101"/>
      <c r="O710" s="102"/>
      <c r="P710" s="103"/>
      <c r="Q710" s="103"/>
      <c r="R710" s="38"/>
      <c r="S710" s="38"/>
      <c r="T710" s="39"/>
    </row>
    <row r="711" spans="1:20">
      <c r="A711" s="70"/>
      <c r="B711" s="71"/>
      <c r="C711" s="71"/>
      <c r="D711" s="71"/>
      <c r="E711" s="71"/>
      <c r="G711" s="98"/>
      <c r="H711" s="98"/>
      <c r="I711" s="25"/>
      <c r="J711" s="99"/>
      <c r="K711" s="99"/>
      <c r="L711" s="99"/>
      <c r="M711" s="100"/>
      <c r="N711" s="101"/>
      <c r="O711" s="102"/>
      <c r="P711" s="103"/>
      <c r="Q711" s="103"/>
      <c r="R711" s="38"/>
      <c r="S711" s="38"/>
      <c r="T711" s="39"/>
    </row>
    <row r="712" spans="1:20">
      <c r="A712" s="70"/>
      <c r="B712" s="71"/>
      <c r="C712" s="71"/>
      <c r="D712" s="71"/>
      <c r="E712" s="71"/>
      <c r="G712" s="98"/>
      <c r="H712" s="98"/>
      <c r="I712" s="25"/>
      <c r="J712" s="99"/>
      <c r="K712" s="99"/>
      <c r="L712" s="99"/>
      <c r="M712" s="100"/>
      <c r="N712" s="101"/>
      <c r="O712" s="102"/>
      <c r="P712" s="103"/>
      <c r="Q712" s="103"/>
      <c r="R712" s="38"/>
      <c r="S712" s="38"/>
      <c r="T712" s="39"/>
    </row>
    <row r="713" spans="1:20">
      <c r="A713" s="70"/>
      <c r="B713" s="71"/>
      <c r="C713" s="71"/>
      <c r="D713" s="71"/>
      <c r="E713" s="71"/>
      <c r="G713" s="98"/>
      <c r="H713" s="98"/>
      <c r="I713" s="25"/>
      <c r="J713" s="99"/>
      <c r="K713" s="99"/>
      <c r="L713" s="99"/>
      <c r="M713" s="100"/>
      <c r="N713" s="101"/>
      <c r="O713" s="102"/>
      <c r="P713" s="103"/>
      <c r="Q713" s="103"/>
      <c r="R713" s="38"/>
      <c r="S713" s="38"/>
      <c r="T713" s="39"/>
    </row>
    <row r="714" spans="1:20">
      <c r="A714" s="70"/>
      <c r="B714" s="71"/>
      <c r="C714" s="71"/>
      <c r="D714" s="71"/>
      <c r="E714" s="71"/>
      <c r="G714" s="98"/>
      <c r="H714" s="98"/>
      <c r="I714" s="25"/>
      <c r="J714" s="99"/>
      <c r="K714" s="99"/>
      <c r="L714" s="99"/>
      <c r="M714" s="100"/>
      <c r="N714" s="101"/>
      <c r="O714" s="102"/>
      <c r="P714" s="103"/>
      <c r="Q714" s="103"/>
      <c r="R714" s="38"/>
      <c r="S714" s="38"/>
      <c r="T714" s="39"/>
    </row>
    <row r="715" spans="1:20">
      <c r="A715" s="70"/>
      <c r="B715" s="71"/>
      <c r="C715" s="71"/>
      <c r="D715" s="71"/>
      <c r="E715" s="71"/>
      <c r="G715" s="98"/>
      <c r="H715" s="98"/>
      <c r="I715" s="25"/>
      <c r="J715" s="99"/>
      <c r="K715" s="99"/>
      <c r="L715" s="99"/>
      <c r="M715" s="100"/>
      <c r="N715" s="101"/>
      <c r="O715" s="102"/>
      <c r="P715" s="103"/>
      <c r="Q715" s="103"/>
      <c r="R715" s="38"/>
      <c r="S715" s="38"/>
      <c r="T715" s="39"/>
    </row>
    <row r="716" spans="1:20">
      <c r="A716" s="70"/>
      <c r="B716" s="71"/>
      <c r="C716" s="71"/>
      <c r="D716" s="71"/>
      <c r="E716" s="71"/>
      <c r="G716" s="98"/>
      <c r="H716" s="98"/>
      <c r="I716" s="25"/>
      <c r="J716" s="99"/>
      <c r="K716" s="99"/>
      <c r="L716" s="99"/>
      <c r="M716" s="100"/>
      <c r="N716" s="101"/>
      <c r="O716" s="102"/>
      <c r="P716" s="103"/>
      <c r="Q716" s="103"/>
      <c r="R716" s="38"/>
      <c r="S716" s="38"/>
      <c r="T716" s="39"/>
    </row>
    <row r="717" spans="1:20">
      <c r="A717" s="70"/>
      <c r="B717" s="71"/>
      <c r="C717" s="71"/>
      <c r="D717" s="71"/>
      <c r="E717" s="71"/>
      <c r="G717" s="98"/>
      <c r="H717" s="98"/>
      <c r="I717" s="25"/>
      <c r="J717" s="99"/>
      <c r="K717" s="99"/>
      <c r="L717" s="99"/>
      <c r="M717" s="100"/>
      <c r="N717" s="101"/>
      <c r="O717" s="102"/>
      <c r="P717" s="103"/>
      <c r="Q717" s="103"/>
      <c r="R717" s="38"/>
      <c r="S717" s="38"/>
      <c r="T717" s="39"/>
    </row>
    <row r="718" spans="1:20">
      <c r="A718" s="70"/>
      <c r="B718" s="71"/>
      <c r="C718" s="71"/>
      <c r="D718" s="71"/>
      <c r="E718" s="71"/>
      <c r="G718" s="98"/>
      <c r="H718" s="98"/>
      <c r="I718" s="25"/>
      <c r="J718" s="99"/>
      <c r="K718" s="99"/>
      <c r="L718" s="99"/>
      <c r="M718" s="100"/>
      <c r="N718" s="101"/>
      <c r="O718" s="102"/>
      <c r="P718" s="103"/>
      <c r="Q718" s="103"/>
      <c r="R718" s="38"/>
      <c r="S718" s="38"/>
      <c r="T718" s="39"/>
    </row>
    <row r="719" spans="1:20">
      <c r="A719" s="70"/>
      <c r="B719" s="71"/>
      <c r="C719" s="71"/>
      <c r="D719" s="71"/>
      <c r="E719" s="71"/>
      <c r="G719" s="98"/>
      <c r="H719" s="98"/>
      <c r="I719" s="25"/>
      <c r="J719" s="99"/>
      <c r="K719" s="99"/>
      <c r="L719" s="99"/>
      <c r="M719" s="100"/>
      <c r="N719" s="101"/>
      <c r="O719" s="102"/>
      <c r="P719" s="103"/>
      <c r="Q719" s="103"/>
      <c r="R719" s="38"/>
      <c r="S719" s="38"/>
      <c r="T719" s="39"/>
    </row>
    <row r="720" spans="1:20">
      <c r="A720" s="70"/>
      <c r="B720" s="71"/>
      <c r="C720" s="71"/>
      <c r="D720" s="71"/>
      <c r="E720" s="71"/>
      <c r="G720" s="98"/>
      <c r="H720" s="98"/>
      <c r="I720" s="25"/>
      <c r="J720" s="99"/>
      <c r="K720" s="99"/>
      <c r="L720" s="99"/>
      <c r="M720" s="100"/>
      <c r="N720" s="101"/>
      <c r="O720" s="102"/>
      <c r="P720" s="103"/>
      <c r="Q720" s="103"/>
      <c r="R720" s="38"/>
      <c r="S720" s="38"/>
      <c r="T720" s="39"/>
    </row>
    <row r="721" spans="1:20">
      <c r="A721" s="70"/>
      <c r="B721" s="71"/>
      <c r="C721" s="71"/>
      <c r="D721" s="71"/>
      <c r="E721" s="71"/>
      <c r="G721" s="98"/>
      <c r="H721" s="98"/>
      <c r="I721" s="25"/>
      <c r="J721" s="99"/>
      <c r="K721" s="99"/>
      <c r="L721" s="99"/>
      <c r="M721" s="100"/>
      <c r="N721" s="101"/>
      <c r="O721" s="102"/>
      <c r="P721" s="103"/>
      <c r="Q721" s="103"/>
      <c r="R721" s="38"/>
      <c r="S721" s="38"/>
      <c r="T721" s="39"/>
    </row>
    <row r="722" spans="1:20">
      <c r="A722" s="70"/>
      <c r="B722" s="71"/>
      <c r="C722" s="71"/>
      <c r="D722" s="71"/>
      <c r="E722" s="71"/>
      <c r="G722" s="98"/>
      <c r="H722" s="98"/>
      <c r="I722" s="25"/>
      <c r="J722" s="99"/>
      <c r="K722" s="99"/>
      <c r="L722" s="99"/>
      <c r="M722" s="100"/>
      <c r="N722" s="101"/>
      <c r="O722" s="102"/>
      <c r="P722" s="103"/>
      <c r="Q722" s="103"/>
      <c r="R722" s="38"/>
      <c r="S722" s="38"/>
      <c r="T722" s="39"/>
    </row>
    <row r="723" spans="1:20">
      <c r="A723" s="70"/>
      <c r="B723" s="71"/>
      <c r="C723" s="71"/>
      <c r="D723" s="71"/>
      <c r="E723" s="71"/>
      <c r="G723" s="98"/>
      <c r="H723" s="98"/>
      <c r="I723" s="25"/>
      <c r="J723" s="99"/>
      <c r="K723" s="99"/>
      <c r="L723" s="99"/>
      <c r="M723" s="100"/>
      <c r="N723" s="101"/>
      <c r="O723" s="102"/>
      <c r="P723" s="103"/>
      <c r="Q723" s="103"/>
      <c r="R723" s="38"/>
      <c r="S723" s="38"/>
      <c r="T723" s="39"/>
    </row>
    <row r="724" spans="1:20">
      <c r="A724" s="70"/>
      <c r="B724" s="71"/>
      <c r="C724" s="71"/>
      <c r="D724" s="71"/>
      <c r="E724" s="71"/>
      <c r="G724" s="98"/>
      <c r="H724" s="98"/>
      <c r="I724" s="25"/>
      <c r="J724" s="99"/>
      <c r="K724" s="99"/>
      <c r="L724" s="99"/>
      <c r="M724" s="100"/>
      <c r="N724" s="101"/>
      <c r="O724" s="102"/>
      <c r="P724" s="103"/>
      <c r="Q724" s="103"/>
      <c r="R724" s="38"/>
      <c r="S724" s="38"/>
      <c r="T724" s="39"/>
    </row>
    <row r="725" spans="1:20">
      <c r="A725" s="70"/>
      <c r="B725" s="71"/>
      <c r="C725" s="71"/>
      <c r="D725" s="71"/>
      <c r="E725" s="71"/>
      <c r="G725" s="98"/>
      <c r="H725" s="98"/>
      <c r="I725" s="25"/>
      <c r="J725" s="99"/>
      <c r="K725" s="99"/>
      <c r="L725" s="99"/>
      <c r="M725" s="100"/>
      <c r="N725" s="101"/>
      <c r="O725" s="102"/>
      <c r="P725" s="103"/>
      <c r="Q725" s="103"/>
      <c r="R725" s="38"/>
      <c r="S725" s="38"/>
      <c r="T725" s="39"/>
    </row>
    <row r="726" spans="1:20">
      <c r="A726" s="70"/>
      <c r="B726" s="71"/>
      <c r="C726" s="71"/>
      <c r="D726" s="71"/>
      <c r="E726" s="71"/>
      <c r="G726" s="98"/>
      <c r="H726" s="98"/>
      <c r="I726" s="25"/>
      <c r="J726" s="99"/>
      <c r="K726" s="99"/>
      <c r="L726" s="99"/>
      <c r="M726" s="100"/>
      <c r="N726" s="101"/>
      <c r="O726" s="102"/>
      <c r="P726" s="103"/>
      <c r="Q726" s="103"/>
      <c r="R726" s="38"/>
      <c r="S726" s="38"/>
      <c r="T726" s="39"/>
    </row>
    <row r="727" spans="1:20">
      <c r="A727" s="70"/>
      <c r="B727" s="71"/>
      <c r="C727" s="71"/>
      <c r="D727" s="71"/>
      <c r="E727" s="71"/>
      <c r="G727" s="98"/>
      <c r="H727" s="98"/>
      <c r="I727" s="25"/>
      <c r="J727" s="99"/>
      <c r="K727" s="99"/>
      <c r="L727" s="99"/>
      <c r="M727" s="100"/>
      <c r="N727" s="101"/>
      <c r="O727" s="102"/>
      <c r="P727" s="103"/>
      <c r="Q727" s="103"/>
      <c r="R727" s="38"/>
      <c r="S727" s="38"/>
      <c r="T727" s="39"/>
    </row>
    <row r="728" spans="1:20">
      <c r="A728" s="70"/>
      <c r="B728" s="71"/>
      <c r="C728" s="71"/>
      <c r="D728" s="71"/>
      <c r="E728" s="71"/>
      <c r="G728" s="98"/>
      <c r="H728" s="98"/>
      <c r="I728" s="25"/>
      <c r="J728" s="99"/>
      <c r="K728" s="99"/>
      <c r="L728" s="99"/>
      <c r="M728" s="100"/>
      <c r="N728" s="101"/>
      <c r="O728" s="102"/>
      <c r="P728" s="103"/>
      <c r="Q728" s="103"/>
      <c r="R728" s="38"/>
      <c r="S728" s="38"/>
      <c r="T728" s="39"/>
    </row>
    <row r="729" spans="1:20">
      <c r="A729" s="70"/>
      <c r="B729" s="71"/>
      <c r="C729" s="71"/>
      <c r="D729" s="71"/>
      <c r="E729" s="71"/>
      <c r="G729" s="98"/>
      <c r="H729" s="98"/>
      <c r="I729" s="25"/>
      <c r="J729" s="99"/>
      <c r="K729" s="99"/>
      <c r="L729" s="99"/>
      <c r="M729" s="100"/>
      <c r="N729" s="101"/>
      <c r="O729" s="102"/>
      <c r="P729" s="103"/>
      <c r="Q729" s="103"/>
      <c r="R729" s="38"/>
      <c r="S729" s="38"/>
      <c r="T729" s="39"/>
    </row>
    <row r="730" spans="1:20">
      <c r="A730" s="70"/>
      <c r="B730" s="71"/>
      <c r="C730" s="71"/>
      <c r="D730" s="71"/>
      <c r="E730" s="71"/>
      <c r="G730" s="98"/>
      <c r="H730" s="98"/>
      <c r="I730" s="25"/>
      <c r="J730" s="99"/>
      <c r="K730" s="99"/>
      <c r="L730" s="99"/>
      <c r="M730" s="100"/>
      <c r="N730" s="101"/>
      <c r="O730" s="102"/>
      <c r="P730" s="103"/>
      <c r="Q730" s="103"/>
      <c r="R730" s="38"/>
      <c r="S730" s="38"/>
      <c r="T730" s="39"/>
    </row>
    <row r="731" spans="1:20">
      <c r="A731" s="70"/>
      <c r="B731" s="71"/>
      <c r="C731" s="71"/>
      <c r="D731" s="71"/>
      <c r="E731" s="71"/>
      <c r="G731" s="98"/>
      <c r="H731" s="98"/>
      <c r="I731" s="25"/>
      <c r="J731" s="99"/>
      <c r="K731" s="99"/>
      <c r="L731" s="99"/>
      <c r="M731" s="100"/>
      <c r="N731" s="101"/>
      <c r="O731" s="102"/>
      <c r="P731" s="103"/>
      <c r="Q731" s="103"/>
      <c r="R731" s="38"/>
      <c r="S731" s="38"/>
      <c r="T731" s="39"/>
    </row>
    <row r="732" spans="1:20">
      <c r="A732" s="70"/>
      <c r="B732" s="71"/>
      <c r="C732" s="71"/>
      <c r="D732" s="71"/>
      <c r="E732" s="71"/>
      <c r="G732" s="98"/>
      <c r="H732" s="98"/>
      <c r="I732" s="25"/>
      <c r="J732" s="99"/>
      <c r="K732" s="99"/>
      <c r="L732" s="99"/>
      <c r="M732" s="100"/>
      <c r="N732" s="101"/>
      <c r="O732" s="102"/>
      <c r="P732" s="103"/>
      <c r="Q732" s="103"/>
      <c r="R732" s="38"/>
      <c r="S732" s="38"/>
      <c r="T732" s="39"/>
    </row>
    <row r="733" spans="1:20">
      <c r="A733" s="70"/>
      <c r="B733" s="71"/>
      <c r="C733" s="71"/>
      <c r="D733" s="71"/>
      <c r="E733" s="71"/>
      <c r="G733" s="98"/>
      <c r="H733" s="98"/>
      <c r="I733" s="25"/>
      <c r="J733" s="99"/>
      <c r="K733" s="99"/>
      <c r="L733" s="99"/>
      <c r="M733" s="100"/>
      <c r="N733" s="101"/>
      <c r="O733" s="102"/>
      <c r="P733" s="103"/>
      <c r="Q733" s="103"/>
      <c r="R733" s="38"/>
      <c r="S733" s="38"/>
      <c r="T733" s="39"/>
    </row>
    <row r="734" spans="1:20">
      <c r="A734" s="70"/>
      <c r="B734" s="71"/>
      <c r="C734" s="71"/>
      <c r="D734" s="71"/>
      <c r="E734" s="71"/>
      <c r="G734" s="98"/>
      <c r="H734" s="98"/>
      <c r="I734" s="25"/>
      <c r="J734" s="99"/>
      <c r="K734" s="99"/>
      <c r="L734" s="99"/>
      <c r="M734" s="100"/>
      <c r="N734" s="101"/>
      <c r="O734" s="102"/>
      <c r="P734" s="103"/>
      <c r="Q734" s="103"/>
      <c r="R734" s="38"/>
      <c r="S734" s="38"/>
      <c r="T734" s="39"/>
    </row>
    <row r="735" spans="1:20">
      <c r="A735" s="70"/>
      <c r="B735" s="71"/>
      <c r="C735" s="71"/>
      <c r="D735" s="71"/>
      <c r="E735" s="71"/>
      <c r="G735" s="98"/>
      <c r="H735" s="98"/>
      <c r="I735" s="25"/>
      <c r="J735" s="99"/>
      <c r="K735" s="99"/>
      <c r="L735" s="99"/>
      <c r="M735" s="100"/>
      <c r="N735" s="101"/>
      <c r="O735" s="102"/>
      <c r="P735" s="103"/>
      <c r="Q735" s="103"/>
      <c r="R735" s="38"/>
      <c r="S735" s="38"/>
      <c r="T735" s="39"/>
    </row>
    <row r="736" spans="1:20">
      <c r="A736" s="70"/>
      <c r="B736" s="71"/>
      <c r="C736" s="71"/>
      <c r="D736" s="71"/>
      <c r="E736" s="71"/>
      <c r="G736" s="98"/>
      <c r="H736" s="98"/>
      <c r="I736" s="25"/>
      <c r="J736" s="99"/>
      <c r="K736" s="99"/>
      <c r="L736" s="99"/>
      <c r="M736" s="100"/>
      <c r="N736" s="101"/>
      <c r="O736" s="102"/>
      <c r="P736" s="103"/>
      <c r="Q736" s="103"/>
      <c r="R736" s="38"/>
      <c r="S736" s="38"/>
      <c r="T736" s="39"/>
    </row>
    <row r="737" spans="1:20">
      <c r="A737" s="70"/>
      <c r="B737" s="71"/>
      <c r="C737" s="71"/>
      <c r="D737" s="71"/>
      <c r="E737" s="71"/>
      <c r="G737" s="98"/>
      <c r="H737" s="98"/>
      <c r="I737" s="25"/>
      <c r="J737" s="99"/>
      <c r="K737" s="99"/>
      <c r="L737" s="99"/>
      <c r="M737" s="100"/>
      <c r="N737" s="101"/>
      <c r="O737" s="102"/>
      <c r="P737" s="103"/>
      <c r="Q737" s="103"/>
      <c r="R737" s="38"/>
      <c r="S737" s="38"/>
      <c r="T737" s="39"/>
    </row>
    <row r="738" spans="1:20">
      <c r="A738" s="70"/>
      <c r="B738" s="71"/>
      <c r="C738" s="71"/>
      <c r="D738" s="71"/>
      <c r="E738" s="71"/>
      <c r="G738" s="98"/>
      <c r="H738" s="98"/>
      <c r="I738" s="25"/>
      <c r="J738" s="99"/>
      <c r="K738" s="99"/>
      <c r="L738" s="99"/>
      <c r="M738" s="100"/>
      <c r="N738" s="101"/>
      <c r="O738" s="102"/>
      <c r="P738" s="103"/>
      <c r="Q738" s="103"/>
      <c r="R738" s="38"/>
      <c r="S738" s="38"/>
      <c r="T738" s="39"/>
    </row>
    <row r="739" spans="1:20">
      <c r="A739" s="70"/>
      <c r="B739" s="71"/>
      <c r="C739" s="71"/>
      <c r="D739" s="71"/>
      <c r="E739" s="71"/>
      <c r="G739" s="98"/>
      <c r="H739" s="98"/>
      <c r="I739" s="25"/>
      <c r="J739" s="99"/>
      <c r="K739" s="99"/>
      <c r="L739" s="99"/>
      <c r="M739" s="100"/>
      <c r="N739" s="101"/>
      <c r="O739" s="102"/>
      <c r="P739" s="103"/>
      <c r="Q739" s="103"/>
      <c r="R739" s="38"/>
      <c r="S739" s="38"/>
      <c r="T739" s="39"/>
    </row>
    <row r="740" spans="1:20">
      <c r="A740" s="70"/>
      <c r="B740" s="71"/>
      <c r="C740" s="71"/>
      <c r="D740" s="71"/>
      <c r="E740" s="71"/>
      <c r="G740" s="98"/>
      <c r="H740" s="98"/>
      <c r="I740" s="25"/>
      <c r="J740" s="99"/>
      <c r="K740" s="99"/>
      <c r="L740" s="99"/>
      <c r="M740" s="100"/>
      <c r="N740" s="101"/>
      <c r="O740" s="102"/>
      <c r="P740" s="103"/>
      <c r="Q740" s="103"/>
      <c r="R740" s="38"/>
      <c r="S740" s="38"/>
      <c r="T740" s="39"/>
    </row>
    <row r="741" spans="1:20">
      <c r="A741" s="70"/>
      <c r="B741" s="71"/>
      <c r="C741" s="71"/>
      <c r="D741" s="71"/>
      <c r="E741" s="71"/>
      <c r="G741" s="98"/>
      <c r="H741" s="98"/>
      <c r="I741" s="25"/>
      <c r="J741" s="99"/>
      <c r="K741" s="99"/>
      <c r="L741" s="99"/>
      <c r="M741" s="100"/>
      <c r="N741" s="101"/>
      <c r="O741" s="102"/>
      <c r="P741" s="103"/>
      <c r="Q741" s="103"/>
      <c r="R741" s="38"/>
      <c r="S741" s="38"/>
      <c r="T741" s="39"/>
    </row>
    <row r="742" spans="1:20">
      <c r="A742" s="70"/>
      <c r="B742" s="71"/>
      <c r="C742" s="71"/>
      <c r="D742" s="71"/>
      <c r="E742" s="71"/>
      <c r="G742" s="98"/>
      <c r="H742" s="98"/>
      <c r="I742" s="25"/>
      <c r="J742" s="99"/>
      <c r="K742" s="99"/>
      <c r="L742" s="99"/>
      <c r="M742" s="100"/>
      <c r="N742" s="101"/>
      <c r="O742" s="102"/>
      <c r="P742" s="103"/>
      <c r="Q742" s="103"/>
      <c r="R742" s="38"/>
      <c r="S742" s="38"/>
      <c r="T742" s="39"/>
    </row>
    <row r="743" spans="1:20">
      <c r="A743" s="70"/>
      <c r="B743" s="71"/>
      <c r="C743" s="71"/>
      <c r="D743" s="71"/>
      <c r="E743" s="71"/>
      <c r="G743" s="98"/>
      <c r="H743" s="98"/>
      <c r="I743" s="25"/>
      <c r="J743" s="99"/>
      <c r="K743" s="99"/>
      <c r="L743" s="99"/>
      <c r="M743" s="100"/>
      <c r="N743" s="101"/>
      <c r="O743" s="102"/>
      <c r="P743" s="103"/>
      <c r="Q743" s="103"/>
      <c r="R743" s="38"/>
      <c r="S743" s="38"/>
      <c r="T743" s="39"/>
    </row>
    <row r="744" spans="1:20">
      <c r="A744" s="70"/>
      <c r="B744" s="71"/>
      <c r="C744" s="71"/>
      <c r="D744" s="71"/>
      <c r="E744" s="71"/>
      <c r="G744" s="98"/>
      <c r="H744" s="98"/>
      <c r="I744" s="25"/>
      <c r="J744" s="99"/>
      <c r="K744" s="99"/>
      <c r="L744" s="99"/>
      <c r="M744" s="100"/>
      <c r="N744" s="101"/>
      <c r="O744" s="102"/>
      <c r="P744" s="103"/>
      <c r="Q744" s="103"/>
      <c r="R744" s="38"/>
      <c r="S744" s="38"/>
      <c r="T744" s="39"/>
    </row>
    <row r="745" spans="1:20">
      <c r="A745" s="70"/>
      <c r="B745" s="71"/>
      <c r="C745" s="71"/>
      <c r="D745" s="71"/>
      <c r="E745" s="71"/>
      <c r="G745" s="98"/>
      <c r="H745" s="98"/>
      <c r="I745" s="25"/>
      <c r="J745" s="99"/>
      <c r="K745" s="99"/>
      <c r="L745" s="99"/>
      <c r="M745" s="100"/>
      <c r="N745" s="101"/>
      <c r="O745" s="102"/>
      <c r="P745" s="103"/>
      <c r="Q745" s="103"/>
      <c r="R745" s="38"/>
      <c r="S745" s="38"/>
      <c r="T745" s="39"/>
    </row>
    <row r="746" spans="1:20">
      <c r="A746" s="70"/>
      <c r="B746" s="71"/>
      <c r="C746" s="71"/>
      <c r="D746" s="71"/>
      <c r="E746" s="71"/>
      <c r="G746" s="98"/>
      <c r="H746" s="98"/>
      <c r="I746" s="25"/>
      <c r="J746" s="99"/>
      <c r="K746" s="99"/>
      <c r="L746" s="99"/>
      <c r="M746" s="100"/>
      <c r="N746" s="101"/>
      <c r="O746" s="102"/>
      <c r="P746" s="103"/>
      <c r="Q746" s="103"/>
      <c r="R746" s="38"/>
      <c r="S746" s="38"/>
      <c r="T746" s="39"/>
    </row>
    <row r="747" spans="1:20">
      <c r="A747" s="70"/>
      <c r="B747" s="71"/>
      <c r="C747" s="71"/>
      <c r="D747" s="71"/>
      <c r="E747" s="71"/>
      <c r="G747" s="98"/>
      <c r="H747" s="98"/>
      <c r="I747" s="25"/>
      <c r="J747" s="99"/>
      <c r="K747" s="99"/>
      <c r="L747" s="99"/>
      <c r="M747" s="100"/>
      <c r="N747" s="101"/>
      <c r="O747" s="102"/>
      <c r="P747" s="103"/>
      <c r="Q747" s="103"/>
      <c r="R747" s="38"/>
      <c r="S747" s="38"/>
      <c r="T747" s="39"/>
    </row>
    <row r="748" spans="1:20">
      <c r="A748" s="70"/>
      <c r="B748" s="71"/>
      <c r="C748" s="71"/>
      <c r="D748" s="71"/>
      <c r="E748" s="71"/>
      <c r="G748" s="98"/>
      <c r="H748" s="98"/>
      <c r="I748" s="25"/>
      <c r="J748" s="99"/>
      <c r="K748" s="99"/>
      <c r="L748" s="99"/>
      <c r="M748" s="100"/>
      <c r="N748" s="101"/>
      <c r="O748" s="102"/>
      <c r="P748" s="103"/>
      <c r="Q748" s="103"/>
      <c r="R748" s="38"/>
      <c r="S748" s="38"/>
      <c r="T748" s="39"/>
    </row>
    <row r="749" spans="1:20">
      <c r="A749" s="70"/>
      <c r="B749" s="71"/>
      <c r="C749" s="71"/>
      <c r="D749" s="71"/>
      <c r="E749" s="71"/>
      <c r="G749" s="98"/>
      <c r="H749" s="98"/>
      <c r="I749" s="25"/>
      <c r="J749" s="99"/>
      <c r="K749" s="99"/>
      <c r="L749" s="99"/>
      <c r="M749" s="100"/>
      <c r="N749" s="101"/>
      <c r="O749" s="102"/>
      <c r="P749" s="103"/>
      <c r="Q749" s="103"/>
      <c r="R749" s="38"/>
      <c r="S749" s="38"/>
      <c r="T749" s="39"/>
    </row>
    <row r="750" spans="1:20">
      <c r="A750" s="70"/>
      <c r="B750" s="71"/>
      <c r="C750" s="71"/>
      <c r="D750" s="71"/>
      <c r="E750" s="71"/>
      <c r="G750" s="98"/>
      <c r="H750" s="98"/>
      <c r="I750" s="25"/>
      <c r="J750" s="99"/>
      <c r="K750" s="99"/>
      <c r="L750" s="99"/>
      <c r="M750" s="100"/>
      <c r="N750" s="101"/>
      <c r="O750" s="102"/>
      <c r="P750" s="103"/>
      <c r="Q750" s="103"/>
      <c r="R750" s="38"/>
      <c r="S750" s="38"/>
      <c r="T750" s="39"/>
    </row>
    <row r="751" spans="1:20">
      <c r="A751" s="70"/>
      <c r="B751" s="71"/>
      <c r="C751" s="71"/>
      <c r="D751" s="71"/>
      <c r="E751" s="71"/>
      <c r="G751" s="98"/>
      <c r="H751" s="98"/>
      <c r="I751" s="25"/>
      <c r="J751" s="99"/>
      <c r="K751" s="99"/>
      <c r="L751" s="99"/>
      <c r="M751" s="100"/>
      <c r="N751" s="101"/>
      <c r="O751" s="102"/>
      <c r="P751" s="103"/>
      <c r="Q751" s="103"/>
      <c r="R751" s="38"/>
      <c r="S751" s="38"/>
      <c r="T751" s="39"/>
    </row>
    <row r="752" spans="1:20">
      <c r="A752" s="70"/>
      <c r="B752" s="71"/>
      <c r="C752" s="71"/>
      <c r="D752" s="71"/>
      <c r="E752" s="71"/>
      <c r="G752" s="98"/>
      <c r="H752" s="98"/>
      <c r="I752" s="25"/>
      <c r="J752" s="99"/>
      <c r="K752" s="99"/>
      <c r="L752" s="99"/>
      <c r="M752" s="100"/>
      <c r="N752" s="101"/>
      <c r="O752" s="102"/>
      <c r="P752" s="103"/>
      <c r="Q752" s="103"/>
      <c r="R752" s="38"/>
      <c r="S752" s="38"/>
      <c r="T752" s="39"/>
    </row>
    <row r="753" spans="1:20">
      <c r="A753" s="70"/>
      <c r="B753" s="71"/>
      <c r="C753" s="71"/>
      <c r="D753" s="71"/>
      <c r="E753" s="71"/>
      <c r="G753" s="98"/>
      <c r="H753" s="98"/>
      <c r="I753" s="25"/>
      <c r="J753" s="99"/>
      <c r="K753" s="99"/>
      <c r="L753" s="99"/>
      <c r="M753" s="100"/>
      <c r="N753" s="101"/>
      <c r="O753" s="102"/>
      <c r="P753" s="103"/>
      <c r="Q753" s="103"/>
      <c r="R753" s="38"/>
      <c r="S753" s="38"/>
      <c r="T753" s="39"/>
    </row>
    <row r="754" spans="1:20">
      <c r="A754" s="70"/>
      <c r="B754" s="71"/>
      <c r="C754" s="71"/>
      <c r="D754" s="71"/>
      <c r="E754" s="71"/>
      <c r="G754" s="98"/>
      <c r="H754" s="98"/>
      <c r="I754" s="25"/>
      <c r="J754" s="99"/>
      <c r="K754" s="99"/>
      <c r="L754" s="99"/>
      <c r="M754" s="100"/>
      <c r="N754" s="101"/>
      <c r="O754" s="102"/>
      <c r="P754" s="103"/>
      <c r="Q754" s="103"/>
      <c r="R754" s="38"/>
      <c r="S754" s="38"/>
      <c r="T754" s="39"/>
    </row>
    <row r="755" spans="1:20">
      <c r="A755" s="70"/>
      <c r="B755" s="71"/>
      <c r="C755" s="71"/>
      <c r="D755" s="71"/>
      <c r="E755" s="71"/>
      <c r="G755" s="98"/>
      <c r="H755" s="98"/>
      <c r="I755" s="25"/>
      <c r="J755" s="99"/>
      <c r="K755" s="99"/>
      <c r="L755" s="99"/>
      <c r="M755" s="100"/>
      <c r="N755" s="101"/>
      <c r="O755" s="102"/>
      <c r="P755" s="103"/>
      <c r="Q755" s="103"/>
      <c r="R755" s="38"/>
      <c r="S755" s="38"/>
      <c r="T755" s="39"/>
    </row>
    <row r="756" spans="1:20">
      <c r="A756" s="70"/>
      <c r="B756" s="71"/>
      <c r="C756" s="71"/>
      <c r="D756" s="71"/>
      <c r="E756" s="71"/>
      <c r="G756" s="98"/>
      <c r="H756" s="98"/>
      <c r="I756" s="25"/>
      <c r="J756" s="99"/>
      <c r="K756" s="99"/>
      <c r="L756" s="99"/>
      <c r="M756" s="100"/>
      <c r="N756" s="101"/>
      <c r="O756" s="102"/>
      <c r="P756" s="103"/>
      <c r="Q756" s="103"/>
      <c r="R756" s="38"/>
      <c r="S756" s="38"/>
      <c r="T756" s="39"/>
    </row>
    <row r="757" spans="1:20">
      <c r="A757" s="70"/>
      <c r="B757" s="71"/>
      <c r="C757" s="71"/>
      <c r="D757" s="71"/>
      <c r="E757" s="71"/>
      <c r="G757" s="98"/>
      <c r="H757" s="98"/>
      <c r="I757" s="25"/>
      <c r="J757" s="99"/>
      <c r="K757" s="99"/>
      <c r="L757" s="99"/>
      <c r="M757" s="100"/>
      <c r="N757" s="101"/>
      <c r="O757" s="102"/>
      <c r="P757" s="103"/>
      <c r="Q757" s="103"/>
      <c r="R757" s="38"/>
      <c r="S757" s="38"/>
      <c r="T757" s="39"/>
    </row>
    <row r="758" spans="1:20">
      <c r="A758" s="70"/>
      <c r="B758" s="71"/>
      <c r="C758" s="71"/>
      <c r="D758" s="71"/>
      <c r="E758" s="71"/>
      <c r="G758" s="98"/>
      <c r="H758" s="98"/>
      <c r="I758" s="25"/>
      <c r="J758" s="99"/>
      <c r="K758" s="99"/>
      <c r="L758" s="99"/>
      <c r="M758" s="100"/>
      <c r="N758" s="101"/>
      <c r="O758" s="102"/>
      <c r="P758" s="103"/>
      <c r="Q758" s="103"/>
      <c r="R758" s="38"/>
      <c r="S758" s="38"/>
      <c r="T758" s="39"/>
    </row>
    <row r="759" spans="1:20">
      <c r="A759" s="70"/>
      <c r="B759" s="71"/>
      <c r="C759" s="71"/>
      <c r="D759" s="71"/>
      <c r="E759" s="71"/>
      <c r="G759" s="98"/>
      <c r="H759" s="98"/>
      <c r="I759" s="25"/>
      <c r="J759" s="99"/>
      <c r="K759" s="99"/>
      <c r="L759" s="99"/>
      <c r="M759" s="100"/>
      <c r="N759" s="101"/>
      <c r="O759" s="102"/>
      <c r="P759" s="103"/>
      <c r="Q759" s="103"/>
      <c r="R759" s="38"/>
      <c r="S759" s="38"/>
      <c r="T759" s="39"/>
    </row>
    <row r="760" spans="1:20">
      <c r="A760" s="70"/>
      <c r="B760" s="71"/>
      <c r="C760" s="71"/>
      <c r="D760" s="71"/>
      <c r="E760" s="71"/>
      <c r="G760" s="98"/>
      <c r="H760" s="98"/>
      <c r="I760" s="25"/>
      <c r="J760" s="99"/>
      <c r="K760" s="99"/>
      <c r="L760" s="99"/>
      <c r="M760" s="100"/>
      <c r="N760" s="101"/>
      <c r="O760" s="102"/>
      <c r="P760" s="103"/>
      <c r="Q760" s="103"/>
      <c r="R760" s="38"/>
      <c r="S760" s="38"/>
      <c r="T760" s="39"/>
    </row>
    <row r="761" spans="1:20">
      <c r="A761" s="70"/>
      <c r="B761" s="71"/>
      <c r="C761" s="71"/>
      <c r="D761" s="71"/>
      <c r="E761" s="71"/>
      <c r="G761" s="98"/>
      <c r="H761" s="98"/>
      <c r="I761" s="25"/>
      <c r="J761" s="99"/>
      <c r="K761" s="99"/>
      <c r="L761" s="99"/>
      <c r="M761" s="100"/>
      <c r="N761" s="101"/>
      <c r="O761" s="102"/>
      <c r="P761" s="103"/>
      <c r="Q761" s="103"/>
      <c r="R761" s="38"/>
      <c r="S761" s="38"/>
      <c r="T761" s="39"/>
    </row>
    <row r="762" spans="1:20">
      <c r="A762" s="70"/>
      <c r="B762" s="71"/>
      <c r="C762" s="71"/>
      <c r="D762" s="71"/>
      <c r="E762" s="71"/>
      <c r="G762" s="98"/>
      <c r="H762" s="98"/>
      <c r="I762" s="25"/>
      <c r="J762" s="99"/>
      <c r="K762" s="99"/>
      <c r="L762" s="99"/>
      <c r="M762" s="100"/>
      <c r="N762" s="101"/>
      <c r="O762" s="102"/>
      <c r="P762" s="103"/>
      <c r="Q762" s="103"/>
      <c r="R762" s="38"/>
      <c r="S762" s="38"/>
      <c r="T762" s="39"/>
    </row>
    <row r="763" spans="1:20">
      <c r="A763" s="70"/>
      <c r="B763" s="71"/>
      <c r="C763" s="71"/>
      <c r="D763" s="71"/>
      <c r="E763" s="71"/>
      <c r="G763" s="98"/>
      <c r="H763" s="98"/>
      <c r="I763" s="25"/>
      <c r="J763" s="99"/>
      <c r="K763" s="99"/>
      <c r="L763" s="99"/>
      <c r="M763" s="100"/>
      <c r="N763" s="101"/>
      <c r="O763" s="102"/>
      <c r="P763" s="103"/>
      <c r="Q763" s="103"/>
      <c r="R763" s="38"/>
      <c r="S763" s="38"/>
      <c r="T763" s="39"/>
    </row>
    <row r="764" spans="1:20">
      <c r="A764" s="70"/>
      <c r="B764" s="71"/>
      <c r="C764" s="71"/>
      <c r="D764" s="71"/>
      <c r="E764" s="71"/>
      <c r="G764" s="98"/>
      <c r="H764" s="98"/>
      <c r="I764" s="25"/>
      <c r="J764" s="99"/>
      <c r="K764" s="99"/>
      <c r="L764" s="99"/>
      <c r="M764" s="100"/>
      <c r="N764" s="101"/>
      <c r="O764" s="102"/>
      <c r="P764" s="103"/>
      <c r="Q764" s="103"/>
      <c r="R764" s="38"/>
      <c r="S764" s="38"/>
      <c r="T764" s="39"/>
    </row>
    <row r="765" spans="1:20">
      <c r="A765" s="70"/>
      <c r="B765" s="71"/>
      <c r="C765" s="71"/>
      <c r="D765" s="71"/>
      <c r="E765" s="71"/>
      <c r="G765" s="98"/>
      <c r="H765" s="98"/>
      <c r="I765" s="25"/>
      <c r="J765" s="99"/>
      <c r="K765" s="99"/>
      <c r="L765" s="99"/>
      <c r="M765" s="100"/>
      <c r="N765" s="101"/>
      <c r="O765" s="102"/>
      <c r="P765" s="103"/>
      <c r="Q765" s="103"/>
      <c r="R765" s="38"/>
      <c r="S765" s="38"/>
      <c r="T765" s="39"/>
    </row>
    <row r="766" spans="1:20">
      <c r="A766" s="70"/>
      <c r="B766" s="71"/>
      <c r="C766" s="71"/>
      <c r="D766" s="71"/>
      <c r="E766" s="71"/>
      <c r="G766" s="98"/>
      <c r="H766" s="98"/>
      <c r="I766" s="25"/>
      <c r="J766" s="99"/>
      <c r="K766" s="99"/>
      <c r="L766" s="99"/>
      <c r="M766" s="100"/>
      <c r="N766" s="101"/>
      <c r="O766" s="102"/>
      <c r="P766" s="103"/>
      <c r="Q766" s="103"/>
      <c r="R766" s="38"/>
      <c r="S766" s="38"/>
      <c r="T766" s="39"/>
    </row>
    <row r="767" spans="1:20">
      <c r="A767" s="70"/>
      <c r="B767" s="71"/>
      <c r="C767" s="71"/>
      <c r="D767" s="71"/>
      <c r="E767" s="71"/>
      <c r="G767" s="98"/>
      <c r="H767" s="98"/>
      <c r="I767" s="25"/>
      <c r="J767" s="99"/>
      <c r="K767" s="99"/>
      <c r="L767" s="99"/>
      <c r="M767" s="100"/>
      <c r="N767" s="101"/>
      <c r="O767" s="102"/>
      <c r="P767" s="103"/>
      <c r="Q767" s="103"/>
      <c r="R767" s="38"/>
      <c r="S767" s="38"/>
      <c r="T767" s="39"/>
    </row>
    <row r="768" spans="1:20">
      <c r="A768" s="70"/>
      <c r="B768" s="71"/>
      <c r="C768" s="71"/>
      <c r="D768" s="71"/>
      <c r="E768" s="71"/>
      <c r="G768" s="98"/>
      <c r="H768" s="98"/>
      <c r="I768" s="25"/>
      <c r="J768" s="99"/>
      <c r="K768" s="99"/>
      <c r="L768" s="99"/>
      <c r="M768" s="100"/>
      <c r="N768" s="101"/>
      <c r="O768" s="102"/>
      <c r="P768" s="103"/>
      <c r="Q768" s="103"/>
      <c r="R768" s="38"/>
      <c r="S768" s="38"/>
      <c r="T768" s="39"/>
    </row>
    <row r="769" spans="1:20">
      <c r="A769" s="70"/>
      <c r="B769" s="71"/>
      <c r="C769" s="71"/>
      <c r="D769" s="71"/>
      <c r="E769" s="71"/>
      <c r="G769" s="98"/>
      <c r="H769" s="98"/>
      <c r="I769" s="25"/>
      <c r="J769" s="99"/>
      <c r="K769" s="99"/>
      <c r="L769" s="99"/>
      <c r="M769" s="100"/>
      <c r="N769" s="101"/>
      <c r="O769" s="102"/>
      <c r="P769" s="103"/>
      <c r="Q769" s="103"/>
      <c r="R769" s="38"/>
      <c r="S769" s="38"/>
      <c r="T769" s="39"/>
    </row>
    <row r="770" spans="1:20">
      <c r="A770" s="70"/>
      <c r="B770" s="71"/>
      <c r="C770" s="71"/>
      <c r="D770" s="71"/>
      <c r="E770" s="71"/>
      <c r="G770" s="98"/>
      <c r="H770" s="98"/>
      <c r="I770" s="25"/>
      <c r="J770" s="99"/>
      <c r="K770" s="99"/>
      <c r="L770" s="99"/>
      <c r="M770" s="100"/>
      <c r="N770" s="101"/>
      <c r="O770" s="102"/>
      <c r="P770" s="103"/>
      <c r="Q770" s="103"/>
      <c r="R770" s="38"/>
      <c r="S770" s="38"/>
      <c r="T770" s="39"/>
    </row>
    <row r="771" spans="1:20">
      <c r="A771" s="70"/>
      <c r="B771" s="71"/>
      <c r="C771" s="71"/>
      <c r="D771" s="71"/>
      <c r="E771" s="71"/>
      <c r="G771" s="98"/>
      <c r="H771" s="98"/>
      <c r="I771" s="25"/>
      <c r="J771" s="99"/>
      <c r="K771" s="99"/>
      <c r="L771" s="99"/>
      <c r="M771" s="100"/>
      <c r="N771" s="101"/>
      <c r="O771" s="102"/>
      <c r="P771" s="103"/>
      <c r="Q771" s="103"/>
      <c r="R771" s="38"/>
      <c r="S771" s="38"/>
      <c r="T771" s="39"/>
    </row>
    <row r="772" spans="1:20">
      <c r="A772" s="70"/>
      <c r="B772" s="71"/>
      <c r="C772" s="71"/>
      <c r="D772" s="71"/>
      <c r="E772" s="71"/>
      <c r="G772" s="98"/>
      <c r="H772" s="98"/>
      <c r="I772" s="25"/>
      <c r="J772" s="99"/>
      <c r="K772" s="99"/>
      <c r="L772" s="99"/>
      <c r="M772" s="100"/>
      <c r="N772" s="101"/>
      <c r="O772" s="102"/>
      <c r="P772" s="103"/>
      <c r="Q772" s="103"/>
      <c r="R772" s="38"/>
      <c r="S772" s="38"/>
      <c r="T772" s="39"/>
    </row>
    <row r="773" spans="1:20">
      <c r="A773" s="70"/>
      <c r="B773" s="71"/>
      <c r="C773" s="71"/>
      <c r="D773" s="71"/>
      <c r="E773" s="71"/>
      <c r="G773" s="98"/>
      <c r="H773" s="98"/>
      <c r="I773" s="25"/>
      <c r="J773" s="99"/>
      <c r="K773" s="99"/>
      <c r="L773" s="99"/>
      <c r="M773" s="100"/>
      <c r="N773" s="101"/>
      <c r="O773" s="102"/>
      <c r="P773" s="103"/>
      <c r="Q773" s="103"/>
      <c r="R773" s="38"/>
      <c r="S773" s="38"/>
      <c r="T773" s="39"/>
    </row>
    <row r="774" spans="1:20">
      <c r="A774" s="70"/>
      <c r="B774" s="71"/>
      <c r="C774" s="71"/>
      <c r="D774" s="71"/>
      <c r="E774" s="71"/>
      <c r="G774" s="98"/>
      <c r="H774" s="98"/>
      <c r="I774" s="25"/>
      <c r="J774" s="99"/>
      <c r="K774" s="99"/>
      <c r="L774" s="99"/>
      <c r="M774" s="100"/>
      <c r="N774" s="101"/>
      <c r="O774" s="102"/>
      <c r="P774" s="103"/>
      <c r="Q774" s="103"/>
      <c r="R774" s="38"/>
      <c r="S774" s="38"/>
      <c r="T774" s="39"/>
    </row>
    <row r="775" spans="1:20">
      <c r="A775" s="70"/>
      <c r="B775" s="71"/>
      <c r="C775" s="71"/>
      <c r="D775" s="71"/>
      <c r="E775" s="71"/>
      <c r="G775" s="98"/>
      <c r="H775" s="98"/>
      <c r="I775" s="25"/>
      <c r="J775" s="99"/>
      <c r="K775" s="99"/>
      <c r="L775" s="99"/>
      <c r="M775" s="100"/>
      <c r="N775" s="101"/>
      <c r="O775" s="102"/>
      <c r="P775" s="103"/>
      <c r="Q775" s="103"/>
      <c r="R775" s="38"/>
      <c r="S775" s="38"/>
      <c r="T775" s="39"/>
    </row>
    <row r="776" spans="1:20">
      <c r="A776" s="70"/>
      <c r="B776" s="71"/>
      <c r="C776" s="71"/>
      <c r="D776" s="71"/>
      <c r="E776" s="71"/>
      <c r="G776" s="98"/>
      <c r="H776" s="98"/>
      <c r="I776" s="25"/>
      <c r="J776" s="99"/>
      <c r="K776" s="99"/>
      <c r="L776" s="99"/>
      <c r="M776" s="100"/>
      <c r="N776" s="101"/>
      <c r="O776" s="102"/>
      <c r="P776" s="103"/>
      <c r="Q776" s="103"/>
      <c r="R776" s="38"/>
      <c r="S776" s="38"/>
      <c r="T776" s="39"/>
    </row>
    <row r="777" spans="1:20">
      <c r="A777" s="70"/>
      <c r="B777" s="71"/>
      <c r="C777" s="71"/>
      <c r="D777" s="71"/>
      <c r="E777" s="71"/>
      <c r="G777" s="98"/>
      <c r="H777" s="98"/>
      <c r="I777" s="25"/>
      <c r="J777" s="99"/>
      <c r="K777" s="99"/>
      <c r="L777" s="99"/>
      <c r="M777" s="100"/>
      <c r="N777" s="101"/>
      <c r="O777" s="102"/>
      <c r="P777" s="103"/>
      <c r="Q777" s="103"/>
      <c r="R777" s="38"/>
      <c r="S777" s="38"/>
      <c r="T777" s="39"/>
    </row>
    <row r="778" spans="1:20">
      <c r="A778" s="70"/>
      <c r="B778" s="71"/>
      <c r="C778" s="71"/>
      <c r="D778" s="71"/>
      <c r="E778" s="71"/>
      <c r="G778" s="98"/>
      <c r="H778" s="98"/>
      <c r="I778" s="25"/>
      <c r="J778" s="99"/>
      <c r="K778" s="99"/>
      <c r="L778" s="99"/>
      <c r="M778" s="100"/>
      <c r="N778" s="101"/>
      <c r="O778" s="102"/>
      <c r="P778" s="103"/>
      <c r="Q778" s="103"/>
      <c r="R778" s="38"/>
      <c r="S778" s="38"/>
      <c r="T778" s="39"/>
    </row>
    <row r="779" spans="1:20">
      <c r="A779" s="70"/>
      <c r="B779" s="71"/>
      <c r="C779" s="71"/>
      <c r="D779" s="71"/>
      <c r="E779" s="71"/>
      <c r="G779" s="98"/>
      <c r="H779" s="98"/>
      <c r="I779" s="25"/>
      <c r="J779" s="99"/>
      <c r="K779" s="99"/>
      <c r="L779" s="99"/>
      <c r="M779" s="100"/>
      <c r="N779" s="101"/>
      <c r="O779" s="102"/>
      <c r="P779" s="103"/>
      <c r="Q779" s="103"/>
      <c r="R779" s="38"/>
      <c r="S779" s="38"/>
      <c r="T779" s="39"/>
    </row>
    <row r="780" spans="1:20">
      <c r="A780" s="70"/>
      <c r="B780" s="71"/>
      <c r="C780" s="71"/>
      <c r="D780" s="71"/>
      <c r="E780" s="71"/>
      <c r="G780" s="98"/>
      <c r="H780" s="98"/>
      <c r="I780" s="25"/>
      <c r="J780" s="99"/>
      <c r="K780" s="99"/>
      <c r="L780" s="99"/>
      <c r="M780" s="100"/>
      <c r="N780" s="101"/>
      <c r="O780" s="102"/>
      <c r="P780" s="103"/>
      <c r="Q780" s="103"/>
      <c r="R780" s="38"/>
      <c r="S780" s="38"/>
      <c r="T780" s="39"/>
    </row>
    <row r="781" spans="1:20">
      <c r="A781" s="70"/>
      <c r="B781" s="71"/>
      <c r="C781" s="71"/>
      <c r="D781" s="71"/>
      <c r="E781" s="71"/>
      <c r="G781" s="98"/>
      <c r="H781" s="98"/>
      <c r="I781" s="25"/>
      <c r="J781" s="99"/>
      <c r="K781" s="99"/>
      <c r="L781" s="99"/>
      <c r="M781" s="100"/>
      <c r="N781" s="101"/>
      <c r="O781" s="102"/>
      <c r="P781" s="103"/>
      <c r="Q781" s="103"/>
      <c r="R781" s="38"/>
      <c r="S781" s="38"/>
      <c r="T781" s="39"/>
    </row>
    <row r="782" spans="1:20">
      <c r="A782" s="70"/>
      <c r="B782" s="71"/>
      <c r="C782" s="71"/>
      <c r="D782" s="71"/>
      <c r="E782" s="71"/>
      <c r="G782" s="98"/>
      <c r="H782" s="98"/>
      <c r="I782" s="25"/>
      <c r="J782" s="99"/>
      <c r="K782" s="99"/>
      <c r="L782" s="99"/>
      <c r="M782" s="100"/>
      <c r="N782" s="101"/>
      <c r="O782" s="102"/>
      <c r="P782" s="103"/>
      <c r="Q782" s="103"/>
      <c r="R782" s="38"/>
      <c r="S782" s="38"/>
      <c r="T782" s="39"/>
    </row>
    <row r="783" spans="1:20">
      <c r="A783" s="70"/>
      <c r="B783" s="71"/>
      <c r="C783" s="71"/>
      <c r="D783" s="71"/>
      <c r="E783" s="71"/>
      <c r="G783" s="98"/>
      <c r="H783" s="98"/>
      <c r="I783" s="25"/>
      <c r="J783" s="99"/>
      <c r="K783" s="99"/>
      <c r="L783" s="99"/>
      <c r="M783" s="100"/>
      <c r="N783" s="101"/>
      <c r="O783" s="102"/>
      <c r="P783" s="103"/>
      <c r="Q783" s="103"/>
      <c r="R783" s="38"/>
      <c r="S783" s="38"/>
      <c r="T783" s="39"/>
    </row>
    <row r="784" spans="1:20">
      <c r="A784" s="70"/>
      <c r="B784" s="71"/>
      <c r="C784" s="71"/>
      <c r="D784" s="71"/>
      <c r="E784" s="71"/>
      <c r="G784" s="98"/>
      <c r="H784" s="98"/>
      <c r="I784" s="25"/>
      <c r="J784" s="99"/>
      <c r="K784" s="99"/>
      <c r="L784" s="99"/>
      <c r="M784" s="100"/>
      <c r="N784" s="101"/>
      <c r="O784" s="102"/>
      <c r="P784" s="103"/>
      <c r="Q784" s="103"/>
      <c r="R784" s="38"/>
      <c r="S784" s="38"/>
      <c r="T784" s="39"/>
    </row>
    <row r="785" spans="1:20">
      <c r="A785" s="70"/>
      <c r="B785" s="71"/>
      <c r="C785" s="71"/>
      <c r="D785" s="71"/>
      <c r="E785" s="71"/>
      <c r="G785" s="98"/>
      <c r="H785" s="98"/>
      <c r="I785" s="25"/>
      <c r="J785" s="99"/>
      <c r="K785" s="99"/>
      <c r="L785" s="99"/>
      <c r="M785" s="100"/>
      <c r="N785" s="101"/>
      <c r="O785" s="102"/>
      <c r="P785" s="103"/>
      <c r="Q785" s="103"/>
      <c r="R785" s="38"/>
      <c r="S785" s="38"/>
      <c r="T785" s="39"/>
    </row>
    <row r="786" spans="1:20">
      <c r="A786" s="70"/>
      <c r="B786" s="71"/>
      <c r="C786" s="71"/>
      <c r="D786" s="71"/>
      <c r="E786" s="71"/>
      <c r="G786" s="98"/>
      <c r="H786" s="98"/>
      <c r="I786" s="25"/>
      <c r="J786" s="99"/>
      <c r="K786" s="99"/>
      <c r="L786" s="99"/>
      <c r="M786" s="100"/>
      <c r="N786" s="101"/>
      <c r="O786" s="102"/>
      <c r="P786" s="103"/>
      <c r="Q786" s="103"/>
      <c r="R786" s="38"/>
      <c r="S786" s="38"/>
      <c r="T786" s="39"/>
    </row>
    <row r="787" spans="1:20">
      <c r="A787" s="70"/>
      <c r="B787" s="71"/>
      <c r="C787" s="71"/>
      <c r="D787" s="71"/>
      <c r="E787" s="71"/>
      <c r="G787" s="98"/>
      <c r="H787" s="98"/>
      <c r="I787" s="25"/>
      <c r="J787" s="99"/>
      <c r="K787" s="99"/>
      <c r="L787" s="99"/>
      <c r="M787" s="100"/>
      <c r="N787" s="101"/>
      <c r="O787" s="102"/>
      <c r="P787" s="103"/>
      <c r="Q787" s="103"/>
      <c r="R787" s="38"/>
      <c r="S787" s="38"/>
      <c r="T787" s="39"/>
    </row>
    <row r="788" spans="1:20">
      <c r="A788" s="70"/>
      <c r="B788" s="71"/>
      <c r="C788" s="71"/>
      <c r="D788" s="71"/>
      <c r="E788" s="71"/>
      <c r="G788" s="98"/>
      <c r="H788" s="98"/>
      <c r="I788" s="25"/>
      <c r="J788" s="99"/>
      <c r="K788" s="99"/>
      <c r="L788" s="99"/>
      <c r="M788" s="100"/>
      <c r="N788" s="101"/>
      <c r="O788" s="102"/>
      <c r="P788" s="103"/>
      <c r="Q788" s="103"/>
      <c r="R788" s="38"/>
      <c r="S788" s="38"/>
      <c r="T788" s="39"/>
    </row>
    <row r="789" spans="1:20">
      <c r="A789" s="70"/>
      <c r="B789" s="71"/>
      <c r="C789" s="71"/>
      <c r="D789" s="71"/>
      <c r="E789" s="71"/>
      <c r="G789" s="98"/>
      <c r="H789" s="98"/>
      <c r="I789" s="25"/>
      <c r="J789" s="99"/>
      <c r="K789" s="99"/>
      <c r="L789" s="99"/>
      <c r="M789" s="100"/>
      <c r="N789" s="101"/>
      <c r="O789" s="102"/>
      <c r="P789" s="103"/>
      <c r="Q789" s="103"/>
      <c r="R789" s="38"/>
      <c r="S789" s="38"/>
      <c r="T789" s="39"/>
    </row>
    <row r="790" spans="1:20">
      <c r="A790" s="70"/>
      <c r="B790" s="71"/>
      <c r="C790" s="71"/>
      <c r="D790" s="71"/>
      <c r="E790" s="71"/>
      <c r="G790" s="98"/>
      <c r="H790" s="98"/>
      <c r="I790" s="25"/>
      <c r="J790" s="99"/>
      <c r="K790" s="99"/>
      <c r="L790" s="99"/>
      <c r="M790" s="100"/>
      <c r="N790" s="101"/>
      <c r="O790" s="102"/>
      <c r="P790" s="103"/>
      <c r="Q790" s="103"/>
      <c r="R790" s="38"/>
      <c r="S790" s="38"/>
      <c r="T790" s="39"/>
    </row>
    <row r="791" spans="1:20">
      <c r="A791" s="70"/>
      <c r="B791" s="71"/>
      <c r="C791" s="71"/>
      <c r="D791" s="71"/>
      <c r="E791" s="71"/>
      <c r="G791" s="98"/>
      <c r="H791" s="98"/>
      <c r="I791" s="25"/>
      <c r="J791" s="99"/>
      <c r="K791" s="99"/>
      <c r="L791" s="99"/>
      <c r="M791" s="100"/>
      <c r="N791" s="101"/>
      <c r="O791" s="102"/>
      <c r="P791" s="103"/>
      <c r="Q791" s="103"/>
      <c r="R791" s="38"/>
      <c r="S791" s="38"/>
      <c r="T791" s="39"/>
    </row>
    <row r="792" spans="1:20">
      <c r="A792" s="70"/>
      <c r="B792" s="71"/>
      <c r="C792" s="71"/>
      <c r="D792" s="71"/>
      <c r="E792" s="71"/>
      <c r="G792" s="98"/>
      <c r="H792" s="98"/>
      <c r="I792" s="25"/>
      <c r="J792" s="99"/>
      <c r="K792" s="99"/>
      <c r="L792" s="99"/>
      <c r="M792" s="100"/>
      <c r="N792" s="101"/>
      <c r="O792" s="102"/>
      <c r="P792" s="103"/>
      <c r="Q792" s="103"/>
      <c r="R792" s="38"/>
      <c r="S792" s="38"/>
      <c r="T792" s="39"/>
    </row>
    <row r="793" spans="1:20">
      <c r="A793" s="70"/>
      <c r="B793" s="71"/>
      <c r="C793" s="71"/>
      <c r="D793" s="71"/>
      <c r="E793" s="71"/>
      <c r="G793" s="98"/>
      <c r="H793" s="98"/>
      <c r="I793" s="25"/>
      <c r="J793" s="99"/>
      <c r="K793" s="99"/>
      <c r="L793" s="99"/>
      <c r="M793" s="100"/>
      <c r="N793" s="101"/>
      <c r="O793" s="102"/>
      <c r="P793" s="103"/>
      <c r="Q793" s="103"/>
      <c r="R793" s="38"/>
      <c r="S793" s="38"/>
      <c r="T793" s="39"/>
    </row>
    <row r="794" spans="1:20">
      <c r="A794" s="70"/>
      <c r="B794" s="71"/>
      <c r="C794" s="71"/>
      <c r="D794" s="71"/>
      <c r="E794" s="71"/>
      <c r="G794" s="98"/>
      <c r="H794" s="98"/>
      <c r="I794" s="25"/>
      <c r="J794" s="99"/>
      <c r="K794" s="99"/>
      <c r="L794" s="99"/>
      <c r="M794" s="100"/>
      <c r="N794" s="101"/>
      <c r="O794" s="102"/>
      <c r="P794" s="103"/>
      <c r="Q794" s="103"/>
      <c r="R794" s="38"/>
      <c r="S794" s="38"/>
      <c r="T794" s="39"/>
    </row>
    <row r="795" spans="1:20">
      <c r="A795" s="70"/>
      <c r="B795" s="71"/>
      <c r="C795" s="71"/>
      <c r="D795" s="71"/>
      <c r="E795" s="71"/>
      <c r="G795" s="98"/>
      <c r="H795" s="98"/>
      <c r="I795" s="25"/>
      <c r="J795" s="99"/>
      <c r="K795" s="99"/>
      <c r="L795" s="99"/>
      <c r="M795" s="100"/>
      <c r="N795" s="101"/>
      <c r="O795" s="102"/>
      <c r="P795" s="103"/>
      <c r="Q795" s="103"/>
      <c r="R795" s="38"/>
      <c r="S795" s="38"/>
      <c r="T795" s="39"/>
    </row>
    <row r="796" spans="1:20">
      <c r="A796" s="70"/>
      <c r="B796" s="71"/>
      <c r="C796" s="71"/>
      <c r="D796" s="71"/>
      <c r="E796" s="71"/>
      <c r="G796" s="98"/>
      <c r="H796" s="98"/>
      <c r="I796" s="25"/>
      <c r="J796" s="99"/>
      <c r="K796" s="99"/>
      <c r="L796" s="99"/>
      <c r="M796" s="100"/>
      <c r="N796" s="101"/>
      <c r="O796" s="102"/>
      <c r="P796" s="103"/>
      <c r="Q796" s="103"/>
      <c r="R796" s="38"/>
      <c r="S796" s="38"/>
      <c r="T796" s="39"/>
    </row>
    <row r="797" spans="1:20">
      <c r="A797" s="70"/>
      <c r="B797" s="71"/>
      <c r="C797" s="71"/>
      <c r="D797" s="71"/>
      <c r="E797" s="71"/>
      <c r="G797" s="98"/>
      <c r="H797" s="98"/>
      <c r="I797" s="25"/>
      <c r="J797" s="99"/>
      <c r="K797" s="99"/>
      <c r="L797" s="99"/>
      <c r="M797" s="100"/>
      <c r="N797" s="101"/>
      <c r="O797" s="102"/>
      <c r="P797" s="103"/>
      <c r="Q797" s="103"/>
      <c r="R797" s="38"/>
      <c r="S797" s="38"/>
      <c r="T797" s="39"/>
    </row>
    <row r="798" spans="1:20">
      <c r="A798" s="70"/>
      <c r="B798" s="71"/>
      <c r="C798" s="71"/>
      <c r="D798" s="71"/>
      <c r="E798" s="71"/>
      <c r="G798" s="98"/>
      <c r="H798" s="98"/>
      <c r="I798" s="25"/>
      <c r="J798" s="99"/>
      <c r="K798" s="99"/>
      <c r="L798" s="99"/>
      <c r="M798" s="100"/>
      <c r="N798" s="101"/>
      <c r="O798" s="102"/>
      <c r="P798" s="103"/>
      <c r="Q798" s="103"/>
      <c r="R798" s="38"/>
      <c r="S798" s="38"/>
      <c r="T798" s="39"/>
    </row>
    <row r="799" spans="1:20">
      <c r="A799" s="70"/>
      <c r="B799" s="71"/>
      <c r="C799" s="71"/>
      <c r="D799" s="71"/>
      <c r="E799" s="71"/>
      <c r="G799" s="98"/>
      <c r="H799" s="98"/>
      <c r="I799" s="25"/>
      <c r="J799" s="99"/>
      <c r="K799" s="99"/>
      <c r="L799" s="99"/>
      <c r="M799" s="100"/>
      <c r="N799" s="101"/>
      <c r="O799" s="102"/>
      <c r="P799" s="103"/>
      <c r="Q799" s="103"/>
      <c r="R799" s="38"/>
      <c r="S799" s="38"/>
      <c r="T799" s="39"/>
    </row>
    <row r="800" spans="1:20">
      <c r="A800" s="70"/>
      <c r="B800" s="71"/>
      <c r="C800" s="71"/>
      <c r="D800" s="71"/>
      <c r="E800" s="71"/>
      <c r="G800" s="98"/>
      <c r="H800" s="98"/>
      <c r="I800" s="25"/>
      <c r="J800" s="99"/>
      <c r="K800" s="99"/>
      <c r="L800" s="99"/>
      <c r="M800" s="100"/>
      <c r="N800" s="101"/>
      <c r="O800" s="102"/>
      <c r="P800" s="103"/>
      <c r="Q800" s="103"/>
      <c r="R800" s="38"/>
      <c r="S800" s="38"/>
      <c r="T800" s="39"/>
    </row>
    <row r="801" spans="1:20">
      <c r="A801" s="70"/>
      <c r="B801" s="71"/>
      <c r="C801" s="71"/>
      <c r="D801" s="71"/>
      <c r="E801" s="71"/>
      <c r="G801" s="98"/>
      <c r="H801" s="98"/>
      <c r="I801" s="25"/>
      <c r="J801" s="99"/>
      <c r="K801" s="99"/>
      <c r="L801" s="99"/>
      <c r="M801" s="100"/>
      <c r="N801" s="101"/>
      <c r="O801" s="102"/>
      <c r="P801" s="103"/>
      <c r="Q801" s="103"/>
      <c r="R801" s="38"/>
      <c r="S801" s="38"/>
      <c r="T801" s="39"/>
    </row>
    <row r="802" spans="1:20">
      <c r="A802" s="70"/>
      <c r="B802" s="71"/>
      <c r="C802" s="71"/>
      <c r="D802" s="71"/>
      <c r="E802" s="71"/>
      <c r="G802" s="98"/>
      <c r="H802" s="98"/>
      <c r="I802" s="25"/>
      <c r="J802" s="99"/>
      <c r="K802" s="99"/>
      <c r="L802" s="99"/>
      <c r="M802" s="100"/>
      <c r="N802" s="101"/>
      <c r="O802" s="102"/>
      <c r="P802" s="103"/>
      <c r="Q802" s="103"/>
      <c r="R802" s="38"/>
      <c r="S802" s="38"/>
      <c r="T802" s="39"/>
    </row>
    <row r="803" spans="1:20">
      <c r="A803" s="70"/>
      <c r="B803" s="71"/>
      <c r="C803" s="71"/>
      <c r="D803" s="71"/>
      <c r="E803" s="71"/>
      <c r="G803" s="98"/>
      <c r="H803" s="98"/>
      <c r="I803" s="25"/>
      <c r="J803" s="99"/>
      <c r="K803" s="99"/>
      <c r="L803" s="99"/>
      <c r="M803" s="100"/>
      <c r="N803" s="101"/>
      <c r="O803" s="102"/>
      <c r="P803" s="103"/>
      <c r="Q803" s="103"/>
      <c r="R803" s="38"/>
      <c r="S803" s="38"/>
      <c r="T803" s="39"/>
    </row>
    <row r="804" spans="1:20">
      <c r="A804" s="70"/>
      <c r="B804" s="71"/>
      <c r="C804" s="71"/>
      <c r="D804" s="71"/>
      <c r="E804" s="71"/>
      <c r="G804" s="98"/>
      <c r="H804" s="98"/>
      <c r="I804" s="25"/>
      <c r="J804" s="99"/>
      <c r="K804" s="99"/>
      <c r="L804" s="99"/>
      <c r="M804" s="100"/>
      <c r="N804" s="101"/>
      <c r="O804" s="102"/>
      <c r="P804" s="103"/>
      <c r="Q804" s="103"/>
      <c r="R804" s="38"/>
      <c r="S804" s="38"/>
      <c r="T804" s="39"/>
    </row>
    <row r="805" spans="1:20">
      <c r="A805" s="70"/>
      <c r="B805" s="71"/>
      <c r="C805" s="71"/>
      <c r="D805" s="71"/>
      <c r="E805" s="71"/>
      <c r="G805" s="98"/>
      <c r="H805" s="98"/>
      <c r="I805" s="25"/>
      <c r="J805" s="99"/>
      <c r="K805" s="99"/>
      <c r="L805" s="99"/>
      <c r="M805" s="100"/>
      <c r="N805" s="101"/>
      <c r="O805" s="102"/>
      <c r="P805" s="103"/>
      <c r="Q805" s="103"/>
      <c r="R805" s="38"/>
      <c r="S805" s="38"/>
      <c r="T805" s="39"/>
    </row>
    <row r="806" spans="1:20">
      <c r="A806" s="70"/>
      <c r="B806" s="71"/>
      <c r="C806" s="71"/>
      <c r="D806" s="71"/>
      <c r="E806" s="71"/>
      <c r="G806" s="98"/>
      <c r="H806" s="98"/>
      <c r="I806" s="25"/>
      <c r="J806" s="99"/>
      <c r="K806" s="99"/>
      <c r="L806" s="99"/>
      <c r="M806" s="100"/>
      <c r="N806" s="101"/>
      <c r="O806" s="102"/>
      <c r="P806" s="103"/>
      <c r="Q806" s="103"/>
      <c r="R806" s="38"/>
      <c r="S806" s="38"/>
      <c r="T806" s="39"/>
    </row>
    <row r="807" spans="1:20">
      <c r="A807" s="70"/>
      <c r="B807" s="71"/>
      <c r="C807" s="71"/>
      <c r="D807" s="71"/>
      <c r="E807" s="71"/>
      <c r="G807" s="98"/>
      <c r="H807" s="98"/>
      <c r="I807" s="25"/>
      <c r="J807" s="99"/>
      <c r="K807" s="99"/>
      <c r="L807" s="99"/>
      <c r="M807" s="100"/>
      <c r="N807" s="101"/>
      <c r="O807" s="102"/>
      <c r="P807" s="103"/>
      <c r="Q807" s="103"/>
      <c r="R807" s="38"/>
      <c r="S807" s="38"/>
      <c r="T807" s="39"/>
    </row>
    <row r="808" spans="1:20">
      <c r="A808" s="70"/>
      <c r="B808" s="71"/>
      <c r="C808" s="71"/>
      <c r="D808" s="71"/>
      <c r="E808" s="71"/>
      <c r="G808" s="98"/>
      <c r="H808" s="98"/>
      <c r="I808" s="25"/>
      <c r="J808" s="99"/>
      <c r="K808" s="99"/>
      <c r="L808" s="99"/>
      <c r="M808" s="100"/>
      <c r="N808" s="101"/>
      <c r="O808" s="102"/>
      <c r="P808" s="103"/>
      <c r="Q808" s="103"/>
      <c r="R808" s="38"/>
      <c r="S808" s="38"/>
      <c r="T808" s="39"/>
    </row>
    <row r="809" spans="1:20">
      <c r="A809" s="70"/>
      <c r="B809" s="71"/>
      <c r="C809" s="71"/>
      <c r="D809" s="71"/>
      <c r="E809" s="71"/>
      <c r="G809" s="98"/>
      <c r="H809" s="98"/>
      <c r="I809" s="25"/>
      <c r="J809" s="99"/>
      <c r="K809" s="99"/>
      <c r="L809" s="99"/>
      <c r="M809" s="100"/>
      <c r="N809" s="101"/>
      <c r="O809" s="102"/>
      <c r="P809" s="103"/>
      <c r="Q809" s="103"/>
      <c r="R809" s="38"/>
      <c r="S809" s="38"/>
      <c r="T809" s="39"/>
    </row>
    <row r="810" spans="1:20">
      <c r="A810" s="70"/>
      <c r="B810" s="71"/>
      <c r="C810" s="71"/>
      <c r="D810" s="71"/>
      <c r="E810" s="71"/>
      <c r="G810" s="98"/>
      <c r="H810" s="98"/>
      <c r="I810" s="25"/>
      <c r="J810" s="99"/>
      <c r="K810" s="99"/>
      <c r="L810" s="99"/>
      <c r="M810" s="100"/>
      <c r="N810" s="101"/>
      <c r="O810" s="102"/>
      <c r="P810" s="103"/>
      <c r="Q810" s="103"/>
      <c r="R810" s="38"/>
      <c r="S810" s="38"/>
      <c r="T810" s="39"/>
    </row>
    <row r="811" spans="1:20">
      <c r="A811" s="70"/>
      <c r="B811" s="71"/>
      <c r="C811" s="71"/>
      <c r="D811" s="71"/>
      <c r="E811" s="71"/>
      <c r="G811" s="98"/>
      <c r="H811" s="98"/>
      <c r="I811" s="25"/>
      <c r="J811" s="99"/>
      <c r="K811" s="99"/>
      <c r="L811" s="99"/>
      <c r="M811" s="100"/>
      <c r="N811" s="101"/>
      <c r="O811" s="102"/>
      <c r="P811" s="103"/>
      <c r="Q811" s="103"/>
      <c r="R811" s="38"/>
      <c r="S811" s="38"/>
      <c r="T811" s="39"/>
    </row>
    <row r="812" spans="1:20">
      <c r="A812" s="70"/>
      <c r="B812" s="71"/>
      <c r="C812" s="71"/>
      <c r="D812" s="71"/>
      <c r="E812" s="71"/>
      <c r="G812" s="98"/>
      <c r="H812" s="98"/>
      <c r="I812" s="25"/>
      <c r="J812" s="99"/>
      <c r="K812" s="99"/>
      <c r="L812" s="99"/>
      <c r="M812" s="100"/>
      <c r="N812" s="101"/>
      <c r="O812" s="102"/>
      <c r="P812" s="103"/>
      <c r="Q812" s="103"/>
      <c r="R812" s="38"/>
      <c r="S812" s="38"/>
      <c r="T812" s="39"/>
    </row>
    <row r="813" spans="1:20">
      <c r="A813" s="70"/>
      <c r="B813" s="71"/>
      <c r="C813" s="71"/>
      <c r="D813" s="71"/>
      <c r="E813" s="71"/>
      <c r="G813" s="98"/>
      <c r="H813" s="98"/>
      <c r="I813" s="25"/>
      <c r="J813" s="99"/>
      <c r="K813" s="99"/>
      <c r="L813" s="99"/>
      <c r="M813" s="100"/>
      <c r="N813" s="101"/>
      <c r="O813" s="102"/>
      <c r="P813" s="103"/>
      <c r="Q813" s="103"/>
      <c r="R813" s="38"/>
      <c r="S813" s="38"/>
      <c r="T813" s="39"/>
    </row>
    <row r="814" spans="1:20">
      <c r="A814" s="70"/>
      <c r="B814" s="71"/>
      <c r="C814" s="71"/>
      <c r="D814" s="71"/>
      <c r="E814" s="71"/>
      <c r="G814" s="98"/>
      <c r="H814" s="98"/>
      <c r="I814" s="25"/>
      <c r="J814" s="99"/>
      <c r="K814" s="99"/>
      <c r="L814" s="99"/>
      <c r="M814" s="100"/>
      <c r="N814" s="101"/>
      <c r="O814" s="102"/>
      <c r="P814" s="103"/>
      <c r="Q814" s="103"/>
      <c r="R814" s="38"/>
      <c r="S814" s="38"/>
      <c r="T814" s="39"/>
    </row>
    <row r="815" spans="1:20">
      <c r="A815" s="70"/>
      <c r="B815" s="71"/>
      <c r="C815" s="71"/>
      <c r="D815" s="71"/>
      <c r="E815" s="71"/>
      <c r="G815" s="98"/>
      <c r="H815" s="98"/>
      <c r="I815" s="25"/>
      <c r="J815" s="99"/>
      <c r="K815" s="99"/>
      <c r="L815" s="99"/>
      <c r="M815" s="100"/>
      <c r="N815" s="101"/>
      <c r="O815" s="102"/>
      <c r="P815" s="103"/>
      <c r="Q815" s="103"/>
      <c r="R815" s="38"/>
      <c r="S815" s="38"/>
      <c r="T815" s="39"/>
    </row>
    <row r="816" spans="1:20">
      <c r="A816" s="70"/>
      <c r="B816" s="71"/>
      <c r="C816" s="71"/>
      <c r="D816" s="71"/>
      <c r="E816" s="71"/>
      <c r="G816" s="98"/>
      <c r="H816" s="98"/>
      <c r="I816" s="25"/>
      <c r="J816" s="99"/>
      <c r="K816" s="99"/>
      <c r="L816" s="99"/>
      <c r="M816" s="100"/>
      <c r="N816" s="101"/>
      <c r="O816" s="102"/>
      <c r="P816" s="103"/>
      <c r="Q816" s="103"/>
      <c r="R816" s="38"/>
      <c r="S816" s="38"/>
      <c r="T816" s="39"/>
    </row>
    <row r="817" spans="1:20">
      <c r="A817" s="70"/>
      <c r="B817" s="71"/>
      <c r="C817" s="71"/>
      <c r="D817" s="71"/>
      <c r="E817" s="71"/>
      <c r="G817" s="98"/>
      <c r="H817" s="98"/>
      <c r="I817" s="25"/>
      <c r="J817" s="99"/>
      <c r="K817" s="99"/>
      <c r="L817" s="99"/>
      <c r="M817" s="100"/>
      <c r="N817" s="101"/>
      <c r="O817" s="102"/>
      <c r="P817" s="103"/>
      <c r="Q817" s="103"/>
      <c r="R817" s="38"/>
      <c r="S817" s="38"/>
      <c r="T817" s="39"/>
    </row>
    <row r="818" spans="1:20">
      <c r="A818" s="70"/>
      <c r="B818" s="71"/>
      <c r="C818" s="71"/>
      <c r="D818" s="71"/>
      <c r="E818" s="71"/>
      <c r="G818" s="98"/>
      <c r="H818" s="98"/>
      <c r="I818" s="25"/>
      <c r="J818" s="99"/>
      <c r="K818" s="99"/>
      <c r="L818" s="99"/>
      <c r="M818" s="100"/>
      <c r="N818" s="101"/>
      <c r="O818" s="102"/>
      <c r="P818" s="103"/>
      <c r="Q818" s="103"/>
      <c r="R818" s="38"/>
      <c r="S818" s="38"/>
      <c r="T818" s="39"/>
    </row>
    <row r="819" spans="1:20">
      <c r="A819" s="70"/>
      <c r="B819" s="71"/>
      <c r="C819" s="71"/>
      <c r="D819" s="71"/>
      <c r="E819" s="71"/>
      <c r="G819" s="98"/>
      <c r="H819" s="98"/>
      <c r="I819" s="25"/>
      <c r="J819" s="99"/>
      <c r="K819" s="99"/>
      <c r="L819" s="99"/>
      <c r="M819" s="100"/>
      <c r="N819" s="101"/>
      <c r="O819" s="102"/>
      <c r="P819" s="103"/>
      <c r="Q819" s="103"/>
      <c r="R819" s="38"/>
      <c r="S819" s="38"/>
      <c r="T819" s="39"/>
    </row>
    <row r="820" spans="1:20">
      <c r="A820" s="70"/>
      <c r="B820" s="71"/>
      <c r="C820" s="71"/>
      <c r="D820" s="71"/>
      <c r="E820" s="71"/>
      <c r="G820" s="98"/>
      <c r="H820" s="98"/>
      <c r="I820" s="25"/>
      <c r="J820" s="99"/>
      <c r="K820" s="99"/>
      <c r="L820" s="99"/>
      <c r="M820" s="100"/>
      <c r="N820" s="101"/>
      <c r="O820" s="102"/>
      <c r="P820" s="103"/>
      <c r="Q820" s="103"/>
      <c r="R820" s="38"/>
      <c r="S820" s="38"/>
      <c r="T820" s="39"/>
    </row>
    <row r="821" spans="1:20">
      <c r="A821" s="70"/>
      <c r="B821" s="71"/>
      <c r="C821" s="71"/>
      <c r="D821" s="71"/>
      <c r="E821" s="71"/>
      <c r="G821" s="98"/>
      <c r="H821" s="98"/>
      <c r="I821" s="25"/>
      <c r="J821" s="99"/>
      <c r="K821" s="99"/>
      <c r="L821" s="99"/>
      <c r="M821" s="100"/>
      <c r="N821" s="101"/>
      <c r="O821" s="102"/>
      <c r="P821" s="103"/>
      <c r="Q821" s="103"/>
      <c r="R821" s="38"/>
      <c r="S821" s="38"/>
      <c r="T821" s="39"/>
    </row>
    <row r="822" spans="1:20">
      <c r="A822" s="70"/>
      <c r="B822" s="71"/>
      <c r="C822" s="71"/>
      <c r="D822" s="71"/>
      <c r="E822" s="71"/>
      <c r="G822" s="98"/>
      <c r="H822" s="98"/>
      <c r="I822" s="25"/>
      <c r="J822" s="99"/>
      <c r="K822" s="99"/>
      <c r="L822" s="99"/>
      <c r="M822" s="100"/>
      <c r="N822" s="101"/>
      <c r="O822" s="102"/>
      <c r="P822" s="103"/>
      <c r="Q822" s="103"/>
      <c r="R822" s="38"/>
      <c r="S822" s="38"/>
      <c r="T822" s="39"/>
    </row>
    <row r="823" spans="1:20">
      <c r="A823" s="70"/>
      <c r="B823" s="71"/>
      <c r="C823" s="71"/>
      <c r="D823" s="71"/>
      <c r="E823" s="71"/>
      <c r="G823" s="98"/>
      <c r="H823" s="98"/>
      <c r="I823" s="25"/>
      <c r="J823" s="99"/>
      <c r="K823" s="99"/>
      <c r="L823" s="99"/>
      <c r="M823" s="100"/>
      <c r="N823" s="101"/>
      <c r="O823" s="102"/>
      <c r="P823" s="103"/>
      <c r="Q823" s="103"/>
      <c r="R823" s="38"/>
      <c r="S823" s="38"/>
      <c r="T823" s="39"/>
    </row>
    <row r="824" spans="1:20">
      <c r="A824" s="70"/>
      <c r="B824" s="71"/>
      <c r="C824" s="71"/>
      <c r="D824" s="71"/>
      <c r="E824" s="71"/>
      <c r="G824" s="98"/>
      <c r="H824" s="98"/>
      <c r="I824" s="25"/>
      <c r="J824" s="99"/>
      <c r="K824" s="99"/>
      <c r="L824" s="99"/>
      <c r="M824" s="100"/>
      <c r="N824" s="101"/>
      <c r="O824" s="102"/>
      <c r="P824" s="103"/>
      <c r="Q824" s="103"/>
      <c r="R824" s="38"/>
      <c r="S824" s="38"/>
      <c r="T824" s="39"/>
    </row>
    <row r="825" spans="1:20">
      <c r="A825" s="70"/>
      <c r="B825" s="71"/>
      <c r="C825" s="71"/>
      <c r="D825" s="71"/>
      <c r="E825" s="71"/>
      <c r="G825" s="98"/>
      <c r="H825" s="98"/>
      <c r="I825" s="25"/>
      <c r="J825" s="99"/>
      <c r="K825" s="99"/>
      <c r="L825" s="99"/>
      <c r="M825" s="100"/>
      <c r="N825" s="101"/>
      <c r="O825" s="102"/>
      <c r="P825" s="103"/>
      <c r="Q825" s="103"/>
      <c r="R825" s="38"/>
      <c r="S825" s="38"/>
      <c r="T825" s="39"/>
    </row>
    <row r="826" spans="1:20">
      <c r="A826" s="70"/>
      <c r="B826" s="71"/>
      <c r="C826" s="71"/>
      <c r="D826" s="71"/>
      <c r="E826" s="71"/>
      <c r="G826" s="98"/>
      <c r="H826" s="98"/>
      <c r="I826" s="25"/>
      <c r="J826" s="99"/>
      <c r="K826" s="99"/>
      <c r="L826" s="99"/>
      <c r="M826" s="100"/>
      <c r="N826" s="101"/>
      <c r="O826" s="102"/>
      <c r="P826" s="103"/>
      <c r="Q826" s="103"/>
      <c r="R826" s="38"/>
      <c r="S826" s="38"/>
      <c r="T826" s="39"/>
    </row>
    <row r="827" spans="1:20">
      <c r="A827" s="70"/>
      <c r="B827" s="71"/>
      <c r="C827" s="71"/>
      <c r="D827" s="71"/>
      <c r="E827" s="71"/>
      <c r="G827" s="98"/>
      <c r="H827" s="98"/>
      <c r="I827" s="25"/>
      <c r="J827" s="99"/>
      <c r="K827" s="99"/>
      <c r="L827" s="99"/>
      <c r="M827" s="100"/>
      <c r="N827" s="101"/>
      <c r="O827" s="102"/>
      <c r="P827" s="103"/>
      <c r="Q827" s="103"/>
      <c r="R827" s="38"/>
      <c r="S827" s="38"/>
      <c r="T827" s="39"/>
    </row>
    <row r="828" spans="1:20">
      <c r="A828" s="70"/>
      <c r="B828" s="71"/>
      <c r="C828" s="71"/>
      <c r="D828" s="71"/>
      <c r="E828" s="71"/>
      <c r="G828" s="98"/>
      <c r="H828" s="98"/>
      <c r="I828" s="25"/>
      <c r="J828" s="99"/>
      <c r="K828" s="99"/>
      <c r="L828" s="99"/>
      <c r="M828" s="100"/>
      <c r="N828" s="101"/>
      <c r="O828" s="102"/>
      <c r="P828" s="103"/>
      <c r="Q828" s="103"/>
      <c r="R828" s="38"/>
      <c r="S828" s="38"/>
      <c r="T828" s="39"/>
    </row>
    <row r="829" spans="1:20">
      <c r="A829" s="70"/>
      <c r="B829" s="71"/>
      <c r="C829" s="71"/>
      <c r="D829" s="71"/>
      <c r="E829" s="71"/>
      <c r="G829" s="98"/>
      <c r="H829" s="98"/>
      <c r="I829" s="25"/>
      <c r="J829" s="99"/>
      <c r="K829" s="99"/>
      <c r="L829" s="99"/>
      <c r="M829" s="100"/>
      <c r="N829" s="101"/>
      <c r="O829" s="102"/>
      <c r="P829" s="103"/>
      <c r="Q829" s="103"/>
      <c r="R829" s="38"/>
      <c r="S829" s="38"/>
      <c r="T829" s="39"/>
    </row>
    <row r="830" spans="1:20">
      <c r="A830" s="70"/>
      <c r="B830" s="71"/>
      <c r="C830" s="71"/>
      <c r="D830" s="71"/>
      <c r="E830" s="71"/>
      <c r="G830" s="98"/>
      <c r="H830" s="98"/>
      <c r="I830" s="25"/>
      <c r="J830" s="99"/>
      <c r="K830" s="99"/>
      <c r="L830" s="99"/>
      <c r="M830" s="100"/>
      <c r="N830" s="101"/>
      <c r="O830" s="102"/>
      <c r="P830" s="103"/>
      <c r="Q830" s="103"/>
      <c r="R830" s="38"/>
      <c r="S830" s="38"/>
      <c r="T830" s="39"/>
    </row>
    <row r="831" spans="1:20">
      <c r="A831" s="70"/>
      <c r="B831" s="71"/>
      <c r="C831" s="71"/>
      <c r="D831" s="71"/>
      <c r="E831" s="71"/>
      <c r="G831" s="98"/>
      <c r="H831" s="98"/>
      <c r="I831" s="25"/>
      <c r="J831" s="99"/>
      <c r="K831" s="99"/>
      <c r="L831" s="99"/>
      <c r="M831" s="100"/>
      <c r="N831" s="101"/>
      <c r="O831" s="102"/>
      <c r="P831" s="103"/>
      <c r="Q831" s="103"/>
      <c r="R831" s="38"/>
      <c r="S831" s="38"/>
      <c r="T831" s="39"/>
    </row>
    <row r="832" spans="1:20">
      <c r="A832" s="70"/>
      <c r="B832" s="71"/>
      <c r="C832" s="71"/>
      <c r="D832" s="71"/>
      <c r="E832" s="71"/>
      <c r="G832" s="98"/>
      <c r="H832" s="98"/>
      <c r="I832" s="25"/>
      <c r="J832" s="99"/>
      <c r="K832" s="99"/>
      <c r="L832" s="99"/>
      <c r="M832" s="100"/>
      <c r="N832" s="101"/>
      <c r="O832" s="102"/>
      <c r="P832" s="103"/>
      <c r="Q832" s="103"/>
      <c r="R832" s="38"/>
      <c r="S832" s="38"/>
      <c r="T832" s="39"/>
    </row>
    <row r="833" spans="1:20">
      <c r="A833" s="70"/>
      <c r="B833" s="71"/>
      <c r="C833" s="71"/>
      <c r="D833" s="71"/>
      <c r="E833" s="71"/>
      <c r="G833" s="98"/>
      <c r="H833" s="98"/>
      <c r="I833" s="25"/>
      <c r="J833" s="99"/>
      <c r="K833" s="99"/>
      <c r="L833" s="99"/>
      <c r="M833" s="100"/>
      <c r="N833" s="101"/>
      <c r="O833" s="102"/>
      <c r="P833" s="103"/>
      <c r="Q833" s="103"/>
      <c r="R833" s="38"/>
      <c r="S833" s="38"/>
      <c r="T833" s="39"/>
    </row>
    <row r="834" spans="1:20">
      <c r="A834" s="70"/>
      <c r="B834" s="71"/>
      <c r="C834" s="71"/>
      <c r="D834" s="71"/>
      <c r="E834" s="71"/>
      <c r="G834" s="98"/>
      <c r="H834" s="98"/>
      <c r="I834" s="25"/>
      <c r="J834" s="99"/>
      <c r="K834" s="99"/>
      <c r="L834" s="99"/>
      <c r="M834" s="100"/>
      <c r="N834" s="101"/>
      <c r="O834" s="102"/>
      <c r="P834" s="103"/>
      <c r="Q834" s="103"/>
      <c r="R834" s="38"/>
      <c r="S834" s="38"/>
      <c r="T834" s="39"/>
    </row>
    <row r="835" spans="1:20">
      <c r="A835" s="70"/>
      <c r="B835" s="71"/>
      <c r="C835" s="71"/>
      <c r="D835" s="71"/>
      <c r="E835" s="71"/>
      <c r="G835" s="98"/>
      <c r="H835" s="98"/>
      <c r="I835" s="25"/>
      <c r="J835" s="99"/>
      <c r="K835" s="99"/>
      <c r="L835" s="99"/>
      <c r="M835" s="100"/>
      <c r="N835" s="101"/>
      <c r="O835" s="102"/>
      <c r="P835" s="103"/>
      <c r="Q835" s="103"/>
      <c r="R835" s="38"/>
      <c r="S835" s="38"/>
      <c r="T835" s="39"/>
    </row>
    <row r="836" spans="1:20">
      <c r="A836" s="70"/>
      <c r="B836" s="71"/>
      <c r="C836" s="71"/>
      <c r="D836" s="71"/>
      <c r="E836" s="71"/>
      <c r="G836" s="98"/>
      <c r="H836" s="98"/>
      <c r="I836" s="25"/>
      <c r="J836" s="99"/>
      <c r="K836" s="99"/>
      <c r="L836" s="99"/>
      <c r="M836" s="100"/>
      <c r="N836" s="101"/>
      <c r="O836" s="102"/>
      <c r="P836" s="103"/>
      <c r="Q836" s="103"/>
      <c r="R836" s="38"/>
      <c r="S836" s="38"/>
      <c r="T836" s="39"/>
    </row>
    <row r="837" spans="1:20">
      <c r="A837" s="70"/>
      <c r="B837" s="71"/>
      <c r="C837" s="71"/>
      <c r="D837" s="71"/>
      <c r="E837" s="71"/>
      <c r="G837" s="98"/>
      <c r="H837" s="98"/>
      <c r="I837" s="25"/>
      <c r="J837" s="99"/>
      <c r="K837" s="99"/>
      <c r="L837" s="99"/>
      <c r="M837" s="100"/>
      <c r="N837" s="101"/>
      <c r="O837" s="102"/>
      <c r="P837" s="103"/>
      <c r="Q837" s="103"/>
      <c r="R837" s="38"/>
      <c r="S837" s="38"/>
      <c r="T837" s="39"/>
    </row>
    <row r="838" spans="1:20">
      <c r="A838" s="70"/>
      <c r="B838" s="71"/>
      <c r="C838" s="71"/>
      <c r="D838" s="71"/>
      <c r="E838" s="71"/>
      <c r="G838" s="98"/>
      <c r="H838" s="98"/>
      <c r="I838" s="25"/>
      <c r="J838" s="99"/>
      <c r="K838" s="99"/>
      <c r="L838" s="99"/>
      <c r="M838" s="100"/>
      <c r="N838" s="101"/>
      <c r="O838" s="102"/>
      <c r="P838" s="103"/>
      <c r="Q838" s="103"/>
      <c r="R838" s="38"/>
      <c r="S838" s="38"/>
      <c r="T838" s="39"/>
    </row>
    <row r="839" spans="1:20">
      <c r="A839" s="70"/>
      <c r="B839" s="71"/>
      <c r="C839" s="71"/>
      <c r="D839" s="71"/>
      <c r="E839" s="71"/>
      <c r="G839" s="98"/>
      <c r="H839" s="98"/>
      <c r="I839" s="25"/>
      <c r="J839" s="99"/>
      <c r="K839" s="99"/>
      <c r="L839" s="99"/>
      <c r="M839" s="100"/>
      <c r="N839" s="101"/>
      <c r="O839" s="102"/>
      <c r="P839" s="103"/>
      <c r="Q839" s="103"/>
      <c r="R839" s="38"/>
      <c r="S839" s="38"/>
      <c r="T839" s="39"/>
    </row>
    <row r="840" spans="1:20">
      <c r="A840" s="70"/>
      <c r="B840" s="71"/>
      <c r="C840" s="71"/>
      <c r="D840" s="71"/>
      <c r="E840" s="71"/>
      <c r="G840" s="98"/>
      <c r="H840" s="98"/>
      <c r="I840" s="25"/>
      <c r="J840" s="99"/>
      <c r="K840" s="99"/>
      <c r="L840" s="99"/>
      <c r="M840" s="100"/>
      <c r="N840" s="101"/>
      <c r="O840" s="102"/>
      <c r="P840" s="103"/>
      <c r="Q840" s="103"/>
      <c r="R840" s="38"/>
      <c r="S840" s="38"/>
      <c r="T840" s="39"/>
    </row>
    <row r="841" spans="1:20">
      <c r="A841" s="70"/>
      <c r="B841" s="71"/>
      <c r="C841" s="71"/>
      <c r="D841" s="71"/>
      <c r="E841" s="71"/>
      <c r="G841" s="98"/>
      <c r="H841" s="98"/>
      <c r="I841" s="25"/>
      <c r="J841" s="99"/>
      <c r="K841" s="99"/>
      <c r="L841" s="99"/>
      <c r="M841" s="100"/>
      <c r="N841" s="101"/>
      <c r="O841" s="102"/>
      <c r="P841" s="103"/>
      <c r="Q841" s="103"/>
      <c r="R841" s="38"/>
      <c r="S841" s="38"/>
      <c r="T841" s="39"/>
    </row>
    <row r="842" spans="1:20">
      <c r="A842" s="70"/>
      <c r="B842" s="71"/>
      <c r="C842" s="71"/>
      <c r="D842" s="71"/>
      <c r="E842" s="71"/>
      <c r="G842" s="98"/>
      <c r="H842" s="98"/>
      <c r="I842" s="25"/>
      <c r="J842" s="99"/>
      <c r="K842" s="99"/>
      <c r="L842" s="99"/>
      <c r="M842" s="100"/>
      <c r="N842" s="101"/>
      <c r="O842" s="102"/>
      <c r="P842" s="103"/>
      <c r="Q842" s="103"/>
      <c r="R842" s="38"/>
      <c r="S842" s="38"/>
      <c r="T842" s="39"/>
    </row>
    <row r="843" spans="1:20">
      <c r="A843" s="70"/>
      <c r="B843" s="71"/>
      <c r="C843" s="71"/>
      <c r="D843" s="71"/>
      <c r="E843" s="71"/>
      <c r="G843" s="98"/>
      <c r="H843" s="98"/>
      <c r="I843" s="25"/>
      <c r="J843" s="99"/>
      <c r="K843" s="99"/>
      <c r="L843" s="99"/>
      <c r="M843" s="100"/>
      <c r="N843" s="101"/>
      <c r="O843" s="102"/>
      <c r="P843" s="103"/>
      <c r="Q843" s="103"/>
      <c r="R843" s="38"/>
      <c r="S843" s="38"/>
      <c r="T843" s="39"/>
    </row>
    <row r="844" spans="1:20">
      <c r="A844" s="70"/>
      <c r="B844" s="71"/>
      <c r="C844" s="71"/>
      <c r="D844" s="71"/>
      <c r="E844" s="71"/>
      <c r="G844" s="98"/>
      <c r="H844" s="98"/>
      <c r="I844" s="25"/>
      <c r="J844" s="99"/>
      <c r="K844" s="99"/>
      <c r="L844" s="99"/>
      <c r="M844" s="100"/>
      <c r="N844" s="101"/>
      <c r="O844" s="102"/>
      <c r="P844" s="103"/>
      <c r="Q844" s="103"/>
      <c r="R844" s="38"/>
      <c r="S844" s="38"/>
      <c r="T844" s="39"/>
    </row>
    <row r="845" spans="1:20">
      <c r="G845" s="98"/>
      <c r="H845" s="98"/>
      <c r="I845" s="25"/>
      <c r="J845" s="99"/>
      <c r="K845" s="99"/>
      <c r="L845" s="99"/>
      <c r="M845" s="100"/>
      <c r="N845" s="101"/>
      <c r="O845" s="102"/>
      <c r="P845" s="103"/>
      <c r="Q845" s="103"/>
      <c r="R845" s="38"/>
      <c r="S845" s="38"/>
      <c r="T845" s="39"/>
    </row>
    <row r="846" spans="1:20">
      <c r="G846" s="98"/>
      <c r="H846" s="98"/>
      <c r="I846" s="25"/>
      <c r="J846" s="99"/>
      <c r="K846" s="99"/>
      <c r="L846" s="99"/>
      <c r="M846" s="100"/>
      <c r="N846" s="101"/>
      <c r="O846" s="102"/>
      <c r="P846" s="103"/>
      <c r="Q846" s="103"/>
      <c r="R846" s="38"/>
      <c r="S846" s="38"/>
      <c r="T846" s="39"/>
    </row>
    <row r="847" spans="1:20">
      <c r="G847" s="98"/>
      <c r="H847" s="98"/>
      <c r="I847" s="25"/>
      <c r="J847" s="99"/>
      <c r="K847" s="99"/>
      <c r="L847" s="99"/>
      <c r="M847" s="100"/>
      <c r="N847" s="101"/>
      <c r="O847" s="102"/>
      <c r="P847" s="103"/>
      <c r="Q847" s="103"/>
      <c r="R847" s="38"/>
      <c r="S847" s="38"/>
      <c r="T847" s="39"/>
    </row>
    <row r="848" spans="1:20">
      <c r="G848" s="98"/>
      <c r="H848" s="98"/>
      <c r="I848" s="25"/>
      <c r="J848" s="99"/>
      <c r="K848" s="99"/>
      <c r="L848" s="99"/>
      <c r="M848" s="100"/>
      <c r="N848" s="101"/>
      <c r="O848" s="102"/>
      <c r="P848" s="103"/>
      <c r="Q848" s="103"/>
      <c r="R848" s="38"/>
      <c r="S848" s="38"/>
      <c r="T848" s="39"/>
    </row>
    <row r="849" spans="7:20">
      <c r="G849" s="98"/>
      <c r="H849" s="98"/>
      <c r="I849" s="25"/>
      <c r="J849" s="99"/>
      <c r="K849" s="99"/>
      <c r="L849" s="99"/>
      <c r="M849" s="100"/>
      <c r="N849" s="101"/>
      <c r="O849" s="102"/>
      <c r="P849" s="103"/>
      <c r="Q849" s="103"/>
      <c r="R849" s="38"/>
      <c r="S849" s="38"/>
      <c r="T849" s="39"/>
    </row>
    <row r="850" spans="7:20">
      <c r="G850" s="98"/>
      <c r="H850" s="98"/>
      <c r="I850" s="25"/>
      <c r="J850" s="99"/>
      <c r="K850" s="99"/>
      <c r="L850" s="99"/>
      <c r="M850" s="100"/>
      <c r="N850" s="101"/>
      <c r="O850" s="102"/>
      <c r="P850" s="103"/>
      <c r="Q850" s="103"/>
      <c r="R850" s="38"/>
      <c r="S850" s="38"/>
      <c r="T850" s="39"/>
    </row>
    <row r="851" spans="7:20">
      <c r="G851" s="98"/>
      <c r="H851" s="98"/>
      <c r="I851" s="25"/>
      <c r="J851" s="99"/>
      <c r="K851" s="99"/>
      <c r="L851" s="99"/>
      <c r="M851" s="100"/>
      <c r="N851" s="101"/>
      <c r="O851" s="102"/>
      <c r="P851" s="103"/>
      <c r="Q851" s="103"/>
      <c r="R851" s="38"/>
      <c r="S851" s="38"/>
      <c r="T851" s="39"/>
    </row>
    <row r="852" spans="7:20">
      <c r="G852" s="98"/>
      <c r="H852" s="98"/>
      <c r="I852" s="25"/>
      <c r="J852" s="99"/>
      <c r="K852" s="99"/>
      <c r="L852" s="99"/>
      <c r="M852" s="100"/>
      <c r="N852" s="101"/>
      <c r="O852" s="102"/>
      <c r="P852" s="103"/>
      <c r="Q852" s="103"/>
      <c r="R852" s="38"/>
      <c r="S852" s="38"/>
      <c r="T852" s="39"/>
    </row>
    <row r="853" spans="7:20">
      <c r="G853" s="98"/>
      <c r="H853" s="98"/>
      <c r="I853" s="25"/>
      <c r="J853" s="99"/>
      <c r="K853" s="99"/>
      <c r="L853" s="99"/>
      <c r="M853" s="100"/>
      <c r="N853" s="101"/>
      <c r="O853" s="102"/>
      <c r="P853" s="103"/>
      <c r="Q853" s="103"/>
      <c r="R853" s="38"/>
      <c r="S853" s="38"/>
      <c r="T853" s="39"/>
    </row>
    <row r="854" spans="7:20">
      <c r="G854" s="98"/>
      <c r="H854" s="98"/>
      <c r="I854" s="25"/>
      <c r="J854" s="99"/>
      <c r="K854" s="99"/>
      <c r="L854" s="99"/>
      <c r="M854" s="100"/>
      <c r="N854" s="101"/>
      <c r="O854" s="102"/>
      <c r="P854" s="103"/>
      <c r="Q854" s="103"/>
      <c r="R854" s="38"/>
      <c r="S854" s="38"/>
      <c r="T854" s="39"/>
    </row>
    <row r="855" spans="7:20">
      <c r="G855" s="98"/>
      <c r="H855" s="98"/>
      <c r="I855" s="25"/>
      <c r="J855" s="99"/>
      <c r="K855" s="99"/>
      <c r="L855" s="99"/>
      <c r="M855" s="100"/>
      <c r="N855" s="101"/>
      <c r="O855" s="102"/>
      <c r="P855" s="103"/>
      <c r="Q855" s="103"/>
      <c r="R855" s="38"/>
      <c r="S855" s="38"/>
      <c r="T855" s="39"/>
    </row>
    <row r="856" spans="7:20">
      <c r="G856" s="98"/>
      <c r="H856" s="98"/>
      <c r="I856" s="25"/>
      <c r="J856" s="99"/>
      <c r="K856" s="99"/>
      <c r="L856" s="99"/>
      <c r="M856" s="100"/>
      <c r="N856" s="101"/>
      <c r="O856" s="102"/>
      <c r="P856" s="103"/>
      <c r="Q856" s="103"/>
      <c r="R856" s="38"/>
      <c r="S856" s="38"/>
      <c r="T856" s="39"/>
    </row>
    <row r="857" spans="7:20">
      <c r="G857" s="98"/>
      <c r="H857" s="98"/>
      <c r="I857" s="25"/>
      <c r="J857" s="99"/>
      <c r="K857" s="99"/>
      <c r="L857" s="99"/>
      <c r="M857" s="100"/>
      <c r="N857" s="101"/>
      <c r="O857" s="102"/>
      <c r="P857" s="103"/>
      <c r="Q857" s="103"/>
      <c r="R857" s="38"/>
      <c r="S857" s="38"/>
      <c r="T857" s="39"/>
    </row>
    <row r="858" spans="7:20">
      <c r="G858" s="98"/>
      <c r="H858" s="98"/>
      <c r="I858" s="25"/>
      <c r="J858" s="99"/>
      <c r="K858" s="99"/>
      <c r="L858" s="99"/>
      <c r="M858" s="100"/>
      <c r="N858" s="101"/>
      <c r="O858" s="102"/>
      <c r="P858" s="103"/>
      <c r="Q858" s="103"/>
      <c r="R858" s="38"/>
      <c r="S858" s="38"/>
      <c r="T858" s="39"/>
    </row>
    <row r="859" spans="7:20">
      <c r="G859" s="98"/>
      <c r="H859" s="98"/>
      <c r="I859" s="25"/>
      <c r="J859" s="99"/>
      <c r="K859" s="99"/>
      <c r="L859" s="99"/>
      <c r="M859" s="100"/>
      <c r="N859" s="101"/>
      <c r="O859" s="102"/>
      <c r="P859" s="103"/>
      <c r="Q859" s="103"/>
      <c r="R859" s="38"/>
      <c r="S859" s="38"/>
      <c r="T859" s="39"/>
    </row>
    <row r="860" spans="7:20">
      <c r="G860" s="98"/>
      <c r="H860" s="98"/>
      <c r="I860" s="25"/>
      <c r="J860" s="99"/>
      <c r="K860" s="99"/>
      <c r="L860" s="99"/>
      <c r="M860" s="100"/>
      <c r="N860" s="101"/>
      <c r="O860" s="102"/>
      <c r="P860" s="103"/>
      <c r="Q860" s="103"/>
      <c r="R860" s="38"/>
      <c r="S860" s="38"/>
      <c r="T860" s="39"/>
    </row>
    <row r="861" spans="7:20">
      <c r="G861" s="98"/>
      <c r="H861" s="98"/>
      <c r="I861" s="25"/>
      <c r="J861" s="99"/>
      <c r="K861" s="99"/>
      <c r="L861" s="99"/>
      <c r="M861" s="100"/>
      <c r="N861" s="101"/>
      <c r="O861" s="102"/>
      <c r="P861" s="103"/>
      <c r="Q861" s="103"/>
      <c r="R861" s="38"/>
      <c r="S861" s="38"/>
      <c r="T861" s="39"/>
    </row>
    <row r="862" spans="7:20">
      <c r="G862" s="98"/>
      <c r="H862" s="98"/>
      <c r="I862" s="25"/>
      <c r="J862" s="99"/>
      <c r="K862" s="99"/>
      <c r="L862" s="99"/>
      <c r="M862" s="100"/>
      <c r="N862" s="101"/>
      <c r="O862" s="102"/>
      <c r="P862" s="103"/>
      <c r="Q862" s="103"/>
      <c r="R862" s="38"/>
      <c r="S862" s="38"/>
      <c r="T862" s="39"/>
    </row>
    <row r="863" spans="7:20">
      <c r="G863" s="98"/>
      <c r="H863" s="98"/>
      <c r="I863" s="25"/>
      <c r="J863" s="99"/>
      <c r="K863" s="99"/>
      <c r="L863" s="99"/>
      <c r="M863" s="100"/>
      <c r="N863" s="101"/>
      <c r="O863" s="102"/>
      <c r="P863" s="103"/>
      <c r="Q863" s="103"/>
      <c r="R863" s="38"/>
      <c r="S863" s="38"/>
      <c r="T863" s="39"/>
    </row>
    <row r="864" spans="7:20">
      <c r="G864" s="98"/>
      <c r="H864" s="98"/>
      <c r="I864" s="25"/>
      <c r="J864" s="99"/>
      <c r="K864" s="99"/>
      <c r="L864" s="99"/>
      <c r="M864" s="100"/>
      <c r="N864" s="101"/>
      <c r="O864" s="102"/>
      <c r="P864" s="103"/>
      <c r="Q864" s="103"/>
      <c r="R864" s="38"/>
      <c r="S864" s="38"/>
      <c r="T864" s="39"/>
    </row>
    <row r="865" spans="7:20">
      <c r="G865" s="98"/>
      <c r="H865" s="98"/>
      <c r="I865" s="25"/>
      <c r="J865" s="99"/>
      <c r="K865" s="99"/>
      <c r="L865" s="99"/>
      <c r="M865" s="100"/>
      <c r="N865" s="101"/>
      <c r="O865" s="102"/>
      <c r="P865" s="103"/>
      <c r="Q865" s="103"/>
      <c r="R865" s="38"/>
      <c r="S865" s="38"/>
      <c r="T865" s="39"/>
    </row>
    <row r="866" spans="7:20">
      <c r="G866" s="98"/>
      <c r="H866" s="98"/>
      <c r="I866" s="25"/>
      <c r="J866" s="99"/>
      <c r="K866" s="99"/>
      <c r="L866" s="99"/>
      <c r="M866" s="100"/>
      <c r="N866" s="101"/>
      <c r="O866" s="102"/>
      <c r="P866" s="103"/>
      <c r="Q866" s="103"/>
      <c r="R866" s="38"/>
      <c r="S866" s="38"/>
      <c r="T866" s="39"/>
    </row>
    <row r="867" spans="7:20">
      <c r="G867" s="98"/>
      <c r="H867" s="98"/>
      <c r="I867" s="25"/>
      <c r="J867" s="99"/>
      <c r="K867" s="99"/>
      <c r="L867" s="99"/>
      <c r="M867" s="100"/>
      <c r="N867" s="101"/>
      <c r="O867" s="102"/>
      <c r="P867" s="103"/>
      <c r="Q867" s="103"/>
      <c r="R867" s="38"/>
      <c r="S867" s="38"/>
      <c r="T867" s="39"/>
    </row>
    <row r="868" spans="7:20">
      <c r="G868" s="98"/>
      <c r="H868" s="98"/>
      <c r="I868" s="25"/>
      <c r="J868" s="99"/>
      <c r="K868" s="99"/>
      <c r="L868" s="99"/>
      <c r="M868" s="100"/>
      <c r="N868" s="101"/>
      <c r="O868" s="102"/>
      <c r="P868" s="103"/>
      <c r="Q868" s="103"/>
      <c r="R868" s="38"/>
      <c r="S868" s="38"/>
      <c r="T868" s="39"/>
    </row>
    <row r="869" spans="7:20">
      <c r="G869" s="98"/>
      <c r="H869" s="98"/>
      <c r="I869" s="25"/>
      <c r="J869" s="99"/>
      <c r="K869" s="99"/>
      <c r="L869" s="99"/>
      <c r="M869" s="100"/>
      <c r="N869" s="101"/>
      <c r="O869" s="102"/>
      <c r="P869" s="103"/>
      <c r="Q869" s="103"/>
      <c r="R869" s="38"/>
      <c r="S869" s="38"/>
      <c r="T869" s="39"/>
    </row>
    <row r="870" spans="7:20">
      <c r="G870" s="98"/>
      <c r="H870" s="98"/>
      <c r="I870" s="25"/>
      <c r="J870" s="99"/>
      <c r="K870" s="99"/>
      <c r="L870" s="99"/>
      <c r="M870" s="100"/>
      <c r="N870" s="101"/>
      <c r="O870" s="102"/>
      <c r="P870" s="103"/>
      <c r="Q870" s="103"/>
      <c r="R870" s="38"/>
      <c r="S870" s="38"/>
      <c r="T870" s="39"/>
    </row>
    <row r="871" spans="7:20">
      <c r="G871" s="98"/>
      <c r="H871" s="98"/>
      <c r="I871" s="25"/>
      <c r="J871" s="99"/>
      <c r="K871" s="99"/>
      <c r="L871" s="99"/>
      <c r="M871" s="100"/>
      <c r="N871" s="101"/>
      <c r="O871" s="102"/>
      <c r="P871" s="103"/>
      <c r="Q871" s="103"/>
      <c r="R871" s="38"/>
      <c r="S871" s="38"/>
      <c r="T871" s="39"/>
    </row>
    <row r="872" spans="7:20">
      <c r="G872" s="98"/>
      <c r="H872" s="98"/>
      <c r="I872" s="25"/>
      <c r="J872" s="99"/>
      <c r="K872" s="99"/>
      <c r="L872" s="99"/>
      <c r="M872" s="100"/>
      <c r="N872" s="101"/>
      <c r="O872" s="102"/>
      <c r="P872" s="103"/>
      <c r="Q872" s="103"/>
      <c r="R872" s="38"/>
      <c r="S872" s="38"/>
      <c r="T872" s="39"/>
    </row>
    <row r="873" spans="7:20">
      <c r="G873" s="98"/>
      <c r="H873" s="98"/>
      <c r="I873" s="25"/>
      <c r="J873" s="99"/>
      <c r="K873" s="99"/>
      <c r="L873" s="99"/>
      <c r="M873" s="100"/>
      <c r="N873" s="101"/>
      <c r="O873" s="102"/>
      <c r="P873" s="103"/>
      <c r="Q873" s="103"/>
      <c r="R873" s="38"/>
      <c r="S873" s="38"/>
      <c r="T873" s="39"/>
    </row>
    <row r="874" spans="7:20">
      <c r="G874" s="98"/>
      <c r="H874" s="98"/>
      <c r="I874" s="25"/>
      <c r="J874" s="99"/>
      <c r="K874" s="99"/>
      <c r="L874" s="99"/>
      <c r="M874" s="100"/>
      <c r="N874" s="101"/>
      <c r="O874" s="102"/>
      <c r="P874" s="103"/>
      <c r="Q874" s="103"/>
      <c r="R874" s="38"/>
      <c r="S874" s="38"/>
      <c r="T874" s="39"/>
    </row>
    <row r="875" spans="7:20">
      <c r="G875" s="98"/>
      <c r="H875" s="98"/>
      <c r="I875" s="25"/>
      <c r="J875" s="99"/>
      <c r="K875" s="99"/>
      <c r="L875" s="99"/>
      <c r="M875" s="100"/>
      <c r="N875" s="101"/>
      <c r="O875" s="102"/>
      <c r="P875" s="103"/>
      <c r="Q875" s="103"/>
      <c r="R875" s="38"/>
      <c r="S875" s="38"/>
      <c r="T875" s="39"/>
    </row>
    <row r="876" spans="7:20">
      <c r="G876" s="98"/>
      <c r="H876" s="98"/>
      <c r="I876" s="25"/>
      <c r="J876" s="99"/>
      <c r="K876" s="99"/>
      <c r="L876" s="99"/>
      <c r="M876" s="100"/>
      <c r="N876" s="101"/>
      <c r="O876" s="102"/>
      <c r="P876" s="103"/>
      <c r="Q876" s="103"/>
      <c r="R876" s="38"/>
      <c r="S876" s="38"/>
      <c r="T876" s="39"/>
    </row>
    <row r="877" spans="7:20">
      <c r="G877" s="98"/>
      <c r="H877" s="98"/>
      <c r="I877" s="25"/>
      <c r="J877" s="99"/>
      <c r="K877" s="99"/>
      <c r="L877" s="99"/>
      <c r="M877" s="100"/>
      <c r="N877" s="101"/>
      <c r="O877" s="102"/>
      <c r="P877" s="103"/>
      <c r="Q877" s="103"/>
      <c r="R877" s="38"/>
      <c r="S877" s="38"/>
      <c r="T877" s="39"/>
    </row>
    <row r="878" spans="7:20">
      <c r="G878" s="98"/>
      <c r="H878" s="98"/>
      <c r="I878" s="25"/>
      <c r="J878" s="99"/>
      <c r="K878" s="99"/>
      <c r="L878" s="99"/>
      <c r="M878" s="100"/>
      <c r="N878" s="101"/>
      <c r="O878" s="102"/>
      <c r="P878" s="103"/>
      <c r="Q878" s="103"/>
      <c r="R878" s="38"/>
      <c r="S878" s="38"/>
      <c r="T878" s="39"/>
    </row>
    <row r="879" spans="7:20">
      <c r="G879" s="98"/>
      <c r="H879" s="98"/>
      <c r="I879" s="25"/>
      <c r="J879" s="99"/>
      <c r="K879" s="99"/>
      <c r="L879" s="99"/>
      <c r="M879" s="100"/>
      <c r="N879" s="101"/>
      <c r="O879" s="102"/>
      <c r="P879" s="103"/>
      <c r="Q879" s="103"/>
      <c r="R879" s="38"/>
      <c r="S879" s="38"/>
      <c r="T879" s="39"/>
    </row>
    <row r="880" spans="7:20">
      <c r="G880" s="98"/>
      <c r="H880" s="98"/>
      <c r="I880" s="25"/>
      <c r="J880" s="99"/>
      <c r="K880" s="99"/>
      <c r="L880" s="99"/>
      <c r="M880" s="100"/>
      <c r="N880" s="101"/>
      <c r="O880" s="102"/>
      <c r="P880" s="103"/>
      <c r="Q880" s="103"/>
      <c r="R880" s="38"/>
      <c r="S880" s="38"/>
      <c r="T880" s="39"/>
    </row>
    <row r="881" spans="7:20">
      <c r="G881" s="98"/>
      <c r="H881" s="98"/>
      <c r="I881" s="25"/>
      <c r="J881" s="99"/>
      <c r="K881" s="99"/>
      <c r="L881" s="99"/>
      <c r="M881" s="100"/>
      <c r="N881" s="101"/>
      <c r="O881" s="102"/>
      <c r="P881" s="103"/>
      <c r="Q881" s="103"/>
      <c r="R881" s="38"/>
      <c r="S881" s="38"/>
      <c r="T881" s="39"/>
    </row>
    <row r="882" spans="7:20">
      <c r="G882" s="98"/>
      <c r="H882" s="98"/>
      <c r="I882" s="25"/>
      <c r="J882" s="99"/>
      <c r="K882" s="99"/>
      <c r="L882" s="99"/>
      <c r="M882" s="100"/>
      <c r="N882" s="101"/>
      <c r="O882" s="102"/>
      <c r="P882" s="103"/>
      <c r="Q882" s="103"/>
      <c r="R882" s="38"/>
      <c r="S882" s="38"/>
      <c r="T882" s="39"/>
    </row>
    <row r="883" spans="7:20">
      <c r="G883" s="98"/>
      <c r="H883" s="98"/>
      <c r="I883" s="25"/>
      <c r="J883" s="99"/>
      <c r="K883" s="99"/>
      <c r="L883" s="99"/>
      <c r="M883" s="100"/>
      <c r="N883" s="101"/>
      <c r="O883" s="102"/>
      <c r="P883" s="103"/>
      <c r="Q883" s="103"/>
      <c r="R883" s="38"/>
      <c r="S883" s="38"/>
      <c r="T883" s="39"/>
    </row>
    <row r="884" spans="7:20">
      <c r="G884" s="98"/>
      <c r="H884" s="98"/>
      <c r="I884" s="25"/>
      <c r="J884" s="99"/>
      <c r="K884" s="99"/>
      <c r="L884" s="99"/>
      <c r="M884" s="100"/>
      <c r="N884" s="101"/>
      <c r="O884" s="102"/>
      <c r="P884" s="103"/>
      <c r="Q884" s="103"/>
      <c r="R884" s="38"/>
      <c r="S884" s="38"/>
      <c r="T884" s="39"/>
    </row>
    <row r="885" spans="7:20">
      <c r="G885" s="98"/>
      <c r="H885" s="98"/>
      <c r="I885" s="25"/>
      <c r="J885" s="99"/>
      <c r="K885" s="99"/>
      <c r="L885" s="99"/>
      <c r="M885" s="100"/>
      <c r="N885" s="101"/>
      <c r="O885" s="102"/>
      <c r="P885" s="103"/>
      <c r="Q885" s="103"/>
      <c r="R885" s="38"/>
      <c r="S885" s="38"/>
      <c r="T885" s="39"/>
    </row>
    <row r="886" spans="7:20">
      <c r="G886" s="98"/>
      <c r="H886" s="98"/>
      <c r="I886" s="25"/>
      <c r="J886" s="99"/>
      <c r="K886" s="99"/>
      <c r="L886" s="99"/>
      <c r="M886" s="100"/>
      <c r="N886" s="101"/>
      <c r="O886" s="102"/>
      <c r="P886" s="103"/>
      <c r="Q886" s="103"/>
      <c r="R886" s="38"/>
      <c r="S886" s="38"/>
      <c r="T886" s="39"/>
    </row>
    <row r="887" spans="7:20">
      <c r="G887" s="98"/>
      <c r="H887" s="98"/>
      <c r="I887" s="25"/>
      <c r="J887" s="99"/>
      <c r="K887" s="99"/>
      <c r="L887" s="99"/>
      <c r="M887" s="100"/>
      <c r="N887" s="101"/>
      <c r="O887" s="102"/>
      <c r="P887" s="103"/>
      <c r="Q887" s="103"/>
      <c r="R887" s="38"/>
      <c r="S887" s="38"/>
      <c r="T887" s="39"/>
    </row>
    <row r="888" spans="7:20">
      <c r="G888" s="98"/>
      <c r="H888" s="98"/>
      <c r="I888" s="25"/>
      <c r="J888" s="99"/>
      <c r="K888" s="99"/>
      <c r="L888" s="99"/>
      <c r="M888" s="100"/>
      <c r="N888" s="101"/>
      <c r="O888" s="102"/>
      <c r="P888" s="103"/>
      <c r="Q888" s="103"/>
      <c r="R888" s="38"/>
      <c r="S888" s="38"/>
      <c r="T888" s="39"/>
    </row>
    <row r="889" spans="7:20">
      <c r="G889" s="98"/>
      <c r="H889" s="98"/>
      <c r="I889" s="25"/>
      <c r="J889" s="99"/>
      <c r="K889" s="99"/>
      <c r="L889" s="99"/>
      <c r="M889" s="100"/>
      <c r="N889" s="101"/>
      <c r="O889" s="102"/>
      <c r="P889" s="103"/>
      <c r="Q889" s="103"/>
      <c r="R889" s="38"/>
      <c r="S889" s="38"/>
      <c r="T889" s="39"/>
    </row>
    <row r="890" spans="7:20">
      <c r="G890" s="98"/>
      <c r="H890" s="98"/>
      <c r="I890" s="25"/>
      <c r="J890" s="99"/>
      <c r="K890" s="99"/>
      <c r="L890" s="99"/>
      <c r="M890" s="100"/>
      <c r="N890" s="101"/>
      <c r="O890" s="102"/>
      <c r="P890" s="103"/>
      <c r="Q890" s="103"/>
      <c r="R890" s="38"/>
      <c r="S890" s="38"/>
      <c r="T890" s="39"/>
    </row>
    <row r="891" spans="7:20">
      <c r="G891" s="98"/>
      <c r="H891" s="98"/>
      <c r="I891" s="25"/>
      <c r="J891" s="99"/>
      <c r="K891" s="99"/>
      <c r="L891" s="99"/>
      <c r="M891" s="100"/>
      <c r="N891" s="101"/>
      <c r="O891" s="102"/>
      <c r="P891" s="103"/>
      <c r="Q891" s="103"/>
      <c r="R891" s="38"/>
      <c r="S891" s="38"/>
      <c r="T891" s="39"/>
    </row>
    <row r="892" spans="7:20">
      <c r="G892" s="98"/>
      <c r="H892" s="98"/>
      <c r="I892" s="25"/>
      <c r="J892" s="99"/>
      <c r="K892" s="99"/>
      <c r="L892" s="99"/>
      <c r="M892" s="100"/>
      <c r="N892" s="101"/>
      <c r="O892" s="102"/>
      <c r="P892" s="103"/>
      <c r="Q892" s="103"/>
      <c r="R892" s="38"/>
      <c r="S892" s="38"/>
      <c r="T892" s="39"/>
    </row>
    <row r="893" spans="7:20">
      <c r="G893" s="98"/>
      <c r="H893" s="98"/>
      <c r="I893" s="25"/>
      <c r="J893" s="99"/>
      <c r="K893" s="99"/>
      <c r="L893" s="99"/>
      <c r="M893" s="100"/>
      <c r="N893" s="101"/>
      <c r="O893" s="102"/>
      <c r="P893" s="103"/>
      <c r="Q893" s="103"/>
      <c r="R893" s="38"/>
      <c r="S893" s="38"/>
      <c r="T893" s="39"/>
    </row>
    <row r="894" spans="7:20">
      <c r="G894" s="98"/>
      <c r="H894" s="98"/>
      <c r="I894" s="25"/>
      <c r="J894" s="99"/>
      <c r="K894" s="99"/>
      <c r="L894" s="99"/>
      <c r="M894" s="100"/>
      <c r="N894" s="101"/>
      <c r="O894" s="102"/>
      <c r="P894" s="103"/>
      <c r="Q894" s="103"/>
      <c r="R894" s="38"/>
      <c r="S894" s="38"/>
      <c r="T894" s="39"/>
    </row>
    <row r="895" spans="7:20">
      <c r="G895" s="98"/>
      <c r="H895" s="98"/>
      <c r="I895" s="25"/>
      <c r="J895" s="99"/>
      <c r="K895" s="99"/>
      <c r="L895" s="99"/>
      <c r="M895" s="100"/>
      <c r="N895" s="101"/>
      <c r="O895" s="102"/>
      <c r="P895" s="103"/>
      <c r="Q895" s="103"/>
      <c r="R895" s="38"/>
      <c r="S895" s="38"/>
      <c r="T895" s="39"/>
    </row>
    <row r="896" spans="7:20">
      <c r="G896" s="98"/>
      <c r="H896" s="98"/>
      <c r="I896" s="25"/>
      <c r="J896" s="99"/>
      <c r="K896" s="99"/>
      <c r="L896" s="99"/>
      <c r="M896" s="100"/>
      <c r="N896" s="101"/>
      <c r="O896" s="102"/>
      <c r="P896" s="103"/>
      <c r="Q896" s="103"/>
      <c r="R896" s="38"/>
      <c r="S896" s="38"/>
      <c r="T896" s="39"/>
    </row>
    <row r="897" spans="7:20">
      <c r="G897" s="98"/>
      <c r="H897" s="98"/>
      <c r="I897" s="25"/>
      <c r="J897" s="99"/>
      <c r="K897" s="99"/>
      <c r="L897" s="99"/>
      <c r="M897" s="100"/>
      <c r="N897" s="101"/>
      <c r="O897" s="102"/>
      <c r="P897" s="103"/>
      <c r="Q897" s="103"/>
      <c r="R897" s="38"/>
      <c r="S897" s="38"/>
      <c r="T897" s="39"/>
    </row>
    <row r="898" spans="7:20">
      <c r="G898" s="98"/>
      <c r="H898" s="98"/>
      <c r="I898" s="25"/>
      <c r="J898" s="99"/>
      <c r="K898" s="99"/>
      <c r="L898" s="99"/>
      <c r="M898" s="100"/>
      <c r="N898" s="101"/>
      <c r="O898" s="102"/>
      <c r="P898" s="103"/>
      <c r="Q898" s="103"/>
      <c r="R898" s="38"/>
      <c r="S898" s="38"/>
      <c r="T898" s="39"/>
    </row>
    <row r="899" spans="7:20">
      <c r="G899" s="98"/>
      <c r="H899" s="98"/>
      <c r="I899" s="25"/>
      <c r="J899" s="99"/>
      <c r="K899" s="99"/>
      <c r="L899" s="99"/>
      <c r="M899" s="100"/>
      <c r="N899" s="101"/>
      <c r="O899" s="102"/>
      <c r="P899" s="103"/>
      <c r="Q899" s="103"/>
      <c r="R899" s="38"/>
      <c r="S899" s="38"/>
      <c r="T899" s="39"/>
    </row>
    <row r="900" spans="7:20">
      <c r="G900" s="98"/>
      <c r="H900" s="98"/>
      <c r="I900" s="25"/>
      <c r="J900" s="99"/>
      <c r="K900" s="99"/>
      <c r="L900" s="99"/>
      <c r="M900" s="100"/>
      <c r="N900" s="101"/>
      <c r="O900" s="102"/>
      <c r="P900" s="103"/>
      <c r="Q900" s="103"/>
      <c r="R900" s="38"/>
      <c r="S900" s="38"/>
      <c r="T900" s="39"/>
    </row>
    <row r="901" spans="7:20">
      <c r="G901" s="98"/>
      <c r="H901" s="98"/>
      <c r="I901" s="25"/>
      <c r="J901" s="99"/>
      <c r="K901" s="99"/>
      <c r="L901" s="99"/>
      <c r="M901" s="100"/>
      <c r="N901" s="101"/>
      <c r="O901" s="102"/>
      <c r="P901" s="103"/>
      <c r="Q901" s="103"/>
      <c r="R901" s="38"/>
      <c r="S901" s="38"/>
      <c r="T901" s="39"/>
    </row>
    <row r="902" spans="7:20">
      <c r="G902" s="98"/>
      <c r="H902" s="98"/>
      <c r="I902" s="25"/>
      <c r="J902" s="99"/>
      <c r="K902" s="99"/>
      <c r="L902" s="99"/>
      <c r="M902" s="100"/>
      <c r="N902" s="101"/>
      <c r="O902" s="102"/>
      <c r="P902" s="103"/>
      <c r="Q902" s="103"/>
      <c r="R902" s="38"/>
      <c r="S902" s="38"/>
      <c r="T902" s="39"/>
    </row>
    <row r="903" spans="7:20">
      <c r="G903" s="98"/>
      <c r="H903" s="98"/>
      <c r="I903" s="25"/>
      <c r="J903" s="99"/>
      <c r="K903" s="99"/>
      <c r="L903" s="99"/>
      <c r="M903" s="100"/>
      <c r="N903" s="101"/>
      <c r="O903" s="102"/>
      <c r="P903" s="103"/>
      <c r="Q903" s="103"/>
      <c r="R903" s="38"/>
      <c r="S903" s="38"/>
      <c r="T903" s="39"/>
    </row>
    <row r="904" spans="7:20">
      <c r="G904" s="98"/>
      <c r="H904" s="98"/>
      <c r="I904" s="25"/>
      <c r="J904" s="99"/>
      <c r="K904" s="99"/>
      <c r="L904" s="99"/>
      <c r="M904" s="100"/>
      <c r="N904" s="101"/>
      <c r="O904" s="102"/>
      <c r="P904" s="103"/>
      <c r="Q904" s="103"/>
      <c r="R904" s="38"/>
      <c r="S904" s="38"/>
      <c r="T904" s="39"/>
    </row>
    <row r="905" spans="7:20">
      <c r="G905" s="98"/>
      <c r="H905" s="98"/>
      <c r="I905" s="25"/>
      <c r="J905" s="99"/>
      <c r="K905" s="99"/>
      <c r="L905" s="99"/>
      <c r="M905" s="100"/>
      <c r="N905" s="101"/>
      <c r="O905" s="102"/>
      <c r="P905" s="103"/>
      <c r="Q905" s="103"/>
      <c r="R905" s="38"/>
      <c r="S905" s="38"/>
      <c r="T905" s="39"/>
    </row>
    <row r="906" spans="7:20">
      <c r="G906" s="98"/>
      <c r="H906" s="98"/>
      <c r="I906" s="25"/>
      <c r="J906" s="99"/>
      <c r="K906" s="99"/>
      <c r="L906" s="99"/>
      <c r="M906" s="100"/>
      <c r="N906" s="101"/>
      <c r="O906" s="102"/>
      <c r="P906" s="103"/>
      <c r="Q906" s="103"/>
      <c r="R906" s="38"/>
      <c r="S906" s="38"/>
      <c r="T906" s="39"/>
    </row>
    <row r="907" spans="7:20">
      <c r="G907" s="98"/>
      <c r="H907" s="98"/>
      <c r="I907" s="25"/>
      <c r="J907" s="99"/>
      <c r="K907" s="99"/>
      <c r="L907" s="99"/>
      <c r="M907" s="100"/>
      <c r="N907" s="101"/>
      <c r="O907" s="102"/>
      <c r="P907" s="103"/>
      <c r="Q907" s="103"/>
      <c r="R907" s="38"/>
      <c r="S907" s="38"/>
      <c r="T907" s="39"/>
    </row>
    <row r="908" spans="7:20">
      <c r="G908" s="98"/>
      <c r="H908" s="98"/>
      <c r="I908" s="25"/>
      <c r="J908" s="99"/>
      <c r="K908" s="99"/>
      <c r="L908" s="99"/>
      <c r="M908" s="100"/>
      <c r="N908" s="101"/>
      <c r="O908" s="102"/>
      <c r="P908" s="103"/>
      <c r="Q908" s="103"/>
      <c r="R908" s="38"/>
      <c r="S908" s="38"/>
      <c r="T908" s="39"/>
    </row>
    <row r="909" spans="7:20">
      <c r="G909" s="98"/>
      <c r="H909" s="98"/>
      <c r="I909" s="25"/>
      <c r="J909" s="99"/>
      <c r="K909" s="99"/>
      <c r="L909" s="99"/>
      <c r="M909" s="100"/>
      <c r="N909" s="101"/>
      <c r="O909" s="102"/>
      <c r="P909" s="103"/>
      <c r="Q909" s="103"/>
      <c r="R909" s="38"/>
      <c r="S909" s="38"/>
      <c r="T909" s="39"/>
    </row>
    <row r="910" spans="7:20">
      <c r="G910" s="98"/>
      <c r="H910" s="98"/>
      <c r="I910" s="25"/>
      <c r="J910" s="99"/>
      <c r="K910" s="99"/>
      <c r="L910" s="99"/>
      <c r="M910" s="100"/>
      <c r="N910" s="101"/>
      <c r="O910" s="102"/>
      <c r="P910" s="103"/>
      <c r="Q910" s="103"/>
      <c r="R910" s="38"/>
      <c r="S910" s="38"/>
      <c r="T910" s="39"/>
    </row>
    <row r="911" spans="7:20">
      <c r="G911" s="98"/>
      <c r="H911" s="98"/>
      <c r="I911" s="25"/>
      <c r="J911" s="99"/>
      <c r="K911" s="99"/>
      <c r="L911" s="99"/>
      <c r="M911" s="100"/>
      <c r="N911" s="101"/>
      <c r="O911" s="102"/>
      <c r="P911" s="103"/>
      <c r="Q911" s="103"/>
      <c r="R911" s="38"/>
      <c r="S911" s="38"/>
      <c r="T911" s="39"/>
    </row>
    <row r="912" spans="7:20">
      <c r="G912" s="98"/>
      <c r="H912" s="98"/>
      <c r="I912" s="25"/>
      <c r="J912" s="99"/>
      <c r="K912" s="99"/>
      <c r="L912" s="99"/>
      <c r="M912" s="100"/>
      <c r="N912" s="101"/>
      <c r="O912" s="102"/>
      <c r="P912" s="103"/>
      <c r="Q912" s="103"/>
      <c r="R912" s="38"/>
      <c r="S912" s="38"/>
      <c r="T912" s="39"/>
    </row>
    <row r="913" spans="7:20">
      <c r="G913" s="98"/>
      <c r="H913" s="98"/>
      <c r="I913" s="25"/>
      <c r="J913" s="99"/>
      <c r="K913" s="99"/>
      <c r="L913" s="99"/>
      <c r="M913" s="100"/>
      <c r="N913" s="101"/>
      <c r="O913" s="102"/>
      <c r="P913" s="103"/>
      <c r="Q913" s="103"/>
      <c r="R913" s="38"/>
      <c r="S913" s="38"/>
      <c r="T913" s="39"/>
    </row>
    <row r="914" spans="7:20">
      <c r="G914" s="98"/>
      <c r="H914" s="98"/>
      <c r="I914" s="25"/>
      <c r="J914" s="99"/>
      <c r="K914" s="99"/>
      <c r="L914" s="99"/>
      <c r="M914" s="100"/>
      <c r="N914" s="101"/>
      <c r="O914" s="102"/>
      <c r="P914" s="103"/>
      <c r="Q914" s="103"/>
      <c r="R914" s="38"/>
      <c r="S914" s="38"/>
      <c r="T914" s="39"/>
    </row>
    <row r="915" spans="7:20">
      <c r="G915" s="98"/>
      <c r="H915" s="98"/>
      <c r="I915" s="25"/>
      <c r="J915" s="99"/>
      <c r="K915" s="99"/>
      <c r="L915" s="99"/>
      <c r="M915" s="100"/>
      <c r="N915" s="101"/>
      <c r="O915" s="102"/>
      <c r="P915" s="103"/>
      <c r="Q915" s="103"/>
      <c r="R915" s="38"/>
      <c r="S915" s="38"/>
      <c r="T915" s="39"/>
    </row>
    <row r="916" spans="7:20">
      <c r="G916" s="98"/>
      <c r="H916" s="98"/>
      <c r="I916" s="25"/>
      <c r="J916" s="99"/>
      <c r="K916" s="99"/>
      <c r="L916" s="99"/>
      <c r="M916" s="100"/>
      <c r="N916" s="101"/>
      <c r="O916" s="102"/>
      <c r="P916" s="103"/>
      <c r="Q916" s="103"/>
      <c r="R916" s="38"/>
      <c r="S916" s="38"/>
      <c r="T916" s="39"/>
    </row>
    <row r="917" spans="7:20">
      <c r="G917" s="98"/>
      <c r="H917" s="98"/>
      <c r="I917" s="25"/>
      <c r="J917" s="99"/>
      <c r="K917" s="99"/>
      <c r="L917" s="99"/>
      <c r="M917" s="100"/>
      <c r="N917" s="101"/>
      <c r="O917" s="102"/>
      <c r="P917" s="103"/>
      <c r="Q917" s="103"/>
      <c r="R917" s="38"/>
      <c r="S917" s="38"/>
      <c r="T917" s="39"/>
    </row>
    <row r="918" spans="7:20">
      <c r="G918" s="98"/>
      <c r="H918" s="98"/>
      <c r="I918" s="25"/>
      <c r="J918" s="99"/>
      <c r="K918" s="99"/>
      <c r="L918" s="99"/>
      <c r="M918" s="100"/>
      <c r="N918" s="101"/>
      <c r="O918" s="102"/>
      <c r="P918" s="103"/>
      <c r="Q918" s="103"/>
      <c r="R918" s="38"/>
      <c r="S918" s="38"/>
      <c r="T918" s="39"/>
    </row>
    <row r="919" spans="7:20">
      <c r="G919" s="98"/>
      <c r="H919" s="98"/>
      <c r="I919" s="25"/>
      <c r="J919" s="99"/>
      <c r="K919" s="99"/>
      <c r="L919" s="99"/>
      <c r="M919" s="100"/>
      <c r="N919" s="101"/>
      <c r="O919" s="102"/>
      <c r="P919" s="103"/>
      <c r="Q919" s="103"/>
      <c r="R919" s="38"/>
      <c r="S919" s="38"/>
      <c r="T919" s="39"/>
    </row>
    <row r="920" spans="7:20">
      <c r="G920" s="98"/>
      <c r="H920" s="98"/>
      <c r="I920" s="25"/>
      <c r="J920" s="99"/>
      <c r="K920" s="99"/>
      <c r="L920" s="99"/>
      <c r="M920" s="100"/>
      <c r="N920" s="101"/>
      <c r="O920" s="102"/>
      <c r="P920" s="103"/>
      <c r="Q920" s="103"/>
      <c r="R920" s="38"/>
      <c r="S920" s="38"/>
      <c r="T920" s="39"/>
    </row>
    <row r="921" spans="7:20">
      <c r="G921" s="98"/>
      <c r="H921" s="98"/>
      <c r="I921" s="25"/>
      <c r="J921" s="99"/>
      <c r="K921" s="99"/>
      <c r="L921" s="99"/>
      <c r="M921" s="100"/>
      <c r="N921" s="101"/>
      <c r="O921" s="102"/>
      <c r="P921" s="103"/>
      <c r="Q921" s="103"/>
      <c r="R921" s="38"/>
      <c r="S921" s="38"/>
      <c r="T921" s="39"/>
    </row>
    <row r="922" spans="7:20">
      <c r="G922" s="98"/>
      <c r="H922" s="98"/>
      <c r="I922" s="25"/>
      <c r="J922" s="99"/>
      <c r="K922" s="99"/>
      <c r="L922" s="99"/>
      <c r="M922" s="100"/>
      <c r="N922" s="101"/>
      <c r="O922" s="102"/>
      <c r="P922" s="103"/>
      <c r="Q922" s="103"/>
      <c r="R922" s="38"/>
      <c r="S922" s="38"/>
      <c r="T922" s="39"/>
    </row>
    <row r="923" spans="7:20">
      <c r="G923" s="98"/>
      <c r="H923" s="98"/>
      <c r="I923" s="25"/>
      <c r="J923" s="99"/>
      <c r="K923" s="99"/>
      <c r="L923" s="99"/>
      <c r="M923" s="100"/>
      <c r="N923" s="101"/>
      <c r="O923" s="102"/>
      <c r="P923" s="103"/>
      <c r="Q923" s="103"/>
      <c r="R923" s="38"/>
      <c r="S923" s="38"/>
      <c r="T923" s="39"/>
    </row>
    <row r="924" spans="7:20">
      <c r="G924" s="98"/>
      <c r="H924" s="98"/>
      <c r="I924" s="25"/>
      <c r="J924" s="99"/>
      <c r="K924" s="99"/>
      <c r="L924" s="99"/>
      <c r="M924" s="100"/>
      <c r="N924" s="101"/>
      <c r="O924" s="102"/>
      <c r="P924" s="103"/>
      <c r="Q924" s="103"/>
      <c r="R924" s="38"/>
      <c r="S924" s="38"/>
      <c r="T924" s="39"/>
    </row>
    <row r="925" spans="7:20">
      <c r="G925" s="98"/>
      <c r="H925" s="98"/>
      <c r="I925" s="25"/>
      <c r="J925" s="99"/>
      <c r="K925" s="99"/>
      <c r="L925" s="99"/>
      <c r="M925" s="100"/>
      <c r="N925" s="101"/>
      <c r="O925" s="102"/>
      <c r="P925" s="103"/>
      <c r="Q925" s="103"/>
      <c r="R925" s="38"/>
      <c r="S925" s="38"/>
      <c r="T925" s="39"/>
    </row>
    <row r="926" spans="7:20">
      <c r="G926" s="98"/>
      <c r="H926" s="98"/>
      <c r="I926" s="25"/>
      <c r="J926" s="99"/>
      <c r="K926" s="99"/>
      <c r="L926" s="99"/>
      <c r="M926" s="100"/>
      <c r="N926" s="101"/>
      <c r="O926" s="102"/>
      <c r="P926" s="103"/>
      <c r="Q926" s="103"/>
      <c r="R926" s="38"/>
      <c r="S926" s="38"/>
      <c r="T926" s="39"/>
    </row>
    <row r="927" spans="7:20">
      <c r="G927" s="98"/>
      <c r="H927" s="98"/>
      <c r="I927" s="25"/>
      <c r="J927" s="99"/>
      <c r="K927" s="99"/>
      <c r="L927" s="99"/>
      <c r="M927" s="100"/>
      <c r="N927" s="101"/>
      <c r="O927" s="102"/>
      <c r="P927" s="103"/>
      <c r="Q927" s="103"/>
      <c r="R927" s="38"/>
      <c r="S927" s="38"/>
      <c r="T927" s="39"/>
    </row>
    <row r="928" spans="7:20">
      <c r="G928" s="98"/>
      <c r="H928" s="98"/>
      <c r="I928" s="25"/>
      <c r="J928" s="99"/>
      <c r="K928" s="99"/>
      <c r="L928" s="99"/>
      <c r="M928" s="100"/>
      <c r="N928" s="101"/>
      <c r="O928" s="102"/>
      <c r="P928" s="103"/>
      <c r="Q928" s="103"/>
      <c r="R928" s="38"/>
      <c r="S928" s="38"/>
      <c r="T928" s="39"/>
    </row>
    <row r="929" spans="7:20">
      <c r="G929" s="98"/>
      <c r="H929" s="98"/>
      <c r="I929" s="25"/>
      <c r="J929" s="99"/>
      <c r="K929" s="99"/>
      <c r="L929" s="99"/>
      <c r="M929" s="100"/>
      <c r="N929" s="101"/>
      <c r="O929" s="102"/>
      <c r="P929" s="103"/>
      <c r="Q929" s="103"/>
      <c r="R929" s="38"/>
      <c r="S929" s="38"/>
      <c r="T929" s="39"/>
    </row>
    <row r="930" spans="7:20">
      <c r="G930" s="98"/>
      <c r="H930" s="98"/>
      <c r="I930" s="25"/>
      <c r="J930" s="99"/>
      <c r="K930" s="99"/>
      <c r="L930" s="99"/>
      <c r="M930" s="100"/>
      <c r="N930" s="101"/>
      <c r="O930" s="102"/>
      <c r="P930" s="103"/>
      <c r="Q930" s="103"/>
      <c r="R930" s="38"/>
      <c r="S930" s="38"/>
      <c r="T930" s="39"/>
    </row>
    <row r="931" spans="7:20">
      <c r="G931" s="98"/>
      <c r="H931" s="98"/>
      <c r="I931" s="25"/>
      <c r="J931" s="99"/>
      <c r="K931" s="99"/>
      <c r="L931" s="99"/>
      <c r="M931" s="100"/>
      <c r="N931" s="101"/>
      <c r="O931" s="102"/>
      <c r="P931" s="103"/>
      <c r="Q931" s="103"/>
      <c r="R931" s="38"/>
      <c r="S931" s="38"/>
      <c r="T931" s="39"/>
    </row>
    <row r="932" spans="7:20">
      <c r="G932" s="98"/>
      <c r="H932" s="98"/>
      <c r="I932" s="25"/>
      <c r="J932" s="99"/>
      <c r="K932" s="99"/>
      <c r="L932" s="99"/>
      <c r="M932" s="100"/>
      <c r="N932" s="101"/>
      <c r="O932" s="102"/>
      <c r="P932" s="103"/>
      <c r="Q932" s="103"/>
      <c r="R932" s="38"/>
      <c r="S932" s="38"/>
      <c r="T932" s="39"/>
    </row>
    <row r="933" spans="7:20">
      <c r="G933" s="98"/>
      <c r="H933" s="98"/>
      <c r="I933" s="25"/>
      <c r="J933" s="99"/>
      <c r="K933" s="99"/>
      <c r="L933" s="99"/>
      <c r="M933" s="100"/>
      <c r="N933" s="101"/>
      <c r="O933" s="102"/>
      <c r="P933" s="103"/>
      <c r="Q933" s="103"/>
      <c r="R933" s="38"/>
      <c r="S933" s="38"/>
      <c r="T933" s="39"/>
    </row>
    <row r="934" spans="7:20">
      <c r="G934" s="98"/>
      <c r="H934" s="98"/>
      <c r="I934" s="25"/>
      <c r="J934" s="99"/>
      <c r="K934" s="99"/>
      <c r="L934" s="99"/>
      <c r="M934" s="100"/>
      <c r="N934" s="101"/>
      <c r="O934" s="102"/>
      <c r="P934" s="103"/>
      <c r="Q934" s="103"/>
      <c r="R934" s="38"/>
      <c r="S934" s="38"/>
      <c r="T934" s="39"/>
    </row>
    <row r="935" spans="7:20">
      <c r="G935" s="98"/>
      <c r="H935" s="98"/>
      <c r="I935" s="25"/>
      <c r="J935" s="99"/>
      <c r="K935" s="99"/>
      <c r="L935" s="99"/>
      <c r="M935" s="100"/>
      <c r="N935" s="101"/>
      <c r="O935" s="102"/>
      <c r="P935" s="103"/>
      <c r="Q935" s="103"/>
      <c r="R935" s="38"/>
      <c r="S935" s="38"/>
      <c r="T935" s="39"/>
    </row>
    <row r="936" spans="7:20">
      <c r="G936" s="98"/>
      <c r="H936" s="98"/>
      <c r="I936" s="25"/>
      <c r="J936" s="99"/>
      <c r="K936" s="99"/>
      <c r="L936" s="99"/>
      <c r="M936" s="100"/>
      <c r="N936" s="101"/>
      <c r="O936" s="102"/>
      <c r="P936" s="103"/>
      <c r="Q936" s="103"/>
      <c r="R936" s="38"/>
      <c r="S936" s="38"/>
      <c r="T936" s="39"/>
    </row>
    <row r="937" spans="7:20">
      <c r="G937" s="98"/>
      <c r="H937" s="98"/>
      <c r="I937" s="25"/>
      <c r="J937" s="99"/>
      <c r="K937" s="99"/>
      <c r="L937" s="99"/>
      <c r="M937" s="100"/>
      <c r="N937" s="101"/>
      <c r="O937" s="102"/>
      <c r="P937" s="103"/>
      <c r="Q937" s="103"/>
      <c r="R937" s="38"/>
      <c r="S937" s="38"/>
      <c r="T937" s="39"/>
    </row>
    <row r="938" spans="7:20">
      <c r="G938" s="98"/>
      <c r="H938" s="98"/>
      <c r="I938" s="25"/>
      <c r="J938" s="99"/>
      <c r="K938" s="99"/>
      <c r="L938" s="99"/>
      <c r="M938" s="100"/>
      <c r="N938" s="101"/>
      <c r="O938" s="102"/>
      <c r="P938" s="103"/>
      <c r="Q938" s="103"/>
      <c r="R938" s="38"/>
      <c r="S938" s="38"/>
      <c r="T938" s="39"/>
    </row>
    <row r="939" spans="7:20">
      <c r="G939" s="98"/>
      <c r="H939" s="98"/>
      <c r="I939" s="25"/>
      <c r="J939" s="99"/>
      <c r="K939" s="99"/>
      <c r="L939" s="99"/>
      <c r="M939" s="100"/>
      <c r="N939" s="101"/>
      <c r="O939" s="102"/>
      <c r="P939" s="103"/>
      <c r="Q939" s="103"/>
      <c r="R939" s="38"/>
      <c r="S939" s="38"/>
      <c r="T939" s="39"/>
    </row>
    <row r="940" spans="7:20">
      <c r="G940" s="98"/>
      <c r="H940" s="98"/>
      <c r="I940" s="25"/>
      <c r="J940" s="99"/>
      <c r="K940" s="99"/>
      <c r="L940" s="99"/>
      <c r="M940" s="100"/>
      <c r="N940" s="101"/>
      <c r="O940" s="102"/>
      <c r="P940" s="103"/>
      <c r="Q940" s="103"/>
      <c r="R940" s="38"/>
      <c r="S940" s="38"/>
      <c r="T940" s="39"/>
    </row>
    <row r="941" spans="7:20">
      <c r="G941" s="98"/>
      <c r="H941" s="98"/>
      <c r="I941" s="25"/>
      <c r="J941" s="99"/>
      <c r="K941" s="99"/>
      <c r="L941" s="99"/>
      <c r="M941" s="100"/>
      <c r="N941" s="101"/>
      <c r="O941" s="102"/>
      <c r="P941" s="103"/>
      <c r="Q941" s="103"/>
      <c r="R941" s="38"/>
      <c r="S941" s="38"/>
      <c r="T941" s="39"/>
    </row>
    <row r="942" spans="7:20">
      <c r="G942" s="98"/>
      <c r="H942" s="98"/>
      <c r="I942" s="25"/>
      <c r="J942" s="99"/>
      <c r="K942" s="99"/>
      <c r="L942" s="99"/>
      <c r="M942" s="100"/>
      <c r="N942" s="101"/>
      <c r="O942" s="102"/>
      <c r="P942" s="103"/>
      <c r="Q942" s="103"/>
      <c r="R942" s="38"/>
      <c r="S942" s="38"/>
      <c r="T942" s="39"/>
    </row>
    <row r="943" spans="7:20">
      <c r="G943" s="98"/>
      <c r="H943" s="98"/>
      <c r="I943" s="25"/>
      <c r="J943" s="99"/>
      <c r="K943" s="99"/>
      <c r="L943" s="99"/>
      <c r="M943" s="100"/>
      <c r="N943" s="101"/>
      <c r="O943" s="102"/>
      <c r="P943" s="103"/>
      <c r="Q943" s="103"/>
      <c r="R943" s="38"/>
      <c r="S943" s="38"/>
      <c r="T943" s="39"/>
    </row>
    <row r="944" spans="7:20">
      <c r="G944" s="98"/>
      <c r="H944" s="98"/>
      <c r="I944" s="25"/>
      <c r="J944" s="99"/>
      <c r="K944" s="99"/>
      <c r="L944" s="99"/>
      <c r="M944" s="100"/>
      <c r="N944" s="101"/>
      <c r="O944" s="102"/>
      <c r="P944" s="103"/>
      <c r="Q944" s="103"/>
      <c r="R944" s="38"/>
      <c r="S944" s="38"/>
      <c r="T944" s="39"/>
    </row>
    <row r="945" spans="7:20">
      <c r="G945" s="98"/>
      <c r="H945" s="98"/>
      <c r="I945" s="25"/>
      <c r="J945" s="99"/>
      <c r="K945" s="99"/>
      <c r="L945" s="99"/>
      <c r="M945" s="100"/>
      <c r="N945" s="101"/>
      <c r="O945" s="102"/>
      <c r="P945" s="103"/>
      <c r="Q945" s="103"/>
      <c r="R945" s="38"/>
      <c r="S945" s="38"/>
      <c r="T945" s="39"/>
    </row>
    <row r="946" spans="7:20">
      <c r="G946" s="98"/>
      <c r="H946" s="98"/>
      <c r="I946" s="25"/>
      <c r="J946" s="99"/>
      <c r="K946" s="99"/>
      <c r="L946" s="99"/>
      <c r="M946" s="100"/>
      <c r="N946" s="101"/>
      <c r="O946" s="102"/>
      <c r="P946" s="103"/>
      <c r="Q946" s="103"/>
      <c r="R946" s="38"/>
      <c r="S946" s="38"/>
      <c r="T946" s="39"/>
    </row>
    <row r="947" spans="7:20">
      <c r="G947" s="98"/>
      <c r="H947" s="98"/>
      <c r="I947" s="25"/>
      <c r="J947" s="99"/>
      <c r="K947" s="99"/>
      <c r="L947" s="99"/>
      <c r="M947" s="100"/>
      <c r="N947" s="101"/>
      <c r="O947" s="102"/>
      <c r="P947" s="103"/>
      <c r="Q947" s="103"/>
      <c r="R947" s="38"/>
      <c r="S947" s="38"/>
      <c r="T947" s="39"/>
    </row>
    <row r="948" spans="7:20">
      <c r="G948" s="98"/>
      <c r="H948" s="98"/>
      <c r="I948" s="25"/>
      <c r="J948" s="99"/>
      <c r="K948" s="99"/>
      <c r="L948" s="99"/>
      <c r="M948" s="100"/>
      <c r="N948" s="101"/>
      <c r="O948" s="102"/>
      <c r="P948" s="103"/>
      <c r="Q948" s="103"/>
      <c r="R948" s="38"/>
      <c r="S948" s="38"/>
      <c r="T948" s="39"/>
    </row>
    <row r="949" spans="7:20">
      <c r="G949" s="98"/>
      <c r="H949" s="98"/>
      <c r="I949" s="25"/>
      <c r="J949" s="99"/>
      <c r="K949" s="99"/>
      <c r="L949" s="99"/>
      <c r="M949" s="100"/>
      <c r="N949" s="101"/>
      <c r="O949" s="102"/>
      <c r="P949" s="103"/>
      <c r="Q949" s="103"/>
      <c r="R949" s="38"/>
      <c r="S949" s="38"/>
      <c r="T949" s="39"/>
    </row>
    <row r="950" spans="7:20">
      <c r="G950" s="98"/>
      <c r="H950" s="98"/>
      <c r="I950" s="25"/>
      <c r="J950" s="99"/>
      <c r="K950" s="99"/>
      <c r="L950" s="99"/>
      <c r="M950" s="100"/>
      <c r="N950" s="101"/>
      <c r="O950" s="102"/>
      <c r="P950" s="103"/>
      <c r="Q950" s="103"/>
      <c r="R950" s="38"/>
      <c r="S950" s="38"/>
      <c r="T950" s="39"/>
    </row>
    <row r="951" spans="7:20">
      <c r="G951" s="98"/>
      <c r="H951" s="98"/>
      <c r="I951" s="25"/>
      <c r="J951" s="99"/>
      <c r="K951" s="99"/>
      <c r="L951" s="99"/>
      <c r="M951" s="100"/>
      <c r="N951" s="101"/>
      <c r="O951" s="102"/>
      <c r="P951" s="103"/>
      <c r="Q951" s="103"/>
      <c r="R951" s="38"/>
      <c r="S951" s="38"/>
      <c r="T951" s="39"/>
    </row>
    <row r="952" spans="7:20">
      <c r="G952" s="98"/>
      <c r="H952" s="98"/>
      <c r="I952" s="25"/>
      <c r="J952" s="99"/>
      <c r="K952" s="99"/>
      <c r="L952" s="99"/>
      <c r="M952" s="100"/>
      <c r="N952" s="101"/>
      <c r="O952" s="102"/>
      <c r="P952" s="103"/>
      <c r="Q952" s="103"/>
      <c r="R952" s="38"/>
      <c r="S952" s="38"/>
      <c r="T952" s="39"/>
    </row>
    <row r="953" spans="7:20">
      <c r="G953" s="98"/>
      <c r="H953" s="98"/>
      <c r="I953" s="25"/>
      <c r="J953" s="99"/>
      <c r="K953" s="99"/>
      <c r="L953" s="99"/>
      <c r="M953" s="100"/>
      <c r="N953" s="101"/>
      <c r="O953" s="102"/>
      <c r="P953" s="103"/>
      <c r="Q953" s="103"/>
      <c r="R953" s="38"/>
      <c r="S953" s="38"/>
      <c r="T953" s="39"/>
    </row>
    <row r="954" spans="7:20">
      <c r="G954" s="98"/>
      <c r="H954" s="98"/>
      <c r="I954" s="25"/>
      <c r="J954" s="99"/>
      <c r="K954" s="99"/>
      <c r="L954" s="99"/>
      <c r="M954" s="100"/>
      <c r="N954" s="101"/>
      <c r="O954" s="102"/>
      <c r="P954" s="103"/>
      <c r="Q954" s="103"/>
      <c r="R954" s="38"/>
      <c r="S954" s="38"/>
      <c r="T954" s="39"/>
    </row>
    <row r="955" spans="7:20">
      <c r="G955" s="98"/>
      <c r="H955" s="98"/>
      <c r="I955" s="25"/>
      <c r="J955" s="99"/>
      <c r="K955" s="99"/>
      <c r="L955" s="99"/>
      <c r="M955" s="100"/>
      <c r="N955" s="101"/>
      <c r="O955" s="102"/>
      <c r="P955" s="103"/>
      <c r="Q955" s="103"/>
      <c r="R955" s="38"/>
      <c r="S955" s="38"/>
      <c r="T955" s="39"/>
    </row>
    <row r="956" spans="7:20">
      <c r="G956" s="98"/>
      <c r="H956" s="98"/>
      <c r="I956" s="25"/>
      <c r="J956" s="99"/>
      <c r="K956" s="99"/>
      <c r="L956" s="99"/>
      <c r="M956" s="100"/>
      <c r="N956" s="101"/>
      <c r="O956" s="102"/>
      <c r="P956" s="103"/>
      <c r="Q956" s="103"/>
      <c r="R956" s="38"/>
      <c r="S956" s="38"/>
      <c r="T956" s="39"/>
    </row>
    <row r="957" spans="7:20">
      <c r="G957" s="98"/>
      <c r="H957" s="98"/>
      <c r="I957" s="25"/>
      <c r="J957" s="99"/>
      <c r="K957" s="99"/>
      <c r="L957" s="99"/>
      <c r="M957" s="100"/>
      <c r="N957" s="101"/>
      <c r="O957" s="102"/>
      <c r="P957" s="103"/>
      <c r="Q957" s="103"/>
      <c r="R957" s="38"/>
      <c r="S957" s="38"/>
      <c r="T957" s="39"/>
    </row>
    <row r="958" spans="7:20">
      <c r="G958" s="98"/>
      <c r="H958" s="98"/>
      <c r="I958" s="25"/>
      <c r="J958" s="99"/>
      <c r="K958" s="99"/>
      <c r="L958" s="99"/>
      <c r="M958" s="100"/>
      <c r="N958" s="101"/>
      <c r="O958" s="102"/>
      <c r="P958" s="103"/>
      <c r="Q958" s="103"/>
      <c r="R958" s="38"/>
      <c r="S958" s="38"/>
      <c r="T958" s="39"/>
    </row>
    <row r="959" spans="7:20">
      <c r="G959" s="98"/>
      <c r="H959" s="98"/>
      <c r="I959" s="25"/>
      <c r="J959" s="99"/>
      <c r="K959" s="99"/>
      <c r="L959" s="99"/>
      <c r="M959" s="100"/>
      <c r="N959" s="101"/>
      <c r="O959" s="102"/>
      <c r="P959" s="103"/>
      <c r="Q959" s="103"/>
      <c r="R959" s="38"/>
      <c r="S959" s="38"/>
      <c r="T959" s="39"/>
    </row>
    <row r="960" spans="7:20">
      <c r="G960" s="98"/>
      <c r="H960" s="98"/>
      <c r="I960" s="25"/>
      <c r="J960" s="99"/>
      <c r="K960" s="99"/>
      <c r="L960" s="99"/>
      <c r="M960" s="100"/>
      <c r="N960" s="101"/>
      <c r="O960" s="102"/>
      <c r="P960" s="103"/>
      <c r="Q960" s="103"/>
      <c r="R960" s="38"/>
      <c r="S960" s="38"/>
      <c r="T960" s="39"/>
    </row>
    <row r="961" spans="7:20">
      <c r="G961" s="98"/>
      <c r="H961" s="98"/>
      <c r="I961" s="25"/>
      <c r="J961" s="99"/>
      <c r="K961" s="99"/>
      <c r="L961" s="99"/>
      <c r="M961" s="100"/>
      <c r="N961" s="101"/>
      <c r="O961" s="102"/>
      <c r="P961" s="103"/>
      <c r="Q961" s="103"/>
      <c r="R961" s="38"/>
      <c r="S961" s="38"/>
      <c r="T961" s="39"/>
    </row>
    <row r="962" spans="7:20">
      <c r="G962" s="98"/>
      <c r="H962" s="98"/>
      <c r="I962" s="25"/>
      <c r="J962" s="99"/>
      <c r="K962" s="99"/>
      <c r="L962" s="99"/>
      <c r="M962" s="100"/>
      <c r="N962" s="101"/>
      <c r="O962" s="102"/>
      <c r="P962" s="103"/>
      <c r="Q962" s="103"/>
      <c r="R962" s="38"/>
      <c r="S962" s="38"/>
      <c r="T962" s="39"/>
    </row>
    <row r="963" spans="7:20">
      <c r="G963" s="98"/>
      <c r="H963" s="98"/>
      <c r="I963" s="25"/>
      <c r="J963" s="99"/>
      <c r="K963" s="99"/>
      <c r="L963" s="99"/>
      <c r="M963" s="100"/>
      <c r="N963" s="101"/>
      <c r="O963" s="102"/>
      <c r="P963" s="103"/>
      <c r="Q963" s="103"/>
      <c r="R963" s="38"/>
      <c r="S963" s="38"/>
      <c r="T963" s="39"/>
    </row>
    <row r="964" spans="7:20">
      <c r="G964" s="98"/>
      <c r="H964" s="98"/>
      <c r="I964" s="25"/>
      <c r="J964" s="99"/>
      <c r="K964" s="99"/>
      <c r="L964" s="99"/>
      <c r="M964" s="100"/>
      <c r="N964" s="101"/>
      <c r="O964" s="102"/>
      <c r="P964" s="103"/>
      <c r="Q964" s="103"/>
      <c r="R964" s="38"/>
      <c r="S964" s="38"/>
      <c r="T964" s="39"/>
    </row>
    <row r="965" spans="7:20">
      <c r="G965" s="98"/>
      <c r="H965" s="98"/>
      <c r="I965" s="25"/>
      <c r="J965" s="99"/>
      <c r="K965" s="99"/>
      <c r="L965" s="99"/>
      <c r="M965" s="100"/>
      <c r="N965" s="101"/>
      <c r="O965" s="102"/>
      <c r="P965" s="103"/>
      <c r="Q965" s="103"/>
      <c r="R965" s="38"/>
      <c r="S965" s="38"/>
      <c r="T965" s="39"/>
    </row>
    <row r="966" spans="7:20">
      <c r="G966" s="98"/>
      <c r="H966" s="98"/>
      <c r="I966" s="25"/>
      <c r="J966" s="99"/>
      <c r="K966" s="99"/>
      <c r="L966" s="99"/>
      <c r="M966" s="100"/>
      <c r="N966" s="101"/>
      <c r="O966" s="102"/>
      <c r="P966" s="103"/>
      <c r="Q966" s="103"/>
      <c r="R966" s="38"/>
      <c r="S966" s="38"/>
      <c r="T966" s="39"/>
    </row>
    <row r="967" spans="7:20">
      <c r="G967" s="98"/>
      <c r="H967" s="98"/>
      <c r="I967" s="25"/>
      <c r="J967" s="99"/>
      <c r="K967" s="99"/>
      <c r="L967" s="99"/>
      <c r="M967" s="100"/>
      <c r="N967" s="101"/>
      <c r="O967" s="102"/>
      <c r="P967" s="103"/>
      <c r="Q967" s="103"/>
      <c r="R967" s="38"/>
      <c r="S967" s="38"/>
      <c r="T967" s="39"/>
    </row>
    <row r="968" spans="7:20">
      <c r="G968" s="98"/>
      <c r="H968" s="98"/>
      <c r="I968" s="25"/>
      <c r="J968" s="99"/>
      <c r="K968" s="99"/>
      <c r="L968" s="99"/>
      <c r="M968" s="100"/>
      <c r="N968" s="101"/>
      <c r="O968" s="102"/>
      <c r="P968" s="103"/>
      <c r="Q968" s="103"/>
      <c r="R968" s="38"/>
      <c r="S968" s="38"/>
      <c r="T968" s="39"/>
    </row>
    <row r="969" spans="7:20">
      <c r="G969" s="98"/>
      <c r="H969" s="98"/>
      <c r="I969" s="25"/>
      <c r="J969" s="99"/>
      <c r="K969" s="99"/>
      <c r="L969" s="99"/>
      <c r="M969" s="100"/>
      <c r="N969" s="101"/>
      <c r="O969" s="102"/>
      <c r="P969" s="103"/>
      <c r="Q969" s="103"/>
      <c r="R969" s="38"/>
      <c r="S969" s="38"/>
      <c r="T969" s="39"/>
    </row>
    <row r="970" spans="7:20">
      <c r="G970" s="98"/>
      <c r="H970" s="98"/>
      <c r="I970" s="25"/>
      <c r="J970" s="99"/>
      <c r="K970" s="99"/>
      <c r="L970" s="99"/>
      <c r="M970" s="100"/>
      <c r="N970" s="101"/>
      <c r="O970" s="102"/>
      <c r="P970" s="103"/>
      <c r="Q970" s="103"/>
      <c r="R970" s="38"/>
      <c r="S970" s="38"/>
      <c r="T970" s="39"/>
    </row>
    <row r="971" spans="7:20">
      <c r="G971" s="98"/>
      <c r="H971" s="98"/>
      <c r="I971" s="25"/>
      <c r="J971" s="99"/>
      <c r="K971" s="99"/>
      <c r="L971" s="99"/>
      <c r="M971" s="100"/>
      <c r="N971" s="101"/>
      <c r="O971" s="102"/>
      <c r="P971" s="103"/>
      <c r="Q971" s="103"/>
      <c r="R971" s="38"/>
      <c r="S971" s="38"/>
      <c r="T971" s="39"/>
    </row>
    <row r="972" spans="7:20">
      <c r="G972" s="98"/>
      <c r="H972" s="98"/>
      <c r="I972" s="25"/>
      <c r="J972" s="99"/>
      <c r="K972" s="99"/>
      <c r="L972" s="99"/>
      <c r="M972" s="100"/>
      <c r="N972" s="101"/>
      <c r="O972" s="102"/>
      <c r="P972" s="103"/>
      <c r="Q972" s="103"/>
      <c r="R972" s="38"/>
      <c r="S972" s="38"/>
      <c r="T972" s="39"/>
    </row>
    <row r="973" spans="7:20">
      <c r="G973" s="98"/>
      <c r="H973" s="98"/>
      <c r="I973" s="25"/>
      <c r="J973" s="99"/>
      <c r="K973" s="99"/>
      <c r="L973" s="99"/>
      <c r="M973" s="100"/>
      <c r="N973" s="101"/>
      <c r="O973" s="102"/>
      <c r="P973" s="103"/>
      <c r="Q973" s="103"/>
      <c r="R973" s="38"/>
      <c r="S973" s="38"/>
      <c r="T973" s="39"/>
    </row>
    <row r="974" spans="7:20">
      <c r="G974" s="98"/>
      <c r="H974" s="98"/>
      <c r="I974" s="25"/>
      <c r="J974" s="99"/>
      <c r="K974" s="99"/>
      <c r="L974" s="99"/>
      <c r="M974" s="100"/>
      <c r="N974" s="101"/>
      <c r="O974" s="102"/>
      <c r="P974" s="103"/>
      <c r="Q974" s="103"/>
      <c r="R974" s="38"/>
      <c r="S974" s="38"/>
      <c r="T974" s="39"/>
    </row>
    <row r="975" spans="7:20">
      <c r="G975" s="98"/>
      <c r="H975" s="98"/>
      <c r="I975" s="25"/>
      <c r="J975" s="99"/>
      <c r="K975" s="99"/>
      <c r="L975" s="99"/>
      <c r="M975" s="100"/>
      <c r="N975" s="101"/>
      <c r="O975" s="102"/>
      <c r="P975" s="103"/>
      <c r="Q975" s="103"/>
      <c r="R975" s="38"/>
      <c r="S975" s="38"/>
      <c r="T975" s="39"/>
    </row>
    <row r="976" spans="7:20">
      <c r="G976" s="98"/>
      <c r="H976" s="98"/>
      <c r="I976" s="25"/>
      <c r="J976" s="99"/>
      <c r="K976" s="99"/>
      <c r="L976" s="99"/>
      <c r="M976" s="100"/>
      <c r="N976" s="101"/>
      <c r="O976" s="102"/>
      <c r="P976" s="103"/>
      <c r="Q976" s="103"/>
      <c r="R976" s="38"/>
      <c r="S976" s="38"/>
      <c r="T976" s="39"/>
    </row>
    <row r="977" spans="7:20">
      <c r="G977" s="98"/>
      <c r="H977" s="98"/>
      <c r="I977" s="25"/>
      <c r="J977" s="99"/>
      <c r="K977" s="99"/>
      <c r="L977" s="99"/>
      <c r="M977" s="100"/>
      <c r="N977" s="101"/>
      <c r="O977" s="102"/>
      <c r="P977" s="103"/>
      <c r="Q977" s="103"/>
      <c r="R977" s="38"/>
      <c r="S977" s="38"/>
      <c r="T977" s="39"/>
    </row>
    <row r="978" spans="7:20">
      <c r="G978" s="98"/>
      <c r="H978" s="98"/>
      <c r="I978" s="25"/>
      <c r="J978" s="99"/>
      <c r="K978" s="99"/>
      <c r="L978" s="99"/>
      <c r="M978" s="100"/>
      <c r="N978" s="101"/>
      <c r="O978" s="102"/>
      <c r="P978" s="103"/>
      <c r="Q978" s="103"/>
      <c r="R978" s="38"/>
      <c r="S978" s="38"/>
      <c r="T978" s="39"/>
    </row>
    <row r="979" spans="7:20">
      <c r="G979" s="98"/>
      <c r="H979" s="98"/>
      <c r="I979" s="25"/>
      <c r="J979" s="99"/>
      <c r="K979" s="99"/>
      <c r="L979" s="99"/>
      <c r="M979" s="100"/>
      <c r="N979" s="101"/>
      <c r="O979" s="102"/>
      <c r="P979" s="103"/>
      <c r="Q979" s="103"/>
      <c r="R979" s="38"/>
      <c r="S979" s="38"/>
      <c r="T979" s="39"/>
    </row>
    <row r="980" spans="7:20">
      <c r="G980" s="98"/>
      <c r="H980" s="98"/>
      <c r="I980" s="25"/>
      <c r="J980" s="99"/>
      <c r="K980" s="99"/>
      <c r="L980" s="99"/>
      <c r="M980" s="100"/>
      <c r="N980" s="101"/>
      <c r="O980" s="102"/>
      <c r="P980" s="103"/>
      <c r="Q980" s="103"/>
      <c r="R980" s="38"/>
      <c r="S980" s="38"/>
      <c r="T980" s="39"/>
    </row>
    <row r="981" spans="7:20">
      <c r="G981" s="98"/>
      <c r="H981" s="98"/>
      <c r="I981" s="25"/>
      <c r="J981" s="99"/>
      <c r="K981" s="99"/>
      <c r="L981" s="99"/>
      <c r="M981" s="100"/>
      <c r="N981" s="101"/>
      <c r="O981" s="102"/>
      <c r="P981" s="103"/>
      <c r="Q981" s="103"/>
      <c r="R981" s="38"/>
      <c r="S981" s="38"/>
      <c r="T981" s="39"/>
    </row>
    <row r="982" spans="7:20">
      <c r="G982" s="98"/>
      <c r="H982" s="98"/>
      <c r="I982" s="25"/>
      <c r="J982" s="99"/>
      <c r="K982" s="99"/>
      <c r="L982" s="99"/>
      <c r="M982" s="100"/>
      <c r="N982" s="101"/>
      <c r="O982" s="102"/>
      <c r="P982" s="103"/>
      <c r="Q982" s="103"/>
      <c r="R982" s="38"/>
      <c r="S982" s="38"/>
      <c r="T982" s="39"/>
    </row>
    <row r="983" spans="7:20">
      <c r="G983" s="98"/>
      <c r="H983" s="98"/>
      <c r="I983" s="25"/>
      <c r="J983" s="99"/>
      <c r="K983" s="99"/>
      <c r="L983" s="99"/>
      <c r="M983" s="100"/>
      <c r="N983" s="101"/>
      <c r="O983" s="102"/>
      <c r="P983" s="103"/>
      <c r="Q983" s="103"/>
      <c r="R983" s="38"/>
      <c r="S983" s="38"/>
      <c r="T983" s="39"/>
    </row>
    <row r="984" spans="7:20">
      <c r="G984" s="98"/>
      <c r="H984" s="98"/>
      <c r="I984" s="25"/>
      <c r="J984" s="99"/>
      <c r="K984" s="99"/>
      <c r="L984" s="99"/>
      <c r="M984" s="100"/>
      <c r="N984" s="101"/>
      <c r="O984" s="102"/>
      <c r="P984" s="103"/>
      <c r="Q984" s="103"/>
      <c r="R984" s="38"/>
      <c r="S984" s="38"/>
      <c r="T984" s="39"/>
    </row>
    <row r="985" spans="7:20">
      <c r="G985" s="98"/>
      <c r="H985" s="98"/>
      <c r="I985" s="25"/>
      <c r="J985" s="99"/>
      <c r="K985" s="99"/>
      <c r="L985" s="99"/>
      <c r="M985" s="100"/>
      <c r="N985" s="101"/>
      <c r="O985" s="102"/>
      <c r="P985" s="103"/>
      <c r="Q985" s="103"/>
      <c r="R985" s="38"/>
      <c r="S985" s="38"/>
      <c r="T985" s="39"/>
    </row>
    <row r="986" spans="7:20">
      <c r="G986" s="98"/>
      <c r="H986" s="98"/>
      <c r="I986" s="25"/>
      <c r="J986" s="99"/>
      <c r="K986" s="99"/>
      <c r="L986" s="99"/>
      <c r="M986" s="100"/>
      <c r="N986" s="101"/>
      <c r="O986" s="102"/>
      <c r="P986" s="103"/>
      <c r="Q986" s="103"/>
      <c r="R986" s="38"/>
      <c r="S986" s="38"/>
      <c r="T986" s="39"/>
    </row>
    <row r="987" spans="7:20">
      <c r="G987" s="98"/>
      <c r="H987" s="98"/>
      <c r="I987" s="25"/>
      <c r="J987" s="99"/>
      <c r="K987" s="99"/>
      <c r="L987" s="99"/>
      <c r="M987" s="100"/>
      <c r="N987" s="101"/>
      <c r="O987" s="102"/>
      <c r="P987" s="103"/>
      <c r="Q987" s="103"/>
      <c r="R987" s="38"/>
      <c r="S987" s="38"/>
      <c r="T987" s="39"/>
    </row>
    <row r="988" spans="7:20">
      <c r="G988" s="98"/>
      <c r="H988" s="98"/>
      <c r="I988" s="25"/>
      <c r="J988" s="99"/>
      <c r="K988" s="99"/>
      <c r="L988" s="99"/>
      <c r="M988" s="100"/>
      <c r="N988" s="101"/>
      <c r="O988" s="102"/>
      <c r="P988" s="103"/>
      <c r="Q988" s="103"/>
      <c r="R988" s="38"/>
      <c r="S988" s="38"/>
      <c r="T988" s="39"/>
    </row>
    <row r="989" spans="7:20">
      <c r="G989" s="98"/>
      <c r="H989" s="98"/>
      <c r="I989" s="25"/>
      <c r="J989" s="99"/>
      <c r="K989" s="99"/>
      <c r="L989" s="99"/>
      <c r="M989" s="100"/>
      <c r="N989" s="101"/>
      <c r="O989" s="102"/>
      <c r="P989" s="103"/>
      <c r="Q989" s="103"/>
      <c r="R989" s="38"/>
      <c r="S989" s="38"/>
      <c r="T989" s="39"/>
    </row>
    <row r="990" spans="7:20">
      <c r="G990" s="98"/>
      <c r="H990" s="98"/>
      <c r="I990" s="25"/>
      <c r="J990" s="99"/>
      <c r="K990" s="99"/>
      <c r="L990" s="99"/>
      <c r="M990" s="100"/>
      <c r="N990" s="101"/>
      <c r="O990" s="102"/>
      <c r="P990" s="103"/>
      <c r="Q990" s="103"/>
      <c r="R990" s="38"/>
      <c r="S990" s="38"/>
      <c r="T990" s="39"/>
    </row>
    <row r="991" spans="7:20">
      <c r="G991" s="98"/>
      <c r="H991" s="98"/>
      <c r="I991" s="25"/>
      <c r="J991" s="99"/>
      <c r="K991" s="99"/>
      <c r="L991" s="99"/>
      <c r="M991" s="100"/>
      <c r="N991" s="101"/>
      <c r="O991" s="102"/>
      <c r="P991" s="103"/>
      <c r="Q991" s="103"/>
      <c r="R991" s="38"/>
      <c r="S991" s="38"/>
      <c r="T991" s="39"/>
    </row>
    <row r="992" spans="7:20">
      <c r="G992" s="98"/>
      <c r="H992" s="98"/>
      <c r="I992" s="25"/>
      <c r="J992" s="99"/>
      <c r="K992" s="99"/>
      <c r="L992" s="99"/>
      <c r="M992" s="100"/>
      <c r="N992" s="101"/>
      <c r="O992" s="102"/>
      <c r="P992" s="103"/>
      <c r="Q992" s="103"/>
      <c r="R992" s="38"/>
      <c r="S992" s="38"/>
      <c r="T992" s="39"/>
    </row>
    <row r="993" spans="7:20">
      <c r="G993" s="98"/>
      <c r="H993" s="98"/>
      <c r="I993" s="25"/>
      <c r="J993" s="99"/>
      <c r="K993" s="99"/>
      <c r="L993" s="99"/>
      <c r="M993" s="100"/>
      <c r="N993" s="101"/>
      <c r="O993" s="102"/>
      <c r="P993" s="103"/>
      <c r="Q993" s="103"/>
      <c r="R993" s="38"/>
      <c r="S993" s="38"/>
      <c r="T993" s="39"/>
    </row>
    <row r="994" spans="7:20">
      <c r="G994" s="98"/>
      <c r="H994" s="98"/>
      <c r="I994" s="25"/>
      <c r="J994" s="99"/>
      <c r="K994" s="99"/>
      <c r="L994" s="99"/>
      <c r="M994" s="100"/>
      <c r="N994" s="101"/>
      <c r="O994" s="102"/>
      <c r="P994" s="103"/>
      <c r="Q994" s="103"/>
      <c r="R994" s="38"/>
      <c r="S994" s="38"/>
      <c r="T994" s="39"/>
    </row>
    <row r="995" spans="7:20">
      <c r="G995" s="98"/>
      <c r="H995" s="98"/>
      <c r="I995" s="25"/>
      <c r="J995" s="99"/>
      <c r="K995" s="99"/>
      <c r="L995" s="99"/>
      <c r="M995" s="100"/>
      <c r="N995" s="101"/>
      <c r="O995" s="102"/>
      <c r="P995" s="103"/>
      <c r="Q995" s="103"/>
      <c r="R995" s="38"/>
      <c r="S995" s="38"/>
      <c r="T995" s="39"/>
    </row>
    <row r="996" spans="7:20">
      <c r="G996" s="98"/>
      <c r="H996" s="98"/>
      <c r="I996" s="25"/>
      <c r="J996" s="99"/>
      <c r="K996" s="99"/>
      <c r="L996" s="99"/>
      <c r="M996" s="100"/>
      <c r="N996" s="101"/>
      <c r="O996" s="102"/>
      <c r="P996" s="103"/>
      <c r="Q996" s="103"/>
      <c r="R996" s="38"/>
      <c r="S996" s="38"/>
      <c r="T996" s="39"/>
    </row>
    <row r="997" spans="7:20">
      <c r="G997" s="98"/>
      <c r="H997" s="98"/>
      <c r="I997" s="25"/>
      <c r="J997" s="99"/>
      <c r="K997" s="99"/>
      <c r="L997" s="99"/>
      <c r="M997" s="100"/>
      <c r="N997" s="101"/>
      <c r="O997" s="102"/>
      <c r="P997" s="103"/>
      <c r="Q997" s="103"/>
      <c r="R997" s="38"/>
      <c r="S997" s="38"/>
      <c r="T997" s="39"/>
    </row>
    <row r="998" spans="7:20">
      <c r="G998" s="98"/>
      <c r="H998" s="98"/>
      <c r="I998" s="25"/>
      <c r="J998" s="99"/>
      <c r="K998" s="99"/>
      <c r="L998" s="99"/>
      <c r="M998" s="100"/>
      <c r="N998" s="101"/>
      <c r="O998" s="102"/>
      <c r="P998" s="103"/>
      <c r="Q998" s="103"/>
      <c r="R998" s="38"/>
      <c r="S998" s="38"/>
      <c r="T998" s="39"/>
    </row>
    <row r="999" spans="7:20">
      <c r="G999" s="98"/>
      <c r="H999" s="98"/>
      <c r="I999" s="25"/>
      <c r="J999" s="99"/>
      <c r="K999" s="99"/>
      <c r="L999" s="99"/>
      <c r="M999" s="100"/>
      <c r="N999" s="101"/>
      <c r="O999" s="102"/>
      <c r="P999" s="103"/>
      <c r="Q999" s="103"/>
      <c r="R999" s="38"/>
      <c r="S999" s="38"/>
      <c r="T999" s="39"/>
    </row>
    <row r="1000" spans="7:20">
      <c r="I1000" s="25"/>
    </row>
    <row r="1001" spans="7:20">
      <c r="I1001" s="25"/>
    </row>
    <row r="1002" spans="7:20">
      <c r="I1002" s="25"/>
    </row>
    <row r="1003" spans="7:20">
      <c r="I1003" s="25"/>
    </row>
    <row r="1004" spans="7:20">
      <c r="I1004" s="25"/>
    </row>
    <row r="1005" spans="7:20">
      <c r="I1005" s="25"/>
    </row>
    <row r="1006" spans="7:20">
      <c r="I1006" s="25"/>
    </row>
    <row r="1007" spans="7:20">
      <c r="I1007" s="25"/>
    </row>
    <row r="1008" spans="7:20">
      <c r="I1008" s="25"/>
    </row>
    <row r="1009" spans="9:9">
      <c r="I1009" s="25"/>
    </row>
    <row r="1010" spans="9:9">
      <c r="I1010" s="25"/>
    </row>
    <row r="1011" spans="9:9">
      <c r="I1011" s="25"/>
    </row>
    <row r="1012" spans="9:9">
      <c r="I1012" s="25"/>
    </row>
    <row r="1013" spans="9:9">
      <c r="I1013" s="25"/>
    </row>
    <row r="1014" spans="9:9">
      <c r="I1014" s="25"/>
    </row>
    <row r="1015" spans="9:9">
      <c r="I1015" s="25"/>
    </row>
    <row r="1016" spans="9:9">
      <c r="I1016" s="25"/>
    </row>
    <row r="1017" spans="9:9">
      <c r="I1017" s="25"/>
    </row>
    <row r="1018" spans="9:9">
      <c r="I1018" s="25"/>
    </row>
    <row r="1019" spans="9:9">
      <c r="I1019" s="25"/>
    </row>
    <row r="1020" spans="9:9">
      <c r="I1020" s="25"/>
    </row>
    <row r="1021" spans="9:9">
      <c r="I1021" s="25"/>
    </row>
    <row r="1022" spans="9:9">
      <c r="I1022" s="25"/>
    </row>
    <row r="1023" spans="9:9">
      <c r="I1023" s="25"/>
    </row>
    <row r="1024" spans="9:9">
      <c r="I1024" s="25"/>
    </row>
    <row r="1025" spans="9:9">
      <c r="I1025" s="25"/>
    </row>
    <row r="1026" spans="9:9">
      <c r="I1026" s="25"/>
    </row>
    <row r="1027" spans="9:9">
      <c r="I1027" s="25"/>
    </row>
    <row r="1028" spans="9:9">
      <c r="I1028" s="25"/>
    </row>
    <row r="1029" spans="9:9">
      <c r="I1029" s="25"/>
    </row>
    <row r="1030" spans="9:9">
      <c r="I1030" s="25"/>
    </row>
    <row r="1031" spans="9:9">
      <c r="I1031" s="25"/>
    </row>
    <row r="1032" spans="9:9">
      <c r="I1032" s="25"/>
    </row>
    <row r="1033" spans="9:9">
      <c r="I1033" s="25"/>
    </row>
    <row r="1034" spans="9:9">
      <c r="I1034" s="25"/>
    </row>
    <row r="1035" spans="9:9">
      <c r="I1035" s="25"/>
    </row>
    <row r="1036" spans="9:9">
      <c r="I1036" s="25"/>
    </row>
    <row r="1037" spans="9:9">
      <c r="I1037" s="25"/>
    </row>
    <row r="1038" spans="9:9">
      <c r="I1038" s="25"/>
    </row>
    <row r="1039" spans="9:9">
      <c r="I1039" s="25"/>
    </row>
    <row r="1040" spans="9:9">
      <c r="I1040" s="25"/>
    </row>
    <row r="1041" spans="9:9">
      <c r="I1041" s="25"/>
    </row>
    <row r="1042" spans="9:9">
      <c r="I1042" s="25"/>
    </row>
    <row r="1043" spans="9:9">
      <c r="I1043" s="25"/>
    </row>
    <row r="1044" spans="9:9">
      <c r="I1044" s="25"/>
    </row>
    <row r="1045" spans="9:9">
      <c r="I1045" s="25"/>
    </row>
    <row r="1046" spans="9:9">
      <c r="I1046" s="25"/>
    </row>
    <row r="1047" spans="9:9">
      <c r="I1047" s="25"/>
    </row>
    <row r="1048" spans="9:9">
      <c r="I1048" s="25"/>
    </row>
    <row r="1049" spans="9:9">
      <c r="I1049" s="25"/>
    </row>
    <row r="1050" spans="9:9">
      <c r="I1050" s="25"/>
    </row>
    <row r="1051" spans="9:9">
      <c r="I1051" s="25"/>
    </row>
    <row r="1052" spans="9:9">
      <c r="I1052" s="25"/>
    </row>
    <row r="1053" spans="9:9">
      <c r="I1053" s="25"/>
    </row>
    <row r="1054" spans="9:9">
      <c r="I1054" s="25"/>
    </row>
    <row r="1055" spans="9:9">
      <c r="I1055" s="25"/>
    </row>
    <row r="1056" spans="9:9">
      <c r="I1056" s="25"/>
    </row>
    <row r="1057" spans="9:9">
      <c r="I1057" s="25"/>
    </row>
    <row r="1058" spans="9:9">
      <c r="I1058" s="25"/>
    </row>
    <row r="1059" spans="9:9">
      <c r="I1059" s="25"/>
    </row>
    <row r="1060" spans="9:9">
      <c r="I1060" s="25"/>
    </row>
    <row r="1061" spans="9:9">
      <c r="I1061" s="25"/>
    </row>
    <row r="1062" spans="9:9">
      <c r="I1062" s="25"/>
    </row>
    <row r="1063" spans="9:9">
      <c r="I1063" s="25"/>
    </row>
    <row r="1064" spans="9:9">
      <c r="I1064" s="25"/>
    </row>
    <row r="1065" spans="9:9">
      <c r="I1065" s="25"/>
    </row>
    <row r="1066" spans="9:9">
      <c r="I1066" s="25"/>
    </row>
    <row r="1067" spans="9:9">
      <c r="I1067" s="25"/>
    </row>
    <row r="1068" spans="9:9">
      <c r="I1068" s="25"/>
    </row>
    <row r="1069" spans="9:9">
      <c r="I1069" s="25"/>
    </row>
    <row r="1070" spans="9:9">
      <c r="I1070" s="25"/>
    </row>
    <row r="1071" spans="9:9">
      <c r="I1071" s="25"/>
    </row>
    <row r="1072" spans="9:9">
      <c r="I1072" s="25"/>
    </row>
    <row r="1073" spans="9:9">
      <c r="I1073" s="25"/>
    </row>
    <row r="1074" spans="9:9">
      <c r="I1074" s="25"/>
    </row>
    <row r="1075" spans="9:9">
      <c r="I1075" s="25"/>
    </row>
    <row r="1076" spans="9:9">
      <c r="I1076" s="25"/>
    </row>
    <row r="1077" spans="9:9">
      <c r="I1077" s="25"/>
    </row>
    <row r="1078" spans="9:9">
      <c r="I1078" s="25"/>
    </row>
    <row r="1079" spans="9:9">
      <c r="I1079" s="25"/>
    </row>
    <row r="1080" spans="9:9">
      <c r="I1080" s="25"/>
    </row>
    <row r="1081" spans="9:9">
      <c r="I1081" s="25"/>
    </row>
    <row r="1082" spans="9:9">
      <c r="I1082" s="25"/>
    </row>
    <row r="1083" spans="9:9">
      <c r="I1083" s="25"/>
    </row>
    <row r="1084" spans="9:9">
      <c r="I1084" s="25"/>
    </row>
    <row r="1085" spans="9:9">
      <c r="I1085" s="25"/>
    </row>
    <row r="1086" spans="9:9">
      <c r="I1086" s="25"/>
    </row>
    <row r="1087" spans="9:9">
      <c r="I1087" s="25"/>
    </row>
    <row r="1088" spans="9:9">
      <c r="I1088" s="25"/>
    </row>
    <row r="1089" spans="9:9">
      <c r="I1089" s="25"/>
    </row>
    <row r="1090" spans="9:9">
      <c r="I1090" s="25"/>
    </row>
    <row r="1091" spans="9:9">
      <c r="I1091" s="25"/>
    </row>
    <row r="1092" spans="9:9">
      <c r="I1092" s="25"/>
    </row>
    <row r="1093" spans="9:9">
      <c r="I1093" s="25"/>
    </row>
    <row r="1094" spans="9:9">
      <c r="I1094" s="25"/>
    </row>
    <row r="1095" spans="9:9">
      <c r="I1095" s="25"/>
    </row>
    <row r="1096" spans="9:9">
      <c r="I1096" s="25"/>
    </row>
    <row r="1097" spans="9:9">
      <c r="I1097" s="25"/>
    </row>
    <row r="1098" spans="9:9">
      <c r="I1098" s="25"/>
    </row>
    <row r="1099" spans="9:9">
      <c r="I1099" s="25"/>
    </row>
    <row r="1100" spans="9:9">
      <c r="I1100" s="25"/>
    </row>
    <row r="1101" spans="9:9">
      <c r="I1101" s="25"/>
    </row>
    <row r="1102" spans="9:9">
      <c r="I1102" s="25"/>
    </row>
    <row r="1103" spans="9:9">
      <c r="I1103" s="25"/>
    </row>
    <row r="1104" spans="9:9">
      <c r="I1104" s="25"/>
    </row>
    <row r="1105" spans="9:9">
      <c r="I1105" s="25"/>
    </row>
    <row r="1106" spans="9:9">
      <c r="I1106" s="25"/>
    </row>
    <row r="1107" spans="9:9">
      <c r="I1107" s="25"/>
    </row>
    <row r="1108" spans="9:9">
      <c r="I1108" s="25"/>
    </row>
    <row r="1109" spans="9:9">
      <c r="I1109" s="25"/>
    </row>
    <row r="1110" spans="9:9">
      <c r="I1110" s="25"/>
    </row>
    <row r="1111" spans="9:9">
      <c r="I1111" s="25"/>
    </row>
    <row r="1112" spans="9:9">
      <c r="I1112" s="25"/>
    </row>
    <row r="1113" spans="9:9">
      <c r="I1113" s="25"/>
    </row>
    <row r="1114" spans="9:9">
      <c r="I1114" s="25"/>
    </row>
    <row r="1115" spans="9:9">
      <c r="I1115" s="25"/>
    </row>
    <row r="1116" spans="9:9">
      <c r="I1116" s="25"/>
    </row>
    <row r="1117" spans="9:9">
      <c r="I1117" s="25"/>
    </row>
    <row r="1118" spans="9:9">
      <c r="I1118" s="25"/>
    </row>
    <row r="1119" spans="9:9">
      <c r="I1119" s="25"/>
    </row>
    <row r="1120" spans="9:9">
      <c r="I1120" s="25"/>
    </row>
    <row r="1121" spans="9:9">
      <c r="I1121" s="25"/>
    </row>
    <row r="1122" spans="9:9">
      <c r="I1122" s="25"/>
    </row>
    <row r="1123" spans="9:9">
      <c r="I1123" s="25"/>
    </row>
    <row r="1124" spans="9:9">
      <c r="I1124" s="25"/>
    </row>
    <row r="1125" spans="9:9">
      <c r="I1125" s="25"/>
    </row>
    <row r="1126" spans="9:9">
      <c r="I1126" s="25"/>
    </row>
    <row r="1127" spans="9:9">
      <c r="I1127" s="25"/>
    </row>
    <row r="1128" spans="9:9">
      <c r="I1128" s="25"/>
    </row>
    <row r="1129" spans="9:9">
      <c r="I1129" s="25"/>
    </row>
    <row r="1130" spans="9:9">
      <c r="I1130" s="25"/>
    </row>
    <row r="1131" spans="9:9">
      <c r="I1131" s="25"/>
    </row>
    <row r="1132" spans="9:9">
      <c r="I1132" s="25"/>
    </row>
    <row r="1133" spans="9:9">
      <c r="I1133" s="25"/>
    </row>
    <row r="1134" spans="9:9">
      <c r="I1134" s="25"/>
    </row>
    <row r="1135" spans="9:9">
      <c r="I1135" s="25"/>
    </row>
    <row r="1136" spans="9:9">
      <c r="I1136" s="25"/>
    </row>
    <row r="1137" spans="9:9">
      <c r="I1137" s="25"/>
    </row>
    <row r="1138" spans="9:9">
      <c r="I1138" s="25"/>
    </row>
    <row r="1139" spans="9:9">
      <c r="I1139" s="25"/>
    </row>
    <row r="1140" spans="9:9">
      <c r="I1140" s="25"/>
    </row>
    <row r="1141" spans="9:9">
      <c r="I1141" s="25"/>
    </row>
    <row r="1142" spans="9:9">
      <c r="I1142" s="25"/>
    </row>
    <row r="1143" spans="9:9">
      <c r="I1143" s="25"/>
    </row>
    <row r="1144" spans="9:9">
      <c r="I1144" s="25"/>
    </row>
    <row r="1145" spans="9:9">
      <c r="I1145" s="25"/>
    </row>
    <row r="1146" spans="9:9">
      <c r="I1146" s="25"/>
    </row>
    <row r="1147" spans="9:9">
      <c r="I1147" s="25"/>
    </row>
    <row r="1148" spans="9:9">
      <c r="I1148" s="25"/>
    </row>
    <row r="1149" spans="9:9">
      <c r="I1149" s="25"/>
    </row>
    <row r="1150" spans="9:9">
      <c r="I1150" s="25"/>
    </row>
    <row r="1151" spans="9:9">
      <c r="I1151" s="25"/>
    </row>
    <row r="1152" spans="9:9">
      <c r="I1152" s="25"/>
    </row>
    <row r="1153" spans="9:9">
      <c r="I1153" s="25"/>
    </row>
    <row r="1154" spans="9:9">
      <c r="I1154" s="25"/>
    </row>
    <row r="1155" spans="9:9">
      <c r="I1155" s="25"/>
    </row>
    <row r="1156" spans="9:9">
      <c r="I1156" s="25"/>
    </row>
    <row r="1157" spans="9:9">
      <c r="I1157" s="25"/>
    </row>
    <row r="1158" spans="9:9">
      <c r="I1158" s="25"/>
    </row>
    <row r="1159" spans="9:9">
      <c r="I1159" s="25"/>
    </row>
    <row r="1160" spans="9:9">
      <c r="I1160" s="25"/>
    </row>
    <row r="1161" spans="9:9">
      <c r="I1161" s="25"/>
    </row>
    <row r="1162" spans="9:9">
      <c r="I1162" s="25"/>
    </row>
    <row r="1163" spans="9:9">
      <c r="I1163" s="25"/>
    </row>
    <row r="1164" spans="9:9">
      <c r="I1164" s="25"/>
    </row>
    <row r="1165" spans="9:9">
      <c r="I1165" s="25"/>
    </row>
    <row r="1166" spans="9:9">
      <c r="I1166" s="25"/>
    </row>
    <row r="1167" spans="9:9">
      <c r="I1167" s="25"/>
    </row>
    <row r="1168" spans="9:9">
      <c r="I1168" s="25"/>
    </row>
    <row r="1169" spans="9:9">
      <c r="I1169" s="25"/>
    </row>
    <row r="1170" spans="9:9">
      <c r="I1170" s="25"/>
    </row>
    <row r="1171" spans="9:9">
      <c r="I1171" s="25"/>
    </row>
    <row r="1172" spans="9:9">
      <c r="I1172" s="25"/>
    </row>
    <row r="1173" spans="9:9">
      <c r="I1173" s="25"/>
    </row>
    <row r="1174" spans="9:9">
      <c r="I1174" s="25"/>
    </row>
    <row r="1175" spans="9:9">
      <c r="I1175" s="25"/>
    </row>
    <row r="1176" spans="9:9">
      <c r="I1176" s="25"/>
    </row>
    <row r="1177" spans="9:9">
      <c r="I1177" s="25"/>
    </row>
    <row r="1178" spans="9:9">
      <c r="I1178" s="25"/>
    </row>
    <row r="1179" spans="9:9">
      <c r="I1179" s="25"/>
    </row>
    <row r="1180" spans="9:9">
      <c r="I1180" s="25"/>
    </row>
    <row r="1181" spans="9:9">
      <c r="I1181" s="25"/>
    </row>
    <row r="1182" spans="9:9">
      <c r="I1182" s="25"/>
    </row>
    <row r="1183" spans="9:9">
      <c r="I1183" s="25"/>
    </row>
    <row r="1184" spans="9:9">
      <c r="I1184" s="25"/>
    </row>
    <row r="1185" spans="9:9">
      <c r="I1185" s="25"/>
    </row>
    <row r="1186" spans="9:9">
      <c r="I1186" s="25"/>
    </row>
    <row r="1187" spans="9:9">
      <c r="I1187" s="25"/>
    </row>
    <row r="1188" spans="9:9">
      <c r="I1188" s="25"/>
    </row>
    <row r="1189" spans="9:9">
      <c r="I1189" s="25"/>
    </row>
    <row r="1190" spans="9:9">
      <c r="I1190" s="25"/>
    </row>
    <row r="1191" spans="9:9">
      <c r="I1191" s="25"/>
    </row>
    <row r="1192" spans="9:9">
      <c r="I1192" s="25"/>
    </row>
    <row r="1193" spans="9:9">
      <c r="I1193" s="25"/>
    </row>
    <row r="1194" spans="9:9">
      <c r="I1194" s="25"/>
    </row>
    <row r="1195" spans="9:9">
      <c r="I1195" s="25"/>
    </row>
    <row r="1196" spans="9:9">
      <c r="I1196" s="25"/>
    </row>
    <row r="1197" spans="9:9">
      <c r="I1197" s="25"/>
    </row>
    <row r="1198" spans="9:9">
      <c r="I1198" s="25"/>
    </row>
    <row r="1199" spans="9:9">
      <c r="I1199" s="25"/>
    </row>
    <row r="1200" spans="9:9">
      <c r="I1200" s="25"/>
    </row>
    <row r="1201" spans="9:9">
      <c r="I1201" s="25"/>
    </row>
    <row r="1202" spans="9:9">
      <c r="I1202" s="25"/>
    </row>
    <row r="1203" spans="9:9">
      <c r="I1203" s="25"/>
    </row>
    <row r="1204" spans="9:9">
      <c r="I1204" s="25"/>
    </row>
    <row r="1205" spans="9:9">
      <c r="I1205" s="25"/>
    </row>
    <row r="1206" spans="9:9">
      <c r="I1206" s="25"/>
    </row>
    <row r="1207" spans="9:9">
      <c r="I1207" s="25"/>
    </row>
    <row r="1208" spans="9:9">
      <c r="I1208" s="25"/>
    </row>
    <row r="1209" spans="9:9">
      <c r="I1209" s="25"/>
    </row>
    <row r="1210" spans="9:9">
      <c r="I1210" s="25"/>
    </row>
    <row r="1211" spans="9:9">
      <c r="I1211" s="25"/>
    </row>
    <row r="1212" spans="9:9">
      <c r="I1212" s="25"/>
    </row>
    <row r="1213" spans="9:9">
      <c r="I1213" s="25"/>
    </row>
    <row r="1214" spans="9:9">
      <c r="I1214" s="25"/>
    </row>
    <row r="1215" spans="9:9">
      <c r="I1215" s="25"/>
    </row>
    <row r="1216" spans="9:9">
      <c r="I1216" s="25"/>
    </row>
    <row r="1217" spans="9:9">
      <c r="I1217" s="25"/>
    </row>
    <row r="1218" spans="9:9">
      <c r="I1218" s="25"/>
    </row>
    <row r="1219" spans="9:9">
      <c r="I1219" s="25"/>
    </row>
    <row r="1220" spans="9:9">
      <c r="I1220" s="25"/>
    </row>
    <row r="1221" spans="9:9">
      <c r="I1221" s="25"/>
    </row>
    <row r="1222" spans="9:9">
      <c r="I1222" s="25"/>
    </row>
    <row r="1223" spans="9:9">
      <c r="I1223" s="25"/>
    </row>
    <row r="1224" spans="9:9">
      <c r="I1224" s="25"/>
    </row>
    <row r="1225" spans="9:9">
      <c r="I1225" s="25"/>
    </row>
    <row r="1226" spans="9:9">
      <c r="I1226" s="25"/>
    </row>
    <row r="1227" spans="9:9">
      <c r="I1227" s="25"/>
    </row>
    <row r="1228" spans="9:9">
      <c r="I1228" s="25"/>
    </row>
    <row r="1229" spans="9:9">
      <c r="I1229" s="25"/>
    </row>
    <row r="1230" spans="9:9">
      <c r="I1230" s="25"/>
    </row>
    <row r="1231" spans="9:9">
      <c r="I1231" s="25"/>
    </row>
    <row r="1232" spans="9:9">
      <c r="I1232" s="25"/>
    </row>
    <row r="1233" spans="9:9">
      <c r="I1233" s="25"/>
    </row>
    <row r="1234" spans="9:9">
      <c r="I1234" s="25"/>
    </row>
    <row r="1235" spans="9:9">
      <c r="I1235" s="25"/>
    </row>
    <row r="1236" spans="9:9">
      <c r="I1236" s="25"/>
    </row>
    <row r="1237" spans="9:9">
      <c r="I1237" s="25"/>
    </row>
    <row r="1238" spans="9:9">
      <c r="I1238" s="25"/>
    </row>
    <row r="1239" spans="9:9">
      <c r="I1239" s="25"/>
    </row>
    <row r="1240" spans="9:9">
      <c r="I1240" s="25"/>
    </row>
    <row r="1241" spans="9:9">
      <c r="I1241" s="25"/>
    </row>
    <row r="1242" spans="9:9">
      <c r="I1242" s="25"/>
    </row>
    <row r="1243" spans="9:9">
      <c r="I1243" s="25"/>
    </row>
    <row r="1244" spans="9:9">
      <c r="I1244" s="25"/>
    </row>
    <row r="1245" spans="9:9">
      <c r="I1245" s="25"/>
    </row>
    <row r="1246" spans="9:9">
      <c r="I1246" s="25"/>
    </row>
    <row r="1247" spans="9:9">
      <c r="I1247" s="25"/>
    </row>
    <row r="1248" spans="9:9">
      <c r="I1248" s="25"/>
    </row>
    <row r="1249" spans="9:9">
      <c r="I1249" s="25"/>
    </row>
    <row r="1250" spans="9:9">
      <c r="I1250" s="25"/>
    </row>
    <row r="1251" spans="9:9">
      <c r="I1251" s="25"/>
    </row>
    <row r="1252" spans="9:9">
      <c r="I1252" s="25"/>
    </row>
    <row r="1253" spans="9:9">
      <c r="I1253" s="25"/>
    </row>
    <row r="1254" spans="9:9">
      <c r="I1254" s="25"/>
    </row>
    <row r="1255" spans="9:9">
      <c r="I1255" s="25"/>
    </row>
    <row r="1256" spans="9:9">
      <c r="I1256" s="25"/>
    </row>
    <row r="1257" spans="9:9">
      <c r="I1257" s="25"/>
    </row>
    <row r="1258" spans="9:9">
      <c r="I1258" s="25"/>
    </row>
    <row r="1259" spans="9:9">
      <c r="I1259" s="25"/>
    </row>
    <row r="1260" spans="9:9">
      <c r="I1260" s="25"/>
    </row>
    <row r="1261" spans="9:9">
      <c r="I1261" s="25"/>
    </row>
    <row r="1262" spans="9:9">
      <c r="I1262" s="25"/>
    </row>
    <row r="1263" spans="9:9">
      <c r="I1263" s="25"/>
    </row>
    <row r="1264" spans="9:9">
      <c r="I1264" s="25"/>
    </row>
    <row r="1265" spans="9:9">
      <c r="I1265" s="25"/>
    </row>
    <row r="1266" spans="9:9">
      <c r="I1266" s="25"/>
    </row>
    <row r="1267" spans="9:9">
      <c r="I1267" s="25"/>
    </row>
    <row r="1268" spans="9:9">
      <c r="I1268" s="25"/>
    </row>
    <row r="1269" spans="9:9">
      <c r="I1269" s="25"/>
    </row>
    <row r="1270" spans="9:9">
      <c r="I1270" s="25"/>
    </row>
    <row r="1271" spans="9:9">
      <c r="I1271" s="25"/>
    </row>
    <row r="1272" spans="9:9">
      <c r="I1272" s="25"/>
    </row>
    <row r="1273" spans="9:9">
      <c r="I1273" s="25"/>
    </row>
    <row r="1274" spans="9:9">
      <c r="I1274" s="25"/>
    </row>
    <row r="1275" spans="9:9">
      <c r="I1275" s="25"/>
    </row>
    <row r="1276" spans="9:9">
      <c r="I1276" s="25"/>
    </row>
    <row r="1277" spans="9:9">
      <c r="I1277" s="25"/>
    </row>
    <row r="1278" spans="9:9">
      <c r="I1278" s="25"/>
    </row>
    <row r="1279" spans="9:9">
      <c r="I1279" s="25"/>
    </row>
    <row r="1280" spans="9:9">
      <c r="I1280" s="25"/>
    </row>
    <row r="1281" spans="9:9">
      <c r="I1281" s="25"/>
    </row>
    <row r="1282" spans="9:9">
      <c r="I1282" s="25"/>
    </row>
    <row r="1283" spans="9:9">
      <c r="I1283" s="25"/>
    </row>
    <row r="1284" spans="9:9">
      <c r="I1284" s="25"/>
    </row>
    <row r="1285" spans="9:9">
      <c r="I1285" s="25"/>
    </row>
    <row r="1286" spans="9:9">
      <c r="I1286" s="25"/>
    </row>
    <row r="1287" spans="9:9">
      <c r="I1287" s="25"/>
    </row>
    <row r="1288" spans="9:9">
      <c r="I1288" s="25"/>
    </row>
    <row r="1289" spans="9:9">
      <c r="I1289" s="25"/>
    </row>
    <row r="1290" spans="9:9">
      <c r="I1290" s="25"/>
    </row>
    <row r="1291" spans="9:9">
      <c r="I1291" s="25"/>
    </row>
    <row r="1292" spans="9:9">
      <c r="I1292" s="25"/>
    </row>
    <row r="1293" spans="9:9">
      <c r="I1293" s="25"/>
    </row>
    <row r="1294" spans="9:9">
      <c r="I1294" s="25"/>
    </row>
    <row r="1295" spans="9:9">
      <c r="I1295" s="25"/>
    </row>
    <row r="1296" spans="9:9">
      <c r="I1296" s="25"/>
    </row>
    <row r="1297" spans="9:9">
      <c r="I1297" s="25"/>
    </row>
    <row r="1298" spans="9:9">
      <c r="I1298" s="25"/>
    </row>
    <row r="1299" spans="9:9">
      <c r="I1299" s="25"/>
    </row>
    <row r="1300" spans="9:9">
      <c r="I1300" s="25"/>
    </row>
    <row r="1301" spans="9:9">
      <c r="I1301" s="25"/>
    </row>
    <row r="1302" spans="9:9">
      <c r="I1302" s="25"/>
    </row>
    <row r="1303" spans="9:9">
      <c r="I1303" s="25"/>
    </row>
    <row r="1304" spans="9:9">
      <c r="I1304" s="25"/>
    </row>
    <row r="1305" spans="9:9">
      <c r="I1305" s="25"/>
    </row>
    <row r="1306" spans="9:9">
      <c r="I1306" s="25"/>
    </row>
    <row r="1307" spans="9:9">
      <c r="I1307" s="25"/>
    </row>
    <row r="1308" spans="9:9">
      <c r="I1308" s="25"/>
    </row>
    <row r="1309" spans="9:9">
      <c r="I1309" s="25"/>
    </row>
    <row r="1310" spans="9:9">
      <c r="I1310" s="25"/>
    </row>
    <row r="1311" spans="9:9">
      <c r="I1311" s="25"/>
    </row>
    <row r="1312" spans="9:9">
      <c r="I1312" s="25"/>
    </row>
    <row r="1313" spans="9:9">
      <c r="I1313" s="25"/>
    </row>
    <row r="1314" spans="9:9">
      <c r="I1314" s="25"/>
    </row>
    <row r="1315" spans="9:9">
      <c r="I1315" s="25"/>
    </row>
    <row r="1316" spans="9:9">
      <c r="I1316" s="25"/>
    </row>
    <row r="1317" spans="9:9">
      <c r="I1317" s="25"/>
    </row>
    <row r="1318" spans="9:9">
      <c r="I1318" s="25"/>
    </row>
    <row r="1319" spans="9:9">
      <c r="I1319" s="25"/>
    </row>
    <row r="1320" spans="9:9">
      <c r="I1320" s="25"/>
    </row>
    <row r="1321" spans="9:9">
      <c r="I1321" s="25"/>
    </row>
    <row r="1322" spans="9:9">
      <c r="I1322" s="25"/>
    </row>
    <row r="1323" spans="9:9">
      <c r="I1323" s="25"/>
    </row>
    <row r="1324" spans="9:9">
      <c r="I1324" s="25"/>
    </row>
    <row r="1325" spans="9:9">
      <c r="I1325" s="25"/>
    </row>
    <row r="1326" spans="9:9">
      <c r="I1326" s="25"/>
    </row>
    <row r="1327" spans="9:9">
      <c r="I1327" s="25"/>
    </row>
    <row r="1328" spans="9:9">
      <c r="I1328" s="25"/>
    </row>
    <row r="1329" spans="9:9">
      <c r="I1329" s="25"/>
    </row>
    <row r="1330" spans="9:9">
      <c r="I1330" s="25"/>
    </row>
    <row r="1331" spans="9:9">
      <c r="I1331" s="25"/>
    </row>
    <row r="1332" spans="9:9">
      <c r="I1332" s="25"/>
    </row>
    <row r="1333" spans="9:9">
      <c r="I1333" s="25"/>
    </row>
    <row r="1334" spans="9:9">
      <c r="I1334" s="25"/>
    </row>
    <row r="1335" spans="9:9">
      <c r="I1335" s="25"/>
    </row>
    <row r="1336" spans="9:9">
      <c r="I1336" s="25"/>
    </row>
    <row r="1337" spans="9:9">
      <c r="I1337" s="25"/>
    </row>
    <row r="1338" spans="9:9">
      <c r="I1338" s="25"/>
    </row>
    <row r="1339" spans="9:9">
      <c r="I1339" s="25"/>
    </row>
    <row r="1340" spans="9:9">
      <c r="I1340" s="25"/>
    </row>
    <row r="1341" spans="9:9">
      <c r="I1341" s="25"/>
    </row>
    <row r="1342" spans="9:9">
      <c r="I1342" s="25"/>
    </row>
    <row r="1343" spans="9:9">
      <c r="I1343" s="25"/>
    </row>
    <row r="1344" spans="9:9">
      <c r="I1344" s="25"/>
    </row>
    <row r="1345" spans="9:9">
      <c r="I1345" s="25"/>
    </row>
    <row r="1346" spans="9:9">
      <c r="I1346" s="25"/>
    </row>
    <row r="1347" spans="9:9">
      <c r="I1347" s="25"/>
    </row>
    <row r="1348" spans="9:9">
      <c r="I1348" s="25"/>
    </row>
    <row r="1349" spans="9:9">
      <c r="I1349" s="25"/>
    </row>
    <row r="1350" spans="9:9">
      <c r="I1350" s="25"/>
    </row>
    <row r="1351" spans="9:9">
      <c r="I1351" s="25"/>
    </row>
    <row r="1352" spans="9:9">
      <c r="I1352" s="25"/>
    </row>
    <row r="1353" spans="9:9">
      <c r="I1353" s="25"/>
    </row>
    <row r="1354" spans="9:9">
      <c r="I1354" s="25"/>
    </row>
    <row r="1355" spans="9:9">
      <c r="I1355" s="25"/>
    </row>
    <row r="1356" spans="9:9">
      <c r="I1356" s="25"/>
    </row>
    <row r="1357" spans="9:9">
      <c r="I1357" s="25"/>
    </row>
    <row r="1358" spans="9:9">
      <c r="I1358" s="25"/>
    </row>
    <row r="1359" spans="9:9">
      <c r="I1359" s="25"/>
    </row>
    <row r="1360" spans="9:9">
      <c r="I1360" s="25"/>
    </row>
    <row r="1361" spans="9:9">
      <c r="I1361" s="25"/>
    </row>
    <row r="1362" spans="9:9">
      <c r="I1362" s="25"/>
    </row>
    <row r="1363" spans="9:9">
      <c r="I1363" s="25"/>
    </row>
    <row r="1364" spans="9:9">
      <c r="I1364" s="25"/>
    </row>
    <row r="1365" spans="9:9">
      <c r="I1365" s="25"/>
    </row>
    <row r="1366" spans="9:9">
      <c r="I1366" s="25"/>
    </row>
    <row r="1367" spans="9:9">
      <c r="I1367" s="25"/>
    </row>
    <row r="1368" spans="9:9">
      <c r="I1368" s="25"/>
    </row>
    <row r="1369" spans="9:9">
      <c r="I1369" s="25"/>
    </row>
    <row r="1370" spans="9:9">
      <c r="I1370" s="25"/>
    </row>
    <row r="1371" spans="9:9">
      <c r="I1371" s="25"/>
    </row>
    <row r="1372" spans="9:9">
      <c r="I1372" s="25"/>
    </row>
    <row r="1373" spans="9:9">
      <c r="I1373" s="25"/>
    </row>
    <row r="1374" spans="9:9">
      <c r="I1374" s="25"/>
    </row>
    <row r="1375" spans="9:9">
      <c r="I1375" s="25"/>
    </row>
    <row r="1376" spans="9:9">
      <c r="I1376" s="25"/>
    </row>
    <row r="1377" spans="9:9">
      <c r="I1377" s="25"/>
    </row>
    <row r="1378" spans="9:9">
      <c r="I1378" s="25"/>
    </row>
    <row r="1379" spans="9:9">
      <c r="I1379" s="25"/>
    </row>
    <row r="1380" spans="9:9">
      <c r="I1380" s="25"/>
    </row>
    <row r="1381" spans="9:9">
      <c r="I1381" s="25"/>
    </row>
    <row r="1382" spans="9:9">
      <c r="I1382" s="25"/>
    </row>
    <row r="1383" spans="9:9">
      <c r="I1383" s="25"/>
    </row>
    <row r="1384" spans="9:9">
      <c r="I1384" s="25"/>
    </row>
    <row r="1385" spans="9:9">
      <c r="I1385" s="25"/>
    </row>
    <row r="1386" spans="9:9">
      <c r="I1386" s="25"/>
    </row>
    <row r="1387" spans="9:9">
      <c r="I1387" s="25"/>
    </row>
    <row r="1388" spans="9:9">
      <c r="I1388" s="25"/>
    </row>
    <row r="1389" spans="9:9">
      <c r="I1389" s="25"/>
    </row>
    <row r="1390" spans="9:9">
      <c r="I1390" s="25"/>
    </row>
    <row r="1391" spans="9:9">
      <c r="I1391" s="25"/>
    </row>
    <row r="1392" spans="9:9">
      <c r="I1392" s="25"/>
    </row>
    <row r="1393" spans="9:9">
      <c r="I1393" s="25"/>
    </row>
    <row r="1394" spans="9:9">
      <c r="I1394" s="25"/>
    </row>
    <row r="1395" spans="9:9">
      <c r="I1395" s="25"/>
    </row>
    <row r="1396" spans="9:9">
      <c r="I1396" s="25"/>
    </row>
    <row r="1397" spans="9:9">
      <c r="I1397" s="25"/>
    </row>
    <row r="1398" spans="9:9">
      <c r="I1398" s="25"/>
    </row>
    <row r="1399" spans="9:9">
      <c r="I1399" s="25"/>
    </row>
    <row r="1400" spans="9:9">
      <c r="I1400" s="25"/>
    </row>
    <row r="1401" spans="9:9">
      <c r="I1401" s="25"/>
    </row>
    <row r="1402" spans="9:9">
      <c r="I1402" s="25"/>
    </row>
    <row r="1403" spans="9:9">
      <c r="I1403" s="25"/>
    </row>
    <row r="1404" spans="9:9">
      <c r="I1404" s="25"/>
    </row>
    <row r="1405" spans="9:9">
      <c r="I1405" s="25"/>
    </row>
    <row r="1406" spans="9:9">
      <c r="I1406" s="25"/>
    </row>
    <row r="1407" spans="9:9">
      <c r="I1407" s="25"/>
    </row>
    <row r="1408" spans="9:9">
      <c r="I1408" s="25"/>
    </row>
    <row r="1409" spans="9:9">
      <c r="I1409" s="25"/>
    </row>
    <row r="1410" spans="9:9">
      <c r="I1410" s="25"/>
    </row>
    <row r="1411" spans="9:9">
      <c r="I1411" s="25"/>
    </row>
    <row r="1412" spans="9:9">
      <c r="I1412" s="25"/>
    </row>
    <row r="1413" spans="9:9">
      <c r="I1413" s="25"/>
    </row>
    <row r="1414" spans="9:9">
      <c r="I1414" s="25"/>
    </row>
    <row r="1415" spans="9:9">
      <c r="I1415" s="25"/>
    </row>
    <row r="1416" spans="9:9">
      <c r="I1416" s="25"/>
    </row>
    <row r="1417" spans="9:9">
      <c r="I1417" s="25"/>
    </row>
    <row r="1418" spans="9:9">
      <c r="I1418" s="25"/>
    </row>
    <row r="1419" spans="9:9">
      <c r="I1419" s="25"/>
    </row>
    <row r="1420" spans="9:9">
      <c r="I1420" s="25"/>
    </row>
    <row r="1421" spans="9:9">
      <c r="I1421" s="25"/>
    </row>
    <row r="1422" spans="9:9">
      <c r="I1422" s="25"/>
    </row>
    <row r="1423" spans="9:9">
      <c r="I1423" s="25"/>
    </row>
    <row r="1424" spans="9:9">
      <c r="I1424" s="25"/>
    </row>
    <row r="1425" spans="9:9">
      <c r="I1425" s="25"/>
    </row>
    <row r="1426" spans="9:9">
      <c r="I1426" s="25"/>
    </row>
    <row r="1427" spans="9:9">
      <c r="I1427" s="25"/>
    </row>
    <row r="1428" spans="9:9">
      <c r="I1428" s="25"/>
    </row>
    <row r="1429" spans="9:9">
      <c r="I1429" s="25"/>
    </row>
    <row r="1430" spans="9:9">
      <c r="I1430" s="25"/>
    </row>
    <row r="1431" spans="9:9">
      <c r="I1431" s="25"/>
    </row>
    <row r="1432" spans="9:9">
      <c r="I1432" s="25"/>
    </row>
    <row r="1433" spans="9:9">
      <c r="I1433" s="25"/>
    </row>
    <row r="1434" spans="9:9">
      <c r="I1434" s="25"/>
    </row>
    <row r="1435" spans="9:9">
      <c r="I1435" s="25"/>
    </row>
    <row r="1436" spans="9:9">
      <c r="I1436" s="25"/>
    </row>
    <row r="1437" spans="9:9">
      <c r="I1437" s="25"/>
    </row>
    <row r="1438" spans="9:9">
      <c r="I1438" s="25"/>
    </row>
    <row r="1439" spans="9:9">
      <c r="I1439" s="25"/>
    </row>
    <row r="1440" spans="9:9">
      <c r="I1440" s="25"/>
    </row>
    <row r="1441" spans="9:9">
      <c r="I1441" s="25"/>
    </row>
    <row r="1442" spans="9:9">
      <c r="I1442" s="25"/>
    </row>
    <row r="1443" spans="9:9">
      <c r="I1443" s="25"/>
    </row>
    <row r="1444" spans="9:9">
      <c r="I1444" s="25"/>
    </row>
    <row r="1445" spans="9:9">
      <c r="I1445" s="25"/>
    </row>
    <row r="1446" spans="9:9">
      <c r="I1446" s="25"/>
    </row>
    <row r="1447" spans="9:9">
      <c r="I1447" s="25"/>
    </row>
    <row r="1448" spans="9:9">
      <c r="I1448" s="25"/>
    </row>
    <row r="1449" spans="9:9">
      <c r="I1449" s="25"/>
    </row>
    <row r="1450" spans="9:9">
      <c r="I1450" s="25"/>
    </row>
    <row r="1451" spans="9:9">
      <c r="I1451" s="25"/>
    </row>
    <row r="1452" spans="9:9">
      <c r="I1452" s="25"/>
    </row>
    <row r="1453" spans="9:9">
      <c r="I1453" s="25"/>
    </row>
    <row r="1454" spans="9:9">
      <c r="I1454" s="25"/>
    </row>
    <row r="1455" spans="9:9">
      <c r="I1455" s="25"/>
    </row>
    <row r="1456" spans="9:9">
      <c r="I1456" s="25"/>
    </row>
    <row r="1457" spans="9:9">
      <c r="I1457" s="25"/>
    </row>
    <row r="1458" spans="9:9">
      <c r="I1458" s="25"/>
    </row>
    <row r="1459" spans="9:9">
      <c r="I1459" s="25"/>
    </row>
    <row r="1460" spans="9:9">
      <c r="I1460" s="25"/>
    </row>
    <row r="1461" spans="9:9">
      <c r="I1461" s="25"/>
    </row>
    <row r="1462" spans="9:9">
      <c r="I1462" s="25"/>
    </row>
    <row r="1463" spans="9:9">
      <c r="I1463" s="25"/>
    </row>
    <row r="1464" spans="9:9">
      <c r="I1464" s="25"/>
    </row>
    <row r="1465" spans="9:9">
      <c r="I1465" s="25"/>
    </row>
    <row r="1466" spans="9:9">
      <c r="I1466" s="25"/>
    </row>
    <row r="1467" spans="9:9">
      <c r="I1467" s="25"/>
    </row>
    <row r="1468" spans="9:9">
      <c r="I1468" s="25"/>
    </row>
    <row r="1469" spans="9:9">
      <c r="I1469" s="25"/>
    </row>
    <row r="1470" spans="9:9">
      <c r="I1470" s="25"/>
    </row>
    <row r="1471" spans="9:9">
      <c r="I1471" s="25"/>
    </row>
    <row r="1472" spans="9:9">
      <c r="I1472" s="25"/>
    </row>
    <row r="1473" spans="9:9">
      <c r="I1473" s="25"/>
    </row>
    <row r="1474" spans="9:9">
      <c r="I1474" s="25"/>
    </row>
    <row r="1475" spans="9:9">
      <c r="I1475" s="25"/>
    </row>
    <row r="1476" spans="9:9">
      <c r="I1476" s="25"/>
    </row>
    <row r="1477" spans="9:9">
      <c r="I1477" s="25"/>
    </row>
    <row r="1478" spans="9:9">
      <c r="I1478" s="25"/>
    </row>
    <row r="1479" spans="9:9">
      <c r="I1479" s="25"/>
    </row>
    <row r="1480" spans="9:9">
      <c r="I1480" s="25"/>
    </row>
    <row r="1481" spans="9:9">
      <c r="I1481" s="25"/>
    </row>
    <row r="1482" spans="9:9">
      <c r="I1482" s="25"/>
    </row>
    <row r="1483" spans="9:9">
      <c r="I1483" s="25"/>
    </row>
    <row r="1484" spans="9:9">
      <c r="I1484" s="25"/>
    </row>
    <row r="1485" spans="9:9">
      <c r="I1485" s="25"/>
    </row>
    <row r="1486" spans="9:9">
      <c r="I1486" s="25"/>
    </row>
    <row r="1487" spans="9:9">
      <c r="I1487" s="25"/>
    </row>
    <row r="1488" spans="9:9">
      <c r="I1488" s="25"/>
    </row>
    <row r="1489" spans="9:9">
      <c r="I1489" s="25"/>
    </row>
    <row r="1490" spans="9:9">
      <c r="I1490" s="25"/>
    </row>
    <row r="1491" spans="9:9">
      <c r="I1491" s="25"/>
    </row>
    <row r="1492" spans="9:9">
      <c r="I1492" s="25"/>
    </row>
    <row r="1493" spans="9:9">
      <c r="I1493" s="25"/>
    </row>
    <row r="1494" spans="9:9">
      <c r="I1494" s="25"/>
    </row>
    <row r="1495" spans="9:9">
      <c r="I1495" s="25"/>
    </row>
    <row r="1496" spans="9:9">
      <c r="I1496" s="25"/>
    </row>
    <row r="1497" spans="9:9">
      <c r="I1497" s="25"/>
    </row>
    <row r="1498" spans="9:9">
      <c r="I1498" s="25"/>
    </row>
    <row r="1499" spans="9:9">
      <c r="I1499" s="25"/>
    </row>
    <row r="1500" spans="9:9">
      <c r="I1500" s="25"/>
    </row>
    <row r="1501" spans="9:9">
      <c r="I1501" s="25"/>
    </row>
    <row r="1502" spans="9:9">
      <c r="I1502" s="25"/>
    </row>
    <row r="1503" spans="9:9">
      <c r="I1503" s="25"/>
    </row>
    <row r="1504" spans="9:9">
      <c r="I1504" s="25"/>
    </row>
    <row r="1505" spans="9:9">
      <c r="I1505" s="25"/>
    </row>
    <row r="1506" spans="9:9">
      <c r="I1506" s="25"/>
    </row>
    <row r="1507" spans="9:9">
      <c r="I1507" s="25"/>
    </row>
    <row r="1508" spans="9:9">
      <c r="I1508" s="25"/>
    </row>
    <row r="1509" spans="9:9">
      <c r="I1509" s="25"/>
    </row>
    <row r="1510" spans="9:9">
      <c r="I1510" s="25"/>
    </row>
    <row r="1511" spans="9:9">
      <c r="I1511" s="25"/>
    </row>
    <row r="1512" spans="9:9">
      <c r="I1512" s="25"/>
    </row>
    <row r="1513" spans="9:9">
      <c r="I1513" s="25"/>
    </row>
    <row r="1514" spans="9:9">
      <c r="I1514" s="25"/>
    </row>
    <row r="1515" spans="9:9">
      <c r="I1515" s="25"/>
    </row>
    <row r="1516" spans="9:9">
      <c r="I1516" s="25"/>
    </row>
    <row r="1517" spans="9:9">
      <c r="I1517" s="25"/>
    </row>
    <row r="1518" spans="9:9">
      <c r="I1518" s="25"/>
    </row>
    <row r="1519" spans="9:9">
      <c r="I1519" s="25"/>
    </row>
    <row r="1520" spans="9:9">
      <c r="I1520" s="25"/>
    </row>
    <row r="1521" spans="9:9">
      <c r="I1521" s="25"/>
    </row>
    <row r="1522" spans="9:9">
      <c r="I1522" s="25"/>
    </row>
    <row r="1523" spans="9:9">
      <c r="I1523" s="25"/>
    </row>
    <row r="1524" spans="9:9">
      <c r="I1524" s="25"/>
    </row>
    <row r="1525" spans="9:9">
      <c r="I1525" s="25"/>
    </row>
    <row r="1526" spans="9:9">
      <c r="I1526" s="25"/>
    </row>
    <row r="1527" spans="9:9">
      <c r="I1527" s="25"/>
    </row>
    <row r="1528" spans="9:9">
      <c r="I1528" s="25"/>
    </row>
    <row r="1529" spans="9:9">
      <c r="I1529" s="25"/>
    </row>
    <row r="1530" spans="9:9">
      <c r="I1530" s="25"/>
    </row>
    <row r="1531" spans="9:9">
      <c r="I1531" s="25"/>
    </row>
    <row r="1532" spans="9:9">
      <c r="I1532" s="25"/>
    </row>
    <row r="1533" spans="9:9">
      <c r="I1533" s="25"/>
    </row>
    <row r="1534" spans="9:9">
      <c r="I1534" s="25"/>
    </row>
    <row r="1535" spans="9:9">
      <c r="I1535" s="25"/>
    </row>
    <row r="1536" spans="9:9">
      <c r="I1536" s="25"/>
    </row>
    <row r="1537" spans="9:9">
      <c r="I1537" s="25"/>
    </row>
    <row r="1538" spans="9:9">
      <c r="I1538" s="25"/>
    </row>
    <row r="1539" spans="9:9">
      <c r="I1539" s="25"/>
    </row>
    <row r="1540" spans="9:9">
      <c r="I1540" s="25"/>
    </row>
    <row r="1541" spans="9:9">
      <c r="I1541" s="25"/>
    </row>
    <row r="1542" spans="9:9">
      <c r="I1542" s="25"/>
    </row>
    <row r="1543" spans="9:9">
      <c r="I1543" s="25"/>
    </row>
    <row r="1544" spans="9:9">
      <c r="I1544" s="25"/>
    </row>
    <row r="1545" spans="9:9">
      <c r="I1545" s="25"/>
    </row>
    <row r="1546" spans="9:9">
      <c r="I1546" s="25"/>
    </row>
    <row r="1547" spans="9:9">
      <c r="I1547" s="25"/>
    </row>
    <row r="1548" spans="9:9">
      <c r="I1548" s="25"/>
    </row>
    <row r="1549" spans="9:9">
      <c r="I1549" s="25"/>
    </row>
    <row r="1550" spans="9:9">
      <c r="I1550" s="25"/>
    </row>
    <row r="1551" spans="9:9">
      <c r="I1551" s="25"/>
    </row>
    <row r="1552" spans="9:9">
      <c r="I1552" s="25"/>
    </row>
    <row r="1553" spans="9:9">
      <c r="I1553" s="25"/>
    </row>
    <row r="1554" spans="9:9">
      <c r="I1554" s="25"/>
    </row>
    <row r="1555" spans="9:9">
      <c r="I1555" s="25"/>
    </row>
    <row r="1556" spans="9:9">
      <c r="I1556" s="25"/>
    </row>
    <row r="1557" spans="9:9">
      <c r="I1557" s="25"/>
    </row>
    <row r="1558" spans="9:9">
      <c r="I1558" s="25"/>
    </row>
    <row r="1559" spans="9:9">
      <c r="I1559" s="25"/>
    </row>
    <row r="1560" spans="9:9">
      <c r="I1560" s="25"/>
    </row>
    <row r="1561" spans="9:9">
      <c r="I1561" s="25"/>
    </row>
    <row r="1562" spans="9:9">
      <c r="I1562" s="25"/>
    </row>
    <row r="1563" spans="9:9">
      <c r="I1563" s="25"/>
    </row>
    <row r="1564" spans="9:9">
      <c r="I1564" s="25"/>
    </row>
    <row r="1565" spans="9:9">
      <c r="I1565" s="25"/>
    </row>
    <row r="1566" spans="9:9">
      <c r="I1566" s="25"/>
    </row>
    <row r="1567" spans="9:9">
      <c r="I1567" s="25"/>
    </row>
    <row r="1568" spans="9:9">
      <c r="I1568" s="25"/>
    </row>
    <row r="1569" spans="9:9">
      <c r="I1569" s="25"/>
    </row>
    <row r="1570" spans="9:9">
      <c r="I1570" s="25"/>
    </row>
    <row r="1571" spans="9:9">
      <c r="I1571" s="25"/>
    </row>
    <row r="1572" spans="9:9">
      <c r="I1572" s="25"/>
    </row>
    <row r="1573" spans="9:9">
      <c r="I1573" s="25"/>
    </row>
    <row r="1574" spans="9:9">
      <c r="I1574" s="25"/>
    </row>
    <row r="1575" spans="9:9">
      <c r="I1575" s="25"/>
    </row>
    <row r="1576" spans="9:9">
      <c r="I1576" s="25"/>
    </row>
    <row r="1577" spans="9:9">
      <c r="I1577" s="25"/>
    </row>
    <row r="1578" spans="9:9">
      <c r="I1578" s="25"/>
    </row>
    <row r="1579" spans="9:9">
      <c r="I1579" s="25"/>
    </row>
    <row r="1580" spans="9:9">
      <c r="I1580" s="25"/>
    </row>
    <row r="1581" spans="9:9">
      <c r="I1581" s="25"/>
    </row>
    <row r="1582" spans="9:9">
      <c r="I1582" s="25"/>
    </row>
    <row r="1583" spans="9:9">
      <c r="I1583" s="25"/>
    </row>
    <row r="1584" spans="9:9">
      <c r="I1584" s="25"/>
    </row>
    <row r="1585" spans="9:9">
      <c r="I1585" s="25"/>
    </row>
    <row r="1586" spans="9:9">
      <c r="I1586" s="25"/>
    </row>
    <row r="1587" spans="9:9">
      <c r="I1587" s="25"/>
    </row>
    <row r="1588" spans="9:9">
      <c r="I1588" s="25"/>
    </row>
    <row r="1589" spans="9:9">
      <c r="I1589" s="25"/>
    </row>
    <row r="1590" spans="9:9">
      <c r="I1590" s="25"/>
    </row>
    <row r="1591" spans="9:9">
      <c r="I1591" s="25"/>
    </row>
    <row r="1592" spans="9:9">
      <c r="I1592" s="25"/>
    </row>
    <row r="1593" spans="9:9">
      <c r="I1593" s="25"/>
    </row>
    <row r="1594" spans="9:9">
      <c r="I1594" s="25"/>
    </row>
    <row r="1595" spans="9:9">
      <c r="I1595" s="25"/>
    </row>
    <row r="1596" spans="9:9">
      <c r="I1596" s="25"/>
    </row>
    <row r="1597" spans="9:9">
      <c r="I1597" s="25"/>
    </row>
    <row r="1598" spans="9:9">
      <c r="I1598" s="25"/>
    </row>
    <row r="1599" spans="9:9">
      <c r="I1599" s="25"/>
    </row>
    <row r="1600" spans="9:9">
      <c r="I1600" s="25"/>
    </row>
    <row r="1601" spans="9:9">
      <c r="I1601" s="25"/>
    </row>
    <row r="1602" spans="9:9">
      <c r="I1602" s="25"/>
    </row>
    <row r="1603" spans="9:9">
      <c r="I1603" s="25"/>
    </row>
    <row r="1604" spans="9:9">
      <c r="I1604" s="25"/>
    </row>
    <row r="1605" spans="9:9">
      <c r="I1605" s="25"/>
    </row>
    <row r="1606" spans="9:9">
      <c r="I1606" s="25"/>
    </row>
    <row r="1607" spans="9:9">
      <c r="I1607" s="25"/>
    </row>
    <row r="1608" spans="9:9">
      <c r="I1608" s="25"/>
    </row>
    <row r="1609" spans="9:9">
      <c r="I1609" s="25"/>
    </row>
    <row r="1610" spans="9:9">
      <c r="I1610" s="25"/>
    </row>
    <row r="1611" spans="9:9">
      <c r="I1611" s="25"/>
    </row>
    <row r="1612" spans="9:9">
      <c r="I1612" s="25"/>
    </row>
    <row r="1613" spans="9:9">
      <c r="I1613" s="25"/>
    </row>
    <row r="1614" spans="9:9">
      <c r="I1614" s="25"/>
    </row>
    <row r="1615" spans="9:9">
      <c r="I1615" s="25"/>
    </row>
    <row r="1616" spans="9:9">
      <c r="I1616" s="25"/>
    </row>
    <row r="1617" spans="9:9">
      <c r="I1617" s="25"/>
    </row>
    <row r="1618" spans="9:9">
      <c r="I1618" s="25"/>
    </row>
    <row r="1619" spans="9:9">
      <c r="I1619" s="25"/>
    </row>
    <row r="1620" spans="9:9">
      <c r="I1620" s="25"/>
    </row>
    <row r="1621" spans="9:9">
      <c r="I1621" s="25"/>
    </row>
    <row r="1622" spans="9:9">
      <c r="I1622" s="25"/>
    </row>
    <row r="1623" spans="9:9">
      <c r="I1623" s="25"/>
    </row>
    <row r="1624" spans="9:9">
      <c r="I1624" s="25"/>
    </row>
    <row r="1625" spans="9:9">
      <c r="I1625" s="25"/>
    </row>
    <row r="1626" spans="9:9">
      <c r="I1626" s="25"/>
    </row>
    <row r="1627" spans="9:9">
      <c r="I1627" s="25"/>
    </row>
    <row r="1628" spans="9:9">
      <c r="I1628" s="25"/>
    </row>
    <row r="1629" spans="9:9">
      <c r="I1629" s="25"/>
    </row>
    <row r="1630" spans="9:9">
      <c r="I1630" s="25"/>
    </row>
    <row r="1631" spans="9:9">
      <c r="I1631" s="25"/>
    </row>
    <row r="1632" spans="9:9">
      <c r="I1632" s="25"/>
    </row>
    <row r="1633" spans="9:9">
      <c r="I1633" s="25"/>
    </row>
    <row r="1634" spans="9:9">
      <c r="I1634" s="25"/>
    </row>
    <row r="1635" spans="9:9">
      <c r="I1635" s="25"/>
    </row>
    <row r="1636" spans="9:9">
      <c r="I1636" s="25"/>
    </row>
    <row r="1637" spans="9:9">
      <c r="I1637" s="25"/>
    </row>
    <row r="1638" spans="9:9">
      <c r="I1638" s="25"/>
    </row>
    <row r="1639" spans="9:9">
      <c r="I1639" s="25"/>
    </row>
    <row r="1640" spans="9:9">
      <c r="I1640" s="25"/>
    </row>
    <row r="1641" spans="9:9">
      <c r="I1641" s="25"/>
    </row>
    <row r="1642" spans="9:9">
      <c r="I1642" s="25"/>
    </row>
    <row r="1643" spans="9:9">
      <c r="I1643" s="25"/>
    </row>
    <row r="1644" spans="9:9">
      <c r="I1644" s="25"/>
    </row>
    <row r="1645" spans="9:9">
      <c r="I1645" s="25"/>
    </row>
    <row r="1646" spans="9:9">
      <c r="I1646" s="25"/>
    </row>
    <row r="1647" spans="9:9">
      <c r="I1647" s="25"/>
    </row>
    <row r="1648" spans="9:9">
      <c r="I1648" s="25"/>
    </row>
    <row r="1649" spans="9:9">
      <c r="I1649" s="25"/>
    </row>
    <row r="1650" spans="9:9">
      <c r="I1650" s="25"/>
    </row>
    <row r="1651" spans="9:9">
      <c r="I1651" s="25"/>
    </row>
    <row r="1652" spans="9:9">
      <c r="I1652" s="25"/>
    </row>
    <row r="1653" spans="9:9">
      <c r="I1653" s="25"/>
    </row>
    <row r="1654" spans="9:9">
      <c r="I1654" s="25"/>
    </row>
    <row r="1655" spans="9:9">
      <c r="I1655" s="25"/>
    </row>
    <row r="1656" spans="9:9">
      <c r="I1656" s="25"/>
    </row>
    <row r="1657" spans="9:9">
      <c r="I1657" s="25"/>
    </row>
    <row r="1658" spans="9:9">
      <c r="I1658" s="25"/>
    </row>
    <row r="1659" spans="9:9">
      <c r="I1659" s="25"/>
    </row>
    <row r="1660" spans="9:9">
      <c r="I1660" s="25"/>
    </row>
    <row r="1661" spans="9:9">
      <c r="I1661" s="25"/>
    </row>
    <row r="1662" spans="9:9">
      <c r="I1662" s="25"/>
    </row>
    <row r="1663" spans="9:9">
      <c r="I1663" s="25"/>
    </row>
    <row r="1664" spans="9:9">
      <c r="I1664" s="25"/>
    </row>
    <row r="1665" spans="9:9">
      <c r="I1665" s="25"/>
    </row>
    <row r="1666" spans="9:9">
      <c r="I1666" s="25"/>
    </row>
    <row r="1667" spans="9:9">
      <c r="I1667" s="25"/>
    </row>
    <row r="1668" spans="9:9">
      <c r="I1668" s="25"/>
    </row>
    <row r="1669" spans="9:9">
      <c r="I1669" s="25"/>
    </row>
    <row r="1670" spans="9:9">
      <c r="I1670" s="25"/>
    </row>
    <row r="1671" spans="9:9">
      <c r="I1671" s="25"/>
    </row>
    <row r="1672" spans="9:9">
      <c r="I1672" s="25"/>
    </row>
    <row r="1673" spans="9:9">
      <c r="I1673" s="25"/>
    </row>
    <row r="1674" spans="9:9">
      <c r="I1674" s="25"/>
    </row>
    <row r="1675" spans="9:9">
      <c r="I1675" s="25"/>
    </row>
    <row r="1676" spans="9:9">
      <c r="I1676" s="25"/>
    </row>
    <row r="1677" spans="9:9">
      <c r="I1677" s="25"/>
    </row>
    <row r="1678" spans="9:9">
      <c r="I1678" s="25"/>
    </row>
    <row r="1679" spans="9:9">
      <c r="I1679" s="25"/>
    </row>
    <row r="1680" spans="9:9">
      <c r="I1680" s="25"/>
    </row>
    <row r="1681" spans="9:9">
      <c r="I1681" s="25"/>
    </row>
    <row r="1682" spans="9:9">
      <c r="I1682" s="25"/>
    </row>
    <row r="1683" spans="9:9">
      <c r="I1683" s="25"/>
    </row>
    <row r="1684" spans="9:9">
      <c r="I1684" s="25"/>
    </row>
    <row r="1685" spans="9:9">
      <c r="I1685" s="25"/>
    </row>
    <row r="1686" spans="9:9">
      <c r="I1686" s="25"/>
    </row>
    <row r="1687" spans="9:9">
      <c r="I1687" s="25"/>
    </row>
    <row r="1688" spans="9:9">
      <c r="I1688" s="25"/>
    </row>
    <row r="1689" spans="9:9">
      <c r="I1689" s="25"/>
    </row>
    <row r="1690" spans="9:9">
      <c r="I1690" s="25"/>
    </row>
    <row r="1691" spans="9:9">
      <c r="I1691" s="25"/>
    </row>
    <row r="1692" spans="9:9">
      <c r="I1692" s="25"/>
    </row>
    <row r="1693" spans="9:9">
      <c r="I1693" s="25"/>
    </row>
    <row r="1694" spans="9:9">
      <c r="I1694" s="25"/>
    </row>
    <row r="1695" spans="9:9">
      <c r="I1695" s="25"/>
    </row>
    <row r="1696" spans="9:9">
      <c r="I1696" s="25"/>
    </row>
    <row r="1697" spans="9:9">
      <c r="I1697" s="25"/>
    </row>
    <row r="1698" spans="9:9">
      <c r="I1698" s="25"/>
    </row>
    <row r="1699" spans="9:9">
      <c r="I1699" s="25"/>
    </row>
    <row r="1700" spans="9:9">
      <c r="I1700" s="25"/>
    </row>
    <row r="1701" spans="9:9">
      <c r="I1701" s="25"/>
    </row>
    <row r="1702" spans="9:9">
      <c r="I1702" s="25"/>
    </row>
    <row r="1703" spans="9:9">
      <c r="I1703" s="25"/>
    </row>
    <row r="1704" spans="9:9">
      <c r="I1704" s="25"/>
    </row>
    <row r="1705" spans="9:9">
      <c r="I1705" s="25"/>
    </row>
    <row r="1706" spans="9:9">
      <c r="I1706" s="25"/>
    </row>
    <row r="1707" spans="9:9">
      <c r="I1707" s="25"/>
    </row>
    <row r="1708" spans="9:9">
      <c r="I1708" s="25"/>
    </row>
    <row r="1709" spans="9:9">
      <c r="I1709" s="25"/>
    </row>
    <row r="1710" spans="9:9">
      <c r="I1710" s="25"/>
    </row>
    <row r="1711" spans="9:9">
      <c r="I1711" s="25"/>
    </row>
    <row r="1712" spans="9:9">
      <c r="I1712" s="25"/>
    </row>
    <row r="1713" spans="9:9">
      <c r="I1713" s="25"/>
    </row>
    <row r="1714" spans="9:9">
      <c r="I1714" s="25"/>
    </row>
    <row r="1715" spans="9:9">
      <c r="I1715" s="25"/>
    </row>
    <row r="1716" spans="9:9">
      <c r="I1716" s="25"/>
    </row>
    <row r="1717" spans="9:9">
      <c r="I1717" s="25"/>
    </row>
    <row r="1718" spans="9:9">
      <c r="I1718" s="25"/>
    </row>
    <row r="1719" spans="9:9">
      <c r="I1719" s="25"/>
    </row>
    <row r="1720" spans="9:9">
      <c r="I1720" s="25"/>
    </row>
    <row r="1721" spans="9:9">
      <c r="I1721" s="25"/>
    </row>
    <row r="1722" spans="9:9">
      <c r="I1722" s="25"/>
    </row>
    <row r="1723" spans="9:9">
      <c r="I1723" s="25"/>
    </row>
    <row r="1724" spans="9:9">
      <c r="I1724" s="25"/>
    </row>
    <row r="1725" spans="9:9">
      <c r="I1725" s="25"/>
    </row>
    <row r="1726" spans="9:9">
      <c r="I1726" s="25"/>
    </row>
    <row r="1727" spans="9:9">
      <c r="I1727" s="25"/>
    </row>
    <row r="1728" spans="9:9">
      <c r="I1728" s="25"/>
    </row>
    <row r="1729" spans="9:9">
      <c r="I1729" s="25"/>
    </row>
    <row r="1730" spans="9:9">
      <c r="I1730" s="25"/>
    </row>
    <row r="1731" spans="9:9">
      <c r="I1731" s="25"/>
    </row>
    <row r="1732" spans="9:9">
      <c r="I1732" s="25"/>
    </row>
    <row r="1733" spans="9:9">
      <c r="I1733" s="25"/>
    </row>
    <row r="1734" spans="9:9">
      <c r="I1734" s="25"/>
    </row>
    <row r="1735" spans="9:9">
      <c r="I1735" s="25"/>
    </row>
    <row r="1736" spans="9:9">
      <c r="I1736" s="25"/>
    </row>
    <row r="1737" spans="9:9">
      <c r="I1737" s="25"/>
    </row>
    <row r="1738" spans="9:9">
      <c r="I1738" s="25"/>
    </row>
    <row r="1739" spans="9:9">
      <c r="I1739" s="25"/>
    </row>
    <row r="1740" spans="9:9">
      <c r="I1740" s="25"/>
    </row>
    <row r="1741" spans="9:9">
      <c r="I1741" s="25"/>
    </row>
    <row r="1742" spans="9:9">
      <c r="I1742" s="25"/>
    </row>
    <row r="1743" spans="9:9">
      <c r="I1743" s="25"/>
    </row>
    <row r="1744" spans="9:9">
      <c r="I1744" s="25"/>
    </row>
    <row r="1745" spans="9:9">
      <c r="I1745" s="25"/>
    </row>
    <row r="1746" spans="9:9">
      <c r="I1746" s="25"/>
    </row>
    <row r="1747" spans="9:9">
      <c r="I1747" s="25"/>
    </row>
    <row r="1748" spans="9:9">
      <c r="I1748" s="25"/>
    </row>
    <row r="1749" spans="9:9">
      <c r="I1749" s="25"/>
    </row>
    <row r="1750" spans="9:9">
      <c r="I1750" s="25"/>
    </row>
    <row r="1751" spans="9:9">
      <c r="I1751" s="25"/>
    </row>
    <row r="1752" spans="9:9">
      <c r="I1752" s="25"/>
    </row>
    <row r="1753" spans="9:9">
      <c r="I1753" s="25"/>
    </row>
    <row r="1754" spans="9:9">
      <c r="I1754" s="25"/>
    </row>
    <row r="1755" spans="9:9">
      <c r="I1755" s="25"/>
    </row>
    <row r="1756" spans="9:9">
      <c r="I1756" s="25"/>
    </row>
    <row r="1757" spans="9:9">
      <c r="I1757" s="25"/>
    </row>
    <row r="1758" spans="9:9">
      <c r="I1758" s="25"/>
    </row>
    <row r="1759" spans="9:9">
      <c r="I1759" s="25"/>
    </row>
    <row r="1760" spans="9:9">
      <c r="I1760" s="25"/>
    </row>
    <row r="1761" spans="9:9">
      <c r="I1761" s="25"/>
    </row>
    <row r="1762" spans="9:9">
      <c r="I1762" s="25"/>
    </row>
    <row r="1763" spans="9:9">
      <c r="I1763" s="25"/>
    </row>
    <row r="1764" spans="9:9">
      <c r="I1764" s="25"/>
    </row>
    <row r="1765" spans="9:9">
      <c r="I1765" s="25"/>
    </row>
    <row r="1766" spans="9:9">
      <c r="I1766" s="25"/>
    </row>
    <row r="1767" spans="9:9">
      <c r="I1767" s="25"/>
    </row>
    <row r="1768" spans="9:9">
      <c r="I1768" s="25"/>
    </row>
    <row r="1769" spans="9:9">
      <c r="I1769" s="25"/>
    </row>
    <row r="1770" spans="9:9">
      <c r="I1770" s="25"/>
    </row>
    <row r="1771" spans="9:9">
      <c r="I1771" s="25"/>
    </row>
    <row r="1772" spans="9:9">
      <c r="I1772" s="25"/>
    </row>
    <row r="1773" spans="9:9">
      <c r="I1773" s="25"/>
    </row>
    <row r="1774" spans="9:9">
      <c r="I1774" s="25"/>
    </row>
    <row r="1775" spans="9:9">
      <c r="I1775" s="25"/>
    </row>
    <row r="1776" spans="9:9">
      <c r="I1776" s="25"/>
    </row>
    <row r="1777" spans="9:9">
      <c r="I1777" s="25"/>
    </row>
    <row r="1778" spans="9:9">
      <c r="I1778" s="25"/>
    </row>
    <row r="1779" spans="9:9">
      <c r="I1779" s="25"/>
    </row>
    <row r="1780" spans="9:9">
      <c r="I1780" s="25"/>
    </row>
    <row r="1781" spans="9:9">
      <c r="I1781" s="25"/>
    </row>
    <row r="1782" spans="9:9">
      <c r="I1782" s="25"/>
    </row>
    <row r="1783" spans="9:9">
      <c r="I1783" s="25"/>
    </row>
    <row r="1784" spans="9:9">
      <c r="I1784" s="25"/>
    </row>
    <row r="1785" spans="9:9">
      <c r="I1785" s="25"/>
    </row>
    <row r="1786" spans="9:9">
      <c r="I1786" s="25"/>
    </row>
    <row r="1787" spans="9:9">
      <c r="I1787" s="25"/>
    </row>
    <row r="1788" spans="9:9">
      <c r="I1788" s="25"/>
    </row>
    <row r="1789" spans="9:9">
      <c r="I1789" s="25"/>
    </row>
    <row r="1790" spans="9:9">
      <c r="I1790" s="25"/>
    </row>
    <row r="1791" spans="9:9">
      <c r="I1791" s="25"/>
    </row>
    <row r="1792" spans="9:9">
      <c r="I1792" s="25"/>
    </row>
    <row r="1793" spans="9:9">
      <c r="I1793" s="25"/>
    </row>
    <row r="1794" spans="9:9">
      <c r="I1794" s="25"/>
    </row>
    <row r="1795" spans="9:9">
      <c r="I1795" s="25"/>
    </row>
    <row r="1796" spans="9:9">
      <c r="I1796" s="25"/>
    </row>
    <row r="1797" spans="9:9">
      <c r="I1797" s="25"/>
    </row>
    <row r="1798" spans="9:9">
      <c r="I1798" s="25"/>
    </row>
    <row r="1799" spans="9:9">
      <c r="I1799" s="25"/>
    </row>
    <row r="1800" spans="9:9">
      <c r="I1800" s="25"/>
    </row>
    <row r="1801" spans="9:9">
      <c r="I1801" s="25"/>
    </row>
    <row r="1802" spans="9:9">
      <c r="I1802" s="25"/>
    </row>
    <row r="1803" spans="9:9">
      <c r="I1803" s="25"/>
    </row>
    <row r="1804" spans="9:9">
      <c r="I1804" s="25"/>
    </row>
    <row r="1805" spans="9:9">
      <c r="I1805" s="25"/>
    </row>
    <row r="1806" spans="9:9">
      <c r="I1806" s="25"/>
    </row>
    <row r="1807" spans="9:9">
      <c r="I1807" s="25"/>
    </row>
    <row r="1808" spans="9:9">
      <c r="I1808" s="25"/>
    </row>
    <row r="1809" spans="9:9">
      <c r="I1809" s="25"/>
    </row>
    <row r="1810" spans="9:9">
      <c r="I1810" s="25"/>
    </row>
    <row r="1811" spans="9:9">
      <c r="I1811" s="25"/>
    </row>
    <row r="1812" spans="9:9">
      <c r="I1812" s="25"/>
    </row>
    <row r="1813" spans="9:9">
      <c r="I1813" s="25"/>
    </row>
    <row r="1814" spans="9:9">
      <c r="I1814" s="25"/>
    </row>
    <row r="1815" spans="9:9">
      <c r="I1815" s="25"/>
    </row>
    <row r="1816" spans="9:9">
      <c r="I1816" s="25"/>
    </row>
    <row r="1817" spans="9:9">
      <c r="I1817" s="25"/>
    </row>
    <row r="1818" spans="9:9">
      <c r="I1818" s="25"/>
    </row>
    <row r="1819" spans="9:9">
      <c r="I1819" s="25"/>
    </row>
    <row r="1820" spans="9:9">
      <c r="I1820" s="25"/>
    </row>
    <row r="1821" spans="9:9">
      <c r="I1821" s="25"/>
    </row>
    <row r="1822" spans="9:9">
      <c r="I1822" s="25"/>
    </row>
    <row r="1823" spans="9:9">
      <c r="I1823" s="25"/>
    </row>
    <row r="1824" spans="9:9">
      <c r="I1824" s="25"/>
    </row>
    <row r="1825" spans="9:9">
      <c r="I1825" s="25"/>
    </row>
    <row r="1826" spans="9:9">
      <c r="I1826" s="25"/>
    </row>
    <row r="1827" spans="9:9">
      <c r="I1827" s="25"/>
    </row>
    <row r="1828" spans="9:9">
      <c r="I1828" s="25"/>
    </row>
    <row r="1829" spans="9:9">
      <c r="I1829" s="25"/>
    </row>
    <row r="1830" spans="9:9">
      <c r="I1830" s="25"/>
    </row>
    <row r="1831" spans="9:9">
      <c r="I1831" s="25"/>
    </row>
    <row r="1832" spans="9:9">
      <c r="I1832" s="25"/>
    </row>
    <row r="1833" spans="9:9">
      <c r="I1833" s="25"/>
    </row>
    <row r="1834" spans="9:9">
      <c r="I1834" s="25"/>
    </row>
    <row r="1835" spans="9:9">
      <c r="I1835" s="25"/>
    </row>
    <row r="1836" spans="9:9">
      <c r="I1836" s="25"/>
    </row>
    <row r="1837" spans="9:9">
      <c r="I1837" s="25"/>
    </row>
    <row r="1838" spans="9:9">
      <c r="I1838" s="25"/>
    </row>
    <row r="1839" spans="9:9">
      <c r="I1839" s="25"/>
    </row>
    <row r="1840" spans="9:9">
      <c r="I1840" s="25"/>
    </row>
    <row r="1841" spans="9:9">
      <c r="I1841" s="25"/>
    </row>
    <row r="1842" spans="9:9">
      <c r="I1842" s="25"/>
    </row>
    <row r="1843" spans="9:9">
      <c r="I1843" s="25"/>
    </row>
    <row r="1844" spans="9:9">
      <c r="I1844" s="25"/>
    </row>
    <row r="1845" spans="9:9">
      <c r="I1845" s="25"/>
    </row>
    <row r="1846" spans="9:9">
      <c r="I1846" s="25"/>
    </row>
    <row r="1847" spans="9:9">
      <c r="I1847" s="25"/>
    </row>
    <row r="1848" spans="9:9">
      <c r="I1848" s="25"/>
    </row>
    <row r="1849" spans="9:9">
      <c r="I1849" s="25"/>
    </row>
    <row r="1850" spans="9:9">
      <c r="I1850" s="25"/>
    </row>
    <row r="1851" spans="9:9">
      <c r="I1851" s="25"/>
    </row>
    <row r="1852" spans="9:9">
      <c r="I1852" s="25"/>
    </row>
    <row r="1853" spans="9:9">
      <c r="I1853" s="25"/>
    </row>
    <row r="1854" spans="9:9">
      <c r="I1854" s="25"/>
    </row>
    <row r="1855" spans="9:9">
      <c r="I1855" s="25"/>
    </row>
    <row r="1856" spans="9:9">
      <c r="I1856" s="25"/>
    </row>
    <row r="1857" spans="9:9">
      <c r="I1857" s="25"/>
    </row>
    <row r="1858" spans="9:9">
      <c r="I1858" s="25"/>
    </row>
    <row r="1859" spans="9:9">
      <c r="I1859" s="25"/>
    </row>
    <row r="1860" spans="9:9">
      <c r="I1860" s="25"/>
    </row>
    <row r="1861" spans="9:9">
      <c r="I1861" s="25"/>
    </row>
    <row r="1862" spans="9:9">
      <c r="I1862" s="25"/>
    </row>
    <row r="1863" spans="9:9">
      <c r="I1863" s="25"/>
    </row>
    <row r="1864" spans="9:9">
      <c r="I1864" s="25"/>
    </row>
    <row r="1865" spans="9:9">
      <c r="I1865" s="25"/>
    </row>
    <row r="1866" spans="9:9">
      <c r="I1866" s="25"/>
    </row>
    <row r="1867" spans="9:9">
      <c r="I1867" s="25"/>
    </row>
    <row r="1868" spans="9:9">
      <c r="I1868" s="25"/>
    </row>
    <row r="1869" spans="9:9">
      <c r="I1869" s="25"/>
    </row>
    <row r="1870" spans="9:9">
      <c r="I1870" s="25"/>
    </row>
    <row r="1871" spans="9:9">
      <c r="I1871" s="25"/>
    </row>
    <row r="1872" spans="9:9">
      <c r="I1872" s="25"/>
    </row>
    <row r="1873" spans="9:9">
      <c r="I1873" s="25"/>
    </row>
    <row r="1874" spans="9:9">
      <c r="I1874" s="25"/>
    </row>
    <row r="1875" spans="9:9">
      <c r="I1875" s="25"/>
    </row>
    <row r="1876" spans="9:9">
      <c r="I1876" s="25"/>
    </row>
    <row r="1877" spans="9:9">
      <c r="I1877" s="25"/>
    </row>
    <row r="1878" spans="9:9">
      <c r="I1878" s="25"/>
    </row>
    <row r="1879" spans="9:9">
      <c r="I1879" s="25"/>
    </row>
    <row r="1880" spans="9:9">
      <c r="I1880" s="25"/>
    </row>
    <row r="1881" spans="9:9">
      <c r="I1881" s="25"/>
    </row>
    <row r="1882" spans="9:9">
      <c r="I1882" s="25"/>
    </row>
    <row r="1883" spans="9:9">
      <c r="I1883" s="25"/>
    </row>
    <row r="1884" spans="9:9">
      <c r="I1884" s="25"/>
    </row>
    <row r="1885" spans="9:9">
      <c r="I1885" s="25"/>
    </row>
    <row r="1886" spans="9:9">
      <c r="I1886" s="25"/>
    </row>
    <row r="1887" spans="9:9">
      <c r="I1887" s="25"/>
    </row>
    <row r="1888" spans="9:9">
      <c r="I1888" s="25"/>
    </row>
    <row r="1889" spans="9:9">
      <c r="I1889" s="25"/>
    </row>
    <row r="1890" spans="9:9">
      <c r="I1890" s="25"/>
    </row>
    <row r="1891" spans="9:9">
      <c r="I1891" s="25"/>
    </row>
    <row r="1892" spans="9:9">
      <c r="I1892" s="25"/>
    </row>
    <row r="1893" spans="9:9">
      <c r="I1893" s="25"/>
    </row>
    <row r="1894" spans="9:9">
      <c r="I1894" s="25"/>
    </row>
    <row r="1895" spans="9:9">
      <c r="I1895" s="25"/>
    </row>
    <row r="1896" spans="9:9">
      <c r="I1896" s="25"/>
    </row>
    <row r="1897" spans="9:9">
      <c r="I1897" s="25"/>
    </row>
    <row r="1898" spans="9:9">
      <c r="I1898" s="25"/>
    </row>
    <row r="1899" spans="9:9">
      <c r="I1899" s="25"/>
    </row>
    <row r="1900" spans="9:9">
      <c r="I1900" s="25"/>
    </row>
    <row r="1901" spans="9:9">
      <c r="I1901" s="25"/>
    </row>
    <row r="1902" spans="9:9">
      <c r="I1902" s="25"/>
    </row>
    <row r="1903" spans="9:9">
      <c r="I1903" s="25"/>
    </row>
    <row r="1904" spans="9:9">
      <c r="I1904" s="25"/>
    </row>
    <row r="1905" spans="9:9">
      <c r="I1905" s="25"/>
    </row>
    <row r="1906" spans="9:9">
      <c r="I1906" s="25"/>
    </row>
    <row r="1907" spans="9:9">
      <c r="I1907" s="25"/>
    </row>
    <row r="1908" spans="9:9">
      <c r="I1908" s="25"/>
    </row>
    <row r="1909" spans="9:9">
      <c r="I1909" s="25"/>
    </row>
    <row r="1910" spans="9:9">
      <c r="I1910" s="25"/>
    </row>
    <row r="1911" spans="9:9">
      <c r="I1911" s="25"/>
    </row>
    <row r="1912" spans="9:9">
      <c r="I1912" s="25"/>
    </row>
    <row r="1913" spans="9:9">
      <c r="I1913" s="25"/>
    </row>
    <row r="1914" spans="9:9">
      <c r="I1914" s="25"/>
    </row>
    <row r="1915" spans="9:9">
      <c r="I1915" s="25"/>
    </row>
    <row r="1916" spans="9:9">
      <c r="I1916" s="25"/>
    </row>
    <row r="1917" spans="9:9">
      <c r="I1917" s="25"/>
    </row>
    <row r="1918" spans="9:9">
      <c r="I1918" s="25"/>
    </row>
    <row r="1919" spans="9:9">
      <c r="I1919" s="25"/>
    </row>
    <row r="1920" spans="9:9">
      <c r="I1920" s="25"/>
    </row>
    <row r="1921" spans="9:9">
      <c r="I1921" s="25"/>
    </row>
    <row r="1922" spans="9:9">
      <c r="I1922" s="25"/>
    </row>
    <row r="1923" spans="9:9">
      <c r="I1923" s="25"/>
    </row>
    <row r="1924" spans="9:9">
      <c r="I1924" s="25"/>
    </row>
    <row r="1925" spans="9:9">
      <c r="I1925" s="25"/>
    </row>
    <row r="1926" spans="9:9">
      <c r="I1926" s="25"/>
    </row>
    <row r="1927" spans="9:9">
      <c r="I1927" s="25"/>
    </row>
    <row r="1928" spans="9:9">
      <c r="I1928" s="25"/>
    </row>
    <row r="1929" spans="9:9">
      <c r="I1929" s="25"/>
    </row>
    <row r="1930" spans="9:9">
      <c r="I1930" s="25"/>
    </row>
    <row r="1931" spans="9:9">
      <c r="I1931" s="25"/>
    </row>
    <row r="1932" spans="9:9">
      <c r="I1932" s="25"/>
    </row>
    <row r="1933" spans="9:9">
      <c r="I1933" s="25"/>
    </row>
    <row r="1934" spans="9:9">
      <c r="I1934" s="25"/>
    </row>
    <row r="1935" spans="9:9">
      <c r="I1935" s="25"/>
    </row>
    <row r="1936" spans="9:9">
      <c r="I1936" s="25"/>
    </row>
    <row r="1937" spans="9:9">
      <c r="I1937" s="25"/>
    </row>
    <row r="1938" spans="9:9">
      <c r="I1938" s="25"/>
    </row>
    <row r="1939" spans="9:9">
      <c r="I1939" s="25"/>
    </row>
    <row r="1940" spans="9:9">
      <c r="I1940" s="25"/>
    </row>
    <row r="1941" spans="9:9">
      <c r="I1941" s="25"/>
    </row>
    <row r="1942" spans="9:9">
      <c r="I1942" s="25"/>
    </row>
    <row r="1943" spans="9:9">
      <c r="I1943" s="25"/>
    </row>
    <row r="1944" spans="9:9">
      <c r="I1944" s="25"/>
    </row>
    <row r="1945" spans="9:9">
      <c r="I1945" s="25"/>
    </row>
    <row r="1946" spans="9:9">
      <c r="I1946" s="25"/>
    </row>
    <row r="1947" spans="9:9">
      <c r="I1947" s="25"/>
    </row>
    <row r="1948" spans="9:9">
      <c r="I1948" s="25"/>
    </row>
    <row r="1949" spans="9:9">
      <c r="I1949" s="25"/>
    </row>
    <row r="1950" spans="9:9">
      <c r="I1950" s="25"/>
    </row>
    <row r="1951" spans="9:9">
      <c r="I1951" s="25"/>
    </row>
    <row r="1952" spans="9:9">
      <c r="I1952" s="25"/>
    </row>
    <row r="1953" spans="9:9">
      <c r="I1953" s="25"/>
    </row>
    <row r="1954" spans="9:9">
      <c r="I1954" s="25"/>
    </row>
    <row r="1955" spans="9:9">
      <c r="I1955" s="25"/>
    </row>
    <row r="1956" spans="9:9">
      <c r="I1956" s="25"/>
    </row>
    <row r="1957" spans="9:9">
      <c r="I1957" s="25"/>
    </row>
    <row r="1958" spans="9:9">
      <c r="I1958" s="25"/>
    </row>
    <row r="1959" spans="9:9">
      <c r="I1959" s="25"/>
    </row>
    <row r="1960" spans="9:9">
      <c r="I1960" s="25"/>
    </row>
    <row r="1961" spans="9:9">
      <c r="I1961" s="25"/>
    </row>
    <row r="1962" spans="9:9">
      <c r="I1962" s="25"/>
    </row>
    <row r="1963" spans="9:9">
      <c r="I1963" s="25"/>
    </row>
    <row r="1964" spans="9:9">
      <c r="I1964" s="25"/>
    </row>
    <row r="1965" spans="9:9">
      <c r="I1965" s="25"/>
    </row>
    <row r="1966" spans="9:9">
      <c r="I1966" s="25"/>
    </row>
    <row r="1967" spans="9:9">
      <c r="I1967" s="25"/>
    </row>
    <row r="1968" spans="9:9">
      <c r="I1968" s="25"/>
    </row>
    <row r="1969" spans="9:9">
      <c r="I1969" s="25"/>
    </row>
    <row r="1970" spans="9:9">
      <c r="I1970" s="25"/>
    </row>
    <row r="1971" spans="9:9">
      <c r="I1971" s="25"/>
    </row>
    <row r="1972" spans="9:9">
      <c r="I1972" s="25"/>
    </row>
    <row r="1973" spans="9:9">
      <c r="I1973" s="25"/>
    </row>
    <row r="1974" spans="9:9">
      <c r="I1974" s="25"/>
    </row>
    <row r="1975" spans="9:9">
      <c r="I1975" s="25"/>
    </row>
    <row r="1976" spans="9:9">
      <c r="I1976" s="25"/>
    </row>
    <row r="1977" spans="9:9">
      <c r="I1977" s="25"/>
    </row>
    <row r="1978" spans="9:9">
      <c r="I1978" s="25"/>
    </row>
    <row r="1979" spans="9:9">
      <c r="I1979" s="25"/>
    </row>
    <row r="1980" spans="9:9">
      <c r="I1980" s="25"/>
    </row>
    <row r="1981" spans="9:9">
      <c r="I1981" s="25"/>
    </row>
    <row r="1982" spans="9:9">
      <c r="I1982" s="25"/>
    </row>
    <row r="1983" spans="9:9">
      <c r="I1983" s="25"/>
    </row>
    <row r="1984" spans="9:9">
      <c r="I1984" s="25"/>
    </row>
    <row r="1985" spans="9:9">
      <c r="I1985" s="25"/>
    </row>
    <row r="1986" spans="9:9">
      <c r="I1986" s="25"/>
    </row>
    <row r="1987" spans="9:9">
      <c r="I1987" s="25"/>
    </row>
    <row r="1988" spans="9:9">
      <c r="I1988" s="25"/>
    </row>
    <row r="1989" spans="9:9">
      <c r="I1989" s="25"/>
    </row>
    <row r="1990" spans="9:9">
      <c r="I1990" s="25"/>
    </row>
    <row r="1991" spans="9:9">
      <c r="I1991" s="25"/>
    </row>
    <row r="1992" spans="9:9">
      <c r="I1992" s="25"/>
    </row>
    <row r="1993" spans="9:9">
      <c r="I1993" s="25"/>
    </row>
    <row r="1994" spans="9:9">
      <c r="I1994" s="25"/>
    </row>
    <row r="1995" spans="9:9">
      <c r="I1995" s="25"/>
    </row>
    <row r="1996" spans="9:9">
      <c r="I1996" s="25"/>
    </row>
    <row r="1997" spans="9:9">
      <c r="I1997" s="25"/>
    </row>
    <row r="1998" spans="9:9">
      <c r="I1998" s="25"/>
    </row>
    <row r="1999" spans="9:9">
      <c r="I1999" s="25"/>
    </row>
    <row r="2000" spans="9:9">
      <c r="I2000" s="25"/>
    </row>
    <row r="2001" spans="9:9">
      <c r="I2001" s="25"/>
    </row>
    <row r="2002" spans="9:9">
      <c r="I2002" s="25"/>
    </row>
    <row r="2003" spans="9:9">
      <c r="I2003" s="25"/>
    </row>
    <row r="2004" spans="9:9">
      <c r="I2004" s="25"/>
    </row>
    <row r="2005" spans="9:9">
      <c r="I2005" s="25"/>
    </row>
    <row r="2006" spans="9:9">
      <c r="I2006" s="25"/>
    </row>
    <row r="2007" spans="9:9">
      <c r="I2007" s="25"/>
    </row>
    <row r="2008" spans="9:9">
      <c r="I2008" s="25"/>
    </row>
    <row r="2009" spans="9:9">
      <c r="I2009" s="25"/>
    </row>
    <row r="2010" spans="9:9">
      <c r="I2010" s="25"/>
    </row>
    <row r="2011" spans="9:9">
      <c r="I2011" s="25"/>
    </row>
    <row r="2012" spans="9:9">
      <c r="I2012" s="25"/>
    </row>
    <row r="2013" spans="9:9">
      <c r="I2013" s="25"/>
    </row>
    <row r="2014" spans="9:9">
      <c r="I2014" s="25"/>
    </row>
    <row r="2015" spans="9:9">
      <c r="I2015" s="25"/>
    </row>
    <row r="2016" spans="9:9">
      <c r="I2016" s="25"/>
    </row>
    <row r="2017" spans="9:9">
      <c r="I2017" s="25"/>
    </row>
    <row r="2018" spans="9:9">
      <c r="I2018" s="25"/>
    </row>
    <row r="2019" spans="9:9">
      <c r="I2019" s="25"/>
    </row>
    <row r="2020" spans="9:9">
      <c r="I2020" s="25"/>
    </row>
    <row r="2021" spans="9:9">
      <c r="I2021" s="25"/>
    </row>
    <row r="2022" spans="9:9">
      <c r="I2022" s="25"/>
    </row>
    <row r="2023" spans="9:9">
      <c r="I2023" s="25"/>
    </row>
    <row r="2024" spans="9:9">
      <c r="I2024" s="25"/>
    </row>
    <row r="2025" spans="9:9">
      <c r="I2025" s="25"/>
    </row>
    <row r="2026" spans="9:9">
      <c r="I2026" s="25"/>
    </row>
    <row r="2027" spans="9:9">
      <c r="I2027" s="25"/>
    </row>
    <row r="2028" spans="9:9">
      <c r="I2028" s="25"/>
    </row>
    <row r="2029" spans="9:9">
      <c r="I2029" s="25"/>
    </row>
    <row r="2030" spans="9:9">
      <c r="I2030" s="25"/>
    </row>
    <row r="2031" spans="9:9">
      <c r="I2031" s="25"/>
    </row>
    <row r="2032" spans="9:9">
      <c r="I2032" s="25"/>
    </row>
    <row r="2033" spans="9:9">
      <c r="I2033" s="25"/>
    </row>
    <row r="2034" spans="9:9">
      <c r="I2034" s="25"/>
    </row>
    <row r="2035" spans="9:9">
      <c r="I2035" s="25"/>
    </row>
    <row r="2036" spans="9:9">
      <c r="I2036" s="25"/>
    </row>
    <row r="2037" spans="9:9">
      <c r="I2037" s="25"/>
    </row>
    <row r="2038" spans="9:9">
      <c r="I2038" s="25"/>
    </row>
    <row r="2039" spans="9:9">
      <c r="I2039" s="25"/>
    </row>
    <row r="2040" spans="9:9">
      <c r="I2040" s="25"/>
    </row>
    <row r="2041" spans="9:9">
      <c r="I2041" s="25"/>
    </row>
    <row r="2042" spans="9:9">
      <c r="I2042" s="25"/>
    </row>
    <row r="2043" spans="9:9">
      <c r="I2043" s="25"/>
    </row>
    <row r="2044" spans="9:9">
      <c r="I2044" s="25"/>
    </row>
    <row r="2045" spans="9:9">
      <c r="I2045" s="25"/>
    </row>
    <row r="2046" spans="9:9">
      <c r="I2046" s="25"/>
    </row>
    <row r="2047" spans="9:9">
      <c r="I2047" s="25"/>
    </row>
    <row r="2048" spans="9:9">
      <c r="I2048" s="25"/>
    </row>
    <row r="2049" spans="9:9">
      <c r="I2049" s="25"/>
    </row>
    <row r="2050" spans="9:9">
      <c r="I2050" s="25"/>
    </row>
    <row r="2051" spans="9:9">
      <c r="I2051" s="25"/>
    </row>
    <row r="2052" spans="9:9">
      <c r="I2052" s="25"/>
    </row>
    <row r="2053" spans="9:9">
      <c r="I2053" s="25"/>
    </row>
    <row r="2054" spans="9:9">
      <c r="I2054" s="25"/>
    </row>
    <row r="2055" spans="9:9">
      <c r="I2055" s="25"/>
    </row>
    <row r="2056" spans="9:9">
      <c r="I2056" s="25"/>
    </row>
    <row r="2057" spans="9:9">
      <c r="I2057" s="25"/>
    </row>
    <row r="2058" spans="9:9">
      <c r="I2058" s="25"/>
    </row>
    <row r="2059" spans="9:9">
      <c r="I2059" s="25"/>
    </row>
    <row r="2060" spans="9:9">
      <c r="I2060" s="25"/>
    </row>
    <row r="2061" spans="9:9">
      <c r="I2061" s="25"/>
    </row>
    <row r="2062" spans="9:9">
      <c r="I2062" s="25"/>
    </row>
    <row r="2063" spans="9:9">
      <c r="I2063" s="25"/>
    </row>
    <row r="2064" spans="9:9">
      <c r="I2064" s="25"/>
    </row>
    <row r="2065" spans="9:9">
      <c r="I2065" s="25"/>
    </row>
    <row r="2066" spans="9:9">
      <c r="I2066" s="25"/>
    </row>
    <row r="2067" spans="9:9">
      <c r="I2067" s="25"/>
    </row>
    <row r="2068" spans="9:9">
      <c r="I2068" s="25"/>
    </row>
    <row r="2069" spans="9:9">
      <c r="I2069" s="25"/>
    </row>
    <row r="2070" spans="9:9">
      <c r="I2070" s="25"/>
    </row>
    <row r="2071" spans="9:9">
      <c r="I2071" s="25"/>
    </row>
    <row r="2072" spans="9:9">
      <c r="I2072" s="25"/>
    </row>
    <row r="2073" spans="9:9">
      <c r="I2073" s="25"/>
    </row>
    <row r="2074" spans="9:9">
      <c r="I2074" s="25"/>
    </row>
    <row r="2075" spans="9:9">
      <c r="I2075" s="25"/>
    </row>
    <row r="2076" spans="9:9">
      <c r="I2076" s="25"/>
    </row>
    <row r="2077" spans="9:9">
      <c r="I2077" s="25"/>
    </row>
    <row r="2078" spans="9:9">
      <c r="I2078" s="25"/>
    </row>
    <row r="2079" spans="9:9">
      <c r="I2079" s="25"/>
    </row>
    <row r="2080" spans="9:9">
      <c r="I2080" s="25"/>
    </row>
    <row r="2081" spans="9:9">
      <c r="I2081" s="25"/>
    </row>
    <row r="2082" spans="9:9">
      <c r="I2082" s="25"/>
    </row>
    <row r="2083" spans="9:9">
      <c r="I2083" s="25"/>
    </row>
    <row r="2084" spans="9:9">
      <c r="I2084" s="25"/>
    </row>
    <row r="2085" spans="9:9">
      <c r="I2085" s="25"/>
    </row>
    <row r="2086" spans="9:9">
      <c r="I2086" s="25"/>
    </row>
    <row r="2087" spans="9:9">
      <c r="I2087" s="25"/>
    </row>
    <row r="2088" spans="9:9">
      <c r="I2088" s="25"/>
    </row>
    <row r="2089" spans="9:9">
      <c r="I2089" s="25"/>
    </row>
    <row r="2090" spans="9:9">
      <c r="I2090" s="25"/>
    </row>
    <row r="2091" spans="9:9">
      <c r="I2091" s="25"/>
    </row>
    <row r="2092" spans="9:9">
      <c r="I2092" s="25"/>
    </row>
    <row r="2093" spans="9:9">
      <c r="I2093" s="25"/>
    </row>
    <row r="2094" spans="9:9">
      <c r="I2094" s="25"/>
    </row>
    <row r="2095" spans="9:9">
      <c r="I2095" s="25"/>
    </row>
    <row r="2096" spans="9:9">
      <c r="I2096" s="25"/>
    </row>
    <row r="2097" spans="9:9">
      <c r="I2097" s="25"/>
    </row>
    <row r="2098" spans="9:9">
      <c r="I2098" s="25"/>
    </row>
    <row r="2099" spans="9:9">
      <c r="I2099" s="25"/>
    </row>
    <row r="2100" spans="9:9">
      <c r="I2100" s="25"/>
    </row>
    <row r="2101" spans="9:9">
      <c r="I2101" s="25"/>
    </row>
    <row r="2102" spans="9:9">
      <c r="I2102" s="25"/>
    </row>
    <row r="2103" spans="9:9">
      <c r="I2103" s="25"/>
    </row>
    <row r="2104" spans="9:9">
      <c r="I2104" s="25"/>
    </row>
    <row r="2105" spans="9:9">
      <c r="I2105" s="25"/>
    </row>
    <row r="2106" spans="9:9">
      <c r="I2106" s="25"/>
    </row>
    <row r="2107" spans="9:9">
      <c r="I2107" s="25"/>
    </row>
    <row r="2108" spans="9:9">
      <c r="I2108" s="25"/>
    </row>
    <row r="2109" spans="9:9">
      <c r="I2109" s="25"/>
    </row>
    <row r="2110" spans="9:9">
      <c r="I2110" s="25"/>
    </row>
    <row r="2111" spans="9:9">
      <c r="I2111" s="25"/>
    </row>
    <row r="2112" spans="9:9">
      <c r="I2112" s="25"/>
    </row>
    <row r="2113" spans="9:9">
      <c r="I2113" s="25"/>
    </row>
    <row r="2114" spans="9:9">
      <c r="I2114" s="25"/>
    </row>
    <row r="2115" spans="9:9">
      <c r="I2115" s="25"/>
    </row>
    <row r="2116" spans="9:9">
      <c r="I2116" s="25"/>
    </row>
    <row r="2117" spans="9:9">
      <c r="I2117" s="25"/>
    </row>
    <row r="2118" spans="9:9">
      <c r="I2118" s="25"/>
    </row>
    <row r="2119" spans="9:9">
      <c r="I2119" s="25"/>
    </row>
    <row r="2120" spans="9:9">
      <c r="I2120" s="25"/>
    </row>
    <row r="2121" spans="9:9">
      <c r="I2121" s="25"/>
    </row>
    <row r="2122" spans="9:9">
      <c r="I2122" s="25"/>
    </row>
    <row r="2123" spans="9:9">
      <c r="I2123" s="25"/>
    </row>
    <row r="2124" spans="9:9">
      <c r="I2124" s="25"/>
    </row>
    <row r="2125" spans="9:9">
      <c r="I2125" s="25"/>
    </row>
    <row r="2126" spans="9:9">
      <c r="I2126" s="25"/>
    </row>
    <row r="2127" spans="9:9">
      <c r="I2127" s="25"/>
    </row>
    <row r="2128" spans="9:9">
      <c r="I2128" s="25"/>
    </row>
    <row r="2129" spans="9:9">
      <c r="I2129" s="25"/>
    </row>
    <row r="2130" spans="9:9">
      <c r="I2130" s="25"/>
    </row>
    <row r="2131" spans="9:9">
      <c r="I2131" s="25"/>
    </row>
    <row r="2132" spans="9:9">
      <c r="I2132" s="25"/>
    </row>
    <row r="2133" spans="9:9">
      <c r="I2133" s="25"/>
    </row>
    <row r="2134" spans="9:9">
      <c r="I2134" s="25"/>
    </row>
    <row r="2135" spans="9:9">
      <c r="I2135" s="25"/>
    </row>
    <row r="2136" spans="9:9">
      <c r="I2136" s="25"/>
    </row>
    <row r="2137" spans="9:9">
      <c r="I2137" s="25"/>
    </row>
    <row r="2138" spans="9:9">
      <c r="I2138" s="25"/>
    </row>
    <row r="2139" spans="9:9">
      <c r="I2139" s="25"/>
    </row>
    <row r="2140" spans="9:9">
      <c r="I2140" s="25"/>
    </row>
    <row r="2141" spans="9:9">
      <c r="I2141" s="25"/>
    </row>
    <row r="2142" spans="9:9">
      <c r="I2142" s="25"/>
    </row>
    <row r="2143" spans="9:9">
      <c r="I2143" s="25"/>
    </row>
    <row r="2144" spans="9:9">
      <c r="I2144" s="25"/>
    </row>
    <row r="2145" spans="9:9">
      <c r="I2145" s="25"/>
    </row>
    <row r="2146" spans="9:9">
      <c r="I2146" s="25"/>
    </row>
    <row r="2147" spans="9:9">
      <c r="I2147" s="25"/>
    </row>
    <row r="2148" spans="9:9">
      <c r="I2148" s="25"/>
    </row>
    <row r="2149" spans="9:9">
      <c r="I2149" s="25"/>
    </row>
    <row r="2150" spans="9:9">
      <c r="I2150" s="25"/>
    </row>
    <row r="2151" spans="9:9">
      <c r="I2151" s="25"/>
    </row>
    <row r="2152" spans="9:9">
      <c r="I2152" s="25"/>
    </row>
    <row r="2153" spans="9:9">
      <c r="I2153" s="25"/>
    </row>
    <row r="2154" spans="9:9">
      <c r="I2154" s="25"/>
    </row>
    <row r="2155" spans="9:9">
      <c r="I2155" s="25"/>
    </row>
    <row r="2156" spans="9:9">
      <c r="I2156" s="25"/>
    </row>
    <row r="2157" spans="9:9">
      <c r="I2157" s="25"/>
    </row>
    <row r="2158" spans="9:9">
      <c r="I2158" s="25"/>
    </row>
    <row r="2159" spans="9:9">
      <c r="I2159" s="25"/>
    </row>
    <row r="2160" spans="9:9">
      <c r="I2160" s="25"/>
    </row>
    <row r="2161" spans="9:9">
      <c r="I2161" s="25"/>
    </row>
    <row r="2162" spans="9:9">
      <c r="I2162" s="25"/>
    </row>
    <row r="2163" spans="9:9">
      <c r="I2163" s="25"/>
    </row>
    <row r="2164" spans="9:9">
      <c r="I2164" s="25"/>
    </row>
    <row r="2165" spans="9:9">
      <c r="I2165" s="25"/>
    </row>
    <row r="2166" spans="9:9">
      <c r="I2166" s="25"/>
    </row>
    <row r="2167" spans="9:9">
      <c r="I2167" s="25"/>
    </row>
    <row r="2168" spans="9:9">
      <c r="I2168" s="25"/>
    </row>
    <row r="2169" spans="9:9">
      <c r="I2169" s="25"/>
    </row>
    <row r="2170" spans="9:9">
      <c r="I2170" s="25"/>
    </row>
    <row r="2171" spans="9:9">
      <c r="I2171" s="25"/>
    </row>
    <row r="2172" spans="9:9">
      <c r="I2172" s="25"/>
    </row>
    <row r="2173" spans="9:9">
      <c r="I2173" s="25"/>
    </row>
    <row r="2174" spans="9:9">
      <c r="I2174" s="25"/>
    </row>
    <row r="2175" spans="9:9">
      <c r="I2175" s="25"/>
    </row>
    <row r="2176" spans="9:9">
      <c r="I2176" s="25"/>
    </row>
    <row r="2177" spans="9:9">
      <c r="I2177" s="25"/>
    </row>
    <row r="2178" spans="9:9">
      <c r="I2178" s="25"/>
    </row>
    <row r="2179" spans="9:9">
      <c r="I2179" s="25"/>
    </row>
    <row r="2180" spans="9:9">
      <c r="I2180" s="25"/>
    </row>
    <row r="2181" spans="9:9">
      <c r="I2181" s="25"/>
    </row>
    <row r="2182" spans="9:9">
      <c r="I2182" s="25"/>
    </row>
    <row r="2183" spans="9:9">
      <c r="I2183" s="25"/>
    </row>
    <row r="2184" spans="9:9">
      <c r="I2184" s="25"/>
    </row>
    <row r="2185" spans="9:9">
      <c r="I2185" s="25"/>
    </row>
    <row r="2186" spans="9:9">
      <c r="I2186" s="25"/>
    </row>
    <row r="2187" spans="9:9">
      <c r="I2187" s="25"/>
    </row>
    <row r="2188" spans="9:9">
      <c r="I2188" s="25"/>
    </row>
    <row r="2189" spans="9:9">
      <c r="I2189" s="25"/>
    </row>
    <row r="2190" spans="9:9">
      <c r="I2190" s="25"/>
    </row>
    <row r="2191" spans="9:9">
      <c r="I2191" s="25"/>
    </row>
    <row r="2192" spans="9:9">
      <c r="I2192" s="25"/>
    </row>
    <row r="2193" spans="9:9">
      <c r="I2193" s="25"/>
    </row>
    <row r="2194" spans="9:9">
      <c r="I2194" s="25"/>
    </row>
    <row r="2195" spans="9:9">
      <c r="I2195" s="25"/>
    </row>
    <row r="2196" spans="9:9">
      <c r="I2196" s="25"/>
    </row>
    <row r="2197" spans="9:9">
      <c r="I2197" s="25"/>
    </row>
    <row r="2198" spans="9:9">
      <c r="I2198" s="25"/>
    </row>
    <row r="2199" spans="9:9">
      <c r="I2199" s="25"/>
    </row>
    <row r="2200" spans="9:9">
      <c r="I2200" s="25"/>
    </row>
    <row r="2201" spans="9:9">
      <c r="I2201" s="25"/>
    </row>
    <row r="2202" spans="9:9">
      <c r="I2202" s="25"/>
    </row>
    <row r="2203" spans="9:9">
      <c r="I2203" s="25"/>
    </row>
    <row r="2204" spans="9:9">
      <c r="I2204" s="25"/>
    </row>
    <row r="2205" spans="9:9">
      <c r="I2205" s="25"/>
    </row>
    <row r="2206" spans="9:9">
      <c r="I2206" s="25"/>
    </row>
    <row r="2207" spans="9:9">
      <c r="I2207" s="25"/>
    </row>
    <row r="2208" spans="9:9">
      <c r="I2208" s="25"/>
    </row>
    <row r="2209" spans="9:9">
      <c r="I2209" s="25"/>
    </row>
    <row r="2210" spans="9:9">
      <c r="I2210" s="25"/>
    </row>
    <row r="2211" spans="9:9">
      <c r="I2211" s="25"/>
    </row>
    <row r="2212" spans="9:9">
      <c r="I2212" s="25"/>
    </row>
    <row r="2213" spans="9:9">
      <c r="I2213" s="25"/>
    </row>
    <row r="2214" spans="9:9">
      <c r="I2214" s="25"/>
    </row>
    <row r="2215" spans="9:9">
      <c r="I2215" s="25"/>
    </row>
    <row r="2216" spans="9:9">
      <c r="I2216" s="25"/>
    </row>
    <row r="2217" spans="9:9">
      <c r="I2217" s="25"/>
    </row>
    <row r="2218" spans="9:9">
      <c r="I2218" s="25"/>
    </row>
    <row r="2219" spans="9:9">
      <c r="I2219" s="25"/>
    </row>
    <row r="2220" spans="9:9">
      <c r="I2220" s="25"/>
    </row>
    <row r="2221" spans="9:9">
      <c r="I2221" s="25"/>
    </row>
    <row r="2222" spans="9:9">
      <c r="I2222" s="25"/>
    </row>
    <row r="2223" spans="9:9">
      <c r="I2223" s="25"/>
    </row>
    <row r="2224" spans="9:9">
      <c r="I2224" s="25"/>
    </row>
    <row r="2225" spans="9:9">
      <c r="I2225" s="25"/>
    </row>
    <row r="2226" spans="9:9">
      <c r="I2226" s="25"/>
    </row>
    <row r="2227" spans="9:9">
      <c r="I2227" s="25"/>
    </row>
    <row r="2228" spans="9:9">
      <c r="I2228" s="25"/>
    </row>
    <row r="2229" spans="9:9">
      <c r="I2229" s="25"/>
    </row>
    <row r="2230" spans="9:9">
      <c r="I2230" s="25"/>
    </row>
    <row r="2231" spans="9:9">
      <c r="I2231" s="25"/>
    </row>
    <row r="2232" spans="9:9">
      <c r="I2232" s="25"/>
    </row>
    <row r="2233" spans="9:9">
      <c r="I2233" s="25"/>
    </row>
    <row r="2234" spans="9:9">
      <c r="I2234" s="25"/>
    </row>
    <row r="2235" spans="9:9">
      <c r="I2235" s="25"/>
    </row>
    <row r="2236" spans="9:9">
      <c r="I2236" s="25"/>
    </row>
    <row r="2237" spans="9:9">
      <c r="I2237" s="25"/>
    </row>
    <row r="2238" spans="9:9">
      <c r="I2238" s="25"/>
    </row>
    <row r="2239" spans="9:9">
      <c r="I2239" s="25"/>
    </row>
    <row r="2240" spans="9:9">
      <c r="I2240" s="25"/>
    </row>
    <row r="2241" spans="9:9">
      <c r="I2241" s="25"/>
    </row>
    <row r="2242" spans="9:9">
      <c r="I2242" s="25"/>
    </row>
    <row r="2243" spans="9:9">
      <c r="I2243" s="25"/>
    </row>
    <row r="2244" spans="9:9">
      <c r="I2244" s="25"/>
    </row>
    <row r="2245" spans="9:9">
      <c r="I2245" s="25"/>
    </row>
    <row r="2246" spans="9:9">
      <c r="I2246" s="25"/>
    </row>
    <row r="2247" spans="9:9">
      <c r="I2247" s="25"/>
    </row>
    <row r="2248" spans="9:9">
      <c r="I2248" s="25"/>
    </row>
    <row r="2249" spans="9:9">
      <c r="I2249" s="25"/>
    </row>
    <row r="2250" spans="9:9">
      <c r="I2250" s="25"/>
    </row>
    <row r="2251" spans="9:9">
      <c r="I2251" s="25"/>
    </row>
    <row r="2252" spans="9:9">
      <c r="I2252" s="25"/>
    </row>
    <row r="2253" spans="9:9">
      <c r="I2253" s="25"/>
    </row>
    <row r="2254" spans="9:9">
      <c r="I2254" s="25"/>
    </row>
    <row r="2255" spans="9:9">
      <c r="I2255" s="25"/>
    </row>
    <row r="2256" spans="9:9">
      <c r="I2256" s="25"/>
    </row>
    <row r="2257" spans="9:9">
      <c r="I2257" s="25"/>
    </row>
    <row r="2258" spans="9:9">
      <c r="I2258" s="25"/>
    </row>
    <row r="2259" spans="9:9">
      <c r="I2259" s="25"/>
    </row>
    <row r="2260" spans="9:9">
      <c r="I2260" s="25"/>
    </row>
    <row r="2261" spans="9:9">
      <c r="I2261" s="25"/>
    </row>
    <row r="2262" spans="9:9">
      <c r="I2262" s="25"/>
    </row>
    <row r="2263" spans="9:9">
      <c r="I2263" s="25"/>
    </row>
    <row r="2264" spans="9:9">
      <c r="I2264" s="25"/>
    </row>
    <row r="2265" spans="9:9">
      <c r="I2265" s="25"/>
    </row>
    <row r="2266" spans="9:9">
      <c r="I2266" s="25"/>
    </row>
    <row r="2267" spans="9:9">
      <c r="I2267" s="25"/>
    </row>
    <row r="2268" spans="9:9">
      <c r="I2268" s="25"/>
    </row>
    <row r="2269" spans="9:9">
      <c r="I2269" s="25"/>
    </row>
    <row r="2270" spans="9:9">
      <c r="I2270" s="25"/>
    </row>
    <row r="2271" spans="9:9">
      <c r="I2271" s="25"/>
    </row>
    <row r="2272" spans="9:9">
      <c r="I2272" s="25"/>
    </row>
    <row r="2273" spans="9:9">
      <c r="I2273" s="25"/>
    </row>
    <row r="2274" spans="9:9">
      <c r="I2274" s="25"/>
    </row>
    <row r="2275" spans="9:9">
      <c r="I2275" s="25"/>
    </row>
    <row r="2276" spans="9:9">
      <c r="I2276" s="25"/>
    </row>
    <row r="2277" spans="9:9">
      <c r="I2277" s="25"/>
    </row>
    <row r="2278" spans="9:9">
      <c r="I2278" s="25"/>
    </row>
    <row r="2279" spans="9:9">
      <c r="I2279" s="25"/>
    </row>
    <row r="2280" spans="9:9">
      <c r="I2280" s="25"/>
    </row>
    <row r="2281" spans="9:9">
      <c r="I2281" s="25"/>
    </row>
    <row r="2282" spans="9:9">
      <c r="I2282" s="25"/>
    </row>
    <row r="2283" spans="9:9">
      <c r="I2283" s="25"/>
    </row>
    <row r="2284" spans="9:9">
      <c r="I2284" s="25"/>
    </row>
    <row r="2285" spans="9:9">
      <c r="I2285" s="25"/>
    </row>
    <row r="2286" spans="9:9">
      <c r="I2286" s="25"/>
    </row>
    <row r="2287" spans="9:9">
      <c r="I2287" s="25"/>
    </row>
    <row r="2288" spans="9:9">
      <c r="I2288" s="25"/>
    </row>
    <row r="2289" spans="9:9">
      <c r="I2289" s="25"/>
    </row>
    <row r="2290" spans="9:9">
      <c r="I2290" s="25"/>
    </row>
    <row r="2291" spans="9:9">
      <c r="I2291" s="25"/>
    </row>
    <row r="2292" spans="9:9">
      <c r="I2292" s="25"/>
    </row>
    <row r="2293" spans="9:9">
      <c r="I2293" s="25"/>
    </row>
    <row r="2294" spans="9:9">
      <c r="I2294" s="25"/>
    </row>
    <row r="2295" spans="9:9">
      <c r="I2295" s="25"/>
    </row>
    <row r="2296" spans="9:9">
      <c r="I2296" s="25"/>
    </row>
    <row r="2297" spans="9:9">
      <c r="I2297" s="25"/>
    </row>
    <row r="2298" spans="9:9">
      <c r="I2298" s="25"/>
    </row>
    <row r="2299" spans="9:9">
      <c r="I2299" s="25"/>
    </row>
    <row r="2300" spans="9:9">
      <c r="I2300" s="25"/>
    </row>
    <row r="2301" spans="9:9">
      <c r="I2301" s="25"/>
    </row>
    <row r="2302" spans="9:9">
      <c r="I2302" s="25"/>
    </row>
    <row r="2303" spans="9:9">
      <c r="I2303" s="25"/>
    </row>
    <row r="2304" spans="9:9">
      <c r="I2304" s="25"/>
    </row>
    <row r="2305" spans="9:9">
      <c r="I2305" s="25"/>
    </row>
    <row r="2306" spans="9:9">
      <c r="I2306" s="25"/>
    </row>
    <row r="2307" spans="9:9">
      <c r="I2307" s="25"/>
    </row>
    <row r="2308" spans="9:9">
      <c r="I2308" s="25"/>
    </row>
    <row r="2309" spans="9:9">
      <c r="I2309" s="25"/>
    </row>
    <row r="2310" spans="9:9">
      <c r="I2310" s="25"/>
    </row>
    <row r="2311" spans="9:9">
      <c r="I2311" s="25"/>
    </row>
    <row r="2312" spans="9:9">
      <c r="I2312" s="25"/>
    </row>
    <row r="2313" spans="9:9">
      <c r="I2313" s="25"/>
    </row>
    <row r="2314" spans="9:9">
      <c r="I2314" s="25"/>
    </row>
    <row r="2315" spans="9:9">
      <c r="I2315" s="25"/>
    </row>
    <row r="2316" spans="9:9">
      <c r="I2316" s="25"/>
    </row>
    <row r="2317" spans="9:9">
      <c r="I2317" s="25"/>
    </row>
    <row r="2318" spans="9:9">
      <c r="I2318" s="25"/>
    </row>
    <row r="2319" spans="9:9">
      <c r="I2319" s="25"/>
    </row>
    <row r="2320" spans="9:9">
      <c r="I2320" s="25"/>
    </row>
    <row r="2321" spans="9:9">
      <c r="I2321" s="25"/>
    </row>
    <row r="2322" spans="9:9">
      <c r="I2322" s="25"/>
    </row>
    <row r="2323" spans="9:9">
      <c r="I2323" s="25"/>
    </row>
    <row r="2324" spans="9:9">
      <c r="I2324" s="25"/>
    </row>
    <row r="2325" spans="9:9">
      <c r="I2325" s="25"/>
    </row>
    <row r="2326" spans="9:9">
      <c r="I2326" s="25"/>
    </row>
    <row r="2327" spans="9:9">
      <c r="I2327" s="25"/>
    </row>
    <row r="2328" spans="9:9">
      <c r="I2328" s="25"/>
    </row>
    <row r="2329" spans="9:9">
      <c r="I2329" s="25"/>
    </row>
    <row r="2330" spans="9:9">
      <c r="I2330" s="25"/>
    </row>
    <row r="2331" spans="9:9">
      <c r="I2331" s="25"/>
    </row>
    <row r="2332" spans="9:9">
      <c r="I2332" s="25"/>
    </row>
    <row r="2333" spans="9:9">
      <c r="I2333" s="25"/>
    </row>
    <row r="2334" spans="9:9">
      <c r="I2334" s="25"/>
    </row>
    <row r="2335" spans="9:9">
      <c r="I2335" s="25"/>
    </row>
    <row r="2336" spans="9:9">
      <c r="I2336" s="25"/>
    </row>
    <row r="2337" spans="9:9">
      <c r="I2337" s="25"/>
    </row>
    <row r="2338" spans="9:9">
      <c r="I2338" s="25"/>
    </row>
    <row r="2339" spans="9:9">
      <c r="I2339" s="25"/>
    </row>
    <row r="2340" spans="9:9">
      <c r="I2340" s="25"/>
    </row>
    <row r="2341" spans="9:9">
      <c r="I2341" s="25"/>
    </row>
    <row r="2342" spans="9:9">
      <c r="I2342" s="25"/>
    </row>
    <row r="2343" spans="9:9">
      <c r="I2343" s="25"/>
    </row>
    <row r="2344" spans="9:9">
      <c r="I2344" s="25"/>
    </row>
    <row r="2345" spans="9:9">
      <c r="I2345" s="25"/>
    </row>
    <row r="2346" spans="9:9">
      <c r="I2346" s="25"/>
    </row>
    <row r="2347" spans="9:9">
      <c r="I2347" s="25"/>
    </row>
    <row r="2348" spans="9:9">
      <c r="I2348" s="25"/>
    </row>
    <row r="2349" spans="9:9">
      <c r="I2349" s="25"/>
    </row>
    <row r="2350" spans="9:9">
      <c r="I2350" s="25"/>
    </row>
    <row r="2351" spans="9:9">
      <c r="I2351" s="25"/>
    </row>
    <row r="2352" spans="9:9">
      <c r="I2352" s="25"/>
    </row>
    <row r="2353" spans="9:9">
      <c r="I2353" s="25"/>
    </row>
    <row r="2354" spans="9:9">
      <c r="I2354" s="25"/>
    </row>
    <row r="2355" spans="9:9">
      <c r="I2355" s="25"/>
    </row>
    <row r="2356" spans="9:9">
      <c r="I2356" s="25"/>
    </row>
    <row r="2357" spans="9:9">
      <c r="I2357" s="25"/>
    </row>
    <row r="2358" spans="9:9">
      <c r="I2358" s="25"/>
    </row>
    <row r="2359" spans="9:9">
      <c r="I2359" s="25"/>
    </row>
    <row r="2360" spans="9:9">
      <c r="I2360" s="25"/>
    </row>
    <row r="2361" spans="9:9">
      <c r="I2361" s="25"/>
    </row>
    <row r="2362" spans="9:9">
      <c r="I2362" s="25"/>
    </row>
    <row r="2363" spans="9:9">
      <c r="I2363" s="25"/>
    </row>
    <row r="2364" spans="9:9">
      <c r="I2364" s="25"/>
    </row>
    <row r="2365" spans="9:9">
      <c r="I2365" s="25"/>
    </row>
    <row r="2366" spans="9:9">
      <c r="I2366" s="25"/>
    </row>
    <row r="2367" spans="9:9">
      <c r="I2367" s="25"/>
    </row>
    <row r="2368" spans="9:9">
      <c r="I2368" s="25"/>
    </row>
    <row r="2369" spans="9:9">
      <c r="I2369" s="25"/>
    </row>
    <row r="2370" spans="9:9">
      <c r="I2370" s="25"/>
    </row>
    <row r="2371" spans="9:9">
      <c r="I2371" s="25"/>
    </row>
    <row r="2372" spans="9:9">
      <c r="I2372" s="25"/>
    </row>
    <row r="2373" spans="9:9">
      <c r="I2373" s="25"/>
    </row>
    <row r="2374" spans="9:9">
      <c r="I2374" s="25"/>
    </row>
    <row r="2375" spans="9:9">
      <c r="I2375" s="25"/>
    </row>
    <row r="2376" spans="9:9">
      <c r="I2376" s="25"/>
    </row>
    <row r="2377" spans="9:9">
      <c r="I2377" s="25"/>
    </row>
    <row r="2378" spans="9:9">
      <c r="I2378" s="25"/>
    </row>
    <row r="2379" spans="9:9">
      <c r="I2379" s="25"/>
    </row>
    <row r="2380" spans="9:9">
      <c r="I2380" s="25"/>
    </row>
    <row r="2381" spans="9:9">
      <c r="I2381" s="25"/>
    </row>
    <row r="2382" spans="9:9">
      <c r="I2382" s="25"/>
    </row>
    <row r="2383" spans="9:9">
      <c r="I2383" s="25"/>
    </row>
    <row r="2384" spans="9:9">
      <c r="I2384" s="25"/>
    </row>
    <row r="2385" spans="9:9">
      <c r="I2385" s="25"/>
    </row>
    <row r="2386" spans="9:9">
      <c r="I2386" s="25"/>
    </row>
    <row r="2387" spans="9:9">
      <c r="I2387" s="25"/>
    </row>
    <row r="2388" spans="9:9">
      <c r="I2388" s="25"/>
    </row>
    <row r="2389" spans="9:9">
      <c r="I2389" s="25"/>
    </row>
    <row r="2390" spans="9:9">
      <c r="I2390" s="25"/>
    </row>
    <row r="2391" spans="9:9">
      <c r="I2391" s="25"/>
    </row>
    <row r="2392" spans="9:9">
      <c r="I2392" s="25"/>
    </row>
    <row r="2393" spans="9:9">
      <c r="I2393" s="25"/>
    </row>
    <row r="2394" spans="9:9">
      <c r="I2394" s="25"/>
    </row>
    <row r="2395" spans="9:9">
      <c r="I2395" s="25"/>
    </row>
    <row r="2396" spans="9:9">
      <c r="I2396" s="25"/>
    </row>
    <row r="2397" spans="9:9">
      <c r="I2397" s="25"/>
    </row>
    <row r="2398" spans="9:9">
      <c r="I2398" s="25"/>
    </row>
    <row r="2399" spans="9:9">
      <c r="I2399" s="25"/>
    </row>
    <row r="2400" spans="9:9">
      <c r="I2400" s="25"/>
    </row>
    <row r="2401" spans="9:9">
      <c r="I2401" s="25"/>
    </row>
    <row r="2402" spans="9:9">
      <c r="I2402" s="25"/>
    </row>
    <row r="2403" spans="9:9">
      <c r="I2403" s="25"/>
    </row>
    <row r="2404" spans="9:9">
      <c r="I2404" s="25"/>
    </row>
    <row r="2405" spans="9:9">
      <c r="I2405" s="25"/>
    </row>
    <row r="2406" spans="9:9">
      <c r="I2406" s="25"/>
    </row>
    <row r="2407" spans="9:9">
      <c r="I2407" s="25"/>
    </row>
    <row r="2408" spans="9:9">
      <c r="I2408" s="25"/>
    </row>
    <row r="2409" spans="9:9">
      <c r="I2409" s="25"/>
    </row>
    <row r="2410" spans="9:9">
      <c r="I2410" s="25"/>
    </row>
    <row r="2411" spans="9:9">
      <c r="I2411" s="25"/>
    </row>
    <row r="2412" spans="9:9">
      <c r="I2412" s="25"/>
    </row>
    <row r="2413" spans="9:9">
      <c r="I2413" s="25"/>
    </row>
    <row r="2414" spans="9:9">
      <c r="I2414" s="25"/>
    </row>
    <row r="2415" spans="9:9">
      <c r="I2415" s="25"/>
    </row>
    <row r="2416" spans="9:9">
      <c r="I2416" s="25"/>
    </row>
    <row r="2417" spans="9:9">
      <c r="I2417" s="25"/>
    </row>
    <row r="2418" spans="9:9">
      <c r="I2418" s="25"/>
    </row>
    <row r="2419" spans="9:9">
      <c r="I2419" s="25"/>
    </row>
    <row r="2420" spans="9:9">
      <c r="I2420" s="25"/>
    </row>
    <row r="2421" spans="9:9">
      <c r="I2421" s="25"/>
    </row>
    <row r="2422" spans="9:9">
      <c r="I2422" s="25"/>
    </row>
    <row r="2423" spans="9:9">
      <c r="I2423" s="25"/>
    </row>
    <row r="2424" spans="9:9">
      <c r="I2424" s="25"/>
    </row>
    <row r="2425" spans="9:9">
      <c r="I2425" s="25"/>
    </row>
    <row r="2426" spans="9:9">
      <c r="I2426" s="25"/>
    </row>
    <row r="2427" spans="9:9">
      <c r="I2427" s="25"/>
    </row>
    <row r="2428" spans="9:9">
      <c r="I2428" s="25"/>
    </row>
    <row r="2429" spans="9:9">
      <c r="I2429" s="25"/>
    </row>
    <row r="2430" spans="9:9">
      <c r="I2430" s="25"/>
    </row>
    <row r="2431" spans="9:9">
      <c r="I2431" s="25"/>
    </row>
    <row r="2432" spans="9:9">
      <c r="I2432" s="25"/>
    </row>
    <row r="2433" spans="9:9">
      <c r="I2433" s="25"/>
    </row>
    <row r="2434" spans="9:9">
      <c r="I2434" s="25"/>
    </row>
    <row r="2435" spans="9:9">
      <c r="I2435" s="25"/>
    </row>
    <row r="2436" spans="9:9">
      <c r="I2436" s="25"/>
    </row>
    <row r="2437" spans="9:9">
      <c r="I2437" s="25"/>
    </row>
    <row r="2438" spans="9:9">
      <c r="I2438" s="25"/>
    </row>
    <row r="2439" spans="9:9">
      <c r="I2439" s="25"/>
    </row>
    <row r="2440" spans="9:9">
      <c r="I2440" s="25"/>
    </row>
    <row r="2441" spans="9:9">
      <c r="I2441" s="25"/>
    </row>
    <row r="2442" spans="9:9">
      <c r="I2442" s="25"/>
    </row>
    <row r="2443" spans="9:9">
      <c r="I2443" s="25"/>
    </row>
    <row r="2444" spans="9:9">
      <c r="I2444" s="25"/>
    </row>
    <row r="2445" spans="9:9">
      <c r="I2445" s="25"/>
    </row>
    <row r="2446" spans="9:9">
      <c r="I2446" s="25"/>
    </row>
    <row r="2447" spans="9:9">
      <c r="I2447" s="25"/>
    </row>
    <row r="2448" spans="9:9">
      <c r="I2448" s="25"/>
    </row>
    <row r="2449" spans="9:9">
      <c r="I2449" s="25"/>
    </row>
    <row r="2450" spans="9:9">
      <c r="I2450" s="25"/>
    </row>
    <row r="2451" spans="9:9">
      <c r="I2451" s="25"/>
    </row>
    <row r="2452" spans="9:9">
      <c r="I2452" s="25"/>
    </row>
    <row r="2453" spans="9:9">
      <c r="I2453" s="25"/>
    </row>
    <row r="2454" spans="9:9">
      <c r="I2454" s="25"/>
    </row>
    <row r="2455" spans="9:9">
      <c r="I2455" s="25"/>
    </row>
    <row r="2456" spans="9:9">
      <c r="I2456" s="25"/>
    </row>
    <row r="2457" spans="9:9">
      <c r="I2457" s="25"/>
    </row>
    <row r="2458" spans="9:9">
      <c r="I2458" s="25"/>
    </row>
    <row r="2459" spans="9:9">
      <c r="I2459" s="25"/>
    </row>
    <row r="2460" spans="9:9">
      <c r="I2460" s="25"/>
    </row>
    <row r="2461" spans="9:9">
      <c r="I2461" s="25"/>
    </row>
    <row r="2462" spans="9:9">
      <c r="I2462" s="25"/>
    </row>
    <row r="2463" spans="9:9">
      <c r="I2463" s="25"/>
    </row>
    <row r="2464" spans="9:9">
      <c r="I2464" s="25"/>
    </row>
    <row r="2465" spans="9:9">
      <c r="I2465" s="25"/>
    </row>
    <row r="2466" spans="9:9">
      <c r="I2466" s="25"/>
    </row>
    <row r="2467" spans="9:9">
      <c r="I2467" s="25"/>
    </row>
    <row r="2468" spans="9:9">
      <c r="I2468" s="25"/>
    </row>
    <row r="2469" spans="9:9">
      <c r="I2469" s="25"/>
    </row>
    <row r="2470" spans="9:9">
      <c r="I2470" s="25"/>
    </row>
    <row r="2471" spans="9:9">
      <c r="I2471" s="25"/>
    </row>
    <row r="2472" spans="9:9">
      <c r="I2472" s="25"/>
    </row>
    <row r="2473" spans="9:9">
      <c r="I2473" s="25"/>
    </row>
    <row r="2474" spans="9:9">
      <c r="I2474" s="25"/>
    </row>
    <row r="2475" spans="9:9">
      <c r="I2475" s="25"/>
    </row>
    <row r="2476" spans="9:9">
      <c r="I2476" s="25"/>
    </row>
    <row r="2477" spans="9:9">
      <c r="I2477" s="25"/>
    </row>
    <row r="2478" spans="9:9">
      <c r="I2478" s="25"/>
    </row>
    <row r="2479" spans="9:9">
      <c r="I2479" s="25"/>
    </row>
    <row r="2480" spans="9:9">
      <c r="I2480" s="25"/>
    </row>
    <row r="2481" spans="9:9">
      <c r="I2481" s="25"/>
    </row>
    <row r="2482" spans="9:9">
      <c r="I2482" s="25"/>
    </row>
    <row r="2483" spans="9:9">
      <c r="I2483" s="25"/>
    </row>
    <row r="2484" spans="9:9">
      <c r="I2484" s="25"/>
    </row>
    <row r="2485" spans="9:9">
      <c r="I2485" s="25"/>
    </row>
    <row r="2486" spans="9:9">
      <c r="I2486" s="25"/>
    </row>
    <row r="2487" spans="9:9">
      <c r="I2487" s="25"/>
    </row>
    <row r="2488" spans="9:9">
      <c r="I2488" s="25"/>
    </row>
    <row r="2489" spans="9:9">
      <c r="I2489" s="25"/>
    </row>
    <row r="2490" spans="9:9">
      <c r="I2490" s="25"/>
    </row>
    <row r="2491" spans="9:9">
      <c r="I2491" s="25"/>
    </row>
    <row r="2492" spans="9:9">
      <c r="I2492" s="25"/>
    </row>
    <row r="2493" spans="9:9">
      <c r="I2493" s="25"/>
    </row>
    <row r="2494" spans="9:9">
      <c r="I2494" s="25"/>
    </row>
    <row r="2495" spans="9:9">
      <c r="I2495" s="25"/>
    </row>
    <row r="2496" spans="9:9">
      <c r="I2496" s="25"/>
    </row>
    <row r="2497" spans="9:9">
      <c r="I2497" s="25"/>
    </row>
    <row r="2498" spans="9:9">
      <c r="I2498" s="25"/>
    </row>
    <row r="2499" spans="9:9">
      <c r="I2499" s="25"/>
    </row>
    <row r="2500" spans="9:9">
      <c r="I2500" s="25"/>
    </row>
    <row r="2501" spans="9:9">
      <c r="I2501" s="25"/>
    </row>
    <row r="2502" spans="9:9">
      <c r="I2502" s="25"/>
    </row>
    <row r="2503" spans="9:9">
      <c r="I2503" s="25"/>
    </row>
    <row r="2504" spans="9:9">
      <c r="I2504" s="25"/>
    </row>
    <row r="2505" spans="9:9">
      <c r="I2505" s="25"/>
    </row>
    <row r="2506" spans="9:9">
      <c r="I2506" s="25"/>
    </row>
    <row r="2507" spans="9:9">
      <c r="I2507" s="25"/>
    </row>
    <row r="2508" spans="9:9">
      <c r="I2508" s="25"/>
    </row>
    <row r="2509" spans="9:9">
      <c r="I2509" s="25"/>
    </row>
    <row r="2510" spans="9:9">
      <c r="I2510" s="25"/>
    </row>
    <row r="2511" spans="9:9">
      <c r="I2511" s="25"/>
    </row>
    <row r="2512" spans="9:9">
      <c r="I2512" s="25"/>
    </row>
    <row r="2513" spans="9:9">
      <c r="I2513" s="25"/>
    </row>
    <row r="2514" spans="9:9">
      <c r="I2514" s="25"/>
    </row>
    <row r="2515" spans="9:9">
      <c r="I2515" s="25"/>
    </row>
    <row r="2516" spans="9:9">
      <c r="I2516" s="25"/>
    </row>
    <row r="2517" spans="9:9">
      <c r="I2517" s="25"/>
    </row>
    <row r="2518" spans="9:9">
      <c r="I2518" s="25"/>
    </row>
    <row r="2519" spans="9:9">
      <c r="I2519" s="25"/>
    </row>
    <row r="2520" spans="9:9">
      <c r="I2520" s="25"/>
    </row>
    <row r="2521" spans="9:9">
      <c r="I2521" s="25"/>
    </row>
    <row r="2522" spans="9:9">
      <c r="I2522" s="25"/>
    </row>
    <row r="2523" spans="9:9">
      <c r="I2523" s="25"/>
    </row>
    <row r="2524" spans="9:9">
      <c r="I2524" s="25"/>
    </row>
    <row r="2525" spans="9:9">
      <c r="I2525" s="25"/>
    </row>
    <row r="2526" spans="9:9">
      <c r="I2526" s="25"/>
    </row>
    <row r="2527" spans="9:9">
      <c r="I2527" s="25"/>
    </row>
    <row r="2528" spans="9:9">
      <c r="I2528" s="25"/>
    </row>
    <row r="2529" spans="9:9">
      <c r="I2529" s="25"/>
    </row>
    <row r="2530" spans="9:9">
      <c r="I2530" s="25"/>
    </row>
    <row r="2531" spans="9:9">
      <c r="I2531" s="25"/>
    </row>
    <row r="2532" spans="9:9">
      <c r="I2532" s="25"/>
    </row>
    <row r="2533" spans="9:9">
      <c r="I2533" s="25"/>
    </row>
    <row r="2534" spans="9:9">
      <c r="I2534" s="25"/>
    </row>
    <row r="2535" spans="9:9">
      <c r="I2535" s="25"/>
    </row>
    <row r="2536" spans="9:9">
      <c r="I2536" s="25"/>
    </row>
    <row r="2537" spans="9:9">
      <c r="I2537" s="25"/>
    </row>
    <row r="2538" spans="9:9">
      <c r="I2538" s="25"/>
    </row>
    <row r="2539" spans="9:9">
      <c r="I2539" s="25"/>
    </row>
    <row r="2540" spans="9:9">
      <c r="I2540" s="25"/>
    </row>
    <row r="2541" spans="9:9">
      <c r="I2541" s="25"/>
    </row>
    <row r="2542" spans="9:9">
      <c r="I2542" s="25"/>
    </row>
    <row r="2543" spans="9:9">
      <c r="I2543" s="25"/>
    </row>
    <row r="2544" spans="9:9">
      <c r="I2544" s="25"/>
    </row>
    <row r="2545" spans="9:9">
      <c r="I2545" s="25"/>
    </row>
    <row r="2546" spans="9:9">
      <c r="I2546" s="25"/>
    </row>
    <row r="2547" spans="9:9">
      <c r="I2547" s="25"/>
    </row>
    <row r="2548" spans="9:9">
      <c r="I2548" s="25"/>
    </row>
    <row r="2549" spans="9:9">
      <c r="I2549" s="25"/>
    </row>
    <row r="2550" spans="9:9">
      <c r="I2550" s="25"/>
    </row>
    <row r="2551" spans="9:9">
      <c r="I2551" s="25"/>
    </row>
    <row r="2552" spans="9:9">
      <c r="I2552" s="25"/>
    </row>
    <row r="2553" spans="9:9">
      <c r="I2553" s="25"/>
    </row>
    <row r="2554" spans="9:9">
      <c r="I2554" s="25"/>
    </row>
    <row r="2555" spans="9:9">
      <c r="I2555" s="25"/>
    </row>
    <row r="2556" spans="9:9">
      <c r="I2556" s="25"/>
    </row>
    <row r="2557" spans="9:9">
      <c r="I2557" s="25"/>
    </row>
    <row r="2558" spans="9:9">
      <c r="I2558" s="25"/>
    </row>
    <row r="2559" spans="9:9">
      <c r="I2559" s="25"/>
    </row>
    <row r="2560" spans="9:9">
      <c r="I2560" s="25"/>
    </row>
    <row r="2561" spans="9:9">
      <c r="I2561" s="25"/>
    </row>
    <row r="2562" spans="9:9">
      <c r="I2562" s="25"/>
    </row>
    <row r="2563" spans="9:9">
      <c r="I2563" s="25"/>
    </row>
    <row r="2564" spans="9:9">
      <c r="I2564" s="25"/>
    </row>
    <row r="2565" spans="9:9">
      <c r="I2565" s="25"/>
    </row>
    <row r="2566" spans="9:9">
      <c r="I2566" s="25"/>
    </row>
    <row r="2567" spans="9:9">
      <c r="I2567" s="25"/>
    </row>
    <row r="2568" spans="9:9">
      <c r="I2568" s="25"/>
    </row>
    <row r="2569" spans="9:9">
      <c r="I2569" s="25"/>
    </row>
    <row r="2570" spans="9:9">
      <c r="I2570" s="25"/>
    </row>
    <row r="2571" spans="9:9">
      <c r="I2571" s="25"/>
    </row>
    <row r="2572" spans="9:9">
      <c r="I2572" s="25"/>
    </row>
    <row r="2573" spans="9:9">
      <c r="I2573" s="25"/>
    </row>
    <row r="2574" spans="9:9">
      <c r="I2574" s="25"/>
    </row>
    <row r="2575" spans="9:9">
      <c r="I2575" s="25"/>
    </row>
    <row r="2576" spans="9:9">
      <c r="I2576" s="25"/>
    </row>
    <row r="2577" spans="9:9">
      <c r="I2577" s="25"/>
    </row>
    <row r="2578" spans="9:9">
      <c r="I2578" s="25"/>
    </row>
    <row r="2579" spans="9:9">
      <c r="I2579" s="25"/>
    </row>
    <row r="2580" spans="9:9">
      <c r="I2580" s="25"/>
    </row>
    <row r="2581" spans="9:9">
      <c r="I2581" s="25"/>
    </row>
    <row r="2582" spans="9:9">
      <c r="I2582" s="25"/>
    </row>
    <row r="2583" spans="9:9">
      <c r="I2583" s="25"/>
    </row>
    <row r="2584" spans="9:9">
      <c r="I2584" s="25"/>
    </row>
    <row r="2585" spans="9:9">
      <c r="I2585" s="25"/>
    </row>
    <row r="2586" spans="9:9">
      <c r="I2586" s="25"/>
    </row>
    <row r="2587" spans="9:9">
      <c r="I2587" s="25"/>
    </row>
    <row r="2588" spans="9:9">
      <c r="I2588" s="25"/>
    </row>
    <row r="2589" spans="9:9">
      <c r="I2589" s="25"/>
    </row>
    <row r="2590" spans="9:9">
      <c r="I2590" s="25"/>
    </row>
    <row r="2591" spans="9:9">
      <c r="I2591" s="25"/>
    </row>
    <row r="2592" spans="9:9">
      <c r="I2592" s="25"/>
    </row>
    <row r="2593" spans="9:9">
      <c r="I2593" s="25"/>
    </row>
    <row r="2594" spans="9:9">
      <c r="I2594" s="25"/>
    </row>
    <row r="2595" spans="9:9">
      <c r="I2595" s="25"/>
    </row>
    <row r="2596" spans="9:9">
      <c r="I2596" s="25"/>
    </row>
    <row r="2597" spans="9:9">
      <c r="I2597" s="25"/>
    </row>
    <row r="2598" spans="9:9">
      <c r="I2598" s="25"/>
    </row>
    <row r="2599" spans="9:9">
      <c r="I2599" s="25"/>
    </row>
    <row r="2600" spans="9:9">
      <c r="I2600" s="25"/>
    </row>
    <row r="2601" spans="9:9">
      <c r="I2601" s="25"/>
    </row>
    <row r="2602" spans="9:9">
      <c r="I2602" s="25"/>
    </row>
    <row r="2603" spans="9:9">
      <c r="I2603" s="25"/>
    </row>
    <row r="2604" spans="9:9">
      <c r="I2604" s="25"/>
    </row>
    <row r="2605" spans="9:9">
      <c r="I2605" s="25"/>
    </row>
    <row r="2606" spans="9:9">
      <c r="I2606" s="25"/>
    </row>
    <row r="2607" spans="9:9">
      <c r="I2607" s="25"/>
    </row>
    <row r="2608" spans="9:9">
      <c r="I2608" s="25"/>
    </row>
    <row r="2609" spans="9:9">
      <c r="I2609" s="25"/>
    </row>
    <row r="2610" spans="9:9">
      <c r="I2610" s="25"/>
    </row>
    <row r="2611" spans="9:9">
      <c r="I2611" s="25"/>
    </row>
    <row r="2612" spans="9:9">
      <c r="I2612" s="25"/>
    </row>
    <row r="2613" spans="9:9">
      <c r="I2613" s="25"/>
    </row>
    <row r="2614" spans="9:9">
      <c r="I2614" s="25"/>
    </row>
    <row r="2615" spans="9:9">
      <c r="I2615" s="25"/>
    </row>
    <row r="2616" spans="9:9">
      <c r="I2616" s="25"/>
    </row>
    <row r="2617" spans="9:9">
      <c r="I2617" s="25"/>
    </row>
    <row r="2618" spans="9:9">
      <c r="I2618" s="25"/>
    </row>
    <row r="2619" spans="9:9">
      <c r="I2619" s="25"/>
    </row>
    <row r="2620" spans="9:9">
      <c r="I2620" s="25"/>
    </row>
    <row r="2621" spans="9:9">
      <c r="I2621" s="25"/>
    </row>
    <row r="2622" spans="9:9">
      <c r="I2622" s="25"/>
    </row>
    <row r="2623" spans="9:9">
      <c r="I2623" s="25"/>
    </row>
    <row r="2624" spans="9:9">
      <c r="I2624" s="25"/>
    </row>
    <row r="2625" spans="9:9">
      <c r="I2625" s="25"/>
    </row>
    <row r="2626" spans="9:9">
      <c r="I2626" s="25"/>
    </row>
    <row r="2627" spans="9:9">
      <c r="I2627" s="25"/>
    </row>
    <row r="2628" spans="9:9">
      <c r="I2628" s="25"/>
    </row>
    <row r="2629" spans="9:9">
      <c r="I2629" s="25"/>
    </row>
    <row r="2630" spans="9:9">
      <c r="I2630" s="25"/>
    </row>
    <row r="2631" spans="9:9">
      <c r="I2631" s="25"/>
    </row>
    <row r="2632" spans="9:9">
      <c r="I2632" s="25"/>
    </row>
    <row r="2633" spans="9:9">
      <c r="I2633" s="25"/>
    </row>
    <row r="2634" spans="9:9">
      <c r="I2634" s="25"/>
    </row>
    <row r="2635" spans="9:9">
      <c r="I2635" s="25"/>
    </row>
    <row r="2636" spans="9:9">
      <c r="I2636" s="25"/>
    </row>
    <row r="2637" spans="9:9">
      <c r="I2637" s="25"/>
    </row>
    <row r="2638" spans="9:9">
      <c r="I2638" s="25"/>
    </row>
    <row r="2639" spans="9:9">
      <c r="I2639" s="25"/>
    </row>
    <row r="2640" spans="9:9">
      <c r="I2640" s="25"/>
    </row>
    <row r="2641" spans="9:9">
      <c r="I2641" s="25"/>
    </row>
    <row r="2642" spans="9:9">
      <c r="I2642" s="25"/>
    </row>
    <row r="2643" spans="9:9">
      <c r="I2643" s="25"/>
    </row>
    <row r="2644" spans="9:9">
      <c r="I2644" s="25"/>
    </row>
    <row r="2645" spans="9:9">
      <c r="I2645" s="25"/>
    </row>
    <row r="2646" spans="9:9">
      <c r="I2646" s="25"/>
    </row>
    <row r="2647" spans="9:9">
      <c r="I2647" s="25"/>
    </row>
    <row r="2648" spans="9:9">
      <c r="I2648" s="25"/>
    </row>
    <row r="2649" spans="9:9">
      <c r="I2649" s="25"/>
    </row>
    <row r="2650" spans="9:9">
      <c r="I2650" s="25"/>
    </row>
    <row r="2651" spans="9:9">
      <c r="I2651" s="25"/>
    </row>
    <row r="2652" spans="9:9">
      <c r="I2652" s="25"/>
    </row>
    <row r="2653" spans="9:9">
      <c r="I2653" s="25"/>
    </row>
    <row r="2654" spans="9:9">
      <c r="I2654" s="25"/>
    </row>
    <row r="2655" spans="9:9">
      <c r="I2655" s="25"/>
    </row>
    <row r="2656" spans="9:9">
      <c r="I2656" s="25"/>
    </row>
    <row r="2657" spans="9:9">
      <c r="I2657" s="25"/>
    </row>
    <row r="2658" spans="9:9">
      <c r="I2658" s="25"/>
    </row>
    <row r="2659" spans="9:9">
      <c r="I2659" s="25"/>
    </row>
    <row r="2660" spans="9:9">
      <c r="I2660" s="25"/>
    </row>
    <row r="2661" spans="9:9">
      <c r="I2661" s="25"/>
    </row>
    <row r="2662" spans="9:9">
      <c r="I2662" s="25"/>
    </row>
    <row r="2663" spans="9:9">
      <c r="I2663" s="25"/>
    </row>
    <row r="2664" spans="9:9">
      <c r="I2664" s="25"/>
    </row>
    <row r="2665" spans="9:9">
      <c r="I2665" s="25"/>
    </row>
    <row r="2666" spans="9:9">
      <c r="I2666" s="25"/>
    </row>
    <row r="2667" spans="9:9">
      <c r="I2667" s="25"/>
    </row>
    <row r="2668" spans="9:9">
      <c r="I2668" s="25"/>
    </row>
    <row r="2669" spans="9:9">
      <c r="I2669" s="25"/>
    </row>
    <row r="2670" spans="9:9">
      <c r="I2670" s="25"/>
    </row>
    <row r="2671" spans="9:9">
      <c r="I2671" s="25"/>
    </row>
    <row r="2672" spans="9:9">
      <c r="I2672" s="25"/>
    </row>
    <row r="2673" spans="9:9">
      <c r="I2673" s="25"/>
    </row>
    <row r="2674" spans="9:9">
      <c r="I2674" s="25"/>
    </row>
    <row r="2675" spans="9:9">
      <c r="I2675" s="25"/>
    </row>
    <row r="2676" spans="9:9">
      <c r="I2676" s="25"/>
    </row>
    <row r="2677" spans="9:9">
      <c r="I2677" s="25"/>
    </row>
    <row r="2678" spans="9:9">
      <c r="I2678" s="25"/>
    </row>
    <row r="2679" spans="9:9">
      <c r="I2679" s="25"/>
    </row>
    <row r="2680" spans="9:9">
      <c r="I2680" s="25"/>
    </row>
    <row r="2681" spans="9:9">
      <c r="I2681" s="25"/>
    </row>
    <row r="2682" spans="9:9">
      <c r="I2682" s="25"/>
    </row>
    <row r="2683" spans="9:9">
      <c r="I2683" s="25"/>
    </row>
    <row r="2684" spans="9:9">
      <c r="I2684" s="25"/>
    </row>
    <row r="2685" spans="9:9">
      <c r="I2685" s="25"/>
    </row>
    <row r="2686" spans="9:9">
      <c r="I2686" s="25"/>
    </row>
    <row r="2687" spans="9:9">
      <c r="I2687" s="25"/>
    </row>
    <row r="2688" spans="9:9">
      <c r="I2688" s="25"/>
    </row>
    <row r="2689" spans="9:9">
      <c r="I2689" s="25"/>
    </row>
    <row r="2690" spans="9:9">
      <c r="I2690" s="25"/>
    </row>
    <row r="2691" spans="9:9">
      <c r="I2691" s="25"/>
    </row>
    <row r="2692" spans="9:9">
      <c r="I2692" s="25"/>
    </row>
    <row r="2693" spans="9:9">
      <c r="I2693" s="25"/>
    </row>
    <row r="2694" spans="9:9">
      <c r="I2694" s="25"/>
    </row>
    <row r="2695" spans="9:9">
      <c r="I2695" s="25"/>
    </row>
    <row r="2696" spans="9:9">
      <c r="I2696" s="25"/>
    </row>
    <row r="2697" spans="9:9">
      <c r="I2697" s="25"/>
    </row>
    <row r="2698" spans="9:9">
      <c r="I2698" s="25"/>
    </row>
    <row r="2699" spans="9:9">
      <c r="I2699" s="25"/>
    </row>
    <row r="2700" spans="9:9">
      <c r="I2700" s="25"/>
    </row>
    <row r="2701" spans="9:9">
      <c r="I2701" s="25"/>
    </row>
    <row r="2702" spans="9:9">
      <c r="I2702" s="25"/>
    </row>
    <row r="2703" spans="9:9">
      <c r="I2703" s="25"/>
    </row>
    <row r="2704" spans="9:9">
      <c r="I2704" s="25"/>
    </row>
    <row r="2705" spans="9:9">
      <c r="I2705" s="25"/>
    </row>
    <row r="2706" spans="9:9">
      <c r="I2706" s="25"/>
    </row>
    <row r="2707" spans="9:9">
      <c r="I2707" s="25"/>
    </row>
    <row r="2708" spans="9:9">
      <c r="I2708" s="25"/>
    </row>
    <row r="2709" spans="9:9">
      <c r="I2709" s="25"/>
    </row>
    <row r="2710" spans="9:9">
      <c r="I2710" s="25"/>
    </row>
    <row r="2711" spans="9:9">
      <c r="I2711" s="25"/>
    </row>
    <row r="2712" spans="9:9">
      <c r="I2712" s="25"/>
    </row>
    <row r="2713" spans="9:9">
      <c r="I2713" s="25"/>
    </row>
    <row r="2714" spans="9:9">
      <c r="I2714" s="25"/>
    </row>
    <row r="2715" spans="9:9">
      <c r="I2715" s="25"/>
    </row>
    <row r="2716" spans="9:9">
      <c r="I2716" s="25"/>
    </row>
    <row r="2717" spans="9:9">
      <c r="I2717" s="25"/>
    </row>
    <row r="2718" spans="9:9">
      <c r="I2718" s="25"/>
    </row>
    <row r="2719" spans="9:9">
      <c r="I2719" s="25"/>
    </row>
    <row r="2720" spans="9:9">
      <c r="I2720" s="25"/>
    </row>
    <row r="2721" spans="9:9">
      <c r="I2721" s="25"/>
    </row>
    <row r="2722" spans="9:9">
      <c r="I2722" s="25"/>
    </row>
    <row r="2723" spans="9:9">
      <c r="I2723" s="25"/>
    </row>
    <row r="2724" spans="9:9">
      <c r="I2724" s="25"/>
    </row>
    <row r="2725" spans="9:9">
      <c r="I2725" s="25"/>
    </row>
    <row r="2726" spans="9:9">
      <c r="I2726" s="25"/>
    </row>
    <row r="2727" spans="9:9">
      <c r="I2727" s="25"/>
    </row>
    <row r="2728" spans="9:9">
      <c r="I2728" s="25"/>
    </row>
    <row r="2729" spans="9:9">
      <c r="I2729" s="25"/>
    </row>
    <row r="2730" spans="9:9">
      <c r="I2730" s="25"/>
    </row>
    <row r="2731" spans="9:9">
      <c r="I2731" s="25"/>
    </row>
    <row r="2732" spans="9:9">
      <c r="I2732" s="25"/>
    </row>
    <row r="2733" spans="9:9">
      <c r="I2733" s="25"/>
    </row>
    <row r="2734" spans="9:9">
      <c r="I2734" s="25"/>
    </row>
    <row r="2735" spans="9:9">
      <c r="I2735" s="25"/>
    </row>
    <row r="2736" spans="9:9">
      <c r="I2736" s="25"/>
    </row>
    <row r="2737" spans="9:9">
      <c r="I2737" s="25"/>
    </row>
    <row r="2738" spans="9:9">
      <c r="I2738" s="25"/>
    </row>
    <row r="2739" spans="9:9">
      <c r="I2739" s="25"/>
    </row>
    <row r="2740" spans="9:9">
      <c r="I2740" s="25"/>
    </row>
    <row r="2741" spans="9:9">
      <c r="I2741" s="25"/>
    </row>
    <row r="2742" spans="9:9">
      <c r="I2742" s="25"/>
    </row>
    <row r="2743" spans="9:9">
      <c r="I2743" s="25"/>
    </row>
    <row r="2744" spans="9:9">
      <c r="I2744" s="25"/>
    </row>
    <row r="2745" spans="9:9">
      <c r="I2745" s="25"/>
    </row>
    <row r="2746" spans="9:9">
      <c r="I2746" s="25"/>
    </row>
    <row r="2747" spans="9:9">
      <c r="I2747" s="25"/>
    </row>
    <row r="2748" spans="9:9">
      <c r="I2748" s="25"/>
    </row>
    <row r="2749" spans="9:9">
      <c r="I2749" s="25"/>
    </row>
    <row r="2750" spans="9:9">
      <c r="I2750" s="25"/>
    </row>
    <row r="2751" spans="9:9">
      <c r="I2751" s="25"/>
    </row>
    <row r="2752" spans="9:9">
      <c r="I2752" s="25"/>
    </row>
    <row r="2753" spans="9:9">
      <c r="I2753" s="25"/>
    </row>
    <row r="2754" spans="9:9">
      <c r="I2754" s="25"/>
    </row>
    <row r="2755" spans="9:9">
      <c r="I2755" s="25"/>
    </row>
    <row r="2756" spans="9:9">
      <c r="I2756" s="25"/>
    </row>
    <row r="2757" spans="9:9">
      <c r="I2757" s="25"/>
    </row>
    <row r="2758" spans="9:9">
      <c r="I2758" s="25"/>
    </row>
    <row r="2759" spans="9:9">
      <c r="I2759" s="25"/>
    </row>
    <row r="2760" spans="9:9">
      <c r="I2760" s="25"/>
    </row>
    <row r="2761" spans="9:9">
      <c r="I2761" s="25"/>
    </row>
    <row r="2762" spans="9:9">
      <c r="I2762" s="25"/>
    </row>
    <row r="2763" spans="9:9">
      <c r="I2763" s="25"/>
    </row>
    <row r="2764" spans="9:9">
      <c r="I2764" s="25"/>
    </row>
    <row r="2765" spans="9:9">
      <c r="I2765" s="25"/>
    </row>
    <row r="2766" spans="9:9">
      <c r="I2766" s="25"/>
    </row>
    <row r="2767" spans="9:9">
      <c r="I2767" s="25"/>
    </row>
    <row r="2768" spans="9:9">
      <c r="I2768" s="25"/>
    </row>
    <row r="2769" spans="9:9">
      <c r="I2769" s="25"/>
    </row>
    <row r="2770" spans="9:9">
      <c r="I2770" s="25"/>
    </row>
    <row r="2771" spans="9:9">
      <c r="I2771" s="25"/>
    </row>
    <row r="2772" spans="9:9">
      <c r="I2772" s="25"/>
    </row>
    <row r="2773" spans="9:9">
      <c r="I2773" s="25"/>
    </row>
    <row r="2774" spans="9:9">
      <c r="I2774" s="25"/>
    </row>
    <row r="2775" spans="9:9">
      <c r="I2775" s="25"/>
    </row>
    <row r="2776" spans="9:9">
      <c r="I2776" s="25"/>
    </row>
    <row r="2777" spans="9:9">
      <c r="I2777" s="25"/>
    </row>
    <row r="2778" spans="9:9">
      <c r="I2778" s="25"/>
    </row>
    <row r="2779" spans="9:9">
      <c r="I2779" s="25"/>
    </row>
    <row r="2780" spans="9:9">
      <c r="I2780" s="25"/>
    </row>
    <row r="2781" spans="9:9">
      <c r="I2781" s="25"/>
    </row>
    <row r="2782" spans="9:9">
      <c r="I2782" s="25"/>
    </row>
    <row r="2783" spans="9:9">
      <c r="I2783" s="25"/>
    </row>
    <row r="2784" spans="9:9">
      <c r="I2784" s="25"/>
    </row>
    <row r="2785" spans="9:9">
      <c r="I2785" s="25"/>
    </row>
    <row r="2786" spans="9:9">
      <c r="I2786" s="25"/>
    </row>
    <row r="2787" spans="9:9">
      <c r="I2787" s="25"/>
    </row>
    <row r="2788" spans="9:9">
      <c r="I2788" s="25"/>
    </row>
    <row r="2789" spans="9:9">
      <c r="I2789" s="25"/>
    </row>
    <row r="2790" spans="9:9">
      <c r="I2790" s="25"/>
    </row>
    <row r="2791" spans="9:9">
      <c r="I2791" s="25"/>
    </row>
    <row r="2792" spans="9:9">
      <c r="I2792" s="25"/>
    </row>
    <row r="2793" spans="9:9">
      <c r="I2793" s="25"/>
    </row>
    <row r="2794" spans="9:9">
      <c r="I2794" s="25"/>
    </row>
    <row r="2795" spans="9:9">
      <c r="I2795" s="25"/>
    </row>
    <row r="2796" spans="9:9">
      <c r="I2796" s="25"/>
    </row>
    <row r="2797" spans="9:9">
      <c r="I2797" s="25"/>
    </row>
    <row r="2798" spans="9:9">
      <c r="I2798" s="25"/>
    </row>
    <row r="2799" spans="9:9">
      <c r="I2799" s="25"/>
    </row>
    <row r="2800" spans="9:9">
      <c r="I2800" s="25"/>
    </row>
    <row r="2801" spans="9:9">
      <c r="I2801" s="25"/>
    </row>
    <row r="2802" spans="9:9">
      <c r="I2802" s="25"/>
    </row>
    <row r="2803" spans="9:9">
      <c r="I2803" s="25"/>
    </row>
    <row r="2804" spans="9:9">
      <c r="I2804" s="25"/>
    </row>
    <row r="2805" spans="9:9">
      <c r="I2805" s="25"/>
    </row>
    <row r="2806" spans="9:9">
      <c r="I2806" s="25"/>
    </row>
    <row r="2807" spans="9:9">
      <c r="I2807" s="25"/>
    </row>
    <row r="2808" spans="9:9">
      <c r="I2808" s="25"/>
    </row>
    <row r="2809" spans="9:9">
      <c r="I2809" s="25"/>
    </row>
    <row r="2810" spans="9:9">
      <c r="I2810" s="25"/>
    </row>
    <row r="2811" spans="9:9">
      <c r="I2811" s="25"/>
    </row>
    <row r="2812" spans="9:9">
      <c r="I2812" s="25"/>
    </row>
    <row r="2813" spans="9:9">
      <c r="I2813" s="25"/>
    </row>
    <row r="2814" spans="9:9">
      <c r="I2814" s="25"/>
    </row>
    <row r="2815" spans="9:9">
      <c r="I2815" s="25"/>
    </row>
    <row r="2816" spans="9:9">
      <c r="I2816" s="25"/>
    </row>
    <row r="2817" spans="9:9">
      <c r="I2817" s="25"/>
    </row>
    <row r="2818" spans="9:9">
      <c r="I2818" s="25"/>
    </row>
    <row r="2819" spans="9:9">
      <c r="I2819" s="25"/>
    </row>
    <row r="2820" spans="9:9">
      <c r="I2820" s="25"/>
    </row>
    <row r="2821" spans="9:9">
      <c r="I2821" s="25"/>
    </row>
    <row r="2822" spans="9:9">
      <c r="I2822" s="25"/>
    </row>
    <row r="2823" spans="9:9">
      <c r="I2823" s="25"/>
    </row>
    <row r="2824" spans="9:9">
      <c r="I2824" s="25"/>
    </row>
    <row r="2825" spans="9:9">
      <c r="I2825" s="25"/>
    </row>
    <row r="2826" spans="9:9">
      <c r="I2826" s="25"/>
    </row>
    <row r="2827" spans="9:9">
      <c r="I2827" s="25"/>
    </row>
    <row r="2828" spans="9:9">
      <c r="I2828" s="25"/>
    </row>
    <row r="2829" spans="9:9">
      <c r="I2829" s="25"/>
    </row>
    <row r="2830" spans="9:9">
      <c r="I2830" s="25"/>
    </row>
    <row r="2831" spans="9:9">
      <c r="I2831" s="25"/>
    </row>
    <row r="2832" spans="9:9">
      <c r="I2832" s="25"/>
    </row>
    <row r="2833" spans="9:9">
      <c r="I2833" s="25"/>
    </row>
    <row r="2834" spans="9:9">
      <c r="I2834" s="25"/>
    </row>
    <row r="2835" spans="9:9">
      <c r="I2835" s="25"/>
    </row>
    <row r="2836" spans="9:9">
      <c r="I2836" s="25"/>
    </row>
    <row r="2837" spans="9:9">
      <c r="I2837" s="25"/>
    </row>
    <row r="2838" spans="9:9">
      <c r="I2838" s="25"/>
    </row>
    <row r="2839" spans="9:9">
      <c r="I2839" s="25"/>
    </row>
    <row r="2840" spans="9:9">
      <c r="I2840" s="25"/>
    </row>
    <row r="2841" spans="9:9">
      <c r="I2841" s="25"/>
    </row>
    <row r="2842" spans="9:9">
      <c r="I2842" s="25"/>
    </row>
    <row r="2843" spans="9:9">
      <c r="I2843" s="25"/>
    </row>
    <row r="2844" spans="9:9">
      <c r="I2844" s="25"/>
    </row>
    <row r="2845" spans="9:9">
      <c r="I2845" s="25"/>
    </row>
    <row r="2846" spans="9:9">
      <c r="I2846" s="25"/>
    </row>
    <row r="2847" spans="9:9">
      <c r="I2847" s="25"/>
    </row>
    <row r="2848" spans="9:9">
      <c r="I2848" s="25"/>
    </row>
    <row r="2849" spans="9:9">
      <c r="I2849" s="25"/>
    </row>
    <row r="2850" spans="9:9">
      <c r="I2850" s="25"/>
    </row>
    <row r="2851" spans="9:9">
      <c r="I2851" s="25"/>
    </row>
    <row r="2852" spans="9:9">
      <c r="I2852" s="25"/>
    </row>
    <row r="2853" spans="9:9">
      <c r="I2853" s="25"/>
    </row>
    <row r="2854" spans="9:9">
      <c r="I2854" s="25"/>
    </row>
    <row r="2855" spans="9:9">
      <c r="I2855" s="25"/>
    </row>
    <row r="2856" spans="9:9">
      <c r="I2856" s="25"/>
    </row>
    <row r="2857" spans="9:9">
      <c r="I2857" s="25"/>
    </row>
    <row r="2858" spans="9:9">
      <c r="I2858" s="25"/>
    </row>
    <row r="2859" spans="9:9">
      <c r="I2859" s="25"/>
    </row>
    <row r="2860" spans="9:9">
      <c r="I2860" s="25"/>
    </row>
    <row r="2861" spans="9:9">
      <c r="I2861" s="25"/>
    </row>
    <row r="2862" spans="9:9">
      <c r="I2862" s="25"/>
    </row>
    <row r="2863" spans="9:9">
      <c r="I2863" s="25"/>
    </row>
    <row r="2864" spans="9:9">
      <c r="I2864" s="25"/>
    </row>
    <row r="2865" spans="9:9">
      <c r="I2865" s="25"/>
    </row>
    <row r="2866" spans="9:9">
      <c r="I2866" s="25"/>
    </row>
    <row r="2867" spans="9:9">
      <c r="I2867" s="25"/>
    </row>
    <row r="2868" spans="9:9">
      <c r="I2868" s="25"/>
    </row>
    <row r="2869" spans="9:9">
      <c r="I2869" s="25"/>
    </row>
    <row r="2870" spans="9:9">
      <c r="I2870" s="25"/>
    </row>
    <row r="2871" spans="9:9">
      <c r="I2871" s="25"/>
    </row>
    <row r="2872" spans="9:9">
      <c r="I2872" s="25"/>
    </row>
    <row r="2873" spans="9:9">
      <c r="I2873" s="25"/>
    </row>
    <row r="2874" spans="9:9">
      <c r="I2874" s="25"/>
    </row>
    <row r="2875" spans="9:9">
      <c r="I2875" s="25"/>
    </row>
    <row r="2876" spans="9:9">
      <c r="I2876" s="25"/>
    </row>
    <row r="2877" spans="9:9">
      <c r="I2877" s="25"/>
    </row>
    <row r="2878" spans="9:9">
      <c r="I2878" s="25"/>
    </row>
    <row r="2879" spans="9:9">
      <c r="I2879" s="25"/>
    </row>
    <row r="2880" spans="9:9">
      <c r="I2880" s="25"/>
    </row>
    <row r="2881" spans="9:9">
      <c r="I2881" s="25"/>
    </row>
    <row r="2882" spans="9:9">
      <c r="I2882" s="25"/>
    </row>
    <row r="2883" spans="9:9">
      <c r="I2883" s="25"/>
    </row>
    <row r="2884" spans="9:9">
      <c r="I2884" s="25"/>
    </row>
    <row r="2885" spans="9:9">
      <c r="I2885" s="25"/>
    </row>
    <row r="2886" spans="9:9">
      <c r="I2886" s="25"/>
    </row>
    <row r="2887" spans="9:9">
      <c r="I2887" s="25"/>
    </row>
    <row r="2888" spans="9:9">
      <c r="I2888" s="25"/>
    </row>
    <row r="2889" spans="9:9">
      <c r="I2889" s="25"/>
    </row>
    <row r="2890" spans="9:9">
      <c r="I2890" s="25"/>
    </row>
    <row r="2891" spans="9:9">
      <c r="I2891" s="25"/>
    </row>
    <row r="2892" spans="9:9">
      <c r="I2892" s="25"/>
    </row>
    <row r="2893" spans="9:9">
      <c r="I2893" s="25"/>
    </row>
    <row r="2894" spans="9:9">
      <c r="I2894" s="25"/>
    </row>
    <row r="2895" spans="9:9">
      <c r="I2895" s="25"/>
    </row>
    <row r="2896" spans="9:9">
      <c r="I2896" s="25"/>
    </row>
    <row r="2897" spans="9:9">
      <c r="I2897" s="25"/>
    </row>
    <row r="2898" spans="9:9">
      <c r="I2898" s="25"/>
    </row>
    <row r="2899" spans="9:9">
      <c r="I2899" s="25"/>
    </row>
    <row r="2900" spans="9:9">
      <c r="I2900" s="25"/>
    </row>
    <row r="2901" spans="9:9">
      <c r="I2901" s="25"/>
    </row>
    <row r="2902" spans="9:9">
      <c r="I2902" s="25"/>
    </row>
    <row r="2903" spans="9:9">
      <c r="I2903" s="25"/>
    </row>
    <row r="2904" spans="9:9">
      <c r="I2904" s="25"/>
    </row>
    <row r="2905" spans="9:9">
      <c r="I2905" s="25"/>
    </row>
    <row r="2906" spans="9:9">
      <c r="I2906" s="25"/>
    </row>
    <row r="2907" spans="9:9">
      <c r="I2907" s="25"/>
    </row>
    <row r="2908" spans="9:9">
      <c r="I2908" s="25"/>
    </row>
    <row r="2909" spans="9:9">
      <c r="I2909" s="25"/>
    </row>
    <row r="2910" spans="9:9">
      <c r="I2910" s="25"/>
    </row>
    <row r="2911" spans="9:9">
      <c r="I2911" s="25"/>
    </row>
    <row r="2912" spans="9:9">
      <c r="I2912" s="25"/>
    </row>
    <row r="2913" spans="9:9">
      <c r="I2913" s="25"/>
    </row>
    <row r="2914" spans="9:9">
      <c r="I2914" s="25"/>
    </row>
    <row r="2915" spans="9:9">
      <c r="I2915" s="25"/>
    </row>
    <row r="2916" spans="9:9">
      <c r="I2916" s="25"/>
    </row>
    <row r="2917" spans="9:9">
      <c r="I2917" s="25"/>
    </row>
    <row r="2918" spans="9:9">
      <c r="I2918" s="25"/>
    </row>
    <row r="2919" spans="9:9">
      <c r="I2919" s="25"/>
    </row>
    <row r="2920" spans="9:9">
      <c r="I2920" s="25"/>
    </row>
    <row r="2921" spans="9:9">
      <c r="I2921" s="25"/>
    </row>
    <row r="2922" spans="9:9">
      <c r="I2922" s="25"/>
    </row>
    <row r="2923" spans="9:9">
      <c r="I2923" s="25"/>
    </row>
    <row r="2924" spans="9:9">
      <c r="I2924" s="25"/>
    </row>
    <row r="2925" spans="9:9">
      <c r="I2925" s="25"/>
    </row>
    <row r="2926" spans="9:9">
      <c r="I2926" s="25"/>
    </row>
    <row r="2927" spans="9:9">
      <c r="I2927" s="25"/>
    </row>
    <row r="2928" spans="9:9">
      <c r="I2928" s="25"/>
    </row>
    <row r="2929" spans="9:9">
      <c r="I2929" s="25"/>
    </row>
    <row r="2930" spans="9:9">
      <c r="I2930" s="25"/>
    </row>
    <row r="2931" spans="9:9">
      <c r="I2931" s="25"/>
    </row>
    <row r="2932" spans="9:9">
      <c r="I2932" s="25"/>
    </row>
    <row r="2933" spans="9:9">
      <c r="I2933" s="25"/>
    </row>
    <row r="2934" spans="9:9">
      <c r="I2934" s="25"/>
    </row>
    <row r="2935" spans="9:9">
      <c r="I2935" s="25"/>
    </row>
    <row r="2936" spans="9:9">
      <c r="I2936" s="25"/>
    </row>
    <row r="2937" spans="9:9">
      <c r="I2937" s="25"/>
    </row>
    <row r="2938" spans="9:9">
      <c r="I2938" s="25"/>
    </row>
    <row r="2939" spans="9:9">
      <c r="I2939" s="25"/>
    </row>
    <row r="2940" spans="9:9">
      <c r="I2940" s="25"/>
    </row>
    <row r="2941" spans="9:9">
      <c r="I2941" s="25"/>
    </row>
    <row r="2942" spans="9:9">
      <c r="I2942" s="25"/>
    </row>
    <row r="2943" spans="9:9">
      <c r="I2943" s="25"/>
    </row>
    <row r="2944" spans="9:9">
      <c r="I2944" s="25"/>
    </row>
    <row r="2945" spans="9:9">
      <c r="I2945" s="25"/>
    </row>
    <row r="2946" spans="9:9">
      <c r="I2946" s="25"/>
    </row>
    <row r="2947" spans="9:9">
      <c r="I2947" s="25"/>
    </row>
    <row r="2948" spans="9:9">
      <c r="I2948" s="25"/>
    </row>
    <row r="2949" spans="9:9">
      <c r="I2949" s="25"/>
    </row>
    <row r="2950" spans="9:9">
      <c r="I2950" s="25"/>
    </row>
    <row r="2951" spans="9:9">
      <c r="I2951" s="25"/>
    </row>
    <row r="2952" spans="9:9">
      <c r="I2952" s="25"/>
    </row>
    <row r="2953" spans="9:9">
      <c r="I2953" s="25"/>
    </row>
    <row r="2954" spans="9:9">
      <c r="I2954" s="25"/>
    </row>
    <row r="2955" spans="9:9">
      <c r="I2955" s="25"/>
    </row>
    <row r="2956" spans="9:9">
      <c r="I2956" s="25"/>
    </row>
    <row r="2957" spans="9:9">
      <c r="I2957" s="25"/>
    </row>
    <row r="2958" spans="9:9">
      <c r="I2958" s="25"/>
    </row>
    <row r="2959" spans="9:9">
      <c r="I2959" s="25"/>
    </row>
    <row r="2960" spans="9:9">
      <c r="I2960" s="25"/>
    </row>
    <row r="2961" spans="9:9">
      <c r="I2961" s="25"/>
    </row>
    <row r="2962" spans="9:9">
      <c r="I2962" s="25"/>
    </row>
    <row r="2963" spans="9:9">
      <c r="I2963" s="25"/>
    </row>
    <row r="2964" spans="9:9">
      <c r="I2964" s="25"/>
    </row>
    <row r="2965" spans="9:9">
      <c r="I2965" s="25"/>
    </row>
    <row r="2966" spans="9:9">
      <c r="I2966" s="25"/>
    </row>
    <row r="2967" spans="9:9">
      <c r="I2967" s="25"/>
    </row>
    <row r="2968" spans="9:9">
      <c r="I2968" s="25"/>
    </row>
    <row r="2969" spans="9:9">
      <c r="I2969" s="25"/>
    </row>
    <row r="2970" spans="9:9">
      <c r="I2970" s="25"/>
    </row>
    <row r="2971" spans="9:9">
      <c r="I2971" s="25"/>
    </row>
    <row r="2972" spans="9:9">
      <c r="I2972" s="25"/>
    </row>
    <row r="2973" spans="9:9">
      <c r="I2973" s="25"/>
    </row>
    <row r="2974" spans="9:9">
      <c r="I2974" s="25"/>
    </row>
    <row r="2975" spans="9:9">
      <c r="I2975" s="25"/>
    </row>
    <row r="2976" spans="9:9">
      <c r="I2976" s="25"/>
    </row>
    <row r="2977" spans="9:9">
      <c r="I2977" s="25"/>
    </row>
    <row r="2978" spans="9:9">
      <c r="I2978" s="25"/>
    </row>
    <row r="2979" spans="9:9">
      <c r="I2979" s="25"/>
    </row>
    <row r="2980" spans="9:9">
      <c r="I2980" s="25"/>
    </row>
    <row r="2981" spans="9:9">
      <c r="I2981" s="25"/>
    </row>
    <row r="2982" spans="9:9">
      <c r="I2982" s="25"/>
    </row>
    <row r="2983" spans="9:9">
      <c r="I2983" s="25"/>
    </row>
    <row r="2984" spans="9:9">
      <c r="I2984" s="25"/>
    </row>
    <row r="2985" spans="9:9">
      <c r="I2985" s="25"/>
    </row>
    <row r="2986" spans="9:9">
      <c r="I2986" s="25"/>
    </row>
    <row r="2987" spans="9:9">
      <c r="I2987" s="25"/>
    </row>
    <row r="2988" spans="9:9">
      <c r="I2988" s="25"/>
    </row>
    <row r="2989" spans="9:9">
      <c r="I2989" s="25"/>
    </row>
    <row r="2990" spans="9:9">
      <c r="I2990" s="25"/>
    </row>
    <row r="2991" spans="9:9">
      <c r="I2991" s="25"/>
    </row>
    <row r="2992" spans="9:9">
      <c r="I2992" s="25"/>
    </row>
    <row r="2993" spans="9:9">
      <c r="I2993" s="25"/>
    </row>
    <row r="2994" spans="9:9">
      <c r="I2994" s="25"/>
    </row>
    <row r="2995" spans="9:9">
      <c r="I2995" s="25"/>
    </row>
    <row r="2996" spans="9:9">
      <c r="I2996" s="25"/>
    </row>
    <row r="2997" spans="9:9">
      <c r="I2997" s="25"/>
    </row>
    <row r="2998" spans="9:9">
      <c r="I2998" s="25"/>
    </row>
    <row r="2999" spans="9:9">
      <c r="I2999" s="25"/>
    </row>
    <row r="3000" spans="9:9">
      <c r="I3000" s="25"/>
    </row>
    <row r="3001" spans="9:9">
      <c r="I3001" s="25"/>
    </row>
    <row r="3002" spans="9:9">
      <c r="I3002" s="25"/>
    </row>
    <row r="3003" spans="9:9">
      <c r="I3003" s="25"/>
    </row>
    <row r="3004" spans="9:9">
      <c r="I3004" s="25"/>
    </row>
    <row r="3005" spans="9:9">
      <c r="I3005" s="25"/>
    </row>
    <row r="3006" spans="9:9">
      <c r="I3006" s="25"/>
    </row>
    <row r="3007" spans="9:9">
      <c r="I3007" s="25"/>
    </row>
    <row r="3008" spans="9:9">
      <c r="I3008" s="25"/>
    </row>
    <row r="3009" spans="9:9">
      <c r="I3009" s="25"/>
    </row>
    <row r="3010" spans="9:9">
      <c r="I3010" s="25"/>
    </row>
    <row r="3011" spans="9:9">
      <c r="I3011" s="25"/>
    </row>
    <row r="3012" spans="9:9">
      <c r="I3012" s="25"/>
    </row>
    <row r="3013" spans="9:9">
      <c r="I3013" s="25"/>
    </row>
    <row r="3014" spans="9:9">
      <c r="I3014" s="25"/>
    </row>
    <row r="3015" spans="9:9">
      <c r="I3015" s="25"/>
    </row>
    <row r="3016" spans="9:9">
      <c r="I3016" s="25"/>
    </row>
    <row r="3017" spans="9:9">
      <c r="I3017" s="25"/>
    </row>
    <row r="3018" spans="9:9">
      <c r="I3018" s="25"/>
    </row>
    <row r="3019" spans="9:9">
      <c r="I3019" s="25"/>
    </row>
    <row r="3020" spans="9:9">
      <c r="I3020" s="25"/>
    </row>
    <row r="3021" spans="9:9">
      <c r="I3021" s="25"/>
    </row>
    <row r="3022" spans="9:9">
      <c r="I3022" s="25"/>
    </row>
    <row r="3023" spans="9:9">
      <c r="I3023" s="25"/>
    </row>
    <row r="3024" spans="9:9">
      <c r="I3024" s="25"/>
    </row>
    <row r="3025" spans="9:9">
      <c r="I3025" s="25"/>
    </row>
    <row r="3026" spans="9:9">
      <c r="I3026" s="25"/>
    </row>
    <row r="3027" spans="9:9">
      <c r="I3027" s="25"/>
    </row>
    <row r="3028" spans="9:9">
      <c r="I3028" s="25"/>
    </row>
    <row r="3029" spans="9:9">
      <c r="I3029" s="25"/>
    </row>
    <row r="3030" spans="9:9">
      <c r="I3030" s="25"/>
    </row>
    <row r="3031" spans="9:9">
      <c r="I3031" s="25"/>
    </row>
    <row r="3032" spans="9:9">
      <c r="I3032" s="25"/>
    </row>
    <row r="3033" spans="9:9">
      <c r="I3033" s="25"/>
    </row>
    <row r="3034" spans="9:9">
      <c r="I3034" s="25"/>
    </row>
    <row r="3035" spans="9:9">
      <c r="I3035" s="25"/>
    </row>
    <row r="3036" spans="9:9">
      <c r="I3036" s="25"/>
    </row>
    <row r="3037" spans="9:9">
      <c r="I3037" s="25"/>
    </row>
    <row r="3038" spans="9:9">
      <c r="I3038" s="25"/>
    </row>
    <row r="3039" spans="9:9">
      <c r="I3039" s="25"/>
    </row>
    <row r="3040" spans="9:9">
      <c r="I3040" s="25"/>
    </row>
    <row r="3041" spans="9:9">
      <c r="I3041" s="25"/>
    </row>
    <row r="3042" spans="9:9">
      <c r="I3042" s="25"/>
    </row>
    <row r="3043" spans="9:9">
      <c r="I3043" s="25"/>
    </row>
    <row r="3044" spans="9:9">
      <c r="I3044" s="25"/>
    </row>
    <row r="3045" spans="9:9">
      <c r="I3045" s="25"/>
    </row>
    <row r="3046" spans="9:9">
      <c r="I3046" s="25"/>
    </row>
    <row r="3047" spans="9:9">
      <c r="I3047" s="25"/>
    </row>
    <row r="3048" spans="9:9">
      <c r="I3048" s="25"/>
    </row>
    <row r="3049" spans="9:9">
      <c r="I3049" s="25"/>
    </row>
    <row r="3050" spans="9:9">
      <c r="I3050" s="25"/>
    </row>
    <row r="3051" spans="9:9">
      <c r="I3051" s="25"/>
    </row>
    <row r="3052" spans="9:9">
      <c r="I3052" s="25"/>
    </row>
    <row r="3053" spans="9:9">
      <c r="I3053" s="25"/>
    </row>
    <row r="3054" spans="9:9">
      <c r="I3054" s="25"/>
    </row>
    <row r="3055" spans="9:9">
      <c r="I3055" s="25"/>
    </row>
    <row r="3056" spans="9:9">
      <c r="I3056" s="25"/>
    </row>
    <row r="3057" spans="9:9">
      <c r="I3057" s="25"/>
    </row>
    <row r="3058" spans="9:9">
      <c r="I3058" s="25"/>
    </row>
    <row r="3059" spans="9:9">
      <c r="I3059" s="25"/>
    </row>
    <row r="3060" spans="9:9">
      <c r="I3060" s="25"/>
    </row>
    <row r="3061" spans="9:9">
      <c r="I3061" s="25"/>
    </row>
    <row r="3062" spans="9:9">
      <c r="I3062" s="25"/>
    </row>
    <row r="3063" spans="9:9">
      <c r="I3063" s="25"/>
    </row>
    <row r="3064" spans="9:9">
      <c r="I3064" s="25"/>
    </row>
    <row r="3065" spans="9:9">
      <c r="I3065" s="25"/>
    </row>
    <row r="3066" spans="9:9">
      <c r="I3066" s="25"/>
    </row>
    <row r="3067" spans="9:9">
      <c r="I3067" s="25"/>
    </row>
    <row r="3068" spans="9:9">
      <c r="I3068" s="25"/>
    </row>
    <row r="3069" spans="9:9">
      <c r="I3069" s="25"/>
    </row>
    <row r="3070" spans="9:9">
      <c r="I3070" s="25"/>
    </row>
    <row r="3071" spans="9:9">
      <c r="I3071" s="25"/>
    </row>
    <row r="3072" spans="9:9">
      <c r="I3072" s="25"/>
    </row>
    <row r="3073" spans="9:9">
      <c r="I3073" s="25"/>
    </row>
    <row r="3074" spans="9:9">
      <c r="I3074" s="25"/>
    </row>
    <row r="3075" spans="9:9">
      <c r="I3075" s="25"/>
    </row>
    <row r="3076" spans="9:9">
      <c r="I3076" s="25"/>
    </row>
    <row r="3077" spans="9:9">
      <c r="I3077" s="25"/>
    </row>
    <row r="3078" spans="9:9">
      <c r="I3078" s="25"/>
    </row>
    <row r="3079" spans="9:9">
      <c r="I3079" s="25"/>
    </row>
    <row r="3080" spans="9:9">
      <c r="I3080" s="25"/>
    </row>
    <row r="3081" spans="9:9">
      <c r="I3081" s="25"/>
    </row>
    <row r="3082" spans="9:9">
      <c r="I3082" s="25"/>
    </row>
    <row r="3083" spans="9:9">
      <c r="I3083" s="25"/>
    </row>
    <row r="3084" spans="9:9">
      <c r="I3084" s="25"/>
    </row>
    <row r="3085" spans="9:9">
      <c r="I3085" s="25"/>
    </row>
    <row r="3086" spans="9:9">
      <c r="I3086" s="25"/>
    </row>
    <row r="3087" spans="9:9">
      <c r="I3087" s="25"/>
    </row>
    <row r="3088" spans="9:9">
      <c r="I3088" s="25"/>
    </row>
    <row r="3089" spans="9:9">
      <c r="I3089" s="25"/>
    </row>
    <row r="3090" spans="9:9">
      <c r="I3090" s="25"/>
    </row>
    <row r="3091" spans="9:9">
      <c r="I3091" s="25"/>
    </row>
    <row r="3092" spans="9:9">
      <c r="I3092" s="25"/>
    </row>
    <row r="3093" spans="9:9">
      <c r="I3093" s="25"/>
    </row>
    <row r="3094" spans="9:9">
      <c r="I3094" s="25"/>
    </row>
    <row r="3095" spans="9:9">
      <c r="I3095" s="25"/>
    </row>
    <row r="3096" spans="9:9">
      <c r="I3096" s="25"/>
    </row>
    <row r="3097" spans="9:9">
      <c r="I3097" s="25"/>
    </row>
    <row r="3098" spans="9:9">
      <c r="I3098" s="25"/>
    </row>
    <row r="3099" spans="9:9">
      <c r="I3099" s="25"/>
    </row>
    <row r="3100" spans="9:9">
      <c r="I3100" s="25"/>
    </row>
    <row r="3101" spans="9:9">
      <c r="I3101" s="25"/>
    </row>
    <row r="3102" spans="9:9">
      <c r="I3102" s="25"/>
    </row>
    <row r="3103" spans="9:9">
      <c r="I3103" s="25"/>
    </row>
    <row r="3104" spans="9:9">
      <c r="I3104" s="25"/>
    </row>
    <row r="3105" spans="9:9">
      <c r="I3105" s="25"/>
    </row>
    <row r="3106" spans="9:9">
      <c r="I3106" s="25"/>
    </row>
    <row r="3107" spans="9:9">
      <c r="I3107" s="25"/>
    </row>
    <row r="3108" spans="9:9">
      <c r="I3108" s="25"/>
    </row>
    <row r="3109" spans="9:9">
      <c r="I3109" s="25"/>
    </row>
    <row r="3110" spans="9:9">
      <c r="I3110" s="25"/>
    </row>
    <row r="3111" spans="9:9">
      <c r="I3111" s="25"/>
    </row>
    <row r="3112" spans="9:9">
      <c r="I3112" s="25"/>
    </row>
    <row r="3113" spans="9:9">
      <c r="I3113" s="25"/>
    </row>
    <row r="3114" spans="9:9">
      <c r="I3114" s="25"/>
    </row>
    <row r="3115" spans="9:9">
      <c r="I3115" s="25"/>
    </row>
    <row r="3116" spans="9:9">
      <c r="I3116" s="25"/>
    </row>
    <row r="3117" spans="9:9">
      <c r="I3117" s="25"/>
    </row>
    <row r="3118" spans="9:9">
      <c r="I3118" s="25"/>
    </row>
    <row r="3119" spans="9:9">
      <c r="I3119" s="25"/>
    </row>
    <row r="3120" spans="9:9">
      <c r="I3120" s="25"/>
    </row>
    <row r="3121" spans="9:9">
      <c r="I3121" s="25"/>
    </row>
    <row r="3122" spans="9:9">
      <c r="I3122" s="25"/>
    </row>
    <row r="3123" spans="9:9">
      <c r="I3123" s="25"/>
    </row>
    <row r="3124" spans="9:9">
      <c r="I3124" s="25"/>
    </row>
    <row r="3125" spans="9:9">
      <c r="I3125" s="25"/>
    </row>
    <row r="3126" spans="9:9">
      <c r="I3126" s="25"/>
    </row>
    <row r="3127" spans="9:9">
      <c r="I3127" s="25"/>
    </row>
    <row r="3128" spans="9:9">
      <c r="I3128" s="25"/>
    </row>
    <row r="3129" spans="9:9">
      <c r="I3129" s="25"/>
    </row>
    <row r="3130" spans="9:9">
      <c r="I3130" s="25"/>
    </row>
    <row r="3131" spans="9:9">
      <c r="I3131" s="25"/>
    </row>
    <row r="3132" spans="9:9">
      <c r="I3132" s="25"/>
    </row>
    <row r="3133" spans="9:9">
      <c r="I3133" s="25"/>
    </row>
    <row r="3134" spans="9:9">
      <c r="I3134" s="25"/>
    </row>
    <row r="3135" spans="9:9">
      <c r="I3135" s="25"/>
    </row>
    <row r="3136" spans="9:9">
      <c r="I3136" s="25"/>
    </row>
    <row r="3137" spans="9:9">
      <c r="I3137" s="25"/>
    </row>
    <row r="3138" spans="9:9">
      <c r="I3138" s="25"/>
    </row>
    <row r="3139" spans="9:9">
      <c r="I3139" s="25"/>
    </row>
    <row r="3140" spans="9:9">
      <c r="I3140" s="25"/>
    </row>
    <row r="3141" spans="9:9">
      <c r="I3141" s="25"/>
    </row>
    <row r="3142" spans="9:9">
      <c r="I3142" s="25"/>
    </row>
    <row r="3143" spans="9:9">
      <c r="I3143" s="25"/>
    </row>
    <row r="3144" spans="9:9">
      <c r="I3144" s="25"/>
    </row>
    <row r="3145" spans="9:9">
      <c r="I3145" s="25"/>
    </row>
    <row r="3146" spans="9:9">
      <c r="I3146" s="25"/>
    </row>
    <row r="3147" spans="9:9">
      <c r="I3147" s="25"/>
    </row>
    <row r="3148" spans="9:9">
      <c r="I3148" s="25"/>
    </row>
    <row r="3149" spans="9:9">
      <c r="I3149" s="25"/>
    </row>
    <row r="3150" spans="9:9">
      <c r="I3150" s="25"/>
    </row>
    <row r="3151" spans="9:9">
      <c r="I3151" s="25"/>
    </row>
    <row r="3152" spans="9:9">
      <c r="I3152" s="25"/>
    </row>
    <row r="3153" spans="9:9">
      <c r="I3153" s="25"/>
    </row>
    <row r="3154" spans="9:9">
      <c r="I3154" s="25"/>
    </row>
    <row r="3155" spans="9:9">
      <c r="I3155" s="25"/>
    </row>
    <row r="3156" spans="9:9">
      <c r="I3156" s="25"/>
    </row>
    <row r="3157" spans="9:9">
      <c r="I3157" s="25"/>
    </row>
    <row r="3158" spans="9:9">
      <c r="I3158" s="25"/>
    </row>
    <row r="3159" spans="9:9">
      <c r="I3159" s="25"/>
    </row>
    <row r="3160" spans="9:9">
      <c r="I3160" s="25"/>
    </row>
    <row r="3161" spans="9:9">
      <c r="I3161" s="25"/>
    </row>
    <row r="3162" spans="9:9">
      <c r="I3162" s="25"/>
    </row>
    <row r="3163" spans="9:9">
      <c r="I3163" s="25"/>
    </row>
    <row r="3164" spans="9:9">
      <c r="I3164" s="25"/>
    </row>
    <row r="3165" spans="9:9">
      <c r="I3165" s="25"/>
    </row>
    <row r="3166" spans="9:9">
      <c r="I3166" s="25"/>
    </row>
    <row r="3167" spans="9:9">
      <c r="I3167" s="25"/>
    </row>
    <row r="3168" spans="9:9">
      <c r="I3168" s="25"/>
    </row>
    <row r="3169" spans="9:9">
      <c r="I3169" s="25"/>
    </row>
    <row r="3170" spans="9:9">
      <c r="I3170" s="25"/>
    </row>
    <row r="3171" spans="9:9">
      <c r="I3171" s="25"/>
    </row>
    <row r="3172" spans="9:9">
      <c r="I3172" s="25"/>
    </row>
    <row r="3173" spans="9:9">
      <c r="I3173" s="25"/>
    </row>
    <row r="3174" spans="9:9">
      <c r="I3174" s="25"/>
    </row>
    <row r="3175" spans="9:9">
      <c r="I3175" s="25"/>
    </row>
    <row r="3176" spans="9:9">
      <c r="I3176" s="25"/>
    </row>
    <row r="3177" spans="9:9">
      <c r="I3177" s="25"/>
    </row>
    <row r="3178" spans="9:9">
      <c r="I3178" s="25"/>
    </row>
    <row r="3179" spans="9:9">
      <c r="I3179" s="25"/>
    </row>
    <row r="3180" spans="9:9">
      <c r="I3180" s="25"/>
    </row>
    <row r="3181" spans="9:9">
      <c r="I3181" s="25"/>
    </row>
    <row r="3182" spans="9:9">
      <c r="I3182" s="25"/>
    </row>
    <row r="3183" spans="9:9">
      <c r="I3183" s="25"/>
    </row>
    <row r="3184" spans="9:9">
      <c r="I3184" s="25"/>
    </row>
    <row r="3185" spans="9:9">
      <c r="I3185" s="25"/>
    </row>
    <row r="3186" spans="9:9">
      <c r="I3186" s="25"/>
    </row>
    <row r="3187" spans="9:9">
      <c r="I3187" s="25"/>
    </row>
    <row r="3188" spans="9:9">
      <c r="I3188" s="25"/>
    </row>
    <row r="3189" spans="9:9">
      <c r="I3189" s="25"/>
    </row>
    <row r="3190" spans="9:9">
      <c r="I3190" s="25"/>
    </row>
    <row r="3191" spans="9:9">
      <c r="I3191" s="25"/>
    </row>
    <row r="3192" spans="9:9">
      <c r="I3192" s="25"/>
    </row>
    <row r="3193" spans="9:9">
      <c r="I3193" s="25"/>
    </row>
    <row r="3194" spans="9:9">
      <c r="I3194" s="25"/>
    </row>
    <row r="3195" spans="9:9">
      <c r="I3195" s="25"/>
    </row>
    <row r="3196" spans="9:9">
      <c r="I3196" s="25"/>
    </row>
    <row r="3197" spans="9:9">
      <c r="I3197" s="25"/>
    </row>
    <row r="3198" spans="9:9">
      <c r="I3198" s="25"/>
    </row>
    <row r="3199" spans="9:9">
      <c r="I3199" s="25"/>
    </row>
    <row r="3200" spans="9:9">
      <c r="I3200" s="25"/>
    </row>
    <row r="3201" spans="9:9">
      <c r="I3201" s="25"/>
    </row>
    <row r="3202" spans="9:9">
      <c r="I3202" s="25"/>
    </row>
    <row r="3203" spans="9:9">
      <c r="I3203" s="25"/>
    </row>
    <row r="3204" spans="9:9">
      <c r="I3204" s="25"/>
    </row>
    <row r="3205" spans="9:9">
      <c r="I3205" s="25"/>
    </row>
    <row r="3206" spans="9:9">
      <c r="I3206" s="25"/>
    </row>
    <row r="3207" spans="9:9">
      <c r="I3207" s="25"/>
    </row>
    <row r="3208" spans="9:9">
      <c r="I3208" s="25"/>
    </row>
    <row r="3209" spans="9:9">
      <c r="I3209" s="25"/>
    </row>
    <row r="3210" spans="9:9">
      <c r="I3210" s="25"/>
    </row>
    <row r="3211" spans="9:9">
      <c r="I3211" s="25"/>
    </row>
    <row r="3212" spans="9:9">
      <c r="I3212" s="25"/>
    </row>
    <row r="3213" spans="9:9">
      <c r="I3213" s="25"/>
    </row>
    <row r="3214" spans="9:9">
      <c r="I3214" s="25"/>
    </row>
    <row r="3215" spans="9:9">
      <c r="I3215" s="25"/>
    </row>
    <row r="3216" spans="9:9">
      <c r="I3216" s="25"/>
    </row>
    <row r="3217" spans="9:9">
      <c r="I3217" s="25"/>
    </row>
    <row r="3218" spans="9:9">
      <c r="I3218" s="25"/>
    </row>
    <row r="3219" spans="9:9">
      <c r="I3219" s="25"/>
    </row>
    <row r="3220" spans="9:9">
      <c r="I3220" s="25"/>
    </row>
    <row r="3221" spans="9:9">
      <c r="I3221" s="25"/>
    </row>
    <row r="3222" spans="9:9">
      <c r="I3222" s="25"/>
    </row>
    <row r="3223" spans="9:9">
      <c r="I3223" s="25"/>
    </row>
    <row r="3224" spans="9:9">
      <c r="I3224" s="25"/>
    </row>
    <row r="3225" spans="9:9">
      <c r="I3225" s="25"/>
    </row>
    <row r="3226" spans="9:9">
      <c r="I3226" s="25"/>
    </row>
    <row r="3227" spans="9:9">
      <c r="I3227" s="25"/>
    </row>
    <row r="3228" spans="9:9">
      <c r="I3228" s="25"/>
    </row>
    <row r="3229" spans="9:9">
      <c r="I3229" s="25"/>
    </row>
    <row r="3230" spans="9:9">
      <c r="I3230" s="25"/>
    </row>
    <row r="3231" spans="9:9">
      <c r="I3231" s="25"/>
    </row>
    <row r="3232" spans="9:9">
      <c r="I3232" s="25"/>
    </row>
    <row r="3233" spans="9:9">
      <c r="I3233" s="25"/>
    </row>
    <row r="3234" spans="9:9">
      <c r="I3234" s="25"/>
    </row>
    <row r="3235" spans="9:9">
      <c r="I3235" s="25"/>
    </row>
    <row r="3236" spans="9:9">
      <c r="I3236" s="25"/>
    </row>
    <row r="3237" spans="9:9">
      <c r="I3237" s="25"/>
    </row>
    <row r="3238" spans="9:9">
      <c r="I3238" s="25"/>
    </row>
    <row r="3239" spans="9:9">
      <c r="I3239" s="25"/>
    </row>
    <row r="3240" spans="9:9">
      <c r="I3240" s="25"/>
    </row>
    <row r="3241" spans="9:9">
      <c r="I3241" s="25"/>
    </row>
    <row r="3242" spans="9:9">
      <c r="I3242" s="25"/>
    </row>
    <row r="3243" spans="9:9">
      <c r="I3243" s="25"/>
    </row>
    <row r="3244" spans="9:9">
      <c r="I3244" s="25"/>
    </row>
    <row r="3245" spans="9:9">
      <c r="I3245" s="25"/>
    </row>
    <row r="3246" spans="9:9">
      <c r="I3246" s="25"/>
    </row>
    <row r="3247" spans="9:9">
      <c r="I3247" s="25"/>
    </row>
    <row r="3248" spans="9:9">
      <c r="I3248" s="25"/>
    </row>
    <row r="3249" spans="9:9">
      <c r="I3249" s="25"/>
    </row>
    <row r="3250" spans="9:9">
      <c r="I3250" s="25"/>
    </row>
    <row r="3251" spans="9:9">
      <c r="I3251" s="25"/>
    </row>
    <row r="3252" spans="9:9">
      <c r="I3252" s="25"/>
    </row>
    <row r="3253" spans="9:9">
      <c r="I3253" s="25"/>
    </row>
    <row r="3254" spans="9:9">
      <c r="I3254" s="25"/>
    </row>
    <row r="3255" spans="9:9">
      <c r="I3255" s="25"/>
    </row>
    <row r="3256" spans="9:9">
      <c r="I3256" s="25"/>
    </row>
    <row r="3257" spans="9:9">
      <c r="I3257" s="25"/>
    </row>
    <row r="3258" spans="9:9">
      <c r="I3258" s="25"/>
    </row>
    <row r="3259" spans="9:9">
      <c r="I3259" s="25"/>
    </row>
    <row r="3260" spans="9:9">
      <c r="I3260" s="25"/>
    </row>
    <row r="3261" spans="9:9">
      <c r="I3261" s="25"/>
    </row>
    <row r="3262" spans="9:9">
      <c r="I3262" s="25"/>
    </row>
    <row r="3263" spans="9:9">
      <c r="I3263" s="25"/>
    </row>
    <row r="3264" spans="9:9">
      <c r="I3264" s="25"/>
    </row>
    <row r="3265" spans="9:9">
      <c r="I3265" s="25"/>
    </row>
    <row r="3266" spans="9:9">
      <c r="I3266" s="25"/>
    </row>
    <row r="3267" spans="9:9">
      <c r="I3267" s="25"/>
    </row>
    <row r="3268" spans="9:9">
      <c r="I3268" s="25"/>
    </row>
    <row r="3269" spans="9:9">
      <c r="I3269" s="25"/>
    </row>
    <row r="3270" spans="9:9">
      <c r="I3270" s="25"/>
    </row>
    <row r="3271" spans="9:9">
      <c r="I3271" s="25"/>
    </row>
    <row r="3272" spans="9:9">
      <c r="I3272" s="25"/>
    </row>
    <row r="3273" spans="9:9">
      <c r="I3273" s="25"/>
    </row>
    <row r="3274" spans="9:9">
      <c r="I3274" s="25"/>
    </row>
    <row r="3275" spans="9:9">
      <c r="I3275" s="25"/>
    </row>
    <row r="3276" spans="9:9">
      <c r="I3276" s="25"/>
    </row>
    <row r="3277" spans="9:9">
      <c r="I3277" s="25"/>
    </row>
    <row r="3278" spans="9:9">
      <c r="I3278" s="25"/>
    </row>
    <row r="3279" spans="9:9">
      <c r="I3279" s="25"/>
    </row>
    <row r="3280" spans="9:9">
      <c r="I3280" s="25"/>
    </row>
    <row r="3281" spans="9:9">
      <c r="I3281" s="25"/>
    </row>
    <row r="3282" spans="9:9">
      <c r="I3282" s="25"/>
    </row>
    <row r="3283" spans="9:9">
      <c r="I3283" s="25"/>
    </row>
    <row r="3284" spans="9:9">
      <c r="I3284" s="25"/>
    </row>
    <row r="3285" spans="9:9">
      <c r="I3285" s="25"/>
    </row>
    <row r="3286" spans="9:9">
      <c r="I3286" s="25"/>
    </row>
    <row r="3287" spans="9:9">
      <c r="I3287" s="25"/>
    </row>
    <row r="3288" spans="9:9">
      <c r="I3288" s="25"/>
    </row>
    <row r="3289" spans="9:9">
      <c r="I3289" s="25"/>
    </row>
    <row r="3290" spans="9:9">
      <c r="I3290" s="25"/>
    </row>
    <row r="3291" spans="9:9">
      <c r="I3291" s="25"/>
    </row>
    <row r="3292" spans="9:9">
      <c r="I3292" s="25"/>
    </row>
    <row r="3293" spans="9:9">
      <c r="I3293" s="25"/>
    </row>
    <row r="3294" spans="9:9">
      <c r="I3294" s="25"/>
    </row>
    <row r="3295" spans="9:9">
      <c r="I3295" s="25"/>
    </row>
    <row r="3296" spans="9:9">
      <c r="I3296" s="25"/>
    </row>
    <row r="3297" spans="9:9">
      <c r="I3297" s="25"/>
    </row>
    <row r="3298" spans="9:9">
      <c r="I3298" s="25"/>
    </row>
    <row r="3299" spans="9:9">
      <c r="I3299" s="25"/>
    </row>
    <row r="3300" spans="9:9">
      <c r="I3300" s="25"/>
    </row>
    <row r="3301" spans="9:9">
      <c r="I3301" s="25"/>
    </row>
    <row r="3302" spans="9:9">
      <c r="I3302" s="25"/>
    </row>
    <row r="3303" spans="9:9">
      <c r="I3303" s="25"/>
    </row>
    <row r="3304" spans="9:9">
      <c r="I3304" s="25"/>
    </row>
    <row r="3305" spans="9:9">
      <c r="I3305" s="25"/>
    </row>
    <row r="3306" spans="9:9">
      <c r="I3306" s="25"/>
    </row>
    <row r="3307" spans="9:9">
      <c r="I3307" s="25"/>
    </row>
    <row r="3308" spans="9:9">
      <c r="I3308" s="25"/>
    </row>
    <row r="3309" spans="9:9">
      <c r="I3309" s="25"/>
    </row>
    <row r="3310" spans="9:9">
      <c r="I3310" s="25"/>
    </row>
    <row r="3311" spans="9:9">
      <c r="I3311" s="25"/>
    </row>
    <row r="3312" spans="9:9">
      <c r="I3312" s="25"/>
    </row>
    <row r="3313" spans="9:9">
      <c r="I3313" s="25"/>
    </row>
    <row r="3314" spans="9:9">
      <c r="I3314" s="25"/>
    </row>
    <row r="3315" spans="9:9">
      <c r="I3315" s="25"/>
    </row>
    <row r="3316" spans="9:9">
      <c r="I3316" s="25"/>
    </row>
    <row r="3317" spans="9:9">
      <c r="I3317" s="25"/>
    </row>
    <row r="3318" spans="9:9">
      <c r="I3318" s="25"/>
    </row>
    <row r="3319" spans="9:9">
      <c r="I3319" s="25"/>
    </row>
    <row r="3320" spans="9:9">
      <c r="I3320" s="25"/>
    </row>
    <row r="3321" spans="9:9">
      <c r="I3321" s="25"/>
    </row>
    <row r="3322" spans="9:9">
      <c r="I3322" s="25"/>
    </row>
    <row r="3323" spans="9:9">
      <c r="I3323" s="25"/>
    </row>
    <row r="3324" spans="9:9">
      <c r="I3324" s="25"/>
    </row>
    <row r="3325" spans="9:9">
      <c r="I3325" s="25"/>
    </row>
    <row r="3326" spans="9:9">
      <c r="I3326" s="25"/>
    </row>
    <row r="3327" spans="9:9">
      <c r="I3327" s="25"/>
    </row>
    <row r="3328" spans="9:9">
      <c r="I3328" s="25"/>
    </row>
    <row r="3329" spans="9:9">
      <c r="I3329" s="25"/>
    </row>
    <row r="3330" spans="9:9">
      <c r="I3330" s="25"/>
    </row>
    <row r="3331" spans="9:9">
      <c r="I3331" s="25"/>
    </row>
    <row r="3332" spans="9:9">
      <c r="I3332" s="25"/>
    </row>
    <row r="3333" spans="9:9">
      <c r="I3333" s="25"/>
    </row>
    <row r="3334" spans="9:9">
      <c r="I3334" s="25"/>
    </row>
    <row r="3335" spans="9:9">
      <c r="I3335" s="25"/>
    </row>
    <row r="3336" spans="9:9">
      <c r="I3336" s="25"/>
    </row>
    <row r="3337" spans="9:9">
      <c r="I3337" s="25"/>
    </row>
    <row r="3338" spans="9:9">
      <c r="I3338" s="25"/>
    </row>
    <row r="3339" spans="9:9">
      <c r="I3339" s="25"/>
    </row>
    <row r="3340" spans="9:9">
      <c r="I3340" s="25"/>
    </row>
    <row r="3341" spans="9:9">
      <c r="I3341" s="25"/>
    </row>
    <row r="3342" spans="9:9">
      <c r="I3342" s="25"/>
    </row>
    <row r="3343" spans="9:9">
      <c r="I3343" s="25"/>
    </row>
    <row r="3344" spans="9:9">
      <c r="I3344" s="25"/>
    </row>
    <row r="3345" spans="9:9">
      <c r="I3345" s="25"/>
    </row>
    <row r="3346" spans="9:9">
      <c r="I3346" s="25"/>
    </row>
    <row r="3347" spans="9:9">
      <c r="I3347" s="25"/>
    </row>
    <row r="3348" spans="9:9">
      <c r="I3348" s="25"/>
    </row>
    <row r="3349" spans="9:9">
      <c r="I3349" s="25"/>
    </row>
    <row r="3350" spans="9:9">
      <c r="I3350" s="25"/>
    </row>
    <row r="3351" spans="9:9">
      <c r="I3351" s="25"/>
    </row>
    <row r="3352" spans="9:9">
      <c r="I3352" s="25"/>
    </row>
    <row r="3353" spans="9:9">
      <c r="I3353" s="25"/>
    </row>
    <row r="3354" spans="9:9">
      <c r="I3354" s="25"/>
    </row>
    <row r="3355" spans="9:9">
      <c r="I3355" s="25"/>
    </row>
    <row r="3356" spans="9:9">
      <c r="I3356" s="25"/>
    </row>
    <row r="3357" spans="9:9">
      <c r="I3357" s="25"/>
    </row>
    <row r="3358" spans="9:9">
      <c r="I3358" s="25"/>
    </row>
    <row r="3359" spans="9:9">
      <c r="I3359" s="25"/>
    </row>
    <row r="3360" spans="9:9">
      <c r="I3360" s="25"/>
    </row>
    <row r="3361" spans="9:9">
      <c r="I3361" s="25"/>
    </row>
    <row r="3362" spans="9:9">
      <c r="I3362" s="25"/>
    </row>
    <row r="3363" spans="9:9">
      <c r="I3363" s="25"/>
    </row>
    <row r="3364" spans="9:9">
      <c r="I3364" s="25"/>
    </row>
    <row r="3365" spans="9:9">
      <c r="I3365" s="25"/>
    </row>
    <row r="3366" spans="9:9">
      <c r="I3366" s="25"/>
    </row>
    <row r="3367" spans="9:9">
      <c r="I3367" s="25"/>
    </row>
    <row r="3368" spans="9:9">
      <c r="I3368" s="25"/>
    </row>
    <row r="3369" spans="9:9">
      <c r="I3369" s="25"/>
    </row>
    <row r="3370" spans="9:9">
      <c r="I3370" s="25"/>
    </row>
    <row r="3371" spans="9:9">
      <c r="I3371" s="25"/>
    </row>
    <row r="3372" spans="9:9">
      <c r="I3372" s="25"/>
    </row>
    <row r="3373" spans="9:9">
      <c r="I3373" s="25"/>
    </row>
    <row r="3374" spans="9:9">
      <c r="I3374" s="25"/>
    </row>
    <row r="3375" spans="9:9">
      <c r="I3375" s="25"/>
    </row>
    <row r="3376" spans="9:9">
      <c r="I3376" s="25"/>
    </row>
    <row r="3377" spans="9:9">
      <c r="I3377" s="25"/>
    </row>
    <row r="3378" spans="9:9">
      <c r="I3378" s="25"/>
    </row>
    <row r="3379" spans="9:9">
      <c r="I3379" s="25"/>
    </row>
    <row r="3380" spans="9:9">
      <c r="I3380" s="25"/>
    </row>
    <row r="3381" spans="9:9">
      <c r="I3381" s="25"/>
    </row>
    <row r="3382" spans="9:9">
      <c r="I3382" s="25"/>
    </row>
    <row r="3383" spans="9:9">
      <c r="I3383" s="25"/>
    </row>
    <row r="3384" spans="9:9">
      <c r="I3384" s="25"/>
    </row>
    <row r="3385" spans="9:9">
      <c r="I3385" s="25"/>
    </row>
    <row r="3386" spans="9:9">
      <c r="I3386" s="25"/>
    </row>
    <row r="3387" spans="9:9">
      <c r="I3387" s="25"/>
    </row>
    <row r="3388" spans="9:9">
      <c r="I3388" s="25"/>
    </row>
    <row r="3389" spans="9:9">
      <c r="I3389" s="25"/>
    </row>
    <row r="3390" spans="9:9">
      <c r="I3390" s="25"/>
    </row>
    <row r="3391" spans="9:9">
      <c r="I3391" s="25"/>
    </row>
    <row r="3392" spans="9:9">
      <c r="I3392" s="25"/>
    </row>
    <row r="3393" spans="9:9">
      <c r="I3393" s="25"/>
    </row>
    <row r="3394" spans="9:9">
      <c r="I3394" s="25"/>
    </row>
    <row r="3395" spans="9:9">
      <c r="I3395" s="25"/>
    </row>
    <row r="3396" spans="9:9">
      <c r="I3396" s="25"/>
    </row>
    <row r="3397" spans="9:9">
      <c r="I3397" s="25"/>
    </row>
    <row r="3398" spans="9:9">
      <c r="I3398" s="25"/>
    </row>
    <row r="3399" spans="9:9">
      <c r="I3399" s="25"/>
    </row>
    <row r="3400" spans="9:9">
      <c r="I3400" s="25"/>
    </row>
    <row r="3401" spans="9:9">
      <c r="I3401" s="25"/>
    </row>
    <row r="3402" spans="9:9">
      <c r="I3402" s="25"/>
    </row>
    <row r="3403" spans="9:9">
      <c r="I3403" s="25"/>
    </row>
    <row r="3404" spans="9:9">
      <c r="I3404" s="25"/>
    </row>
    <row r="3405" spans="9:9">
      <c r="I3405" s="25"/>
    </row>
    <row r="3406" spans="9:9">
      <c r="I3406" s="25"/>
    </row>
    <row r="3407" spans="9:9">
      <c r="I3407" s="25"/>
    </row>
    <row r="3408" spans="9:9">
      <c r="I3408" s="25"/>
    </row>
    <row r="3409" spans="9:9">
      <c r="I3409" s="25"/>
    </row>
    <row r="3410" spans="9:9">
      <c r="I3410" s="25"/>
    </row>
    <row r="3411" spans="9:9">
      <c r="I3411" s="25"/>
    </row>
    <row r="3412" spans="9:9">
      <c r="I3412" s="25"/>
    </row>
    <row r="3413" spans="9:9">
      <c r="I3413" s="25"/>
    </row>
    <row r="3414" spans="9:9">
      <c r="I3414" s="25"/>
    </row>
    <row r="3415" spans="9:9">
      <c r="I3415" s="25"/>
    </row>
    <row r="3416" spans="9:9">
      <c r="I3416" s="25"/>
    </row>
    <row r="3417" spans="9:9">
      <c r="I3417" s="25"/>
    </row>
    <row r="3418" spans="9:9">
      <c r="I3418" s="25"/>
    </row>
    <row r="3419" spans="9:9">
      <c r="I3419" s="25"/>
    </row>
    <row r="3420" spans="9:9">
      <c r="I3420" s="25"/>
    </row>
    <row r="3421" spans="9:9">
      <c r="I3421" s="25"/>
    </row>
    <row r="3422" spans="9:9">
      <c r="I3422" s="25"/>
    </row>
    <row r="3423" spans="9:9">
      <c r="I3423" s="25"/>
    </row>
    <row r="3424" spans="9:9">
      <c r="I3424" s="25"/>
    </row>
    <row r="3425" spans="9:9">
      <c r="I3425" s="25"/>
    </row>
    <row r="3426" spans="9:9">
      <c r="I3426" s="25"/>
    </row>
    <row r="3427" spans="9:9">
      <c r="I3427" s="25"/>
    </row>
    <row r="3428" spans="9:9">
      <c r="I3428" s="25"/>
    </row>
    <row r="3429" spans="9:9">
      <c r="I3429" s="25"/>
    </row>
    <row r="3430" spans="9:9">
      <c r="I3430" s="25"/>
    </row>
    <row r="3431" spans="9:9">
      <c r="I3431" s="25"/>
    </row>
    <row r="3432" spans="9:9">
      <c r="I3432" s="25"/>
    </row>
    <row r="3433" spans="9:9">
      <c r="I3433" s="25"/>
    </row>
    <row r="3434" spans="9:9">
      <c r="I3434" s="25"/>
    </row>
    <row r="3435" spans="9:9">
      <c r="I3435" s="25"/>
    </row>
    <row r="3436" spans="9:9">
      <c r="I3436" s="25"/>
    </row>
    <row r="3437" spans="9:9">
      <c r="I3437" s="25"/>
    </row>
    <row r="3438" spans="9:9">
      <c r="I3438" s="25"/>
    </row>
    <row r="3439" spans="9:9">
      <c r="I3439" s="25"/>
    </row>
    <row r="3440" spans="9:9">
      <c r="I3440" s="25"/>
    </row>
    <row r="3441" spans="9:9">
      <c r="I3441" s="25"/>
    </row>
    <row r="3442" spans="9:9">
      <c r="I3442" s="25"/>
    </row>
    <row r="3443" spans="9:9">
      <c r="I3443" s="25"/>
    </row>
    <row r="3444" spans="9:9">
      <c r="I3444" s="25"/>
    </row>
    <row r="3445" spans="9:9">
      <c r="I3445" s="25"/>
    </row>
    <row r="3446" spans="9:9">
      <c r="I3446" s="25"/>
    </row>
    <row r="3447" spans="9:9">
      <c r="I3447" s="25"/>
    </row>
    <row r="3448" spans="9:9">
      <c r="I3448" s="25"/>
    </row>
    <row r="3449" spans="9:9">
      <c r="I3449" s="25"/>
    </row>
    <row r="3450" spans="9:9">
      <c r="I3450" s="25"/>
    </row>
    <row r="3451" spans="9:9">
      <c r="I3451" s="25"/>
    </row>
    <row r="3452" spans="9:9">
      <c r="I3452" s="25"/>
    </row>
    <row r="3453" spans="9:9">
      <c r="I3453" s="25"/>
    </row>
    <row r="3454" spans="9:9">
      <c r="I3454" s="25"/>
    </row>
    <row r="3455" spans="9:9">
      <c r="I3455" s="25"/>
    </row>
    <row r="3456" spans="9:9">
      <c r="I3456" s="25"/>
    </row>
    <row r="3457" spans="9:9">
      <c r="I3457" s="25"/>
    </row>
    <row r="3458" spans="9:9">
      <c r="I3458" s="25"/>
    </row>
    <row r="3459" spans="9:9">
      <c r="I3459" s="25"/>
    </row>
    <row r="3460" spans="9:9">
      <c r="I3460" s="25"/>
    </row>
    <row r="3461" spans="9:9">
      <c r="I3461" s="25"/>
    </row>
    <row r="3462" spans="9:9">
      <c r="I3462" s="25"/>
    </row>
    <row r="3463" spans="9:9">
      <c r="I3463" s="25"/>
    </row>
    <row r="3464" spans="9:9">
      <c r="I3464" s="25"/>
    </row>
    <row r="3465" spans="9:9">
      <c r="I3465" s="25"/>
    </row>
    <row r="3466" spans="9:9">
      <c r="I3466" s="25"/>
    </row>
    <row r="3467" spans="9:9">
      <c r="I3467" s="25"/>
    </row>
    <row r="3468" spans="9:9">
      <c r="I3468" s="25"/>
    </row>
    <row r="3469" spans="9:9">
      <c r="I3469" s="25"/>
    </row>
    <row r="3470" spans="9:9">
      <c r="I3470" s="25"/>
    </row>
    <row r="3471" spans="9:9">
      <c r="I3471" s="25"/>
    </row>
    <row r="3472" spans="9:9">
      <c r="I3472" s="25"/>
    </row>
    <row r="3473" spans="9:9">
      <c r="I3473" s="25"/>
    </row>
    <row r="3474" spans="9:9">
      <c r="I3474" s="25"/>
    </row>
    <row r="3475" spans="9:9">
      <c r="I3475" s="25"/>
    </row>
    <row r="3476" spans="9:9">
      <c r="I3476" s="25"/>
    </row>
    <row r="3477" spans="9:9">
      <c r="I3477" s="25"/>
    </row>
    <row r="3478" spans="9:9">
      <c r="I3478" s="25"/>
    </row>
    <row r="3479" spans="9:9">
      <c r="I3479" s="25"/>
    </row>
    <row r="3480" spans="9:9">
      <c r="I3480" s="25"/>
    </row>
    <row r="3481" spans="9:9">
      <c r="I3481" s="25"/>
    </row>
    <row r="3482" spans="9:9">
      <c r="I3482" s="25"/>
    </row>
    <row r="3483" spans="9:9">
      <c r="I3483" s="25"/>
    </row>
    <row r="3484" spans="9:9">
      <c r="I3484" s="25"/>
    </row>
    <row r="3485" spans="9:9">
      <c r="I3485" s="25"/>
    </row>
    <row r="3486" spans="9:9">
      <c r="I3486" s="25"/>
    </row>
    <row r="3487" spans="9:9">
      <c r="I3487" s="25"/>
    </row>
    <row r="3488" spans="9:9">
      <c r="I3488" s="25"/>
    </row>
    <row r="3489" spans="9:9">
      <c r="I3489" s="25"/>
    </row>
    <row r="3490" spans="9:9">
      <c r="I3490" s="25"/>
    </row>
    <row r="3491" spans="9:9">
      <c r="I3491" s="25"/>
    </row>
    <row r="3492" spans="9:9">
      <c r="I3492" s="25"/>
    </row>
    <row r="3493" spans="9:9">
      <c r="I3493" s="25"/>
    </row>
    <row r="3494" spans="9:9">
      <c r="I3494" s="25"/>
    </row>
    <row r="3495" spans="9:9">
      <c r="I3495" s="25"/>
    </row>
    <row r="3496" spans="9:9">
      <c r="I3496" s="25"/>
    </row>
    <row r="3497" spans="9:9">
      <c r="I3497" s="25"/>
    </row>
    <row r="3498" spans="9:9">
      <c r="I3498" s="25"/>
    </row>
    <row r="3499" spans="9:9">
      <c r="I3499" s="25"/>
    </row>
    <row r="3500" spans="9:9">
      <c r="I3500" s="25"/>
    </row>
    <row r="3501" spans="9:9">
      <c r="I3501" s="25"/>
    </row>
    <row r="3502" spans="9:9">
      <c r="I3502" s="25"/>
    </row>
    <row r="3503" spans="9:9">
      <c r="I3503" s="25"/>
    </row>
    <row r="3504" spans="9:9">
      <c r="I3504" s="25"/>
    </row>
    <row r="3505" spans="9:9">
      <c r="I3505" s="25"/>
    </row>
    <row r="3506" spans="9:9">
      <c r="I3506" s="25"/>
    </row>
    <row r="3507" spans="9:9">
      <c r="I3507" s="25"/>
    </row>
    <row r="3508" spans="9:9">
      <c r="I3508" s="25"/>
    </row>
    <row r="3509" spans="9:9">
      <c r="I3509" s="25"/>
    </row>
    <row r="3510" spans="9:9">
      <c r="I3510" s="25"/>
    </row>
    <row r="3511" spans="9:9">
      <c r="I3511" s="25"/>
    </row>
    <row r="3512" spans="9:9">
      <c r="I3512" s="25"/>
    </row>
    <row r="3513" spans="9:9">
      <c r="I3513" s="25"/>
    </row>
    <row r="3514" spans="9:9">
      <c r="I3514" s="25"/>
    </row>
    <row r="3515" spans="9:9">
      <c r="I3515" s="25"/>
    </row>
    <row r="3516" spans="9:9">
      <c r="I3516" s="25"/>
    </row>
    <row r="3517" spans="9:9">
      <c r="I3517" s="25"/>
    </row>
    <row r="3518" spans="9:9">
      <c r="I3518" s="25"/>
    </row>
    <row r="3519" spans="9:9">
      <c r="I3519" s="25"/>
    </row>
    <row r="3520" spans="9:9">
      <c r="I3520" s="25"/>
    </row>
    <row r="3521" spans="9:9">
      <c r="I3521" s="25"/>
    </row>
    <row r="3522" spans="9:9">
      <c r="I3522" s="25"/>
    </row>
    <row r="3523" spans="9:9">
      <c r="I3523" s="25"/>
    </row>
    <row r="3524" spans="9:9">
      <c r="I3524" s="25"/>
    </row>
    <row r="3525" spans="9:9">
      <c r="I3525" s="25"/>
    </row>
    <row r="3526" spans="9:9">
      <c r="I3526" s="25"/>
    </row>
    <row r="3527" spans="9:9">
      <c r="I3527" s="25"/>
    </row>
    <row r="3528" spans="9:9">
      <c r="I3528" s="25"/>
    </row>
    <row r="3529" spans="9:9">
      <c r="I3529" s="25"/>
    </row>
    <row r="3530" spans="9:9">
      <c r="I3530" s="25"/>
    </row>
    <row r="3531" spans="9:9">
      <c r="I3531" s="25"/>
    </row>
    <row r="3532" spans="9:9">
      <c r="I3532" s="25"/>
    </row>
    <row r="3533" spans="9:9">
      <c r="I3533" s="25"/>
    </row>
    <row r="3534" spans="9:9">
      <c r="I3534" s="25"/>
    </row>
    <row r="3535" spans="9:9">
      <c r="I3535" s="25"/>
    </row>
    <row r="3536" spans="9:9">
      <c r="I3536" s="25"/>
    </row>
    <row r="3537" spans="9:9">
      <c r="I3537" s="25"/>
    </row>
    <row r="3538" spans="9:9">
      <c r="I3538" s="25"/>
    </row>
    <row r="3539" spans="9:9">
      <c r="I3539" s="25"/>
    </row>
    <row r="3540" spans="9:9">
      <c r="I3540" s="25"/>
    </row>
    <row r="3541" spans="9:9">
      <c r="I3541" s="25"/>
    </row>
    <row r="3542" spans="9:9">
      <c r="I3542" s="25"/>
    </row>
    <row r="3543" spans="9:9">
      <c r="I3543" s="25"/>
    </row>
    <row r="3544" spans="9:9">
      <c r="I3544" s="25"/>
    </row>
    <row r="3545" spans="9:9">
      <c r="I3545" s="25"/>
    </row>
    <row r="3546" spans="9:9">
      <c r="I3546" s="25"/>
    </row>
    <row r="3547" spans="9:9">
      <c r="I3547" s="25"/>
    </row>
    <row r="3548" spans="9:9">
      <c r="I3548" s="25"/>
    </row>
    <row r="3549" spans="9:9">
      <c r="I3549" s="25"/>
    </row>
    <row r="3550" spans="9:9">
      <c r="I3550" s="25"/>
    </row>
    <row r="3551" spans="9:9">
      <c r="I3551" s="25"/>
    </row>
    <row r="3552" spans="9:9">
      <c r="I3552" s="25"/>
    </row>
    <row r="3553" spans="9:9">
      <c r="I3553" s="25"/>
    </row>
    <row r="3554" spans="9:9">
      <c r="I3554" s="25"/>
    </row>
    <row r="3555" spans="9:9">
      <c r="I3555" s="25"/>
    </row>
    <row r="3556" spans="9:9">
      <c r="I3556" s="25"/>
    </row>
    <row r="3557" spans="9:9">
      <c r="I3557" s="25"/>
    </row>
    <row r="3558" spans="9:9">
      <c r="I3558" s="25"/>
    </row>
    <row r="3559" spans="9:9">
      <c r="I3559" s="25"/>
    </row>
    <row r="3560" spans="9:9">
      <c r="I3560" s="25"/>
    </row>
    <row r="3561" spans="9:9">
      <c r="I3561" s="25"/>
    </row>
    <row r="3562" spans="9:9">
      <c r="I3562" s="25"/>
    </row>
    <row r="3563" spans="9:9">
      <c r="I3563" s="25"/>
    </row>
    <row r="3564" spans="9:9">
      <c r="I3564" s="25"/>
    </row>
    <row r="3565" spans="9:9">
      <c r="I3565" s="25"/>
    </row>
    <row r="3566" spans="9:9">
      <c r="I3566" s="25"/>
    </row>
    <row r="3567" spans="9:9">
      <c r="I3567" s="25"/>
    </row>
    <row r="3568" spans="9:9">
      <c r="I3568" s="25"/>
    </row>
    <row r="3569" spans="9:9">
      <c r="I3569" s="25"/>
    </row>
    <row r="3570" spans="9:9">
      <c r="I3570" s="25"/>
    </row>
    <row r="3571" spans="9:9">
      <c r="I3571" s="25"/>
    </row>
    <row r="3572" spans="9:9">
      <c r="I3572" s="25"/>
    </row>
    <row r="3573" spans="9:9">
      <c r="I3573" s="25"/>
    </row>
    <row r="3574" spans="9:9">
      <c r="I3574" s="25"/>
    </row>
    <row r="3575" spans="9:9">
      <c r="I3575" s="25"/>
    </row>
    <row r="3576" spans="9:9">
      <c r="I3576" s="25"/>
    </row>
    <row r="3577" spans="9:9">
      <c r="I3577" s="25"/>
    </row>
    <row r="3578" spans="9:9">
      <c r="I3578" s="25"/>
    </row>
    <row r="3579" spans="9:9">
      <c r="I3579" s="25"/>
    </row>
    <row r="3580" spans="9:9">
      <c r="I3580" s="25"/>
    </row>
    <row r="3581" spans="9:9">
      <c r="I3581" s="25"/>
    </row>
    <row r="3582" spans="9:9">
      <c r="I3582" s="25"/>
    </row>
    <row r="3583" spans="9:9">
      <c r="I3583" s="25"/>
    </row>
    <row r="3584" spans="9:9">
      <c r="I3584" s="25"/>
    </row>
    <row r="3585" spans="9:9">
      <c r="I3585" s="25"/>
    </row>
    <row r="3586" spans="9:9">
      <c r="I3586" s="25"/>
    </row>
    <row r="3587" spans="9:9">
      <c r="I3587" s="25"/>
    </row>
    <row r="3588" spans="9:9">
      <c r="I3588" s="25"/>
    </row>
    <row r="3589" spans="9:9">
      <c r="I3589" s="25"/>
    </row>
    <row r="3590" spans="9:9">
      <c r="I3590" s="25"/>
    </row>
    <row r="3591" spans="9:9">
      <c r="I3591" s="25"/>
    </row>
    <row r="3592" spans="9:9">
      <c r="I3592" s="25"/>
    </row>
    <row r="3593" spans="9:9">
      <c r="I3593" s="25"/>
    </row>
    <row r="3594" spans="9:9">
      <c r="I3594" s="25"/>
    </row>
    <row r="3595" spans="9:9">
      <c r="I3595" s="25"/>
    </row>
    <row r="3596" spans="9:9">
      <c r="I3596" s="25"/>
    </row>
    <row r="3597" spans="9:9">
      <c r="I3597" s="25"/>
    </row>
    <row r="3598" spans="9:9">
      <c r="I3598" s="25"/>
    </row>
    <row r="3599" spans="9:9">
      <c r="I3599" s="25"/>
    </row>
    <row r="3600" spans="9:9">
      <c r="I3600" s="25"/>
    </row>
    <row r="3601" spans="9:9">
      <c r="I3601" s="25"/>
    </row>
    <row r="3602" spans="9:9">
      <c r="I3602" s="25"/>
    </row>
    <row r="3603" spans="9:9">
      <c r="I3603" s="25"/>
    </row>
    <row r="3604" spans="9:9">
      <c r="I3604" s="25"/>
    </row>
    <row r="3605" spans="9:9">
      <c r="I3605" s="25"/>
    </row>
    <row r="3606" spans="9:9">
      <c r="I3606" s="25"/>
    </row>
    <row r="3607" spans="9:9">
      <c r="I3607" s="25"/>
    </row>
    <row r="3608" spans="9:9">
      <c r="I3608" s="25"/>
    </row>
    <row r="3609" spans="9:9">
      <c r="I3609" s="25"/>
    </row>
    <row r="3610" spans="9:9">
      <c r="I3610" s="25"/>
    </row>
    <row r="3611" spans="9:9">
      <c r="I3611" s="25"/>
    </row>
    <row r="3612" spans="9:9">
      <c r="I3612" s="25"/>
    </row>
    <row r="3613" spans="9:9">
      <c r="I3613" s="25"/>
    </row>
    <row r="3614" spans="9:9">
      <c r="I3614" s="25"/>
    </row>
    <row r="3615" spans="9:9">
      <c r="I3615" s="25"/>
    </row>
    <row r="3616" spans="9:9">
      <c r="I3616" s="25"/>
    </row>
    <row r="3617" spans="9:9">
      <c r="I3617" s="25"/>
    </row>
    <row r="3618" spans="9:9">
      <c r="I3618" s="25"/>
    </row>
    <row r="3619" spans="9:9">
      <c r="I3619" s="25"/>
    </row>
    <row r="3620" spans="9:9">
      <c r="I3620" s="25"/>
    </row>
    <row r="3621" spans="9:9">
      <c r="I3621" s="25"/>
    </row>
    <row r="3622" spans="9:9">
      <c r="I3622" s="25"/>
    </row>
    <row r="3623" spans="9:9">
      <c r="I3623" s="25"/>
    </row>
    <row r="3624" spans="9:9">
      <c r="I3624" s="25"/>
    </row>
    <row r="3625" spans="9:9">
      <c r="I3625" s="25"/>
    </row>
    <row r="3626" spans="9:9">
      <c r="I3626" s="25"/>
    </row>
    <row r="3627" spans="9:9">
      <c r="I3627" s="25"/>
    </row>
    <row r="3628" spans="9:9">
      <c r="I3628" s="25"/>
    </row>
    <row r="3629" spans="9:9">
      <c r="I3629" s="25"/>
    </row>
    <row r="3630" spans="9:9">
      <c r="I3630" s="25"/>
    </row>
    <row r="3631" spans="9:9">
      <c r="I3631" s="25"/>
    </row>
    <row r="3632" spans="9:9">
      <c r="I3632" s="25"/>
    </row>
    <row r="3633" spans="9:9">
      <c r="I3633" s="25"/>
    </row>
    <row r="3634" spans="9:9">
      <c r="I3634" s="25"/>
    </row>
    <row r="3635" spans="9:9">
      <c r="I3635" s="25"/>
    </row>
    <row r="3636" spans="9:9">
      <c r="I3636" s="25"/>
    </row>
    <row r="3637" spans="9:9">
      <c r="I3637" s="25"/>
    </row>
    <row r="3638" spans="9:9">
      <c r="I3638" s="25"/>
    </row>
    <row r="3639" spans="9:9">
      <c r="I3639" s="25"/>
    </row>
    <row r="3640" spans="9:9">
      <c r="I3640" s="25"/>
    </row>
    <row r="3641" spans="9:9">
      <c r="I3641" s="25"/>
    </row>
    <row r="3642" spans="9:9">
      <c r="I3642" s="25"/>
    </row>
    <row r="3643" spans="9:9">
      <c r="I3643" s="25"/>
    </row>
    <row r="3644" spans="9:9">
      <c r="I3644" s="25"/>
    </row>
    <row r="3645" spans="9:9">
      <c r="I3645" s="25"/>
    </row>
    <row r="3646" spans="9:9">
      <c r="I3646" s="25"/>
    </row>
    <row r="3647" spans="9:9">
      <c r="I3647" s="25"/>
    </row>
    <row r="3648" spans="9:9">
      <c r="I3648" s="25"/>
    </row>
    <row r="3649" spans="9:9">
      <c r="I3649" s="25"/>
    </row>
    <row r="3650" spans="9:9">
      <c r="I3650" s="25"/>
    </row>
    <row r="3651" spans="9:9">
      <c r="I3651" s="25"/>
    </row>
    <row r="3652" spans="9:9">
      <c r="I3652" s="25"/>
    </row>
    <row r="3653" spans="9:9">
      <c r="I3653" s="25"/>
    </row>
    <row r="3654" spans="9:9">
      <c r="I3654" s="25"/>
    </row>
    <row r="3655" spans="9:9">
      <c r="I3655" s="25"/>
    </row>
    <row r="3656" spans="9:9">
      <c r="I3656" s="25"/>
    </row>
    <row r="3657" spans="9:9">
      <c r="I3657" s="25"/>
    </row>
    <row r="3658" spans="9:9">
      <c r="I3658" s="25"/>
    </row>
    <row r="3659" spans="9:9">
      <c r="I3659" s="25"/>
    </row>
    <row r="3660" spans="9:9">
      <c r="I3660" s="25"/>
    </row>
    <row r="3661" spans="9:9">
      <c r="I3661" s="25"/>
    </row>
    <row r="3662" spans="9:9">
      <c r="I3662" s="25"/>
    </row>
    <row r="3663" spans="9:9">
      <c r="I3663" s="25"/>
    </row>
    <row r="3664" spans="9:9">
      <c r="I3664" s="25"/>
    </row>
    <row r="3665" spans="9:9">
      <c r="I3665" s="25"/>
    </row>
    <row r="3666" spans="9:9">
      <c r="I3666" s="25"/>
    </row>
    <row r="3667" spans="9:9">
      <c r="I3667" s="25"/>
    </row>
    <row r="3668" spans="9:9">
      <c r="I3668" s="25"/>
    </row>
    <row r="3669" spans="9:9">
      <c r="I3669" s="25"/>
    </row>
    <row r="3670" spans="9:9">
      <c r="I3670" s="25"/>
    </row>
    <row r="3671" spans="9:9">
      <c r="I3671" s="25"/>
    </row>
    <row r="3672" spans="9:9">
      <c r="I3672" s="25"/>
    </row>
    <row r="3673" spans="9:9">
      <c r="I3673" s="25"/>
    </row>
    <row r="3674" spans="9:9">
      <c r="I3674" s="25"/>
    </row>
    <row r="3675" spans="9:9">
      <c r="I3675" s="25"/>
    </row>
    <row r="3676" spans="9:9">
      <c r="I3676" s="25"/>
    </row>
    <row r="3677" spans="9:9">
      <c r="I3677" s="25"/>
    </row>
    <row r="3678" spans="9:9">
      <c r="I3678" s="25"/>
    </row>
    <row r="3679" spans="9:9">
      <c r="I3679" s="25"/>
    </row>
    <row r="3680" spans="9:9">
      <c r="I3680" s="25"/>
    </row>
    <row r="3681" spans="9:9">
      <c r="I3681" s="25"/>
    </row>
    <row r="3682" spans="9:9">
      <c r="I3682" s="25"/>
    </row>
    <row r="3683" spans="9:9">
      <c r="I3683" s="25"/>
    </row>
    <row r="3684" spans="9:9">
      <c r="I3684" s="25"/>
    </row>
    <row r="3685" spans="9:9">
      <c r="I3685" s="25"/>
    </row>
    <row r="3686" spans="9:9">
      <c r="I3686" s="25"/>
    </row>
    <row r="3687" spans="9:9">
      <c r="I3687" s="25"/>
    </row>
    <row r="3688" spans="9:9">
      <c r="I3688" s="25"/>
    </row>
    <row r="3689" spans="9:9">
      <c r="I3689" s="25"/>
    </row>
    <row r="3690" spans="9:9">
      <c r="I3690" s="25"/>
    </row>
    <row r="3691" spans="9:9">
      <c r="I3691" s="25"/>
    </row>
    <row r="3692" spans="9:9">
      <c r="I3692" s="25"/>
    </row>
    <row r="3693" spans="9:9">
      <c r="I3693" s="25"/>
    </row>
    <row r="3694" spans="9:9">
      <c r="I3694" s="25"/>
    </row>
    <row r="3695" spans="9:9">
      <c r="I3695" s="25"/>
    </row>
    <row r="3696" spans="9:9">
      <c r="I3696" s="25"/>
    </row>
    <row r="3697" spans="9:9">
      <c r="I3697" s="25"/>
    </row>
    <row r="3698" spans="9:9">
      <c r="I3698" s="25"/>
    </row>
    <row r="3699" spans="9:9">
      <c r="I3699" s="25"/>
    </row>
    <row r="3700" spans="9:9">
      <c r="I3700" s="25"/>
    </row>
    <row r="3701" spans="9:9">
      <c r="I3701" s="25"/>
    </row>
    <row r="3702" spans="9:9">
      <c r="I3702" s="25"/>
    </row>
    <row r="3703" spans="9:9">
      <c r="I3703" s="25"/>
    </row>
    <row r="3704" spans="9:9">
      <c r="I3704" s="25"/>
    </row>
    <row r="3705" spans="9:9">
      <c r="I3705" s="25"/>
    </row>
    <row r="3706" spans="9:9">
      <c r="I3706" s="25"/>
    </row>
    <row r="3707" spans="9:9">
      <c r="I3707" s="25"/>
    </row>
    <row r="3708" spans="9:9">
      <c r="I3708" s="25"/>
    </row>
    <row r="3709" spans="9:9">
      <c r="I3709" s="25"/>
    </row>
    <row r="3710" spans="9:9">
      <c r="I3710" s="25"/>
    </row>
    <row r="3711" spans="9:9">
      <c r="I3711" s="25"/>
    </row>
    <row r="3712" spans="9:9">
      <c r="I3712" s="25"/>
    </row>
    <row r="3713" spans="9:9">
      <c r="I3713" s="25"/>
    </row>
    <row r="3714" spans="9:9">
      <c r="I3714" s="25"/>
    </row>
    <row r="3715" spans="9:9">
      <c r="I3715" s="25"/>
    </row>
    <row r="3716" spans="9:9">
      <c r="I3716" s="25"/>
    </row>
    <row r="3717" spans="9:9">
      <c r="I3717" s="25"/>
    </row>
    <row r="3718" spans="9:9">
      <c r="I3718" s="25"/>
    </row>
    <row r="3719" spans="9:9">
      <c r="I3719" s="25"/>
    </row>
    <row r="3720" spans="9:9">
      <c r="I3720" s="25"/>
    </row>
    <row r="3721" spans="9:9">
      <c r="I3721" s="25"/>
    </row>
    <row r="3722" spans="9:9">
      <c r="I3722" s="25"/>
    </row>
    <row r="3723" spans="9:9">
      <c r="I3723" s="25"/>
    </row>
    <row r="3724" spans="9:9">
      <c r="I3724" s="25"/>
    </row>
    <row r="3725" spans="9:9">
      <c r="I3725" s="25"/>
    </row>
    <row r="3726" spans="9:9">
      <c r="I3726" s="25"/>
    </row>
    <row r="3727" spans="9:9">
      <c r="I3727" s="25"/>
    </row>
    <row r="3728" spans="9:9">
      <c r="I3728" s="25"/>
    </row>
    <row r="3729" spans="9:9">
      <c r="I3729" s="25"/>
    </row>
    <row r="3730" spans="9:9">
      <c r="I3730" s="25"/>
    </row>
    <row r="3731" spans="9:9">
      <c r="I3731" s="25"/>
    </row>
    <row r="3732" spans="9:9">
      <c r="I3732" s="25"/>
    </row>
    <row r="3733" spans="9:9">
      <c r="I3733" s="25"/>
    </row>
    <row r="3734" spans="9:9">
      <c r="I3734" s="25"/>
    </row>
    <row r="3735" spans="9:9">
      <c r="I3735" s="25"/>
    </row>
    <row r="3736" spans="9:9">
      <c r="I3736" s="25"/>
    </row>
    <row r="3737" spans="9:9">
      <c r="I3737" s="25"/>
    </row>
    <row r="3738" spans="9:9">
      <c r="I3738" s="25"/>
    </row>
    <row r="3739" spans="9:9">
      <c r="I3739" s="25"/>
    </row>
    <row r="3740" spans="9:9">
      <c r="I3740" s="25"/>
    </row>
    <row r="3741" spans="9:9">
      <c r="I3741" s="25"/>
    </row>
    <row r="3742" spans="9:9">
      <c r="I3742" s="25"/>
    </row>
    <row r="3743" spans="9:9">
      <c r="I3743" s="25"/>
    </row>
    <row r="3744" spans="9:9">
      <c r="I3744" s="25"/>
    </row>
    <row r="3745" spans="9:9">
      <c r="I3745" s="25"/>
    </row>
    <row r="3746" spans="9:9">
      <c r="I3746" s="25"/>
    </row>
    <row r="3747" spans="9:9">
      <c r="I3747" s="25"/>
    </row>
    <row r="3748" spans="9:9">
      <c r="I3748" s="25"/>
    </row>
    <row r="3749" spans="9:9">
      <c r="I3749" s="25"/>
    </row>
    <row r="3750" spans="9:9">
      <c r="I3750" s="25"/>
    </row>
    <row r="3751" spans="9:9">
      <c r="I3751" s="25"/>
    </row>
    <row r="3752" spans="9:9">
      <c r="I3752" s="25"/>
    </row>
    <row r="3753" spans="9:9">
      <c r="I3753" s="25"/>
    </row>
    <row r="3754" spans="9:9">
      <c r="I3754" s="25"/>
    </row>
    <row r="3755" spans="9:9">
      <c r="I3755" s="25"/>
    </row>
    <row r="3756" spans="9:9">
      <c r="I3756" s="25"/>
    </row>
    <row r="3757" spans="9:9">
      <c r="I3757" s="25"/>
    </row>
    <row r="3758" spans="9:9">
      <c r="I3758" s="25"/>
    </row>
    <row r="3759" spans="9:9">
      <c r="I3759" s="25"/>
    </row>
    <row r="3760" spans="9:9">
      <c r="I3760" s="25"/>
    </row>
    <row r="3761" spans="9:9">
      <c r="I3761" s="25"/>
    </row>
    <row r="3762" spans="9:9">
      <c r="I3762" s="25"/>
    </row>
    <row r="3763" spans="9:9">
      <c r="I3763" s="25"/>
    </row>
    <row r="3764" spans="9:9">
      <c r="I3764" s="25"/>
    </row>
    <row r="3765" spans="9:9">
      <c r="I3765" s="25"/>
    </row>
    <row r="3766" spans="9:9">
      <c r="I3766" s="25"/>
    </row>
    <row r="3767" spans="9:9">
      <c r="I3767" s="25"/>
    </row>
    <row r="3768" spans="9:9">
      <c r="I3768" s="25"/>
    </row>
    <row r="3769" spans="9:9">
      <c r="I3769" s="25"/>
    </row>
    <row r="3770" spans="9:9">
      <c r="I3770" s="25"/>
    </row>
    <row r="3771" spans="9:9">
      <c r="I3771" s="25"/>
    </row>
    <row r="3772" spans="9:9">
      <c r="I3772" s="25"/>
    </row>
    <row r="3773" spans="9:9">
      <c r="I3773" s="25"/>
    </row>
    <row r="3774" spans="9:9">
      <c r="I3774" s="25"/>
    </row>
    <row r="3775" spans="9:9">
      <c r="I3775" s="25"/>
    </row>
    <row r="3776" spans="9:9">
      <c r="I3776" s="25"/>
    </row>
    <row r="3777" spans="9:9">
      <c r="I3777" s="25"/>
    </row>
    <row r="3778" spans="9:9">
      <c r="I3778" s="25"/>
    </row>
    <row r="3779" spans="9:9">
      <c r="I3779" s="25"/>
    </row>
    <row r="3780" spans="9:9">
      <c r="I3780" s="25"/>
    </row>
    <row r="3781" spans="9:9">
      <c r="I3781" s="25"/>
    </row>
    <row r="3782" spans="9:9">
      <c r="I3782" s="25"/>
    </row>
    <row r="3783" spans="9:9">
      <c r="I3783" s="25"/>
    </row>
    <row r="3784" spans="9:9">
      <c r="I3784" s="25"/>
    </row>
    <row r="3785" spans="9:9">
      <c r="I3785" s="25"/>
    </row>
    <row r="3786" spans="9:9">
      <c r="I3786" s="25"/>
    </row>
    <row r="3787" spans="9:9">
      <c r="I3787" s="25"/>
    </row>
    <row r="3788" spans="9:9">
      <c r="I3788" s="25"/>
    </row>
    <row r="3789" spans="9:9">
      <c r="I3789" s="25"/>
    </row>
    <row r="3790" spans="9:9">
      <c r="I3790" s="25"/>
    </row>
    <row r="3791" spans="9:9">
      <c r="I3791" s="25"/>
    </row>
    <row r="3792" spans="9:9">
      <c r="I3792" s="25"/>
    </row>
    <row r="3793" spans="9:9">
      <c r="I3793" s="25"/>
    </row>
    <row r="3794" spans="9:9">
      <c r="I3794" s="25"/>
    </row>
    <row r="3795" spans="9:9">
      <c r="I3795" s="25"/>
    </row>
    <row r="3796" spans="9:9">
      <c r="I3796" s="25"/>
    </row>
    <row r="3797" spans="9:9">
      <c r="I3797" s="25"/>
    </row>
    <row r="3798" spans="9:9">
      <c r="I3798" s="25"/>
    </row>
    <row r="3799" spans="9:9">
      <c r="I3799" s="25"/>
    </row>
    <row r="3800" spans="9:9">
      <c r="I3800" s="25"/>
    </row>
    <row r="3801" spans="9:9">
      <c r="I3801" s="25"/>
    </row>
    <row r="3802" spans="9:9">
      <c r="I3802" s="25"/>
    </row>
    <row r="3803" spans="9:9">
      <c r="I3803" s="25"/>
    </row>
    <row r="3804" spans="9:9">
      <c r="I3804" s="25"/>
    </row>
    <row r="3805" spans="9:9">
      <c r="I3805" s="25"/>
    </row>
    <row r="3806" spans="9:9">
      <c r="I3806" s="25"/>
    </row>
    <row r="3807" spans="9:9">
      <c r="I3807" s="25"/>
    </row>
    <row r="3808" spans="9:9">
      <c r="I3808" s="25"/>
    </row>
    <row r="3809" spans="9:9">
      <c r="I3809" s="25"/>
    </row>
    <row r="3810" spans="9:9">
      <c r="I3810" s="25"/>
    </row>
    <row r="3811" spans="9:9">
      <c r="I3811" s="25"/>
    </row>
    <row r="3812" spans="9:9">
      <c r="I3812" s="25"/>
    </row>
    <row r="3813" spans="9:9">
      <c r="I3813" s="25"/>
    </row>
    <row r="3814" spans="9:9">
      <c r="I3814" s="25"/>
    </row>
    <row r="3815" spans="9:9">
      <c r="I3815" s="25"/>
    </row>
    <row r="3816" spans="9:9">
      <c r="I3816" s="25"/>
    </row>
    <row r="3817" spans="9:9">
      <c r="I3817" s="25"/>
    </row>
    <row r="3818" spans="9:9">
      <c r="I3818" s="25"/>
    </row>
    <row r="3819" spans="9:9">
      <c r="I3819" s="25"/>
    </row>
    <row r="3820" spans="9:9">
      <c r="I3820" s="25"/>
    </row>
    <row r="3821" spans="9:9">
      <c r="I3821" s="25"/>
    </row>
    <row r="3822" spans="9:9">
      <c r="I3822" s="25"/>
    </row>
    <row r="3823" spans="9:9">
      <c r="I3823" s="25"/>
    </row>
    <row r="3824" spans="9:9">
      <c r="I3824" s="25"/>
    </row>
    <row r="3825" spans="9:9">
      <c r="I3825" s="25"/>
    </row>
    <row r="3826" spans="9:9">
      <c r="I3826" s="25"/>
    </row>
    <row r="3827" spans="9:9">
      <c r="I3827" s="25"/>
    </row>
    <row r="3828" spans="9:9">
      <c r="I3828" s="25"/>
    </row>
    <row r="3829" spans="9:9">
      <c r="I3829" s="25"/>
    </row>
    <row r="3830" spans="9:9">
      <c r="I3830" s="25"/>
    </row>
    <row r="3831" spans="9:9">
      <c r="I3831" s="25"/>
    </row>
    <row r="3832" spans="9:9">
      <c r="I3832" s="25"/>
    </row>
    <row r="3833" spans="9:9">
      <c r="I3833" s="25"/>
    </row>
    <row r="3834" spans="9:9">
      <c r="I3834" s="25"/>
    </row>
    <row r="3835" spans="9:9">
      <c r="I3835" s="25"/>
    </row>
    <row r="3836" spans="9:9">
      <c r="I3836" s="25"/>
    </row>
    <row r="3837" spans="9:9">
      <c r="I3837" s="25"/>
    </row>
    <row r="3838" spans="9:9">
      <c r="I3838" s="25"/>
    </row>
    <row r="3839" spans="9:9">
      <c r="I3839" s="25"/>
    </row>
    <row r="3840" spans="9:9">
      <c r="I3840" s="25"/>
    </row>
    <row r="3841" spans="9:9">
      <c r="I3841" s="25"/>
    </row>
    <row r="3842" spans="9:9">
      <c r="I3842" s="25"/>
    </row>
    <row r="3843" spans="9:9">
      <c r="I3843" s="25"/>
    </row>
    <row r="3844" spans="9:9">
      <c r="I3844" s="25"/>
    </row>
    <row r="3845" spans="9:9">
      <c r="I3845" s="25"/>
    </row>
    <row r="3846" spans="9:9">
      <c r="I3846" s="25"/>
    </row>
    <row r="3847" spans="9:9">
      <c r="I3847" s="25"/>
    </row>
    <row r="3848" spans="9:9">
      <c r="I3848" s="25"/>
    </row>
    <row r="3849" spans="9:9">
      <c r="I3849" s="25"/>
    </row>
    <row r="3850" spans="9:9">
      <c r="I3850" s="25"/>
    </row>
    <row r="3851" spans="9:9">
      <c r="I3851" s="25"/>
    </row>
    <row r="3852" spans="9:9">
      <c r="I3852" s="25"/>
    </row>
    <row r="3853" spans="9:9">
      <c r="I3853" s="25"/>
    </row>
    <row r="3854" spans="9:9">
      <c r="I3854" s="25"/>
    </row>
    <row r="3855" spans="9:9">
      <c r="I3855" s="25"/>
    </row>
    <row r="3856" spans="9:9">
      <c r="I3856" s="25"/>
    </row>
    <row r="3857" spans="9:9">
      <c r="I3857" s="25"/>
    </row>
    <row r="3858" spans="9:9">
      <c r="I3858" s="25"/>
    </row>
    <row r="3859" spans="9:9">
      <c r="I3859" s="25"/>
    </row>
    <row r="3860" spans="9:9">
      <c r="I3860" s="25"/>
    </row>
    <row r="3861" spans="9:9">
      <c r="I3861" s="25"/>
    </row>
    <row r="3862" spans="9:9">
      <c r="I3862" s="25"/>
    </row>
    <row r="3863" spans="9:9">
      <c r="I3863" s="25"/>
    </row>
    <row r="3864" spans="9:9">
      <c r="I3864" s="25"/>
    </row>
    <row r="3865" spans="9:9">
      <c r="I3865" s="25"/>
    </row>
    <row r="3866" spans="9:9">
      <c r="I3866" s="25"/>
    </row>
    <row r="3867" spans="9:9">
      <c r="I3867" s="25"/>
    </row>
    <row r="3868" spans="9:9">
      <c r="I3868" s="25"/>
    </row>
    <row r="3869" spans="9:9">
      <c r="I3869" s="25"/>
    </row>
    <row r="3870" spans="9:9">
      <c r="I3870" s="25"/>
    </row>
    <row r="3871" spans="9:9">
      <c r="I3871" s="25"/>
    </row>
    <row r="3872" spans="9:9">
      <c r="I3872" s="25"/>
    </row>
    <row r="3873" spans="9:9">
      <c r="I3873" s="25"/>
    </row>
    <row r="3874" spans="9:9">
      <c r="I3874" s="25"/>
    </row>
    <row r="3875" spans="9:9">
      <c r="I3875" s="25"/>
    </row>
    <row r="3876" spans="9:9">
      <c r="I3876" s="25"/>
    </row>
    <row r="3877" spans="9:9">
      <c r="I3877" s="25"/>
    </row>
    <row r="3878" spans="9:9">
      <c r="I3878" s="25"/>
    </row>
    <row r="3879" spans="9:9">
      <c r="I3879" s="25"/>
    </row>
    <row r="3880" spans="9:9">
      <c r="I3880" s="25"/>
    </row>
    <row r="3881" spans="9:9">
      <c r="I3881" s="25"/>
    </row>
    <row r="3882" spans="9:9">
      <c r="I3882" s="25"/>
    </row>
    <row r="3883" spans="9:9">
      <c r="I3883" s="25"/>
    </row>
    <row r="3884" spans="9:9">
      <c r="I3884" s="25"/>
    </row>
    <row r="3885" spans="9:9">
      <c r="I3885" s="25"/>
    </row>
    <row r="3886" spans="9:9">
      <c r="I3886" s="25"/>
    </row>
    <row r="3887" spans="9:9">
      <c r="I3887" s="25"/>
    </row>
    <row r="3888" spans="9:9">
      <c r="I3888" s="25"/>
    </row>
    <row r="3889" spans="9:9">
      <c r="I3889" s="25"/>
    </row>
    <row r="3890" spans="9:9">
      <c r="I3890" s="25"/>
    </row>
    <row r="3891" spans="9:9">
      <c r="I3891" s="25"/>
    </row>
    <row r="3892" spans="9:9">
      <c r="I3892" s="25"/>
    </row>
    <row r="3893" spans="9:9">
      <c r="I3893" s="25"/>
    </row>
    <row r="3894" spans="9:9">
      <c r="I3894" s="25"/>
    </row>
    <row r="3895" spans="9:9">
      <c r="I3895" s="25"/>
    </row>
    <row r="3896" spans="9:9">
      <c r="I3896" s="25"/>
    </row>
    <row r="3897" spans="9:9">
      <c r="I3897" s="25"/>
    </row>
    <row r="3898" spans="9:9">
      <c r="I3898" s="25"/>
    </row>
    <row r="3899" spans="9:9">
      <c r="I3899" s="25"/>
    </row>
    <row r="3900" spans="9:9">
      <c r="I3900" s="25"/>
    </row>
    <row r="3901" spans="9:9">
      <c r="I3901" s="25"/>
    </row>
    <row r="3902" spans="9:9">
      <c r="I3902" s="25"/>
    </row>
    <row r="3903" spans="9:9">
      <c r="I3903" s="25"/>
    </row>
    <row r="3904" spans="9:9">
      <c r="I3904" s="25"/>
    </row>
    <row r="3905" spans="9:9">
      <c r="I3905" s="25"/>
    </row>
    <row r="3906" spans="9:9">
      <c r="I3906" s="25"/>
    </row>
    <row r="3907" spans="9:9">
      <c r="I3907" s="25"/>
    </row>
    <row r="3908" spans="9:9">
      <c r="I3908" s="25"/>
    </row>
    <row r="3909" spans="9:9">
      <c r="I3909" s="25"/>
    </row>
    <row r="3910" spans="9:9">
      <c r="I3910" s="25"/>
    </row>
    <row r="3911" spans="9:9">
      <c r="I3911" s="25"/>
    </row>
    <row r="3912" spans="9:9">
      <c r="I3912" s="25"/>
    </row>
    <row r="3913" spans="9:9">
      <c r="I3913" s="25"/>
    </row>
    <row r="3914" spans="9:9">
      <c r="I3914" s="25"/>
    </row>
    <row r="3915" spans="9:9">
      <c r="I3915" s="25"/>
    </row>
    <row r="3916" spans="9:9">
      <c r="I3916" s="25"/>
    </row>
    <row r="3917" spans="9:9">
      <c r="I3917" s="25"/>
    </row>
    <row r="3918" spans="9:9">
      <c r="I3918" s="25"/>
    </row>
    <row r="3919" spans="9:9">
      <c r="I3919" s="25"/>
    </row>
    <row r="3920" spans="9:9">
      <c r="I3920" s="25"/>
    </row>
    <row r="3921" spans="9:9">
      <c r="I3921" s="25"/>
    </row>
    <row r="3922" spans="9:9">
      <c r="I3922" s="25"/>
    </row>
    <row r="3923" spans="9:9">
      <c r="I3923" s="25"/>
    </row>
    <row r="3924" spans="9:9">
      <c r="I3924" s="25"/>
    </row>
    <row r="3925" spans="9:9">
      <c r="I3925" s="25"/>
    </row>
    <row r="3926" spans="9:9">
      <c r="I3926" s="25"/>
    </row>
    <row r="3927" spans="9:9">
      <c r="I3927" s="25"/>
    </row>
    <row r="3928" spans="9:9">
      <c r="I3928" s="25"/>
    </row>
    <row r="3929" spans="9:9">
      <c r="I3929" s="25"/>
    </row>
    <row r="3930" spans="9:9">
      <c r="I3930" s="25"/>
    </row>
    <row r="3931" spans="9:9">
      <c r="I3931" s="25"/>
    </row>
    <row r="3932" spans="9:9">
      <c r="I3932" s="25"/>
    </row>
    <row r="3933" spans="9:9">
      <c r="I3933" s="25"/>
    </row>
    <row r="3934" spans="9:9">
      <c r="I3934" s="25"/>
    </row>
    <row r="3935" spans="9:9">
      <c r="I3935" s="25"/>
    </row>
    <row r="3936" spans="9:9">
      <c r="I3936" s="25"/>
    </row>
    <row r="3937" spans="9:9">
      <c r="I3937" s="25"/>
    </row>
    <row r="3938" spans="9:9">
      <c r="I3938" s="25"/>
    </row>
    <row r="3939" spans="9:9">
      <c r="I3939" s="25"/>
    </row>
    <row r="3940" spans="9:9">
      <c r="I3940" s="25"/>
    </row>
    <row r="3941" spans="9:9">
      <c r="I3941" s="25"/>
    </row>
    <row r="3942" spans="9:9">
      <c r="I3942" s="25"/>
    </row>
    <row r="3943" spans="9:9">
      <c r="I3943" s="25"/>
    </row>
    <row r="3944" spans="9:9">
      <c r="I3944" s="25"/>
    </row>
    <row r="3945" spans="9:9">
      <c r="I3945" s="25"/>
    </row>
    <row r="3946" spans="9:9">
      <c r="I3946" s="25"/>
    </row>
    <row r="3947" spans="9:9">
      <c r="I3947" s="25"/>
    </row>
    <row r="3948" spans="9:9">
      <c r="I3948" s="25"/>
    </row>
    <row r="3949" spans="9:9">
      <c r="I3949" s="25"/>
    </row>
    <row r="3950" spans="9:9">
      <c r="I3950" s="25"/>
    </row>
    <row r="3951" spans="9:9">
      <c r="I3951" s="25"/>
    </row>
    <row r="3952" spans="9:9">
      <c r="I3952" s="25"/>
    </row>
    <row r="3953" spans="9:9">
      <c r="I3953" s="25"/>
    </row>
    <row r="3954" spans="9:9">
      <c r="I3954" s="25"/>
    </row>
    <row r="3955" spans="9:9">
      <c r="I3955" s="25"/>
    </row>
    <row r="3956" spans="9:9">
      <c r="I3956" s="25"/>
    </row>
    <row r="3957" spans="9:9">
      <c r="I3957" s="25"/>
    </row>
    <row r="3958" spans="9:9">
      <c r="I3958" s="25"/>
    </row>
    <row r="3959" spans="9:9">
      <c r="I3959" s="25"/>
    </row>
    <row r="3960" spans="9:9">
      <c r="I3960" s="25"/>
    </row>
    <row r="3961" spans="9:9">
      <c r="I3961" s="25"/>
    </row>
    <row r="3962" spans="9:9">
      <c r="I3962" s="25"/>
    </row>
    <row r="3963" spans="9:9">
      <c r="I3963" s="25"/>
    </row>
    <row r="3964" spans="9:9">
      <c r="I3964" s="25"/>
    </row>
    <row r="3965" spans="9:9">
      <c r="I3965" s="25"/>
    </row>
    <row r="3966" spans="9:9">
      <c r="I3966" s="25"/>
    </row>
    <row r="3967" spans="9:9">
      <c r="I3967" s="25"/>
    </row>
    <row r="3968" spans="9:9">
      <c r="I3968" s="25"/>
    </row>
    <row r="3969" spans="9:9">
      <c r="I3969" s="25"/>
    </row>
    <row r="3970" spans="9:9">
      <c r="I3970" s="25"/>
    </row>
    <row r="3971" spans="9:9">
      <c r="I3971" s="25"/>
    </row>
    <row r="3972" spans="9:9">
      <c r="I3972" s="25"/>
    </row>
    <row r="3973" spans="9:9">
      <c r="I3973" s="25"/>
    </row>
    <row r="3974" spans="9:9">
      <c r="I3974" s="25"/>
    </row>
    <row r="3975" spans="9:9">
      <c r="I3975" s="25"/>
    </row>
    <row r="3976" spans="9:9">
      <c r="I3976" s="25"/>
    </row>
    <row r="3977" spans="9:9">
      <c r="I3977" s="25"/>
    </row>
    <row r="3978" spans="9:9">
      <c r="I3978" s="25"/>
    </row>
    <row r="3979" spans="9:9">
      <c r="I3979" s="25"/>
    </row>
    <row r="3980" spans="9:9">
      <c r="I3980" s="25"/>
    </row>
    <row r="3981" spans="9:9">
      <c r="I3981" s="25"/>
    </row>
    <row r="3982" spans="9:9">
      <c r="I3982" s="25"/>
    </row>
    <row r="3983" spans="9:9">
      <c r="I3983" s="25"/>
    </row>
    <row r="3984" spans="9:9">
      <c r="I3984" s="25"/>
    </row>
    <row r="3985" spans="9:9">
      <c r="I3985" s="25"/>
    </row>
    <row r="3986" spans="9:9">
      <c r="I3986" s="25"/>
    </row>
    <row r="3987" spans="9:9">
      <c r="I3987" s="25"/>
    </row>
    <row r="3988" spans="9:9">
      <c r="I3988" s="25"/>
    </row>
    <row r="3989" spans="9:9">
      <c r="I3989" s="25"/>
    </row>
    <row r="3990" spans="9:9">
      <c r="I3990" s="25"/>
    </row>
    <row r="3991" spans="9:9">
      <c r="I3991" s="25"/>
    </row>
    <row r="3992" spans="9:9">
      <c r="I3992" s="25"/>
    </row>
    <row r="3993" spans="9:9">
      <c r="I3993" s="25"/>
    </row>
    <row r="3994" spans="9:9">
      <c r="I3994" s="25"/>
    </row>
    <row r="3995" spans="9:9">
      <c r="I3995" s="25"/>
    </row>
    <row r="3996" spans="9:9">
      <c r="I3996" s="25"/>
    </row>
    <row r="3997" spans="9:9">
      <c r="I3997" s="25"/>
    </row>
    <row r="3998" spans="9:9">
      <c r="I3998" s="25"/>
    </row>
    <row r="3999" spans="9:9">
      <c r="I3999" s="25"/>
    </row>
    <row r="4000" spans="9:9">
      <c r="I4000" s="25"/>
    </row>
    <row r="4001" spans="9:9">
      <c r="I4001" s="25"/>
    </row>
    <row r="4002" spans="9:9">
      <c r="I4002" s="25"/>
    </row>
    <row r="4003" spans="9:9">
      <c r="I4003" s="25"/>
    </row>
    <row r="4004" spans="9:9">
      <c r="I4004" s="25"/>
    </row>
    <row r="4005" spans="9:9">
      <c r="I4005" s="25"/>
    </row>
    <row r="4006" spans="9:9">
      <c r="I4006" s="25"/>
    </row>
    <row r="4007" spans="9:9">
      <c r="I4007" s="25"/>
    </row>
    <row r="4008" spans="9:9">
      <c r="I4008" s="25"/>
    </row>
    <row r="4009" spans="9:9">
      <c r="I4009" s="25"/>
    </row>
    <row r="4010" spans="9:9">
      <c r="I4010" s="25"/>
    </row>
    <row r="4011" spans="9:9">
      <c r="I4011" s="25"/>
    </row>
    <row r="4012" spans="9:9">
      <c r="I4012" s="25"/>
    </row>
    <row r="4013" spans="9:9">
      <c r="I4013" s="25"/>
    </row>
    <row r="4014" spans="9:9">
      <c r="I4014" s="25"/>
    </row>
    <row r="4015" spans="9:9">
      <c r="I4015" s="25"/>
    </row>
    <row r="4016" spans="9:9">
      <c r="I4016" s="25"/>
    </row>
    <row r="4017" spans="9:9">
      <c r="I4017" s="25"/>
    </row>
    <row r="4018" spans="9:9">
      <c r="I4018" s="25"/>
    </row>
    <row r="4019" spans="9:9">
      <c r="I4019" s="25"/>
    </row>
    <row r="4020" spans="9:9">
      <c r="I4020" s="25"/>
    </row>
    <row r="4021" spans="9:9">
      <c r="I4021" s="25"/>
    </row>
    <row r="4022" spans="9:9">
      <c r="I4022" s="25"/>
    </row>
    <row r="4023" spans="9:9">
      <c r="I4023" s="25"/>
    </row>
    <row r="4024" spans="9:9">
      <c r="I4024" s="25"/>
    </row>
    <row r="4025" spans="9:9">
      <c r="I4025" s="25"/>
    </row>
    <row r="4026" spans="9:9">
      <c r="I4026" s="25"/>
    </row>
    <row r="4027" spans="9:9">
      <c r="I4027" s="25"/>
    </row>
    <row r="4028" spans="9:9">
      <c r="I4028" s="25"/>
    </row>
    <row r="4029" spans="9:9">
      <c r="I4029" s="25"/>
    </row>
    <row r="4030" spans="9:9">
      <c r="I4030" s="25"/>
    </row>
    <row r="4031" spans="9:9">
      <c r="I4031" s="25"/>
    </row>
    <row r="4032" spans="9:9">
      <c r="I4032" s="25"/>
    </row>
    <row r="4033" spans="9:9">
      <c r="I4033" s="25"/>
    </row>
    <row r="4034" spans="9:9">
      <c r="I4034" s="25"/>
    </row>
    <row r="4035" spans="9:9">
      <c r="I4035" s="25"/>
    </row>
    <row r="4036" spans="9:9">
      <c r="I4036" s="25"/>
    </row>
    <row r="4037" spans="9:9">
      <c r="I4037" s="25"/>
    </row>
    <row r="4038" spans="9:9">
      <c r="I4038" s="25"/>
    </row>
    <row r="4039" spans="9:9">
      <c r="I4039" s="25"/>
    </row>
    <row r="4040" spans="9:9">
      <c r="I4040" s="25"/>
    </row>
    <row r="4041" spans="9:9">
      <c r="I4041" s="25"/>
    </row>
    <row r="4042" spans="9:9">
      <c r="I4042" s="25"/>
    </row>
    <row r="4043" spans="9:9">
      <c r="I4043" s="25"/>
    </row>
    <row r="4044" spans="9:9">
      <c r="I4044" s="25"/>
    </row>
    <row r="4045" spans="9:9">
      <c r="I4045" s="25"/>
    </row>
    <row r="4046" spans="9:9">
      <c r="I4046" s="25"/>
    </row>
    <row r="4047" spans="9:9">
      <c r="I4047" s="25"/>
    </row>
    <row r="4048" spans="9:9">
      <c r="I4048" s="25"/>
    </row>
    <row r="4049" spans="9:9">
      <c r="I4049" s="25"/>
    </row>
    <row r="4050" spans="9:9">
      <c r="I4050" s="25"/>
    </row>
    <row r="4051" spans="9:9">
      <c r="I4051" s="25"/>
    </row>
    <row r="4052" spans="9:9">
      <c r="I4052" s="25"/>
    </row>
    <row r="4053" spans="9:9">
      <c r="I4053" s="25"/>
    </row>
    <row r="4054" spans="9:9">
      <c r="I4054" s="25"/>
    </row>
    <row r="4055" spans="9:9">
      <c r="I4055" s="25"/>
    </row>
    <row r="4056" spans="9:9">
      <c r="I4056" s="25"/>
    </row>
    <row r="4057" spans="9:9">
      <c r="I4057" s="25"/>
    </row>
    <row r="4058" spans="9:9">
      <c r="I4058" s="25"/>
    </row>
    <row r="4059" spans="9:9">
      <c r="I4059" s="25"/>
    </row>
    <row r="4060" spans="9:9">
      <c r="I4060" s="25"/>
    </row>
    <row r="4061" spans="9:9">
      <c r="I4061" s="25"/>
    </row>
    <row r="4062" spans="9:9">
      <c r="I4062" s="25"/>
    </row>
    <row r="4063" spans="9:9">
      <c r="I4063" s="25"/>
    </row>
    <row r="4064" spans="9:9">
      <c r="I4064" s="25"/>
    </row>
    <row r="4065" spans="9:9">
      <c r="I4065" s="25"/>
    </row>
    <row r="4066" spans="9:9">
      <c r="I4066" s="25"/>
    </row>
    <row r="4067" spans="9:9">
      <c r="I4067" s="25"/>
    </row>
    <row r="4068" spans="9:9">
      <c r="I4068" s="25"/>
    </row>
    <row r="4069" spans="9:9">
      <c r="I4069" s="25"/>
    </row>
    <row r="4070" spans="9:9">
      <c r="I4070" s="25"/>
    </row>
    <row r="4071" spans="9:9">
      <c r="I4071" s="25"/>
    </row>
    <row r="4072" spans="9:9">
      <c r="I4072" s="25"/>
    </row>
    <row r="4073" spans="9:9">
      <c r="I4073" s="25"/>
    </row>
    <row r="4074" spans="9:9">
      <c r="I4074" s="25"/>
    </row>
  </sheetData>
  <sheetProtection formatCells="0" formatColumns="0" formatRows="0"/>
  <mergeCells count="49">
    <mergeCell ref="A61:B61"/>
    <mergeCell ref="C61:F61"/>
    <mergeCell ref="A62:B62"/>
    <mergeCell ref="C62:F62"/>
    <mergeCell ref="A63:B63"/>
    <mergeCell ref="C63:F63"/>
    <mergeCell ref="A58:B58"/>
    <mergeCell ref="C58:F58"/>
    <mergeCell ref="A59:B59"/>
    <mergeCell ref="C59:F59"/>
    <mergeCell ref="A60:B60"/>
    <mergeCell ref="C60:F60"/>
    <mergeCell ref="A57:B57"/>
    <mergeCell ref="C57:F57"/>
    <mergeCell ref="E47:F47"/>
    <mergeCell ref="E48:F48"/>
    <mergeCell ref="E49:F49"/>
    <mergeCell ref="E50:F50"/>
    <mergeCell ref="E51:F51"/>
    <mergeCell ref="E52:F52"/>
    <mergeCell ref="E53:F53"/>
    <mergeCell ref="E54:F54"/>
    <mergeCell ref="E55:F55"/>
    <mergeCell ref="A56:B56"/>
    <mergeCell ref="C56:F56"/>
    <mergeCell ref="E46:F46"/>
    <mergeCell ref="E35:F35"/>
    <mergeCell ref="E36:F36"/>
    <mergeCell ref="E37:F37"/>
    <mergeCell ref="E38:F38"/>
    <mergeCell ref="E39:F39"/>
    <mergeCell ref="E40:F40"/>
    <mergeCell ref="E41:F41"/>
    <mergeCell ref="E42:F42"/>
    <mergeCell ref="E43:F43"/>
    <mergeCell ref="E44:F44"/>
    <mergeCell ref="E45:F45"/>
    <mergeCell ref="E34:F34"/>
    <mergeCell ref="C1:D1"/>
    <mergeCell ref="A24:F24"/>
    <mergeCell ref="E25:F25"/>
    <mergeCell ref="E26:F26"/>
    <mergeCell ref="E27:F27"/>
    <mergeCell ref="E28:F28"/>
    <mergeCell ref="E29:F29"/>
    <mergeCell ref="E30:F30"/>
    <mergeCell ref="E31:F31"/>
    <mergeCell ref="E32:F32"/>
    <mergeCell ref="E33:F33"/>
  </mergeCells>
  <conditionalFormatting sqref="O13:O14 O1 O19:O22 O92:O1048576 O39:O60 O70:O90 O68">
    <cfRule type="containsText" dxfId="86" priority="80" operator="containsText" text="ANNULÉ">
      <formula>NOT(ISERROR(SEARCH("ANNULÉ",O1)))</formula>
    </cfRule>
    <cfRule type="containsText" dxfId="85" priority="81" operator="containsText" text="A ENVOYER">
      <formula>NOT(ISERROR(SEARCH("A ENVOYER",O1)))</formula>
    </cfRule>
  </conditionalFormatting>
  <conditionalFormatting sqref="B2 B7 B9:B22">
    <cfRule type="containsText" dxfId="84" priority="79" operator="containsText" text="SLL">
      <formula>NOT(ISERROR(SEARCH("SLL",B2)))</formula>
    </cfRule>
    <cfRule type="containsText" dxfId="83" priority="82" operator="containsText" text="Vers CH">
      <formula>NOT(ISERROR(SEARCH("Vers CH",B2)))</formula>
    </cfRule>
    <cfRule type="containsText" dxfId="82" priority="83" operator="containsText" text="Indispo">
      <formula>NOT(ISERROR(SEARCH("Indispo",B2)))</formula>
    </cfRule>
    <cfRule type="containsText" dxfId="81" priority="85" operator="containsText" text="Mission">
      <formula>NOT(ISERROR(SEARCH("Mission",B2)))</formula>
    </cfRule>
    <cfRule type="containsBlanks" dxfId="80" priority="86">
      <formula>LEN(TRIM(B2))=0</formula>
    </cfRule>
  </conditionalFormatting>
  <conditionalFormatting sqref="B2 B7 B9:B22">
    <cfRule type="cellIs" dxfId="79" priority="78" operator="equal">
      <formula>"Renfort"</formula>
    </cfRule>
    <cfRule type="containsText" dxfId="78" priority="84" operator="containsText" text="Dispo">
      <formula>NOT(ISERROR(SEARCH("Dispo",B2)))</formula>
    </cfRule>
  </conditionalFormatting>
  <conditionalFormatting sqref="B3">
    <cfRule type="containsText" dxfId="77" priority="72" operator="containsText" text="SLL">
      <formula>NOT(ISERROR(SEARCH("SLL",B3)))</formula>
    </cfRule>
    <cfRule type="containsText" dxfId="76" priority="73" operator="containsText" text="Vers CH">
      <formula>NOT(ISERROR(SEARCH("Vers CH",B3)))</formula>
    </cfRule>
    <cfRule type="containsText" dxfId="75" priority="74" operator="containsText" text="Indispo">
      <formula>NOT(ISERROR(SEARCH("Indispo",B3)))</formula>
    </cfRule>
    <cfRule type="containsText" dxfId="74" priority="76" operator="containsText" text="Mission">
      <formula>NOT(ISERROR(SEARCH("Mission",B3)))</formula>
    </cfRule>
    <cfRule type="containsBlanks" dxfId="73" priority="77">
      <formula>LEN(TRIM(B3))=0</formula>
    </cfRule>
  </conditionalFormatting>
  <conditionalFormatting sqref="B3">
    <cfRule type="cellIs" dxfId="72" priority="71" operator="equal">
      <formula>"Renfort"</formula>
    </cfRule>
    <cfRule type="containsText" dxfId="71" priority="75" operator="containsText" text="Dispo">
      <formula>NOT(ISERROR(SEARCH("Dispo",B3)))</formula>
    </cfRule>
  </conditionalFormatting>
  <conditionalFormatting sqref="B4">
    <cfRule type="containsText" dxfId="70" priority="65" operator="containsText" text="SLL">
      <formula>NOT(ISERROR(SEARCH("SLL",B4)))</formula>
    </cfRule>
    <cfRule type="containsText" dxfId="69" priority="66" operator="containsText" text="Vers CH">
      <formula>NOT(ISERROR(SEARCH("Vers CH",B4)))</formula>
    </cfRule>
    <cfRule type="containsText" dxfId="68" priority="67" operator="containsText" text="Indispo">
      <formula>NOT(ISERROR(SEARCH("Indispo",B4)))</formula>
    </cfRule>
    <cfRule type="containsText" dxfId="67" priority="69" operator="containsText" text="Mission">
      <formula>NOT(ISERROR(SEARCH("Mission",B4)))</formula>
    </cfRule>
    <cfRule type="containsBlanks" dxfId="66" priority="70">
      <formula>LEN(TRIM(B4))=0</formula>
    </cfRule>
  </conditionalFormatting>
  <conditionalFormatting sqref="B4">
    <cfRule type="cellIs" dxfId="65" priority="64" operator="equal">
      <formula>"Renfort"</formula>
    </cfRule>
    <cfRule type="containsText" dxfId="64" priority="68" operator="containsText" text="Dispo">
      <formula>NOT(ISERROR(SEARCH("Dispo",B4)))</formula>
    </cfRule>
  </conditionalFormatting>
  <conditionalFormatting sqref="B31:B42 D31:D42 B26:D29 B46:B55 D46:D55 C31:C55">
    <cfRule type="cellIs" dxfId="63" priority="63" operator="greaterThan">
      <formula>0</formula>
    </cfRule>
  </conditionalFormatting>
  <conditionalFormatting sqref="E26:F29 E31:F42 E46:F55">
    <cfRule type="cellIs" dxfId="62" priority="62" operator="greaterThan">
      <formula>0</formula>
    </cfRule>
  </conditionalFormatting>
  <conditionalFormatting sqref="B2:B4 B7 B9:B22">
    <cfRule type="containsText" dxfId="61" priority="60" operator="containsText" text="VLSM">
      <formula>NOT(ISERROR(SEARCH("VLSM",B2)))</formula>
    </cfRule>
    <cfRule type="containsText" dxfId="60" priority="61" operator="containsText" text="SMUR">
      <formula>NOT(ISERROR(SEARCH("SMUR",B2)))</formula>
    </cfRule>
  </conditionalFormatting>
  <conditionalFormatting sqref="B44 D44">
    <cfRule type="cellIs" dxfId="59" priority="59" operator="greaterThan">
      <formula>0</formula>
    </cfRule>
  </conditionalFormatting>
  <conditionalFormatting sqref="E44:F44">
    <cfRule type="cellIs" dxfId="58" priority="58" operator="greaterThan">
      <formula>0</formula>
    </cfRule>
  </conditionalFormatting>
  <conditionalFormatting sqref="B45 D45">
    <cfRule type="cellIs" dxfId="57" priority="57" operator="greaterThan">
      <formula>0</formula>
    </cfRule>
  </conditionalFormatting>
  <conditionalFormatting sqref="E45:F45">
    <cfRule type="cellIs" dxfId="56" priority="56" operator="greaterThan">
      <formula>0</formula>
    </cfRule>
  </conditionalFormatting>
  <conditionalFormatting sqref="B43 D43">
    <cfRule type="cellIs" dxfId="55" priority="55" operator="greaterThan">
      <formula>0</formula>
    </cfRule>
  </conditionalFormatting>
  <conditionalFormatting sqref="E43:F43">
    <cfRule type="cellIs" dxfId="54" priority="54" operator="greaterThan">
      <formula>0</formula>
    </cfRule>
  </conditionalFormatting>
  <conditionalFormatting sqref="D26:D29 D31:D55">
    <cfRule type="cellIs" dxfId="53" priority="53" operator="greaterThan">
      <formula>0</formula>
    </cfRule>
  </conditionalFormatting>
  <conditionalFormatting sqref="B30:D30">
    <cfRule type="cellIs" dxfId="52" priority="52" operator="greaterThan">
      <formula>0</formula>
    </cfRule>
  </conditionalFormatting>
  <conditionalFormatting sqref="E30:F30">
    <cfRule type="cellIs" dxfId="51" priority="51" operator="greaterThan">
      <formula>0</formula>
    </cfRule>
  </conditionalFormatting>
  <conditionalFormatting sqref="D30">
    <cfRule type="cellIs" dxfId="50" priority="50" operator="greaterThan">
      <formula>0</formula>
    </cfRule>
  </conditionalFormatting>
  <conditionalFormatting sqref="O26:O32 O34:O38">
    <cfRule type="containsText" dxfId="49" priority="48" operator="containsText" text="ANNULÉ">
      <formula>NOT(ISERROR(SEARCH("ANNULÉ",O26)))</formula>
    </cfRule>
    <cfRule type="containsText" dxfId="48" priority="49" operator="containsText" text="A ENVOYER">
      <formula>NOT(ISERROR(SEARCH("A ENVOYER",O26)))</formula>
    </cfRule>
  </conditionalFormatting>
  <conditionalFormatting sqref="O33">
    <cfRule type="containsText" dxfId="47" priority="46" operator="containsText" text="ANNULÉ">
      <formula>NOT(ISERROR(SEARCH("ANNULÉ",O33)))</formula>
    </cfRule>
    <cfRule type="containsText" dxfId="46" priority="47" operator="containsText" text="A ENVOYER">
      <formula>NOT(ISERROR(SEARCH("A ENVOYER",O33)))</formula>
    </cfRule>
  </conditionalFormatting>
  <conditionalFormatting sqref="O24:O25">
    <cfRule type="containsText" dxfId="45" priority="44" operator="containsText" text="ANNULÉ">
      <formula>NOT(ISERROR(SEARCH("ANNULÉ",O24)))</formula>
    </cfRule>
    <cfRule type="containsText" dxfId="44" priority="45" operator="containsText" text="A ENVOYER">
      <formula>NOT(ISERROR(SEARCH("A ENVOYER",O24)))</formula>
    </cfRule>
  </conditionalFormatting>
  <conditionalFormatting sqref="O23">
    <cfRule type="containsText" dxfId="43" priority="42" operator="containsText" text="ANNULÉ">
      <formula>NOT(ISERROR(SEARCH("ANNULÉ",O23)))</formula>
    </cfRule>
    <cfRule type="containsText" dxfId="42" priority="43" operator="containsText" text="A ENVOYER">
      <formula>NOT(ISERROR(SEARCH("A ENVOYER",O23)))</formula>
    </cfRule>
  </conditionalFormatting>
  <conditionalFormatting sqref="O18">
    <cfRule type="containsText" dxfId="41" priority="36" operator="containsText" text="ANNULÉ">
      <formula>NOT(ISERROR(SEARCH("ANNULÉ",O18)))</formula>
    </cfRule>
    <cfRule type="containsText" dxfId="40" priority="37" operator="containsText" text="A ENVOYER">
      <formula>NOT(ISERROR(SEARCH("A ENVOYER",O18)))</formula>
    </cfRule>
  </conditionalFormatting>
  <conditionalFormatting sqref="O15:O16">
    <cfRule type="containsText" dxfId="39" priority="40" operator="containsText" text="ANNULÉ">
      <formula>NOT(ISERROR(SEARCH("ANNULÉ",O15)))</formula>
    </cfRule>
    <cfRule type="containsText" dxfId="38" priority="41" operator="containsText" text="A ENVOYER">
      <formula>NOT(ISERROR(SEARCH("A ENVOYER",O15)))</formula>
    </cfRule>
  </conditionalFormatting>
  <conditionalFormatting sqref="O17">
    <cfRule type="containsText" dxfId="37" priority="38" operator="containsText" text="ANNULÉ">
      <formula>NOT(ISERROR(SEARCH("ANNULÉ",O17)))</formula>
    </cfRule>
    <cfRule type="containsText" dxfId="36" priority="39" operator="containsText" text="A ENVOYER">
      <formula>NOT(ISERROR(SEARCH("A ENVOYER",O17)))</formula>
    </cfRule>
  </conditionalFormatting>
  <conditionalFormatting sqref="B5">
    <cfRule type="containsText" dxfId="35" priority="28" operator="containsText" text="SLL">
      <formula>NOT(ISERROR(SEARCH("SLL",B5)))</formula>
    </cfRule>
    <cfRule type="containsText" dxfId="34" priority="29" operator="containsText" text="Vers CH">
      <formula>NOT(ISERROR(SEARCH("Vers CH",B5)))</formula>
    </cfRule>
    <cfRule type="containsText" dxfId="33" priority="30" operator="containsText" text="Indispo">
      <formula>NOT(ISERROR(SEARCH("Indispo",B5)))</formula>
    </cfRule>
    <cfRule type="containsText" dxfId="32" priority="32" operator="containsText" text="Mission">
      <formula>NOT(ISERROR(SEARCH("Mission",B5)))</formula>
    </cfRule>
    <cfRule type="containsBlanks" dxfId="31" priority="33">
      <formula>LEN(TRIM(B5))=0</formula>
    </cfRule>
  </conditionalFormatting>
  <conditionalFormatting sqref="B5">
    <cfRule type="cellIs" dxfId="30" priority="27" operator="equal">
      <formula>"Renfort"</formula>
    </cfRule>
    <cfRule type="containsText" dxfId="29" priority="31" operator="containsText" text="Dispo">
      <formula>NOT(ISERROR(SEARCH("Dispo",B5)))</formula>
    </cfRule>
  </conditionalFormatting>
  <conditionalFormatting sqref="B5">
    <cfRule type="containsText" dxfId="28" priority="25" operator="containsText" text="VLSM">
      <formula>NOT(ISERROR(SEARCH("VLSM",B5)))</formula>
    </cfRule>
    <cfRule type="containsText" dxfId="27" priority="26" operator="containsText" text="SMUR">
      <formula>NOT(ISERROR(SEARCH("SMUR",B5)))</formula>
    </cfRule>
  </conditionalFormatting>
  <conditionalFormatting sqref="B6">
    <cfRule type="containsText" dxfId="26" priority="19" operator="containsText" text="SLL">
      <formula>NOT(ISERROR(SEARCH("SLL",B6)))</formula>
    </cfRule>
    <cfRule type="containsText" dxfId="25" priority="20" operator="containsText" text="Vers CH">
      <formula>NOT(ISERROR(SEARCH("Vers CH",B6)))</formula>
    </cfRule>
    <cfRule type="containsText" dxfId="24" priority="21" operator="containsText" text="Indispo">
      <formula>NOT(ISERROR(SEARCH("Indispo",B6)))</formula>
    </cfRule>
    <cfRule type="containsText" dxfId="23" priority="23" operator="containsText" text="Mission">
      <formula>NOT(ISERROR(SEARCH("Mission",B6)))</formula>
    </cfRule>
    <cfRule type="containsBlanks" dxfId="22" priority="24">
      <formula>LEN(TRIM(B6))=0</formula>
    </cfRule>
  </conditionalFormatting>
  <conditionalFormatting sqref="B6">
    <cfRule type="cellIs" dxfId="21" priority="18" operator="equal">
      <formula>"Renfort"</formula>
    </cfRule>
    <cfRule type="containsText" dxfId="20" priority="22" operator="containsText" text="Dispo">
      <formula>NOT(ISERROR(SEARCH("Dispo",B6)))</formula>
    </cfRule>
  </conditionalFormatting>
  <conditionalFormatting sqref="B6">
    <cfRule type="containsText" dxfId="19" priority="16" operator="containsText" text="VLSM">
      <formula>NOT(ISERROR(SEARCH("VLSM",B6)))</formula>
    </cfRule>
    <cfRule type="containsText" dxfId="18" priority="17" operator="containsText" text="SMUR">
      <formula>NOT(ISERROR(SEARCH("SMUR",B6)))</formula>
    </cfRule>
  </conditionalFormatting>
  <conditionalFormatting sqref="B8">
    <cfRule type="containsText" dxfId="17" priority="10" operator="containsText" text="SLL">
      <formula>NOT(ISERROR(SEARCH("SLL",B8)))</formula>
    </cfRule>
    <cfRule type="containsText" dxfId="16" priority="11" operator="containsText" text="Vers CH">
      <formula>NOT(ISERROR(SEARCH("Vers CH",B8)))</formula>
    </cfRule>
    <cfRule type="containsText" dxfId="15" priority="12" operator="containsText" text="Indispo">
      <formula>NOT(ISERROR(SEARCH("Indispo",B8)))</formula>
    </cfRule>
    <cfRule type="containsText" dxfId="14" priority="14" operator="containsText" text="Mission">
      <formula>NOT(ISERROR(SEARCH("Mission",B8)))</formula>
    </cfRule>
    <cfRule type="containsBlanks" dxfId="13" priority="15">
      <formula>LEN(TRIM(B8))=0</formula>
    </cfRule>
  </conditionalFormatting>
  <conditionalFormatting sqref="B8">
    <cfRule type="cellIs" dxfId="12" priority="9" operator="equal">
      <formula>"Renfort"</formula>
    </cfRule>
    <cfRule type="containsText" dxfId="11" priority="13" operator="containsText" text="Dispo">
      <formula>NOT(ISERROR(SEARCH("Dispo",B8)))</formula>
    </cfRule>
  </conditionalFormatting>
  <conditionalFormatting sqref="B8">
    <cfRule type="containsText" dxfId="10" priority="7" operator="containsText" text="VLSM">
      <formula>NOT(ISERROR(SEARCH("VLSM",B8)))</formula>
    </cfRule>
    <cfRule type="containsText" dxfId="9" priority="8" operator="containsText" text="SMUR">
      <formula>NOT(ISERROR(SEARCH("SMUR",B8)))</formula>
    </cfRule>
  </conditionalFormatting>
  <conditionalFormatting sqref="O2:O12">
    <cfRule type="containsText" dxfId="8" priority="5" operator="containsText" text="ANNULÉ">
      <formula>NOT(ISERROR(SEARCH("ANNULÉ",O2)))</formula>
    </cfRule>
    <cfRule type="containsText" dxfId="7" priority="6" operator="containsText" text="A ENVOYER">
      <formula>NOT(ISERROR(SEARCH("A ENVOYER",O2)))</formula>
    </cfRule>
  </conditionalFormatting>
  <conditionalFormatting sqref="O91">
    <cfRule type="containsText" dxfId="6" priority="3" operator="containsText" text="ANNULÉ">
      <formula>NOT(ISERROR(SEARCH("ANNULÉ",O91)))</formula>
    </cfRule>
    <cfRule type="containsText" dxfId="5" priority="4" operator="containsText" text="A ENVOYER">
      <formula>NOT(ISERROR(SEARCH("A ENVOYER",O91)))</formula>
    </cfRule>
  </conditionalFormatting>
  <conditionalFormatting sqref="O61:O67">
    <cfRule type="containsText" dxfId="4" priority="1" operator="containsText" text="ANNULÉ">
      <formula>NOT(ISERROR(SEARCH("ANNULÉ",O61)))</formula>
    </cfRule>
    <cfRule type="containsText" dxfId="3" priority="2" operator="containsText" text="A ENVOYER">
      <formula>NOT(ISERROR(SEARCH("A ENVOYER",O61)))</formula>
    </cfRule>
  </conditionalFormatting>
  <dataValidations count="6">
    <dataValidation type="list" allowBlank="1" showInputMessage="1" showErrorMessage="1" sqref="A22 S1:S1048576 O70:O1048576 O1:O60 O68" xr:uid="{00000000-0002-0000-0000-000000000000}">
      <formula1>Ambulances</formula1>
    </dataValidation>
    <dataValidation type="list" allowBlank="1" showInputMessage="1" showErrorMessage="1" sqref="A1:B1 A64:B1048576" xr:uid="{00000000-0002-0000-0000-000001000000}">
      <formula1>#REF!</formula1>
    </dataValidation>
    <dataValidation allowBlank="1" sqref="I1 I4075:I1048576" xr:uid="{00000000-0002-0000-0000-000002000000}"/>
    <dataValidation type="list" allowBlank="1" sqref="I2:I60 I68:I4074" xr:uid="{00000000-0002-0000-0000-000003000000}">
      <formula1>OFFSET(l_ville,MATCH($I2&amp;"*",l_ville,0)-1,,COUNTIF(l_ville,$I2&amp;"*"))</formula1>
    </dataValidation>
    <dataValidation type="list" allowBlank="1" sqref="I61:I67" xr:uid="{00000000-0002-0000-0000-000004000000}">
      <formula1>OFFSET(l_ville,MATCH($I61&amp;"*",l_ville,0)-1,,COUNTIF(l_ville,$I61&amp;"*"))</formula1>
    </dataValidation>
    <dataValidation type="list" allowBlank="1" showInputMessage="1" showErrorMessage="1" sqref="O61:O67" xr:uid="{00000000-0002-0000-0000-000005000000}">
      <formula1>Ambulances</formula1>
    </dataValidation>
  </dataValidations>
  <pageMargins left="0.7" right="0.7" top="0.75" bottom="0.75" header="0.3" footer="0.3"/>
  <pageSetup paperSize="9" scale="2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autoFill="0" autoPict="0" macro="[0]!Effacer_feuille">
                <anchor moveWithCells="1" sizeWithCells="1">
                  <from>
                    <xdr:col>2</xdr:col>
                    <xdr:colOff>558800</xdr:colOff>
                    <xdr:row>22</xdr:row>
                    <xdr:rowOff>38100</xdr:rowOff>
                  </from>
                  <to>
                    <xdr:col>4</xdr:col>
                    <xdr:colOff>520700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3" r:id="rId5" name="Button 11">
              <controlPr defaultSize="0" autoFill="0" autoPict="0" macro="[0]!EffacerSynoptique.EffacerSynoptique">
                <anchor moveWithCells="1" sizeWithCells="1">
                  <from>
                    <xdr:col>5</xdr:col>
                    <xdr:colOff>50800</xdr:colOff>
                    <xdr:row>0</xdr:row>
                    <xdr:rowOff>38100</xdr:rowOff>
                  </from>
                  <to>
                    <xdr:col>5</xdr:col>
                    <xdr:colOff>304800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4" r:id="rId6" name="Button 4">
              <controlPr defaultSize="0" autoFill="0" autoPict="0" macro="[0]!Refus.Refus">
                <anchor moveWithCells="1" sizeWithCells="1">
                  <from>
                    <xdr:col>1</xdr:col>
                    <xdr:colOff>254000</xdr:colOff>
                    <xdr:row>21</xdr:row>
                    <xdr:rowOff>12700</xdr:rowOff>
                  </from>
                  <to>
                    <xdr:col>2</xdr:col>
                    <xdr:colOff>241300</xdr:colOff>
                    <xdr:row>22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5" r:id="rId7" name="Button 5">
              <controlPr defaultSize="0" print="0" autoFill="0" autoPict="0" macro="[0]!Mail_With_Mac_Excel_2016_with_Mail_In_Sierra">
                <anchor moveWithCells="1" sizeWithCells="1">
                  <from>
                    <xdr:col>2</xdr:col>
                    <xdr:colOff>266700</xdr:colOff>
                    <xdr:row>21</xdr:row>
                    <xdr:rowOff>12700</xdr:rowOff>
                  </from>
                  <to>
                    <xdr:col>5</xdr:col>
                    <xdr:colOff>279400</xdr:colOff>
                    <xdr:row>22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6000000}">
          <x14:formula1>
            <xm:f>BDD!$E:$E</xm:f>
          </x14:formula1>
          <xm:sqref>A2:A21 A26:A55</xm:sqref>
        </x14:dataValidation>
        <x14:dataValidation type="list" allowBlank="1" showInputMessage="1" showErrorMessage="1" xr:uid="{00000000-0002-0000-0000-000007000000}">
          <x14:formula1>
            <xm:f>BDD!$C$1:$C$1</xm:f>
          </x14:formula1>
          <xm:sqref>R1:R1048576</xm:sqref>
        </x14:dataValidation>
        <x14:dataValidation type="list" allowBlank="1" showInputMessage="1" showErrorMessage="1" xr:uid="{00000000-0002-0000-0000-000008000000}">
          <x14:formula1>
            <xm:f>BDD!$A$1:$A$5</xm:f>
          </x14:formula1>
          <xm:sqref>B2:B22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I196"/>
  <sheetViews>
    <sheetView workbookViewId="0">
      <selection activeCell="I1" sqref="I1"/>
    </sheetView>
  </sheetViews>
  <sheetFormatPr baseColWidth="10" defaultRowHeight="19"/>
  <cols>
    <col min="1" max="1" width="7.5" bestFit="1" customWidth="1"/>
    <col min="5" max="5" width="28.1640625" style="9" bestFit="1" customWidth="1"/>
    <col min="7" max="7" width="32.33203125" style="11" bestFit="1" customWidth="1"/>
    <col min="9" max="9" width="10.83203125" style="13"/>
  </cols>
  <sheetData>
    <row r="1" spans="1:9">
      <c r="A1" t="s">
        <v>4</v>
      </c>
      <c r="C1" t="s">
        <v>43</v>
      </c>
      <c r="E1" s="9" t="s">
        <v>28</v>
      </c>
      <c r="G1" s="11" t="s">
        <v>87</v>
      </c>
      <c r="I1" s="12" t="s">
        <v>296</v>
      </c>
    </row>
    <row r="2" spans="1:9">
      <c r="A2" s="1" t="s">
        <v>59</v>
      </c>
      <c r="C2" t="s">
        <v>44</v>
      </c>
      <c r="E2" s="9" t="s">
        <v>27</v>
      </c>
      <c r="G2" s="11" t="s">
        <v>88</v>
      </c>
    </row>
    <row r="3" spans="1:9">
      <c r="A3" s="1" t="s">
        <v>5</v>
      </c>
      <c r="E3" s="9" t="s">
        <v>26</v>
      </c>
      <c r="G3" s="11" t="s">
        <v>89</v>
      </c>
    </row>
    <row r="4" spans="1:9">
      <c r="A4" s="1" t="s">
        <v>6</v>
      </c>
      <c r="E4" s="9" t="s">
        <v>82</v>
      </c>
      <c r="G4" s="11" t="s">
        <v>90</v>
      </c>
    </row>
    <row r="5" spans="1:9">
      <c r="A5" s="1" t="s">
        <v>37</v>
      </c>
      <c r="E5" s="9" t="s">
        <v>84</v>
      </c>
      <c r="G5" s="11" t="s">
        <v>91</v>
      </c>
    </row>
    <row r="6" spans="1:9">
      <c r="E6" s="9" t="s">
        <v>83</v>
      </c>
      <c r="G6" s="11" t="s">
        <v>92</v>
      </c>
    </row>
    <row r="7" spans="1:9">
      <c r="E7" s="9">
        <v>911</v>
      </c>
      <c r="G7" s="11" t="s">
        <v>93</v>
      </c>
    </row>
    <row r="8" spans="1:9">
      <c r="E8" s="9" t="s">
        <v>53</v>
      </c>
      <c r="G8" s="11" t="s">
        <v>94</v>
      </c>
    </row>
    <row r="9" spans="1:9">
      <c r="E9" s="9" t="s">
        <v>35</v>
      </c>
      <c r="G9" s="11" t="s">
        <v>95</v>
      </c>
    </row>
    <row r="10" spans="1:9">
      <c r="E10" s="9" t="s">
        <v>36</v>
      </c>
      <c r="G10" s="11" t="s">
        <v>96</v>
      </c>
    </row>
    <row r="11" spans="1:9">
      <c r="E11" s="9" t="s">
        <v>68</v>
      </c>
      <c r="G11" s="11" t="s">
        <v>97</v>
      </c>
    </row>
    <row r="12" spans="1:9">
      <c r="E12" s="9" t="s">
        <v>67</v>
      </c>
      <c r="G12" s="11" t="s">
        <v>98</v>
      </c>
    </row>
    <row r="13" spans="1:9">
      <c r="E13" s="9" t="s">
        <v>60</v>
      </c>
      <c r="G13" s="11" t="s">
        <v>99</v>
      </c>
    </row>
    <row r="14" spans="1:9">
      <c r="E14" s="9" t="s">
        <v>24</v>
      </c>
      <c r="G14" s="11" t="s">
        <v>100</v>
      </c>
    </row>
    <row r="15" spans="1:9">
      <c r="E15" s="9" t="s">
        <v>61</v>
      </c>
      <c r="G15" s="11" t="s">
        <v>101</v>
      </c>
    </row>
    <row r="16" spans="1:9">
      <c r="E16" s="9" t="s">
        <v>66</v>
      </c>
      <c r="G16" s="11" t="s">
        <v>102</v>
      </c>
    </row>
    <row r="17" spans="5:7">
      <c r="E17" s="9" t="s">
        <v>76</v>
      </c>
      <c r="G17" s="11" t="s">
        <v>103</v>
      </c>
    </row>
    <row r="18" spans="5:7">
      <c r="E18" s="9" t="s">
        <v>86</v>
      </c>
      <c r="G18" s="11" t="s">
        <v>104</v>
      </c>
    </row>
    <row r="19" spans="5:7">
      <c r="E19" s="9" t="s">
        <v>77</v>
      </c>
      <c r="G19" s="11" t="s">
        <v>105</v>
      </c>
    </row>
    <row r="20" spans="5:7">
      <c r="E20" s="9" t="s">
        <v>85</v>
      </c>
      <c r="G20" s="11" t="s">
        <v>106</v>
      </c>
    </row>
    <row r="21" spans="5:7">
      <c r="E21" s="9" t="s">
        <v>29</v>
      </c>
      <c r="G21" s="11" t="s">
        <v>107</v>
      </c>
    </row>
    <row r="22" spans="5:7">
      <c r="E22" s="9" t="s">
        <v>30</v>
      </c>
      <c r="G22" s="11" t="s">
        <v>108</v>
      </c>
    </row>
    <row r="23" spans="5:7">
      <c r="E23" s="9" t="s">
        <v>20</v>
      </c>
      <c r="G23" s="11" t="s">
        <v>109</v>
      </c>
    </row>
    <row r="24" spans="5:7">
      <c r="E24" s="9" t="s">
        <v>11</v>
      </c>
      <c r="G24" s="11" t="s">
        <v>110</v>
      </c>
    </row>
    <row r="25" spans="5:7">
      <c r="E25" s="9" t="s">
        <v>25</v>
      </c>
      <c r="G25" s="11" t="s">
        <v>111</v>
      </c>
    </row>
    <row r="26" spans="5:7">
      <c r="E26" s="9" t="s">
        <v>9</v>
      </c>
      <c r="G26" s="11" t="s">
        <v>112</v>
      </c>
    </row>
    <row r="27" spans="5:7">
      <c r="E27" s="9" t="s">
        <v>10</v>
      </c>
      <c r="G27" s="11" t="s">
        <v>113</v>
      </c>
    </row>
    <row r="28" spans="5:7">
      <c r="E28" s="9" t="s">
        <v>12</v>
      </c>
      <c r="G28" s="11" t="s">
        <v>114</v>
      </c>
    </row>
    <row r="29" spans="5:7">
      <c r="E29" s="9" t="s">
        <v>15</v>
      </c>
      <c r="G29" s="11" t="s">
        <v>115</v>
      </c>
    </row>
    <row r="30" spans="5:7">
      <c r="E30" s="9" t="s">
        <v>14</v>
      </c>
      <c r="G30" s="11" t="s">
        <v>116</v>
      </c>
    </row>
    <row r="31" spans="5:7">
      <c r="E31" s="9" t="s">
        <v>13</v>
      </c>
      <c r="G31" s="11" t="s">
        <v>117</v>
      </c>
    </row>
    <row r="32" spans="5:7">
      <c r="E32" s="9" t="s">
        <v>17</v>
      </c>
      <c r="G32" s="11" t="s">
        <v>118</v>
      </c>
    </row>
    <row r="33" spans="5:7">
      <c r="E33" s="9" t="s">
        <v>21</v>
      </c>
      <c r="G33" s="11" t="s">
        <v>119</v>
      </c>
    </row>
    <row r="34" spans="5:7">
      <c r="E34" s="9" t="s">
        <v>32</v>
      </c>
      <c r="G34" s="11" t="s">
        <v>120</v>
      </c>
    </row>
    <row r="35" spans="5:7">
      <c r="E35" s="9" t="s">
        <v>62</v>
      </c>
      <c r="G35" s="11" t="s">
        <v>121</v>
      </c>
    </row>
    <row r="36" spans="5:7">
      <c r="E36" s="9" t="s">
        <v>75</v>
      </c>
      <c r="G36" s="11" t="s">
        <v>122</v>
      </c>
    </row>
    <row r="37" spans="5:7">
      <c r="E37" s="9" t="s">
        <v>74</v>
      </c>
      <c r="G37" s="11" t="s">
        <v>123</v>
      </c>
    </row>
    <row r="38" spans="5:7">
      <c r="E38" s="9" t="s">
        <v>47</v>
      </c>
      <c r="G38" s="11" t="s">
        <v>124</v>
      </c>
    </row>
    <row r="39" spans="5:7">
      <c r="E39" s="9" t="s">
        <v>42</v>
      </c>
      <c r="G39" s="11" t="s">
        <v>125</v>
      </c>
    </row>
    <row r="40" spans="5:7">
      <c r="E40" s="9" t="s">
        <v>48</v>
      </c>
      <c r="G40" s="11" t="s">
        <v>126</v>
      </c>
    </row>
    <row r="41" spans="5:7">
      <c r="E41" s="9" t="s">
        <v>51</v>
      </c>
      <c r="G41" s="11" t="s">
        <v>127</v>
      </c>
    </row>
    <row r="42" spans="5:7">
      <c r="E42" s="9" t="s">
        <v>52</v>
      </c>
      <c r="G42" s="11" t="s">
        <v>128</v>
      </c>
    </row>
    <row r="43" spans="5:7">
      <c r="E43" s="9" t="s">
        <v>38</v>
      </c>
      <c r="G43" s="11" t="s">
        <v>129</v>
      </c>
    </row>
    <row r="44" spans="5:7">
      <c r="E44" s="9" t="s">
        <v>54</v>
      </c>
      <c r="G44" s="11" t="s">
        <v>130</v>
      </c>
    </row>
    <row r="45" spans="5:7">
      <c r="E45" s="9" t="s">
        <v>86</v>
      </c>
      <c r="G45" s="11" t="s">
        <v>131</v>
      </c>
    </row>
    <row r="46" spans="5:7">
      <c r="E46" s="9" t="s">
        <v>55</v>
      </c>
      <c r="G46" s="11" t="s">
        <v>132</v>
      </c>
    </row>
    <row r="47" spans="5:7">
      <c r="E47" s="10" t="s">
        <v>57</v>
      </c>
      <c r="G47" s="11" t="s">
        <v>133</v>
      </c>
    </row>
    <row r="48" spans="5:7">
      <c r="E48" s="9" t="s">
        <v>56</v>
      </c>
      <c r="G48" s="11" t="s">
        <v>134</v>
      </c>
    </row>
    <row r="49" spans="5:7">
      <c r="E49" s="9" t="s">
        <v>31</v>
      </c>
      <c r="G49" s="11" t="s">
        <v>135</v>
      </c>
    </row>
    <row r="50" spans="5:7">
      <c r="E50" s="9" t="s">
        <v>71</v>
      </c>
      <c r="G50" s="11" t="s">
        <v>136</v>
      </c>
    </row>
    <row r="51" spans="5:7">
      <c r="G51" s="11" t="s">
        <v>137</v>
      </c>
    </row>
    <row r="52" spans="5:7">
      <c r="G52" s="11" t="s">
        <v>138</v>
      </c>
    </row>
    <row r="53" spans="5:7">
      <c r="G53" s="11" t="s">
        <v>139</v>
      </c>
    </row>
    <row r="54" spans="5:7">
      <c r="G54" s="11" t="s">
        <v>140</v>
      </c>
    </row>
    <row r="55" spans="5:7">
      <c r="G55" s="11" t="s">
        <v>141</v>
      </c>
    </row>
    <row r="56" spans="5:7">
      <c r="G56" s="11" t="s">
        <v>142</v>
      </c>
    </row>
    <row r="57" spans="5:7">
      <c r="G57" s="11" t="s">
        <v>143</v>
      </c>
    </row>
    <row r="58" spans="5:7">
      <c r="G58" s="11" t="s">
        <v>144</v>
      </c>
    </row>
    <row r="59" spans="5:7">
      <c r="G59" s="11" t="s">
        <v>145</v>
      </c>
    </row>
    <row r="60" spans="5:7">
      <c r="G60" s="11" t="s">
        <v>146</v>
      </c>
    </row>
    <row r="61" spans="5:7">
      <c r="G61" s="11" t="s">
        <v>147</v>
      </c>
    </row>
    <row r="62" spans="5:7">
      <c r="G62" s="11" t="s">
        <v>148</v>
      </c>
    </row>
    <row r="63" spans="5:7">
      <c r="G63" s="11" t="s">
        <v>149</v>
      </c>
    </row>
    <row r="64" spans="5:7">
      <c r="G64" s="11" t="s">
        <v>150</v>
      </c>
    </row>
    <row r="65" spans="7:7">
      <c r="G65" s="11" t="s">
        <v>151</v>
      </c>
    </row>
    <row r="66" spans="7:7">
      <c r="G66" s="11" t="s">
        <v>152</v>
      </c>
    </row>
    <row r="67" spans="7:7">
      <c r="G67" s="11" t="s">
        <v>153</v>
      </c>
    </row>
    <row r="68" spans="7:7">
      <c r="G68" s="11" t="s">
        <v>154</v>
      </c>
    </row>
    <row r="69" spans="7:7">
      <c r="G69" s="11" t="s">
        <v>155</v>
      </c>
    </row>
    <row r="70" spans="7:7">
      <c r="G70" s="11" t="s">
        <v>156</v>
      </c>
    </row>
    <row r="71" spans="7:7">
      <c r="G71" s="11" t="s">
        <v>157</v>
      </c>
    </row>
    <row r="72" spans="7:7">
      <c r="G72" s="11" t="s">
        <v>158</v>
      </c>
    </row>
    <row r="73" spans="7:7">
      <c r="G73" s="11" t="s">
        <v>159</v>
      </c>
    </row>
    <row r="74" spans="7:7">
      <c r="G74" s="11" t="s">
        <v>160</v>
      </c>
    </row>
    <row r="75" spans="7:7">
      <c r="G75" s="11" t="s">
        <v>161</v>
      </c>
    </row>
    <row r="76" spans="7:7">
      <c r="G76" s="11" t="s">
        <v>162</v>
      </c>
    </row>
    <row r="77" spans="7:7">
      <c r="G77" s="11" t="s">
        <v>163</v>
      </c>
    </row>
    <row r="78" spans="7:7">
      <c r="G78" s="11" t="s">
        <v>164</v>
      </c>
    </row>
    <row r="79" spans="7:7">
      <c r="G79" s="11" t="s">
        <v>165</v>
      </c>
    </row>
    <row r="80" spans="7:7">
      <c r="G80" s="11" t="s">
        <v>166</v>
      </c>
    </row>
    <row r="81" spans="7:7">
      <c r="G81" s="11" t="s">
        <v>167</v>
      </c>
    </row>
    <row r="82" spans="7:7">
      <c r="G82" s="11" t="s">
        <v>168</v>
      </c>
    </row>
    <row r="83" spans="7:7">
      <c r="G83" s="11" t="s">
        <v>169</v>
      </c>
    </row>
    <row r="84" spans="7:7">
      <c r="G84" s="11" t="s">
        <v>170</v>
      </c>
    </row>
    <row r="85" spans="7:7">
      <c r="G85" s="11" t="s">
        <v>171</v>
      </c>
    </row>
    <row r="86" spans="7:7">
      <c r="G86" s="11" t="s">
        <v>172</v>
      </c>
    </row>
    <row r="87" spans="7:7">
      <c r="G87" s="11" t="s">
        <v>173</v>
      </c>
    </row>
    <row r="88" spans="7:7">
      <c r="G88" s="11" t="s">
        <v>174</v>
      </c>
    </row>
    <row r="89" spans="7:7">
      <c r="G89" s="11" t="s">
        <v>175</v>
      </c>
    </row>
    <row r="90" spans="7:7">
      <c r="G90" s="11" t="s">
        <v>176</v>
      </c>
    </row>
    <row r="91" spans="7:7">
      <c r="G91" s="11" t="s">
        <v>177</v>
      </c>
    </row>
    <row r="92" spans="7:7">
      <c r="G92" s="11" t="s">
        <v>178</v>
      </c>
    </row>
    <row r="93" spans="7:7">
      <c r="G93" s="11" t="s">
        <v>179</v>
      </c>
    </row>
    <row r="94" spans="7:7">
      <c r="G94" s="11" t="s">
        <v>180</v>
      </c>
    </row>
    <row r="95" spans="7:7">
      <c r="G95" s="11" t="s">
        <v>181</v>
      </c>
    </row>
    <row r="96" spans="7:7">
      <c r="G96" s="11" t="s">
        <v>182</v>
      </c>
    </row>
    <row r="97" spans="7:7">
      <c r="G97" s="11" t="s">
        <v>183</v>
      </c>
    </row>
    <row r="98" spans="7:7">
      <c r="G98" s="11" t="s">
        <v>184</v>
      </c>
    </row>
    <row r="99" spans="7:7">
      <c r="G99" s="11" t="s">
        <v>185</v>
      </c>
    </row>
    <row r="100" spans="7:7">
      <c r="G100" s="11" t="s">
        <v>186</v>
      </c>
    </row>
    <row r="101" spans="7:7">
      <c r="G101" s="11" t="s">
        <v>187</v>
      </c>
    </row>
    <row r="102" spans="7:7">
      <c r="G102" s="11" t="s">
        <v>188</v>
      </c>
    </row>
    <row r="103" spans="7:7">
      <c r="G103" s="11" t="s">
        <v>189</v>
      </c>
    </row>
    <row r="104" spans="7:7">
      <c r="G104" s="11" t="s">
        <v>190</v>
      </c>
    </row>
    <row r="105" spans="7:7">
      <c r="G105" s="11" t="s">
        <v>191</v>
      </c>
    </row>
    <row r="106" spans="7:7">
      <c r="G106" s="11" t="s">
        <v>192</v>
      </c>
    </row>
    <row r="107" spans="7:7">
      <c r="G107" s="11" t="s">
        <v>193</v>
      </c>
    </row>
    <row r="108" spans="7:7">
      <c r="G108" s="11" t="s">
        <v>194</v>
      </c>
    </row>
    <row r="109" spans="7:7">
      <c r="G109" s="11" t="s">
        <v>195</v>
      </c>
    </row>
    <row r="110" spans="7:7">
      <c r="G110" s="11" t="s">
        <v>196</v>
      </c>
    </row>
    <row r="111" spans="7:7">
      <c r="G111" s="11" t="s">
        <v>197</v>
      </c>
    </row>
    <row r="112" spans="7:7">
      <c r="G112" s="11" t="s">
        <v>198</v>
      </c>
    </row>
    <row r="113" spans="7:7">
      <c r="G113" s="11" t="s">
        <v>199</v>
      </c>
    </row>
    <row r="114" spans="7:7">
      <c r="G114" s="11" t="s">
        <v>200</v>
      </c>
    </row>
    <row r="115" spans="7:7">
      <c r="G115" s="11" t="s">
        <v>201</v>
      </c>
    </row>
    <row r="116" spans="7:7">
      <c r="G116" s="11" t="s">
        <v>202</v>
      </c>
    </row>
    <row r="117" spans="7:7">
      <c r="G117" s="11" t="s">
        <v>203</v>
      </c>
    </row>
    <row r="118" spans="7:7">
      <c r="G118" s="11" t="s">
        <v>204</v>
      </c>
    </row>
    <row r="119" spans="7:7">
      <c r="G119" s="11" t="s">
        <v>205</v>
      </c>
    </row>
    <row r="120" spans="7:7">
      <c r="G120" s="11" t="s">
        <v>206</v>
      </c>
    </row>
    <row r="121" spans="7:7">
      <c r="G121" s="11" t="s">
        <v>207</v>
      </c>
    </row>
    <row r="122" spans="7:7">
      <c r="G122" s="11" t="s">
        <v>208</v>
      </c>
    </row>
    <row r="123" spans="7:7">
      <c r="G123" s="11" t="s">
        <v>209</v>
      </c>
    </row>
    <row r="124" spans="7:7">
      <c r="G124" s="11" t="s">
        <v>210</v>
      </c>
    </row>
    <row r="125" spans="7:7">
      <c r="G125" s="11" t="s">
        <v>211</v>
      </c>
    </row>
    <row r="126" spans="7:7">
      <c r="G126" s="11" t="s">
        <v>212</v>
      </c>
    </row>
    <row r="127" spans="7:7">
      <c r="G127" s="11" t="s">
        <v>213</v>
      </c>
    </row>
    <row r="128" spans="7:7">
      <c r="G128" s="11" t="s">
        <v>214</v>
      </c>
    </row>
    <row r="129" spans="7:7">
      <c r="G129" s="11" t="s">
        <v>215</v>
      </c>
    </row>
    <row r="130" spans="7:7">
      <c r="G130" s="11" t="s">
        <v>216</v>
      </c>
    </row>
    <row r="131" spans="7:7">
      <c r="G131" s="11" t="s">
        <v>217</v>
      </c>
    </row>
    <row r="132" spans="7:7">
      <c r="G132" s="11" t="s">
        <v>218</v>
      </c>
    </row>
    <row r="133" spans="7:7">
      <c r="G133" s="11" t="s">
        <v>219</v>
      </c>
    </row>
    <row r="134" spans="7:7">
      <c r="G134" s="11" t="s">
        <v>220</v>
      </c>
    </row>
    <row r="135" spans="7:7">
      <c r="G135" s="11" t="s">
        <v>221</v>
      </c>
    </row>
    <row r="136" spans="7:7">
      <c r="G136" s="11" t="s">
        <v>222</v>
      </c>
    </row>
    <row r="137" spans="7:7">
      <c r="G137" s="11" t="s">
        <v>223</v>
      </c>
    </row>
    <row r="138" spans="7:7">
      <c r="G138" s="11" t="s">
        <v>224</v>
      </c>
    </row>
    <row r="139" spans="7:7">
      <c r="G139" s="11" t="s">
        <v>225</v>
      </c>
    </row>
    <row r="140" spans="7:7">
      <c r="G140" s="11" t="s">
        <v>226</v>
      </c>
    </row>
    <row r="141" spans="7:7">
      <c r="G141" s="11" t="s">
        <v>227</v>
      </c>
    </row>
    <row r="142" spans="7:7">
      <c r="G142" s="11" t="s">
        <v>228</v>
      </c>
    </row>
    <row r="143" spans="7:7">
      <c r="G143" s="11" t="s">
        <v>229</v>
      </c>
    </row>
    <row r="144" spans="7:7">
      <c r="G144" s="11" t="s">
        <v>230</v>
      </c>
    </row>
    <row r="145" spans="7:7">
      <c r="G145" s="11" t="s">
        <v>231</v>
      </c>
    </row>
    <row r="146" spans="7:7">
      <c r="G146" s="11" t="s">
        <v>232</v>
      </c>
    </row>
    <row r="147" spans="7:7">
      <c r="G147" s="11" t="s">
        <v>233</v>
      </c>
    </row>
    <row r="148" spans="7:7">
      <c r="G148" s="11" t="s">
        <v>234</v>
      </c>
    </row>
    <row r="149" spans="7:7">
      <c r="G149" s="11" t="s">
        <v>235</v>
      </c>
    </row>
    <row r="150" spans="7:7">
      <c r="G150" s="11" t="s">
        <v>236</v>
      </c>
    </row>
    <row r="151" spans="7:7">
      <c r="G151" s="11" t="s">
        <v>237</v>
      </c>
    </row>
    <row r="152" spans="7:7">
      <c r="G152" s="11" t="s">
        <v>238</v>
      </c>
    </row>
    <row r="153" spans="7:7">
      <c r="G153" s="11" t="s">
        <v>239</v>
      </c>
    </row>
    <row r="154" spans="7:7">
      <c r="G154" s="11" t="s">
        <v>240</v>
      </c>
    </row>
    <row r="155" spans="7:7">
      <c r="G155" s="11" t="s">
        <v>241</v>
      </c>
    </row>
    <row r="156" spans="7:7">
      <c r="G156" s="11" t="s">
        <v>242</v>
      </c>
    </row>
    <row r="157" spans="7:7">
      <c r="G157" s="11" t="s">
        <v>243</v>
      </c>
    </row>
    <row r="158" spans="7:7">
      <c r="G158" s="11" t="s">
        <v>244</v>
      </c>
    </row>
    <row r="159" spans="7:7">
      <c r="G159" s="11" t="s">
        <v>245</v>
      </c>
    </row>
    <row r="160" spans="7:7">
      <c r="G160" s="11" t="s">
        <v>246</v>
      </c>
    </row>
    <row r="161" spans="7:7">
      <c r="G161" s="11" t="s">
        <v>247</v>
      </c>
    </row>
    <row r="162" spans="7:7">
      <c r="G162" s="11" t="s">
        <v>248</v>
      </c>
    </row>
    <row r="163" spans="7:7">
      <c r="G163" s="11" t="s">
        <v>249</v>
      </c>
    </row>
    <row r="164" spans="7:7">
      <c r="G164" s="11" t="s">
        <v>250</v>
      </c>
    </row>
    <row r="165" spans="7:7">
      <c r="G165" s="11" t="s">
        <v>251</v>
      </c>
    </row>
    <row r="166" spans="7:7">
      <c r="G166" s="11" t="s">
        <v>252</v>
      </c>
    </row>
    <row r="167" spans="7:7">
      <c r="G167" s="11" t="s">
        <v>253</v>
      </c>
    </row>
    <row r="168" spans="7:7">
      <c r="G168" s="11" t="s">
        <v>254</v>
      </c>
    </row>
    <row r="169" spans="7:7">
      <c r="G169" s="11" t="s">
        <v>255</v>
      </c>
    </row>
    <row r="170" spans="7:7">
      <c r="G170" s="11" t="s">
        <v>256</v>
      </c>
    </row>
    <row r="171" spans="7:7">
      <c r="G171" s="11" t="s">
        <v>257</v>
      </c>
    </row>
    <row r="172" spans="7:7">
      <c r="G172" s="11" t="s">
        <v>258</v>
      </c>
    </row>
    <row r="173" spans="7:7">
      <c r="G173" s="11" t="s">
        <v>259</v>
      </c>
    </row>
    <row r="174" spans="7:7">
      <c r="G174" s="11" t="s">
        <v>260</v>
      </c>
    </row>
    <row r="175" spans="7:7">
      <c r="G175" s="11" t="s">
        <v>261</v>
      </c>
    </row>
    <row r="176" spans="7:7">
      <c r="G176" s="11" t="s">
        <v>262</v>
      </c>
    </row>
    <row r="177" spans="7:7">
      <c r="G177" s="11" t="s">
        <v>263</v>
      </c>
    </row>
    <row r="178" spans="7:7">
      <c r="G178" s="11" t="s">
        <v>264</v>
      </c>
    </row>
    <row r="179" spans="7:7">
      <c r="G179" s="11" t="s">
        <v>265</v>
      </c>
    </row>
    <row r="180" spans="7:7">
      <c r="G180" s="11" t="s">
        <v>266</v>
      </c>
    </row>
    <row r="181" spans="7:7">
      <c r="G181" s="11" t="s">
        <v>267</v>
      </c>
    </row>
    <row r="182" spans="7:7">
      <c r="G182" s="11" t="s">
        <v>268</v>
      </c>
    </row>
    <row r="183" spans="7:7">
      <c r="G183" s="11" t="s">
        <v>269</v>
      </c>
    </row>
    <row r="184" spans="7:7">
      <c r="G184" s="11" t="s">
        <v>270</v>
      </c>
    </row>
    <row r="185" spans="7:7">
      <c r="G185" s="11" t="s">
        <v>271</v>
      </c>
    </row>
    <row r="186" spans="7:7">
      <c r="G186" s="11" t="s">
        <v>272</v>
      </c>
    </row>
    <row r="187" spans="7:7">
      <c r="G187" s="11" t="s">
        <v>273</v>
      </c>
    </row>
    <row r="188" spans="7:7">
      <c r="G188" s="11" t="s">
        <v>274</v>
      </c>
    </row>
    <row r="189" spans="7:7">
      <c r="G189" s="11" t="s">
        <v>275</v>
      </c>
    </row>
    <row r="190" spans="7:7">
      <c r="G190" s="11" t="s">
        <v>276</v>
      </c>
    </row>
    <row r="191" spans="7:7">
      <c r="G191" s="11" t="s">
        <v>277</v>
      </c>
    </row>
    <row r="192" spans="7:7">
      <c r="G192" s="11" t="s">
        <v>278</v>
      </c>
    </row>
    <row r="193" spans="7:7">
      <c r="G193" s="11" t="s">
        <v>279</v>
      </c>
    </row>
    <row r="194" spans="7:7">
      <c r="G194" s="11" t="s">
        <v>280</v>
      </c>
    </row>
    <row r="195" spans="7:7">
      <c r="G195" s="11" t="s">
        <v>281</v>
      </c>
    </row>
    <row r="196" spans="7:7">
      <c r="G196" s="11" t="s">
        <v>282</v>
      </c>
    </row>
  </sheetData>
  <sheetProtection algorithmName="SHA-512" hashValue="HAx1LpOZlV5uX+KD1SoCyTKKT2IDj4PXBnod4RqTwHTRmVt3UoP9xr3YJ5rfts7LQukzyhWE5H0BT/svWoKWUQ==" saltValue="DK71qeKuVWs/VdthJSW5Rw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1:B1048546"/>
  <sheetViews>
    <sheetView workbookViewId="0">
      <selection activeCell="B3" sqref="B3"/>
    </sheetView>
  </sheetViews>
  <sheetFormatPr baseColWidth="10" defaultColWidth="10.83203125" defaultRowHeight="21"/>
  <cols>
    <col min="1" max="1" width="15.83203125" style="5" bestFit="1" customWidth="1"/>
    <col min="2" max="2" width="136.33203125" style="82" bestFit="1" customWidth="1"/>
    <col min="3" max="16384" width="10.83203125" style="4"/>
  </cols>
  <sheetData>
    <row r="1" spans="1:2">
      <c r="A1" s="5" t="s">
        <v>28</v>
      </c>
      <c r="B1" s="82" t="s">
        <v>304</v>
      </c>
    </row>
    <row r="2" spans="1:2">
      <c r="A2" s="5">
        <v>911</v>
      </c>
      <c r="B2" s="82" t="s">
        <v>314</v>
      </c>
    </row>
    <row r="3" spans="1:2">
      <c r="A3" s="5" t="s">
        <v>35</v>
      </c>
      <c r="B3" s="82" t="s">
        <v>313</v>
      </c>
    </row>
    <row r="4" spans="1:2">
      <c r="A4" s="5" t="s">
        <v>53</v>
      </c>
      <c r="B4" s="82" t="s">
        <v>329</v>
      </c>
    </row>
    <row r="5" spans="1:2">
      <c r="A5" s="5" t="s">
        <v>68</v>
      </c>
      <c r="B5" s="82" t="s">
        <v>329</v>
      </c>
    </row>
    <row r="1048546" spans="1:1">
      <c r="A1048546" s="5" t="s">
        <v>27</v>
      </c>
    </row>
  </sheetData>
  <conditionalFormatting sqref="B1:B1048576">
    <cfRule type="containsText" dxfId="2" priority="1" operator="containsText" text="Refus">
      <formula>NOT(ISERROR(SEARCH("Refus",B1)))</formula>
    </cfRule>
    <cfRule type="beginsWith" dxfId="1" priority="2" operator="beginsWith" text="Dispo">
      <formula>LEFT(B1,LEN("Dispo"))="Dispo"</formula>
    </cfRule>
    <cfRule type="beginsWith" dxfId="0" priority="3" operator="beginsWith" text="Indispo">
      <formula>LEFT(B1,LEN("Indispo"))="Indispo"</formula>
    </cfRule>
  </conditionalFormatting>
  <pageMargins left="0" right="0" top="0" bottom="0" header="0" footer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le4"/>
  <dimension ref="A1:J18"/>
  <sheetViews>
    <sheetView workbookViewId="0">
      <selection activeCell="F9" sqref="F9"/>
    </sheetView>
  </sheetViews>
  <sheetFormatPr baseColWidth="10" defaultColWidth="10.83203125" defaultRowHeight="16"/>
  <cols>
    <col min="1" max="1" width="12.6640625" style="22" bestFit="1" customWidth="1"/>
    <col min="2" max="2" width="11.83203125" style="22" bestFit="1" customWidth="1"/>
    <col min="3" max="3" width="10.83203125" style="22"/>
    <col min="4" max="4" width="48.1640625" style="22" bestFit="1" customWidth="1"/>
    <col min="5" max="5" width="55.6640625" style="22" bestFit="1" customWidth="1"/>
    <col min="6" max="6" width="26.1640625" style="22" bestFit="1" customWidth="1"/>
    <col min="7" max="9" width="10.83203125" style="22"/>
    <col min="10" max="10" width="13.5" style="22" bestFit="1" customWidth="1"/>
    <col min="11" max="16384" width="10.83203125" style="22"/>
  </cols>
  <sheetData>
    <row r="1" spans="1:10" s="21" customFormat="1" ht="17" customHeight="1">
      <c r="A1" s="14" t="s">
        <v>283</v>
      </c>
      <c r="B1" s="14" t="s">
        <v>284</v>
      </c>
      <c r="C1" s="14" t="s">
        <v>286</v>
      </c>
      <c r="D1" s="14" t="s">
        <v>18</v>
      </c>
      <c r="E1" s="15" t="s">
        <v>285</v>
      </c>
      <c r="F1" s="16" t="s">
        <v>287</v>
      </c>
      <c r="G1" s="17"/>
      <c r="H1" s="18"/>
      <c r="I1" s="19"/>
      <c r="J1" s="20"/>
    </row>
    <row r="18" spans="7:7">
      <c r="G1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Rapport</vt:lpstr>
      <vt:lpstr>BDD</vt:lpstr>
      <vt:lpstr>DispoLog</vt:lpstr>
      <vt:lpstr>Blacklist</vt:lpstr>
      <vt:lpstr>Ambulances</vt:lpstr>
      <vt:lpstr>l_ville</vt:lpstr>
      <vt:lpstr>p_ville</vt:lpstr>
    </vt:vector>
  </TitlesOfParts>
  <Manager>Fabrice LANCELOT</Manager>
  <Company>ADTSU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NATSULog</dc:title>
  <dc:subject/>
  <dc:creator>Sebastien PINEAU</dc:creator>
  <cp:keywords/>
  <dc:description>Application d’aide à la régulation des ambulances de l’Essonne</dc:description>
  <cp:lastModifiedBy>Utilisateur de Microsoft Office</cp:lastModifiedBy>
  <dcterms:created xsi:type="dcterms:W3CDTF">2016-08-30T23:59:22Z</dcterms:created>
  <dcterms:modified xsi:type="dcterms:W3CDTF">2018-06-06T09:22:59Z</dcterms:modified>
  <cp:category/>
</cp:coreProperties>
</file>