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ane Khazaka\Desktop\"/>
    </mc:Choice>
  </mc:AlternateContent>
  <bookViews>
    <workbookView xWindow="0" yWindow="0" windowWidth="20490" windowHeight="7760" activeTab="1" xr2:uid="{00000000-000D-0000-FFFF-FFFF00000000}"/>
  </bookViews>
  <sheets>
    <sheet name="Feuil1" sheetId="1" r:id="rId1"/>
    <sheet name="inass" sheetId="2" r:id="rId2"/>
    <sheet name="Feuil2" sheetId="3" r:id="rId3"/>
  </sheets>
  <externalReferences>
    <externalReference r:id="rId4"/>
  </externalReferences>
  <definedNames>
    <definedName name="Annee">inass!$E$11</definedName>
    <definedName name="Annéecivile">[1]Janvier!$N$2</definedName>
    <definedName name="joursdeaffectation" localSheetId="1">[1]Mars!$L$4:$L$33</definedName>
    <definedName name="MarSun1">DATE(Annéecivile,3,1)-WEEKDAY(DATE(Annéecivile,3,1))+1</definedName>
    <definedName name="RTravail">Feuil2!$A$4:$A$8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2" l="1"/>
  <c r="T20" i="2" l="1"/>
  <c r="T24" i="2" s="1"/>
  <c r="R14" i="2"/>
  <c r="R13" i="2"/>
  <c r="R12" i="2"/>
  <c r="R11" i="2"/>
  <c r="R10" i="2"/>
  <c r="R9" i="2"/>
  <c r="R8" i="2"/>
  <c r="R7" i="2"/>
  <c r="B12" i="2"/>
  <c r="B14" i="2" s="1"/>
  <c r="C14" i="2" l="1"/>
  <c r="D14" i="2" s="1"/>
  <c r="E14" i="2" s="1"/>
  <c r="F14" i="2" s="1"/>
  <c r="G14" i="2" s="1"/>
  <c r="H14" i="2" s="1"/>
  <c r="B16" i="2" s="1"/>
  <c r="C16" i="2" s="1"/>
  <c r="T22" i="2"/>
  <c r="T23" i="2"/>
  <c r="B13" i="2" l="1"/>
  <c r="D16" i="2"/>
  <c r="E16" i="2" s="1"/>
  <c r="F16" i="2" s="1"/>
  <c r="C13" i="2"/>
  <c r="D13" i="2" l="1"/>
  <c r="E13" i="2" l="1"/>
  <c r="G16" i="2" l="1"/>
  <c r="F13" i="2"/>
  <c r="H16" i="2" l="1"/>
  <c r="G13" i="2"/>
  <c r="H13" i="2" l="1"/>
  <c r="B18" i="2"/>
  <c r="C18" i="2" s="1"/>
  <c r="D18" i="2" s="1"/>
  <c r="E18" i="2" s="1"/>
  <c r="F18" i="2" s="1"/>
  <c r="G18" i="2" s="1"/>
  <c r="H18" i="2" s="1"/>
  <c r="B20" i="2" s="1"/>
  <c r="C20" i="2" s="1"/>
  <c r="D20" i="2" s="1"/>
  <c r="E20" i="2" s="1"/>
  <c r="F20" i="2" s="1"/>
  <c r="G20" i="2" l="1"/>
  <c r="H20" i="2" s="1"/>
  <c r="B22" i="2" s="1"/>
  <c r="C22" i="2" s="1"/>
  <c r="D22" i="2" s="1"/>
  <c r="E22" i="2" s="1"/>
  <c r="F22" i="2" s="1"/>
  <c r="G22" i="2" s="1"/>
  <c r="H22" i="2" s="1"/>
  <c r="B23" i="2" s="1"/>
  <c r="C23" i="2" s="1"/>
  <c r="D23" i="2" s="1"/>
  <c r="E23" i="2" s="1"/>
  <c r="F23" i="2" s="1"/>
  <c r="G23" i="2" s="1"/>
  <c r="H23" i="2" s="1"/>
</calcChain>
</file>

<file path=xl/sharedStrings.xml><?xml version="1.0" encoding="utf-8"?>
<sst xmlns="http://schemas.openxmlformats.org/spreadsheetml/2006/main" count="32" uniqueCount="32">
  <si>
    <t xml:space="preserve">Votre régime de travail est </t>
  </si>
  <si>
    <t>%</t>
  </si>
  <si>
    <t xml:space="preserve">Janvier </t>
  </si>
  <si>
    <t>février</t>
  </si>
  <si>
    <t>mars</t>
  </si>
  <si>
    <t>avril</t>
  </si>
  <si>
    <t>mai</t>
  </si>
  <si>
    <t>juin</t>
  </si>
  <si>
    <t>juillet</t>
  </si>
  <si>
    <t xml:space="preserve">Août </t>
  </si>
  <si>
    <t>septembre</t>
  </si>
  <si>
    <t>octobre</t>
  </si>
  <si>
    <t>novembre</t>
  </si>
  <si>
    <t>décembre</t>
  </si>
  <si>
    <t>Le jour de l’An (1er janvier)</t>
  </si>
  <si>
    <t>La fête du Travail (1er mai)</t>
  </si>
  <si>
    <t>La Victoire de 1945 (8 mai)</t>
  </si>
  <si>
    <t>La fête nationale (14 juillet)</t>
  </si>
  <si>
    <t>L’Assomption (15 août)</t>
  </si>
  <si>
    <t>La Toussaint (1er novembre)</t>
  </si>
  <si>
    <t>L’Armistice de 1918 (11 novembre)</t>
  </si>
  <si>
    <t>Noël (25 décembre)</t>
  </si>
  <si>
    <t>Le lundi de Pâques (date variable, entre le 23 mars et le 26 avril)</t>
  </si>
  <si>
    <t>Le jeudi de l’Ascension (40 jours après Pâques)</t>
  </si>
  <si>
    <t>Le lundi de Pentecôte (50 jours après Pâques)</t>
  </si>
  <si>
    <t>fixe</t>
  </si>
  <si>
    <t>Dimanche de pâques</t>
  </si>
  <si>
    <t xml:space="preserve">Bonjour Docteur </t>
  </si>
  <si>
    <t xml:space="preserve">Médecin </t>
  </si>
  <si>
    <t>Astreinte</t>
  </si>
  <si>
    <t>Garde</t>
  </si>
  <si>
    <t xml:space="preserve">Jad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</si>
</sst>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mmmm"/>
    <numFmt numFmtId="166" formatCode="dd"/>
  </numFmts>
  <fonts count="9" x14ac:knownFonts="1">
    <font>
      <sz val="11"/>
      <color theme="1"/>
      <name val="Calibri"/>
      <family val="2"/>
      <scheme val="minor"/>
    </font>
    <font>
      <sz val="10.5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.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0" fontId="0" fillId="0" borderId="0" xfId="0" applyNumberFormat="1"/>
    <xf numFmtId="0" fontId="0" fillId="0" borderId="0" xfId="0" applyNumberFormat="1"/>
    <xf numFmtId="164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66" fontId="3" fillId="0" borderId="0" xfId="0" applyNumberFormat="1" applyFont="1" applyAlignment="1">
      <alignment horizontal="center" wrapText="1"/>
    </xf>
    <xf numFmtId="166" fontId="0" fillId="0" borderId="0" xfId="0" applyNumberFormat="1" applyAlignment="1">
      <alignment wrapText="1"/>
    </xf>
    <xf numFmtId="166" fontId="0" fillId="0" borderId="0" xfId="0" applyNumberFormat="1" applyAlignment="1">
      <alignment horizontal="left" vertical="top" wrapText="1"/>
    </xf>
    <xf numFmtId="166" fontId="1" fillId="0" borderId="0" xfId="0" applyNumberFormat="1" applyFont="1" applyFill="1" applyBorder="1" applyAlignment="1">
      <alignment horizontal="left" vertical="top" wrapText="1"/>
    </xf>
    <xf numFmtId="166" fontId="4" fillId="0" borderId="0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14" fontId="6" fillId="0" borderId="0" xfId="0" applyNumberFormat="1" applyFont="1"/>
    <xf numFmtId="0" fontId="0" fillId="0" borderId="0" xfId="0" applyFont="1"/>
    <xf numFmtId="14" fontId="0" fillId="0" borderId="0" xfId="0" applyNumberFormat="1" applyFont="1"/>
    <xf numFmtId="0" fontId="7" fillId="0" borderId="0" xfId="0" applyFont="1"/>
    <xf numFmtId="0" fontId="0" fillId="0" borderId="0" xfId="0" applyFont="1" applyAlignment="1">
      <alignment vertical="top"/>
    </xf>
    <xf numFmtId="0" fontId="8" fillId="0" borderId="0" xfId="0" applyFont="1"/>
    <xf numFmtId="1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top"/>
    </xf>
  </cellXfs>
  <cellStyles count="1">
    <cellStyle name="Normal" xfId="0" builtinId="0"/>
  </cellStyles>
  <dxfs count="11">
    <dxf>
      <fill>
        <patternFill>
          <bgColor theme="4" tint="-0.24994659260841701"/>
        </patternFill>
      </fill>
    </dxf>
    <dxf>
      <fill>
        <patternFill>
          <f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4"/>
        </patternFill>
      </fill>
    </dxf>
    <dxf>
      <font>
        <color theme="1"/>
      </font>
      <fill>
        <patternFill>
          <fgColor theme="4"/>
        </patternFill>
      </fill>
    </dxf>
    <dxf>
      <fill>
        <patternFill patternType="gray125">
          <fgColor theme="4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22" fmlaLink="$E$11" max="9999" min="2012" page="10" val="2016"/>
</file>

<file path=xl/ctrlProps/ctrlProp3.xml><?xml version="1.0" encoding="utf-8"?>
<formControlPr xmlns="http://schemas.microsoft.com/office/spreadsheetml/2009/9/main" objectType="Drop" dropLines="12" dropStyle="combo" dx="22" fmlaLink="$N$12" fmlaRange="$L$7:$L$18" noThreeD="1" sel="7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4</xdr:row>
          <xdr:rowOff>184150</xdr:rowOff>
        </xdr:from>
        <xdr:to>
          <xdr:col>6</xdr:col>
          <xdr:colOff>0</xdr:colOff>
          <xdr:row>6</xdr:row>
          <xdr:rowOff>12700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12700</xdr:colOff>
          <xdr:row>8</xdr:row>
          <xdr:rowOff>146050</xdr:rowOff>
        </xdr:from>
        <xdr:to>
          <xdr:col>9</xdr:col>
          <xdr:colOff>438150</xdr:colOff>
          <xdr:row>10</xdr:row>
          <xdr:rowOff>184150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11</xdr:row>
          <xdr:rowOff>107950</xdr:rowOff>
        </xdr:from>
        <xdr:to>
          <xdr:col>9</xdr:col>
          <xdr:colOff>514350</xdr:colOff>
          <xdr:row>14</xdr:row>
          <xdr:rowOff>146050</xdr:rowOff>
        </xdr:to>
        <xdr:sp macro="" textlink="">
          <xdr:nvSpPr>
            <xdr:cNvPr id="1029" name="Zone combinée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565150</xdr:colOff>
          <xdr:row>24</xdr:row>
          <xdr:rowOff>0</xdr:rowOff>
        </xdr:from>
        <xdr:to>
          <xdr:col>7</xdr:col>
          <xdr:colOff>146050</xdr:colOff>
          <xdr:row>25</xdr:row>
          <xdr:rowOff>152400</xdr:rowOff>
        </xdr:to>
        <xdr:sp macro="" textlink="">
          <xdr:nvSpPr>
            <xdr:cNvPr id="1030" name="Bou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appointment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755650</xdr:colOff>
          <xdr:row>17</xdr:row>
          <xdr:rowOff>114300</xdr:rowOff>
        </xdr:from>
        <xdr:to>
          <xdr:col>10</xdr:col>
          <xdr:colOff>146050</xdr:colOff>
          <xdr:row>18</xdr:row>
          <xdr:rowOff>317500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férié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rier%20&#233;tudiant%20(Lun)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>
        <row r="2">
          <cell r="N2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G16" sqref="G1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V27"/>
  <sheetViews>
    <sheetView showGridLines="0" tabSelected="1" workbookViewId="0">
      <selection activeCell="E6" sqref="E6"/>
    </sheetView>
  </sheetViews>
  <sheetFormatPr baseColWidth="10" defaultRowHeight="14.5" x14ac:dyDescent="0.35"/>
  <cols>
    <col min="2" max="2" width="11.453125" customWidth="1"/>
    <col min="3" max="3" width="9.54296875" bestFit="1" customWidth="1"/>
  </cols>
  <sheetData>
    <row r="2" spans="1:22" x14ac:dyDescent="0.35">
      <c r="A2" s="1"/>
    </row>
    <row r="3" spans="1:22" x14ac:dyDescent="0.35">
      <c r="A3" s="1"/>
    </row>
    <row r="4" spans="1:22" x14ac:dyDescent="0.35">
      <c r="A4" s="19" t="s">
        <v>27</v>
      </c>
      <c r="B4" s="19"/>
      <c r="C4" t="s">
        <v>31</v>
      </c>
    </row>
    <row r="5" spans="1:22" x14ac:dyDescent="0.35">
      <c r="A5" s="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x14ac:dyDescent="0.35">
      <c r="A6" s="19" t="s">
        <v>0</v>
      </c>
      <c r="B6" s="19"/>
      <c r="C6" s="19"/>
      <c r="D6" s="2">
        <v>50</v>
      </c>
      <c r="E6" t="s">
        <v>1</v>
      </c>
      <c r="L6" s="11"/>
      <c r="M6" s="11"/>
      <c r="N6" s="11"/>
      <c r="O6" s="12" t="s">
        <v>25</v>
      </c>
      <c r="P6" s="11"/>
      <c r="Q6" s="11"/>
      <c r="R6" s="11"/>
      <c r="S6" s="11"/>
      <c r="T6" s="11"/>
      <c r="U6" s="11"/>
    </row>
    <row r="7" spans="1:22" x14ac:dyDescent="0.35">
      <c r="A7" s="1"/>
      <c r="L7" s="11" t="s">
        <v>2</v>
      </c>
      <c r="M7" s="11"/>
      <c r="N7" s="11"/>
      <c r="O7" s="11" t="s">
        <v>14</v>
      </c>
      <c r="P7" s="11"/>
      <c r="Q7" s="11"/>
      <c r="R7" s="13">
        <f>DATE(Annee,1,1)</f>
        <v>42370</v>
      </c>
      <c r="S7" s="11"/>
      <c r="T7" s="11"/>
      <c r="U7" s="11"/>
    </row>
    <row r="8" spans="1:22" x14ac:dyDescent="0.35">
      <c r="A8" s="1"/>
      <c r="L8" s="11" t="s">
        <v>3</v>
      </c>
      <c r="M8" s="11"/>
      <c r="N8" s="11"/>
      <c r="O8" s="11" t="s">
        <v>15</v>
      </c>
      <c r="P8" s="11"/>
      <c r="Q8" s="11"/>
      <c r="R8" s="13">
        <f>DATE(Annee,5,1)</f>
        <v>42491</v>
      </c>
      <c r="S8" s="11"/>
      <c r="T8" s="11"/>
      <c r="U8" s="11"/>
    </row>
    <row r="9" spans="1:22" x14ac:dyDescent="0.35">
      <c r="A9" s="1"/>
      <c r="L9" s="11" t="s">
        <v>4</v>
      </c>
      <c r="M9" s="11"/>
      <c r="N9" s="11"/>
      <c r="O9" s="11" t="s">
        <v>16</v>
      </c>
      <c r="P9" s="11"/>
      <c r="Q9" s="11"/>
      <c r="R9" s="13">
        <f>DATE(Annee,5,8)</f>
        <v>42498</v>
      </c>
      <c r="S9" s="11"/>
      <c r="T9" s="11"/>
      <c r="U9" s="11"/>
    </row>
    <row r="10" spans="1:22" x14ac:dyDescent="0.35">
      <c r="A10" s="1"/>
      <c r="K10" s="14"/>
      <c r="L10" s="14" t="s">
        <v>5</v>
      </c>
      <c r="M10" s="14"/>
      <c r="N10" s="11"/>
      <c r="O10" s="11" t="s">
        <v>17</v>
      </c>
      <c r="P10" s="11"/>
      <c r="Q10" s="11"/>
      <c r="R10" s="13">
        <f>DATE(Annee,7,14)</f>
        <v>42565</v>
      </c>
      <c r="S10" s="11"/>
      <c r="T10" s="11"/>
      <c r="U10" s="11"/>
    </row>
    <row r="11" spans="1:22" x14ac:dyDescent="0.35">
      <c r="A11" s="1"/>
      <c r="E11">
        <v>2016</v>
      </c>
      <c r="K11" s="14"/>
      <c r="L11" s="14" t="s">
        <v>6</v>
      </c>
      <c r="M11" s="14"/>
      <c r="N11" s="14"/>
      <c r="O11" s="14" t="s">
        <v>18</v>
      </c>
      <c r="P11" s="14"/>
      <c r="Q11" s="14"/>
      <c r="R11" s="15">
        <f>DATE(Annee,8,15)</f>
        <v>42597</v>
      </c>
      <c r="S11" s="14"/>
      <c r="T11" s="14"/>
      <c r="U11" s="14"/>
      <c r="V11" s="14"/>
    </row>
    <row r="12" spans="1:22" x14ac:dyDescent="0.35">
      <c r="A12" s="1"/>
      <c r="B12" s="20">
        <f>EDATE(DATE(Annee,1,1),N12-1)</f>
        <v>42552</v>
      </c>
      <c r="C12" s="20"/>
      <c r="D12" s="20"/>
      <c r="E12" s="20"/>
      <c r="F12" s="20"/>
      <c r="G12" s="20"/>
      <c r="H12" s="20"/>
      <c r="K12" s="14"/>
      <c r="L12" s="14" t="s">
        <v>7</v>
      </c>
      <c r="M12" s="14" t="b">
        <f>OR(B14=$R$7,B14=$R$8,B14=$R$9,B14=$R$10,B14=$R$11,B14=$R$12,B14=$R$13,B14=$R$14,B14=$T$22,B14=$T$23,B14=$T$24)</f>
        <v>0</v>
      </c>
      <c r="N12" s="18">
        <v>7</v>
      </c>
      <c r="O12" s="14" t="s">
        <v>19</v>
      </c>
      <c r="P12" s="14"/>
      <c r="Q12" s="14"/>
      <c r="R12" s="15">
        <f>DATE(Annee,11,1)</f>
        <v>42675</v>
      </c>
      <c r="S12" s="14"/>
      <c r="T12" s="14"/>
      <c r="U12" s="14"/>
      <c r="V12" s="14"/>
    </row>
    <row r="13" spans="1:22" x14ac:dyDescent="0.35">
      <c r="B13" s="4" t="str">
        <f>UPPER(TEXT(B16,"JJJ"))</f>
        <v>LUN</v>
      </c>
      <c r="C13" s="4" t="str">
        <f t="shared" ref="C13:H13" si="0">UPPER(TEXT(C16,"JJJ"))</f>
        <v>MAR</v>
      </c>
      <c r="D13" s="4" t="str">
        <f t="shared" si="0"/>
        <v>MER</v>
      </c>
      <c r="E13" s="4" t="str">
        <f t="shared" si="0"/>
        <v>JEU</v>
      </c>
      <c r="F13" s="4" t="str">
        <f t="shared" si="0"/>
        <v>VEN</v>
      </c>
      <c r="G13" s="4" t="str">
        <f t="shared" si="0"/>
        <v>SAM</v>
      </c>
      <c r="H13" s="4" t="str">
        <f t="shared" si="0"/>
        <v>DIM</v>
      </c>
      <c r="I13" s="3"/>
      <c r="K13" s="14"/>
      <c r="L13" s="14" t="s">
        <v>8</v>
      </c>
      <c r="M13" s="14"/>
      <c r="N13" s="14"/>
      <c r="O13" s="14" t="s">
        <v>20</v>
      </c>
      <c r="P13" s="14"/>
      <c r="Q13" s="14"/>
      <c r="R13" s="15">
        <f>DATE(Annee,11,11)</f>
        <v>42685</v>
      </c>
      <c r="S13" s="14"/>
      <c r="T13" s="14"/>
      <c r="U13" s="14"/>
      <c r="V13" s="14"/>
    </row>
    <row r="14" spans="1:22" ht="15" customHeight="1" x14ac:dyDescent="0.35">
      <c r="B14" s="7" t="str">
        <f>IF(WEEKDAY(B12)=2,B12,"")</f>
        <v/>
      </c>
      <c r="C14" s="8" t="str">
        <f>IF(B14&lt;&gt;"",B14+1,IF(WEEKDAY($B$12)=3,$B$12,""))</f>
        <v/>
      </c>
      <c r="D14" s="8" t="str">
        <f>IF(C14&lt;&gt;"",C14+1,IF(WEEKDAY($B$12)=4,$B$12,""))</f>
        <v/>
      </c>
      <c r="E14" s="8" t="str">
        <f>IF(D14&lt;&gt;"",D14+1,IF(WEEKDAY($B$12)=5,$B$12,""))</f>
        <v/>
      </c>
      <c r="F14" s="8">
        <f>IF(E14&lt;&gt;"",E14+1,IF(WEEKDAY($B$12)=6,$B$12,""))</f>
        <v>42552</v>
      </c>
      <c r="G14" s="8">
        <f>IF(F14&lt;&gt;"",F14+1,IF(WEEKDAY($B$12)=7,$B$12,""))</f>
        <v>42553</v>
      </c>
      <c r="H14" s="8">
        <f>IF(G14&lt;&gt;"",G14+1,IF(WEEKDAY($B$12)=1,$B$12,""))</f>
        <v>42554</v>
      </c>
      <c r="I14" s="3"/>
      <c r="K14" s="14"/>
      <c r="L14" s="14" t="s">
        <v>9</v>
      </c>
      <c r="M14" s="14"/>
      <c r="N14" s="14"/>
      <c r="O14" s="14" t="s">
        <v>21</v>
      </c>
      <c r="P14" s="14"/>
      <c r="Q14" s="14"/>
      <c r="R14" s="15">
        <f>DATE(Annee,12,25)</f>
        <v>42729</v>
      </c>
      <c r="S14" s="14"/>
      <c r="T14" s="14"/>
      <c r="U14" s="14"/>
      <c r="V14" s="14"/>
    </row>
    <row r="15" spans="1:22" ht="28.5" customHeight="1" x14ac:dyDescent="0.35">
      <c r="B15" s="7"/>
      <c r="C15" s="8"/>
      <c r="D15" s="8"/>
      <c r="E15" s="8"/>
      <c r="F15" s="8"/>
      <c r="G15" s="8"/>
      <c r="H15" s="8"/>
      <c r="I15" s="3"/>
      <c r="K15" s="14"/>
      <c r="L15" s="17" t="s">
        <v>10</v>
      </c>
      <c r="M15" s="14"/>
      <c r="N15" s="14"/>
      <c r="O15" s="14"/>
      <c r="P15" s="14"/>
      <c r="Q15" s="14"/>
      <c r="R15" s="15"/>
      <c r="S15" s="14"/>
      <c r="T15" s="14"/>
      <c r="U15" s="14"/>
      <c r="V15" s="14"/>
    </row>
    <row r="16" spans="1:22" ht="15" customHeight="1" x14ac:dyDescent="0.35">
      <c r="B16" s="7">
        <f>H14+1</f>
        <v>42555</v>
      </c>
      <c r="C16" s="9">
        <f>B16+1</f>
        <v>42556</v>
      </c>
      <c r="D16" s="9">
        <f t="shared" ref="D16:H16" si="1">C16+1</f>
        <v>42557</v>
      </c>
      <c r="E16" s="9">
        <f t="shared" si="1"/>
        <v>42558</v>
      </c>
      <c r="F16" s="9">
        <f t="shared" si="1"/>
        <v>42559</v>
      </c>
      <c r="G16" s="9">
        <f t="shared" si="1"/>
        <v>42560</v>
      </c>
      <c r="H16" s="9">
        <f t="shared" si="1"/>
        <v>42561</v>
      </c>
      <c r="I16" s="3"/>
      <c r="K16" s="14"/>
      <c r="L16" s="14" t="s">
        <v>11</v>
      </c>
      <c r="M16" s="14"/>
      <c r="N16" s="14"/>
      <c r="O16" s="16" t="s">
        <v>26</v>
      </c>
      <c r="P16" s="14"/>
      <c r="Q16" s="14"/>
      <c r="R16" s="14"/>
      <c r="S16" s="14"/>
      <c r="T16" s="14"/>
      <c r="U16" s="14"/>
      <c r="V16" s="14"/>
    </row>
    <row r="17" spans="2:22" ht="29.25" customHeight="1" x14ac:dyDescent="0.35">
      <c r="B17" s="7"/>
      <c r="C17" s="9"/>
      <c r="D17" s="9"/>
      <c r="E17" s="9"/>
      <c r="F17" s="9"/>
      <c r="G17" s="9"/>
      <c r="H17" s="9"/>
      <c r="I17" s="3"/>
      <c r="K17" s="14"/>
      <c r="L17" s="17" t="s">
        <v>12</v>
      </c>
      <c r="M17" s="14"/>
      <c r="N17" s="14"/>
      <c r="O17" s="17" t="s">
        <v>22</v>
      </c>
      <c r="P17" s="14"/>
      <c r="Q17" s="14"/>
      <c r="R17" s="14"/>
      <c r="S17" s="14"/>
      <c r="T17" s="14"/>
      <c r="U17" s="14"/>
      <c r="V17" s="14"/>
    </row>
    <row r="18" spans="2:22" ht="15" customHeight="1" x14ac:dyDescent="0.35">
      <c r="B18" s="7">
        <f>H16+1</f>
        <v>42562</v>
      </c>
      <c r="C18" s="9">
        <f>B18+1</f>
        <v>42563</v>
      </c>
      <c r="D18" s="9">
        <f t="shared" ref="D18:H18" si="2">C18+1</f>
        <v>42564</v>
      </c>
      <c r="E18" s="9">
        <f t="shared" si="2"/>
        <v>42565</v>
      </c>
      <c r="F18" s="9">
        <f t="shared" si="2"/>
        <v>42566</v>
      </c>
      <c r="G18" s="9">
        <f t="shared" si="2"/>
        <v>42567</v>
      </c>
      <c r="H18" s="9">
        <f t="shared" si="2"/>
        <v>42568</v>
      </c>
      <c r="I18" s="3"/>
      <c r="K18" s="14"/>
      <c r="L18" s="14" t="s">
        <v>13</v>
      </c>
      <c r="M18" s="14"/>
      <c r="N18" s="14"/>
      <c r="O18" s="17" t="s">
        <v>23</v>
      </c>
      <c r="P18" s="14"/>
      <c r="Q18" s="14"/>
      <c r="R18" s="14"/>
      <c r="S18" s="14"/>
      <c r="T18" s="14"/>
      <c r="U18" s="14"/>
      <c r="V18" s="14"/>
    </row>
    <row r="19" spans="2:22" ht="28.5" customHeight="1" x14ac:dyDescent="0.35">
      <c r="B19" s="7"/>
      <c r="C19" s="9"/>
      <c r="D19" s="9"/>
      <c r="E19" s="9"/>
      <c r="F19" s="9"/>
      <c r="G19" s="9"/>
      <c r="H19" s="9"/>
      <c r="I19" s="3"/>
      <c r="K19" s="14"/>
      <c r="L19" s="14"/>
      <c r="M19" s="14"/>
      <c r="N19" s="14"/>
      <c r="O19" s="17" t="s">
        <v>24</v>
      </c>
      <c r="P19" s="14"/>
      <c r="Q19" s="14"/>
      <c r="R19" s="14"/>
      <c r="S19" s="14"/>
      <c r="T19" s="14"/>
      <c r="U19" s="14"/>
      <c r="V19" s="14"/>
    </row>
    <row r="20" spans="2:22" ht="15" customHeight="1" x14ac:dyDescent="0.35">
      <c r="B20" s="7">
        <f>H18+1</f>
        <v>42569</v>
      </c>
      <c r="C20" s="9">
        <f>B20+1</f>
        <v>42570</v>
      </c>
      <c r="D20" s="9">
        <f t="shared" ref="D20:H20" si="3">C20+1</f>
        <v>42571</v>
      </c>
      <c r="E20" s="9">
        <f t="shared" si="3"/>
        <v>42572</v>
      </c>
      <c r="F20" s="9">
        <f t="shared" si="3"/>
        <v>42573</v>
      </c>
      <c r="G20" s="9">
        <f>F20+1</f>
        <v>42574</v>
      </c>
      <c r="H20" s="9">
        <f t="shared" si="3"/>
        <v>42575</v>
      </c>
      <c r="I20" s="3"/>
      <c r="K20" s="14"/>
      <c r="L20" s="14"/>
      <c r="M20" s="14"/>
      <c r="N20" s="14"/>
      <c r="O20" s="14"/>
      <c r="P20" s="14"/>
      <c r="Q20" s="14"/>
      <c r="R20" s="14"/>
      <c r="S20" s="14"/>
      <c r="T20" s="15">
        <f>ROUND(DATE(Annee,4,1)/7+MOD(19*MOD(Annee,19)-7,30)*14%,0)*7-6</f>
        <v>42456</v>
      </c>
      <c r="U20" s="14"/>
      <c r="V20" s="14"/>
    </row>
    <row r="21" spans="2:22" ht="28.5" customHeight="1" x14ac:dyDescent="0.35">
      <c r="B21" s="7"/>
      <c r="C21" s="9"/>
      <c r="D21" s="9"/>
      <c r="E21" s="9"/>
      <c r="F21" s="9"/>
      <c r="G21" s="9"/>
      <c r="H21" s="9"/>
      <c r="I21" s="3"/>
      <c r="K21" s="14"/>
      <c r="L21" s="14"/>
      <c r="M21" s="14"/>
      <c r="N21" s="14"/>
      <c r="O21" s="14"/>
      <c r="P21" s="14"/>
      <c r="Q21" s="14"/>
      <c r="R21" s="14"/>
      <c r="S21" s="14"/>
      <c r="T21" s="15"/>
      <c r="U21" s="14"/>
      <c r="V21" s="14"/>
    </row>
    <row r="22" spans="2:22" ht="15" customHeight="1" x14ac:dyDescent="0.35">
      <c r="B22" s="7">
        <f>IF(H20&lt;EOMONTH($B$12,0),H20+1,"")</f>
        <v>42576</v>
      </c>
      <c r="C22" s="10">
        <f>IF(B22&lt;EOMONTH($B$12,0),B22+1,"")</f>
        <v>42577</v>
      </c>
      <c r="D22" s="10">
        <f t="shared" ref="D22:G23" si="4">IF(C22&lt;EOMONTH($B$12,0),C22+1,"")</f>
        <v>42578</v>
      </c>
      <c r="E22" s="10">
        <f t="shared" si="4"/>
        <v>42579</v>
      </c>
      <c r="F22" s="10">
        <f t="shared" si="4"/>
        <v>42580</v>
      </c>
      <c r="G22" s="10">
        <f t="shared" si="4"/>
        <v>42581</v>
      </c>
      <c r="H22" s="10">
        <f>IF(G22&lt;EOMONTH($B$12,0),G22+1,"")</f>
        <v>42582</v>
      </c>
      <c r="I22" s="3"/>
      <c r="K22" s="14"/>
      <c r="L22" s="14"/>
      <c r="M22" s="14"/>
      <c r="N22" s="14"/>
      <c r="O22" s="14"/>
      <c r="P22" s="14"/>
      <c r="Q22" s="14"/>
      <c r="R22" s="14"/>
      <c r="S22" s="14"/>
      <c r="T22" s="15">
        <f>T20+1</f>
        <v>42457</v>
      </c>
      <c r="U22" s="14"/>
      <c r="V22" s="14"/>
    </row>
    <row r="23" spans="2:22" ht="28.5" customHeight="1" x14ac:dyDescent="0.35">
      <c r="B23" s="6" t="str">
        <f>IF(H22&lt;EOMONTH($B$12,0),H22+1,"")</f>
        <v/>
      </c>
      <c r="C23" s="5" t="str">
        <f>IF(B23&lt;EOMONTH($B$12,0),B23+1,"")</f>
        <v/>
      </c>
      <c r="D23" s="5" t="str">
        <f t="shared" si="4"/>
        <v/>
      </c>
      <c r="E23" s="5" t="str">
        <f t="shared" si="4"/>
        <v/>
      </c>
      <c r="F23" s="5" t="str">
        <f t="shared" si="4"/>
        <v/>
      </c>
      <c r="G23" s="5" t="str">
        <f t="shared" si="4"/>
        <v/>
      </c>
      <c r="H23" s="5" t="str">
        <f>IF(G23&lt;EOMONTH($B$12,0),G23+1,"")</f>
        <v/>
      </c>
      <c r="K23" s="14"/>
      <c r="L23" s="14"/>
      <c r="M23" s="14"/>
      <c r="N23" s="14"/>
      <c r="O23" s="14"/>
      <c r="P23" s="14"/>
      <c r="Q23" s="14"/>
      <c r="R23" s="14"/>
      <c r="S23" s="14"/>
      <c r="T23" s="15">
        <f>T20+40</f>
        <v>42496</v>
      </c>
      <c r="U23" s="14"/>
      <c r="V23" s="14"/>
    </row>
    <row r="24" spans="2:22" x14ac:dyDescent="0.35">
      <c r="K24" s="14"/>
      <c r="L24" s="14"/>
      <c r="M24" s="14"/>
      <c r="N24" s="14"/>
      <c r="O24" s="14"/>
      <c r="P24" s="14"/>
      <c r="Q24" s="14"/>
      <c r="R24" s="14"/>
      <c r="S24" s="14"/>
      <c r="T24" s="15">
        <f>T20+50</f>
        <v>42506</v>
      </c>
      <c r="U24" s="14"/>
      <c r="V24" s="14"/>
    </row>
    <row r="25" spans="2:22" x14ac:dyDescent="0.35"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2:22" x14ac:dyDescent="0.35">
      <c r="K26" s="14"/>
      <c r="L26" s="11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2:22" x14ac:dyDescent="0.35">
      <c r="L27" s="11"/>
      <c r="M27" s="14"/>
      <c r="N27" s="14"/>
      <c r="O27" s="14"/>
      <c r="P27" s="14"/>
      <c r="Q27" s="14"/>
      <c r="R27" s="14"/>
      <c r="S27" s="14"/>
      <c r="T27" s="14"/>
      <c r="U27" s="14"/>
      <c r="V27" s="14"/>
    </row>
  </sheetData>
  <mergeCells count="3">
    <mergeCell ref="A4:B4"/>
    <mergeCell ref="A6:C6"/>
    <mergeCell ref="B12:H12"/>
  </mergeCells>
  <conditionalFormatting sqref="C20:I21 I22">
    <cfRule type="expression" dxfId="10" priority="10" stopIfTrue="1">
      <formula>AND(DAY(C20)&gt;=1,DAY(C20)&lt;=15)</formula>
    </cfRule>
  </conditionalFormatting>
  <conditionalFormatting sqref="I22 I13 C14:I21">
    <cfRule type="expression" dxfId="9" priority="12">
      <formula>VLOOKUP(DAY(C13),joursdeaffectation,1,FALSE)=DAY(C13)</formula>
    </cfRule>
  </conditionalFormatting>
  <conditionalFormatting sqref="B12:H12">
    <cfRule type="notContainsBlanks" dxfId="8" priority="8">
      <formula>LEN(TRIM(B12))&gt;0</formula>
    </cfRule>
    <cfRule type="notContainsBlanks" dxfId="7" priority="9">
      <formula>LEN(TRIM(B12))&gt;0</formula>
    </cfRule>
  </conditionalFormatting>
  <conditionalFormatting sqref="B14:H23">
    <cfRule type="expression" dxfId="6" priority="1">
      <formula>OR(B14=$R$7,B14=$R$8,B14=$R$9,B14=$R$10,B14=$R$11,B14=$R$12,B14=$R$13,B14=$R$14,B14=$T$22,B14=$T$23,B14=$T$24)+$A$14</formula>
    </cfRule>
    <cfRule type="timePeriod" dxfId="5" priority="2" timePeriod="today">
      <formula>FLOOR(B14,1)=TODAY()</formula>
    </cfRule>
    <cfRule type="timePeriod" dxfId="4" priority="3" timePeriod="today">
      <formula>FLOOR(B14,1)=TODAY()</formula>
    </cfRule>
    <cfRule type="containsBlanks" dxfId="3" priority="4">
      <formula>LEN(TRIM(B14))=0</formula>
    </cfRule>
    <cfRule type="notContainsBlanks" dxfId="2" priority="5">
      <formula>LEN(TRIM(B14))&gt;0</formula>
    </cfRule>
    <cfRule type="notContainsBlanks" dxfId="1" priority="7">
      <formula>LEN(TRIM(B14))&gt;0</formula>
    </cfRule>
  </conditionalFormatting>
  <conditionalFormatting sqref="B14:H22">
    <cfRule type="notContainsBlanks" dxfId="0" priority="6">
      <formula>LEN(TRIM(B14))&gt;0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ChangerRégime">
                <anchor moveWithCells="1" sizeWithCells="1">
                  <from>
                    <xdr:col>5</xdr:col>
                    <xdr:colOff>12700</xdr:colOff>
                    <xdr:row>4</xdr:row>
                    <xdr:rowOff>184150</xdr:rowOff>
                  </from>
                  <to>
                    <xdr:col>6</xdr:col>
                    <xdr:colOff>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ompteur 2">
              <controlPr defaultSize="0" autoPict="0">
                <anchor moveWithCells="1" sizeWithCells="1">
                  <from>
                    <xdr:col>9</xdr:col>
                    <xdr:colOff>12700</xdr:colOff>
                    <xdr:row>8</xdr:row>
                    <xdr:rowOff>146050</xdr:rowOff>
                  </from>
                  <to>
                    <xdr:col>9</xdr:col>
                    <xdr:colOff>438150</xdr:colOff>
                    <xdr:row>10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Zone combinée 5">
              <controlPr defaultSize="0" autoLine="0" autoPict="0">
                <anchor moveWithCells="1">
                  <from>
                    <xdr:col>9</xdr:col>
                    <xdr:colOff>31750</xdr:colOff>
                    <xdr:row>11</xdr:row>
                    <xdr:rowOff>107950</xdr:rowOff>
                  </from>
                  <to>
                    <xdr:col>9</xdr:col>
                    <xdr:colOff>514350</xdr:colOff>
                    <xdr:row>14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outon 6">
              <controlPr defaultSize="0" print="0" autoFill="0" autoPict="0" macro="[0]!x">
                <anchor moveWithCells="1" sizeWithCells="1">
                  <from>
                    <xdr:col>5</xdr:col>
                    <xdr:colOff>565150</xdr:colOff>
                    <xdr:row>24</xdr:row>
                    <xdr:rowOff>0</xdr:rowOff>
                  </from>
                  <to>
                    <xdr:col>7</xdr:col>
                    <xdr:colOff>146050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Bouton7_Cliquer">
                <anchor moveWithCells="1" sizeWithCells="1">
                  <from>
                    <xdr:col>8</xdr:col>
                    <xdr:colOff>755650</xdr:colOff>
                    <xdr:row>17</xdr:row>
                    <xdr:rowOff>114300</xdr:rowOff>
                  </from>
                  <to>
                    <xdr:col>10</xdr:col>
                    <xdr:colOff>146050</xdr:colOff>
                    <xdr:row>18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4:C8"/>
  <sheetViews>
    <sheetView workbookViewId="0">
      <selection activeCell="C19" sqref="C19"/>
    </sheetView>
  </sheetViews>
  <sheetFormatPr baseColWidth="10" defaultRowHeight="14.5" x14ac:dyDescent="0.35"/>
  <sheetData>
    <row r="4" spans="1:3" x14ac:dyDescent="0.35">
      <c r="A4" s="2">
        <v>25</v>
      </c>
      <c r="C4" t="s">
        <v>28</v>
      </c>
    </row>
    <row r="5" spans="1:3" x14ac:dyDescent="0.35">
      <c r="A5" s="2">
        <v>50</v>
      </c>
      <c r="C5" t="s">
        <v>29</v>
      </c>
    </row>
    <row r="6" spans="1:3" x14ac:dyDescent="0.35">
      <c r="A6" s="2">
        <v>70</v>
      </c>
      <c r="C6" t="s">
        <v>30</v>
      </c>
    </row>
    <row r="7" spans="1:3" x14ac:dyDescent="0.35">
      <c r="A7" s="2">
        <v>80</v>
      </c>
    </row>
    <row r="8" spans="1:3" x14ac:dyDescent="0.35">
      <c r="A8" s="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inass</vt:lpstr>
      <vt:lpstr>Feuil2</vt:lpstr>
      <vt:lpstr>Annee</vt:lpstr>
      <vt:lpstr>RTravail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IMpc</dc:creator>
  <cp:lastModifiedBy>Diane Khazaka</cp:lastModifiedBy>
  <dcterms:created xsi:type="dcterms:W3CDTF">2018-01-13T18:01:41Z</dcterms:created>
  <dcterms:modified xsi:type="dcterms:W3CDTF">2018-01-30T19:57:08Z</dcterms:modified>
</cp:coreProperties>
</file>