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rv-ad\profils-rds$\jdussutour\Desktop\"/>
    </mc:Choice>
  </mc:AlternateContent>
  <bookViews>
    <workbookView xWindow="0" yWindow="0" windowWidth="19200" windowHeight="11460"/>
  </bookViews>
  <sheets>
    <sheet name="club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27" i="1" l="1"/>
  <c r="U26" i="1"/>
  <c r="U25" i="1"/>
  <c r="U24" i="1"/>
  <c r="U23" i="1"/>
  <c r="AG5" i="1" l="1"/>
  <c r="AG7" i="1"/>
  <c r="AG8" i="1"/>
  <c r="AG9" i="1"/>
  <c r="AG10" i="1"/>
  <c r="AG11" i="1"/>
  <c r="AG13" i="1"/>
  <c r="AG14" i="1"/>
  <c r="AG15" i="1"/>
  <c r="AG16" i="1"/>
  <c r="AG17" i="1"/>
  <c r="AG18" i="1"/>
  <c r="AG19" i="1"/>
  <c r="AG20" i="1"/>
  <c r="AG4" i="1"/>
  <c r="AD5" i="1"/>
  <c r="AD7" i="1"/>
  <c r="AD8" i="1"/>
  <c r="AD9" i="1"/>
  <c r="AD10" i="1"/>
  <c r="AD11" i="1"/>
  <c r="AD13" i="1"/>
  <c r="AD14" i="1"/>
  <c r="AD15" i="1"/>
  <c r="AD16" i="1"/>
  <c r="AD17" i="1"/>
  <c r="AD18" i="1"/>
  <c r="AD19" i="1"/>
  <c r="AD20" i="1"/>
  <c r="AD4" i="1"/>
  <c r="AA5" i="1"/>
  <c r="AA7" i="1"/>
  <c r="AA8" i="1"/>
  <c r="AA9" i="1"/>
  <c r="AA10" i="1"/>
  <c r="AA11" i="1"/>
  <c r="AA13" i="1"/>
  <c r="AA14" i="1"/>
  <c r="AA15" i="1"/>
  <c r="AA16" i="1"/>
  <c r="AA17" i="1"/>
  <c r="AA18" i="1"/>
  <c r="AA19" i="1"/>
  <c r="AA20" i="1"/>
  <c r="AA4" i="1"/>
  <c r="X5" i="1"/>
  <c r="X7" i="1"/>
  <c r="X8" i="1"/>
  <c r="X9" i="1"/>
  <c r="X10" i="1"/>
  <c r="X11" i="1"/>
  <c r="X13" i="1"/>
  <c r="X14" i="1"/>
  <c r="X15" i="1"/>
  <c r="X16" i="1"/>
  <c r="X17" i="1"/>
  <c r="X18" i="1"/>
  <c r="X19" i="1"/>
  <c r="X20" i="1"/>
  <c r="X4" i="1"/>
  <c r="U7" i="1"/>
  <c r="U8" i="1"/>
  <c r="U9" i="1"/>
  <c r="U10" i="1"/>
  <c r="U11" i="1"/>
  <c r="U13" i="1"/>
  <c r="U14" i="1"/>
  <c r="U15" i="1"/>
  <c r="U16" i="1"/>
  <c r="U17" i="1"/>
  <c r="U18" i="1"/>
  <c r="U19" i="1"/>
  <c r="U20" i="1"/>
  <c r="U5" i="1"/>
  <c r="U4" i="1"/>
  <c r="R5" i="1"/>
  <c r="R7" i="1"/>
  <c r="R8" i="1"/>
  <c r="R9" i="1"/>
  <c r="R10" i="1"/>
  <c r="R11" i="1"/>
  <c r="R13" i="1"/>
  <c r="R14" i="1"/>
  <c r="R15" i="1"/>
  <c r="R16" i="1"/>
  <c r="R17" i="1"/>
  <c r="R18" i="1"/>
  <c r="R19" i="1"/>
  <c r="R20" i="1"/>
  <c r="R4" i="1"/>
  <c r="B4" i="1" l="1"/>
  <c r="AC15" i="1" l="1"/>
  <c r="AF7" i="1" l="1"/>
  <c r="Q4" i="1" l="1"/>
  <c r="AF5" i="1" l="1"/>
  <c r="AF8" i="1"/>
  <c r="AF9" i="1"/>
  <c r="AF10" i="1"/>
  <c r="AF11" i="1"/>
  <c r="AF13" i="1"/>
  <c r="AF14" i="1"/>
  <c r="AF15" i="1"/>
  <c r="AF16" i="1"/>
  <c r="AF17" i="1"/>
  <c r="AF18" i="1"/>
  <c r="AF19" i="1"/>
  <c r="AF20" i="1"/>
  <c r="AC5" i="1"/>
  <c r="AC7" i="1"/>
  <c r="AC8" i="1"/>
  <c r="AC9" i="1"/>
  <c r="AC10" i="1"/>
  <c r="AC11" i="1"/>
  <c r="AC13" i="1"/>
  <c r="AC14" i="1"/>
  <c r="AC16" i="1"/>
  <c r="AC17" i="1"/>
  <c r="AC18" i="1"/>
  <c r="AC19" i="1"/>
  <c r="AC20" i="1"/>
  <c r="Z5" i="1"/>
  <c r="Z7" i="1"/>
  <c r="Z8" i="1"/>
  <c r="Z9" i="1"/>
  <c r="Z10" i="1"/>
  <c r="Z11" i="1"/>
  <c r="Z13" i="1"/>
  <c r="Z14" i="1"/>
  <c r="Z15" i="1"/>
  <c r="Z16" i="1"/>
  <c r="Z17" i="1"/>
  <c r="Z18" i="1"/>
  <c r="Z19" i="1"/>
  <c r="Z20" i="1"/>
  <c r="W5" i="1"/>
  <c r="W7" i="1"/>
  <c r="W8" i="1"/>
  <c r="W9" i="1"/>
  <c r="W10" i="1"/>
  <c r="W11" i="1"/>
  <c r="W13" i="1"/>
  <c r="W14" i="1"/>
  <c r="W15" i="1"/>
  <c r="W16" i="1"/>
  <c r="W17" i="1"/>
  <c r="W18" i="1"/>
  <c r="W19" i="1"/>
  <c r="W20" i="1"/>
  <c r="T5" i="1"/>
  <c r="T7" i="1"/>
  <c r="T8" i="1"/>
  <c r="T9" i="1"/>
  <c r="T10" i="1"/>
  <c r="T11" i="1"/>
  <c r="T13" i="1"/>
  <c r="T14" i="1"/>
  <c r="T15" i="1"/>
  <c r="T16" i="1"/>
  <c r="T17" i="1"/>
  <c r="T18" i="1"/>
  <c r="T19" i="1"/>
  <c r="T20" i="1"/>
  <c r="Q5" i="1"/>
  <c r="Q7" i="1"/>
  <c r="Q8" i="1"/>
  <c r="Q9" i="1"/>
  <c r="Q10" i="1"/>
  <c r="Q11" i="1"/>
  <c r="Q13" i="1"/>
  <c r="Q14" i="1"/>
  <c r="Q15" i="1"/>
  <c r="Q16" i="1"/>
  <c r="Q17" i="1"/>
  <c r="Q18" i="1"/>
  <c r="Q19" i="1"/>
  <c r="Q20" i="1"/>
  <c r="AF4" i="1"/>
  <c r="AC4" i="1"/>
  <c r="Z4" i="1"/>
  <c r="W4" i="1"/>
  <c r="T4" i="1"/>
  <c r="R27" i="1" l="1"/>
  <c r="R26" i="1"/>
  <c r="R25" i="1"/>
  <c r="R24" i="1"/>
  <c r="R23" i="1"/>
  <c r="AH23" i="1" s="1"/>
  <c r="J5" i="1"/>
  <c r="K5" i="1"/>
  <c r="L5" i="1"/>
  <c r="J7" i="1"/>
  <c r="K7" i="1"/>
  <c r="L7" i="1"/>
  <c r="J8" i="1"/>
  <c r="K8" i="1"/>
  <c r="L8" i="1"/>
  <c r="J9" i="1"/>
  <c r="K9" i="1"/>
  <c r="L9" i="1"/>
  <c r="J10" i="1"/>
  <c r="K10" i="1"/>
  <c r="L10" i="1"/>
  <c r="J11" i="1"/>
  <c r="K11" i="1"/>
  <c r="L11" i="1"/>
  <c r="J13" i="1"/>
  <c r="K13" i="1"/>
  <c r="L13" i="1"/>
  <c r="J14" i="1"/>
  <c r="K14" i="1"/>
  <c r="L14" i="1"/>
  <c r="J15" i="1"/>
  <c r="K15" i="1"/>
  <c r="L15" i="1"/>
  <c r="J16" i="1"/>
  <c r="K16" i="1"/>
  <c r="L16" i="1"/>
  <c r="J17" i="1"/>
  <c r="K17" i="1"/>
  <c r="L17" i="1"/>
  <c r="J18" i="1"/>
  <c r="K18" i="1"/>
  <c r="L18" i="1"/>
  <c r="J19" i="1"/>
  <c r="K19" i="1"/>
  <c r="L19" i="1"/>
  <c r="J20" i="1"/>
  <c r="K20" i="1"/>
  <c r="L20" i="1"/>
  <c r="L4" i="1"/>
  <c r="K4" i="1"/>
  <c r="J4" i="1"/>
  <c r="N5" i="1" l="1"/>
  <c r="N9" i="1"/>
  <c r="N13" i="1"/>
  <c r="N18" i="1"/>
  <c r="N19" i="1"/>
  <c r="N17" i="1"/>
  <c r="N8" i="1"/>
  <c r="N14" i="1"/>
  <c r="N10" i="1"/>
  <c r="N11" i="1"/>
  <c r="N15" i="1"/>
  <c r="N16" i="1"/>
  <c r="N20" i="1"/>
  <c r="N7" i="1"/>
  <c r="N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N23" i="1" l="1"/>
</calcChain>
</file>

<file path=xl/sharedStrings.xml><?xml version="1.0" encoding="utf-8"?>
<sst xmlns="http://schemas.openxmlformats.org/spreadsheetml/2006/main" count="51" uniqueCount="39">
  <si>
    <t>ASCET 12 (Cartaillac V.)</t>
  </si>
  <si>
    <t>Edokial II (Moulin V)</t>
  </si>
  <si>
    <t>AGV Flottes Elec (Chassaly M.)</t>
  </si>
  <si>
    <t>Flauraud II (Guilbot J.)</t>
  </si>
  <si>
    <t>Rodez Agglo (Delon Y.)</t>
  </si>
  <si>
    <t>C Hôpital G J Puel III (Massol C.)</t>
  </si>
  <si>
    <t>Mairie Onet III (Verlaguet P.)</t>
  </si>
  <si>
    <t>Mairie Onet II (Molinie F.)</t>
  </si>
  <si>
    <t>Euroserum (Moisset B)</t>
  </si>
  <si>
    <t>ADMR (Pradeilles L)</t>
  </si>
  <si>
    <t>LB Automobile (Lepron L.)</t>
  </si>
  <si>
    <t>OGEA 12 (Dalbin J.P.)</t>
  </si>
  <si>
    <t>Hopital Ste Marie (Quemeneur J.)</t>
  </si>
  <si>
    <t>SOCATEL (Delagnes B.)</t>
  </si>
  <si>
    <t>Peugeot Maurel 2 (Bedos J.B.)</t>
  </si>
  <si>
    <t>CLUB</t>
  </si>
  <si>
    <t>NOM</t>
  </si>
  <si>
    <t>X</t>
  </si>
  <si>
    <t>Exempt</t>
  </si>
  <si>
    <t>ATS Taxi (Feral C.)</t>
  </si>
  <si>
    <t xml:space="preserve">Triplette </t>
  </si>
  <si>
    <t>Doublette</t>
  </si>
  <si>
    <t>Tête à Tête</t>
  </si>
  <si>
    <t>Nous</t>
  </si>
  <si>
    <t>Eux</t>
  </si>
  <si>
    <t>joueurs</t>
  </si>
  <si>
    <t>JC</t>
  </si>
  <si>
    <t>nom</t>
  </si>
  <si>
    <t>identifiants</t>
  </si>
  <si>
    <t>Laure</t>
  </si>
  <si>
    <t>Charlotte</t>
  </si>
  <si>
    <t>Julien</t>
  </si>
  <si>
    <t>Jérôme</t>
  </si>
  <si>
    <t>Date</t>
  </si>
  <si>
    <t>Nbre de Points</t>
  </si>
  <si>
    <t>laure</t>
  </si>
  <si>
    <t>charlotte</t>
  </si>
  <si>
    <t>julien</t>
  </si>
  <si>
    <t>jérome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</si>
</sst>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i/>
      <u/>
      <sz val="7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"/>
      <name val="Calibri"/>
      <family val="2"/>
      <scheme val="minor"/>
    </font>
    <font>
      <sz val="10"/>
      <name val="Calibri"/>
      <family val="2"/>
      <scheme val="minor"/>
    </font>
    <font>
      <b/>
      <i/>
      <u/>
      <sz val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66FF33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protection locked="0"/>
    </xf>
    <xf numFmtId="0" fontId="1" fillId="0" borderId="0" xfId="0" applyFont="1" applyProtection="1"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1" fillId="0" borderId="6" xfId="0" applyNumberFormat="1" applyFont="1" applyBorder="1" applyAlignment="1" applyProtection="1">
      <alignment horizontal="center" vertical="center"/>
      <protection locked="0"/>
    </xf>
    <xf numFmtId="16" fontId="2" fillId="0" borderId="5" xfId="0" applyNumberFormat="1" applyFont="1" applyBorder="1" applyAlignment="1" applyProtection="1">
      <alignment horizontal="center" vertical="center"/>
      <protection locked="0"/>
    </xf>
    <xf numFmtId="0" fontId="1" fillId="3" borderId="0" xfId="0" applyFont="1" applyFill="1" applyAlignment="1" applyProtection="1">
      <alignment horizontal="center" vertical="center"/>
      <protection locked="0"/>
    </xf>
    <xf numFmtId="0" fontId="2" fillId="0" borderId="6" xfId="0" applyNumberFormat="1" applyFont="1" applyBorder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horizontal="center" vertical="center"/>
      <protection locked="0"/>
    </xf>
    <xf numFmtId="0" fontId="1" fillId="0" borderId="0" xfId="0" applyNumberFormat="1" applyFont="1" applyAlignment="1" applyProtection="1">
      <alignment horizontal="center" vertical="center"/>
      <protection locked="0"/>
    </xf>
    <xf numFmtId="16" fontId="2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vertical="center"/>
      <protection locked="0"/>
    </xf>
    <xf numFmtId="49" fontId="1" fillId="0" borderId="0" xfId="0" applyNumberFormat="1" applyFont="1" applyAlignment="1" applyProtection="1">
      <alignment horizontal="center" vertical="center"/>
      <protection locked="0"/>
    </xf>
    <xf numFmtId="49" fontId="1" fillId="0" borderId="0" xfId="0" applyNumberFormat="1" applyFont="1" applyProtection="1">
      <protection locked="0"/>
    </xf>
    <xf numFmtId="0" fontId="2" fillId="0" borderId="0" xfId="0" applyFont="1" applyProtection="1">
      <protection locked="0"/>
    </xf>
    <xf numFmtId="49" fontId="2" fillId="0" borderId="0" xfId="0" applyNumberFormat="1" applyFont="1" applyProtection="1">
      <protection locked="0"/>
    </xf>
    <xf numFmtId="0" fontId="1" fillId="0" borderId="0" xfId="0" applyFont="1" applyAlignment="1" applyProtection="1">
      <alignment horizontal="right"/>
      <protection locked="0"/>
    </xf>
    <xf numFmtId="0" fontId="1" fillId="0" borderId="17" xfId="0" applyFont="1" applyBorder="1" applyAlignment="1" applyProtection="1">
      <alignment horizontal="center" vertical="center"/>
      <protection locked="0"/>
    </xf>
    <xf numFmtId="49" fontId="1" fillId="0" borderId="16" xfId="0" applyNumberFormat="1" applyFont="1" applyBorder="1" applyAlignment="1" applyProtection="1">
      <alignment horizontal="center" vertical="center"/>
      <protection locked="0"/>
    </xf>
    <xf numFmtId="0" fontId="1" fillId="0" borderId="15" xfId="0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6" fillId="0" borderId="0" xfId="0" applyFont="1"/>
    <xf numFmtId="0" fontId="1" fillId="0" borderId="0" xfId="0" applyFont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left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horizontal="center" vertical="center"/>
      <protection locked="0"/>
    </xf>
    <xf numFmtId="2" fontId="1" fillId="0" borderId="0" xfId="0" applyNumberFormat="1" applyFont="1" applyAlignment="1" applyProtection="1">
      <alignment horizontal="right" vertical="center"/>
      <protection locked="0"/>
    </xf>
    <xf numFmtId="0" fontId="8" fillId="0" borderId="0" xfId="0" applyFont="1" applyFill="1" applyProtection="1">
      <protection locked="0"/>
    </xf>
    <xf numFmtId="0" fontId="8" fillId="0" borderId="0" xfId="0" applyFont="1" applyFill="1"/>
    <xf numFmtId="0" fontId="8" fillId="0" borderId="0" xfId="0" applyFont="1" applyFill="1" applyAlignment="1" applyProtection="1">
      <alignment horizontal="center" vertical="center"/>
      <protection locked="0"/>
    </xf>
    <xf numFmtId="0" fontId="1" fillId="4" borderId="18" xfId="0" applyFont="1" applyFill="1" applyBorder="1" applyAlignment="1" applyProtection="1">
      <alignment horizontal="center" vertical="center"/>
      <protection locked="0"/>
    </xf>
    <xf numFmtId="0" fontId="1" fillId="4" borderId="19" xfId="0" applyFont="1" applyFill="1" applyBorder="1" applyAlignment="1" applyProtection="1">
      <alignment horizontal="center" vertical="center"/>
      <protection locked="0"/>
    </xf>
    <xf numFmtId="0" fontId="1" fillId="4" borderId="21" xfId="0" applyFont="1" applyFill="1" applyBorder="1" applyAlignment="1" applyProtection="1">
      <alignment horizontal="center" vertical="center"/>
      <protection locked="0"/>
    </xf>
    <xf numFmtId="0" fontId="1" fillId="4" borderId="22" xfId="0" applyFont="1" applyFill="1" applyBorder="1" applyAlignment="1" applyProtection="1">
      <alignment horizontal="center" vertical="center"/>
      <protection locked="0"/>
    </xf>
    <xf numFmtId="0" fontId="1" fillId="4" borderId="24" xfId="0" applyFont="1" applyFill="1" applyBorder="1" applyAlignment="1" applyProtection="1">
      <alignment horizontal="center" vertical="center"/>
      <protection locked="0"/>
    </xf>
    <xf numFmtId="0" fontId="1" fillId="4" borderId="25" xfId="0" applyFont="1" applyFill="1" applyBorder="1" applyAlignment="1" applyProtection="1">
      <alignment horizontal="center" vertical="center"/>
      <protection locked="0"/>
    </xf>
    <xf numFmtId="0" fontId="7" fillId="0" borderId="0" xfId="0" applyNumberFormat="1" applyFont="1" applyFill="1" applyAlignment="1" applyProtection="1">
      <alignment horizontal="center" vertical="center"/>
      <protection locked="0"/>
    </xf>
    <xf numFmtId="0" fontId="1" fillId="0" borderId="19" xfId="0" applyFont="1" applyBorder="1" applyAlignment="1" applyProtection="1">
      <alignment horizontal="left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0" fontId="1" fillId="0" borderId="19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/>
      <protection locked="0"/>
    </xf>
    <xf numFmtId="0" fontId="1" fillId="0" borderId="22" xfId="0" applyFont="1" applyBorder="1" applyAlignment="1" applyProtection="1">
      <alignment horizontal="left" vertical="center"/>
      <protection locked="0"/>
    </xf>
    <xf numFmtId="0" fontId="2" fillId="0" borderId="22" xfId="0" applyFont="1" applyBorder="1" applyAlignment="1" applyProtection="1">
      <alignment horizontal="center" vertical="center"/>
      <protection locked="0"/>
    </xf>
    <xf numFmtId="0" fontId="1" fillId="0" borderId="22" xfId="0" applyFont="1" applyBorder="1" applyAlignment="1" applyProtection="1">
      <alignment horizontal="center" vertical="center"/>
      <protection locked="0"/>
    </xf>
    <xf numFmtId="0" fontId="2" fillId="0" borderId="23" xfId="0" applyFont="1" applyBorder="1" applyAlignment="1" applyProtection="1">
      <alignment vertical="center"/>
      <protection locked="0"/>
    </xf>
    <xf numFmtId="0" fontId="1" fillId="0" borderId="25" xfId="0" applyFont="1" applyBorder="1" applyAlignment="1" applyProtection="1">
      <alignment horizontal="left" vertical="center"/>
      <protection locked="0"/>
    </xf>
    <xf numFmtId="0" fontId="2" fillId="0" borderId="25" xfId="0" applyFont="1" applyBorder="1" applyAlignment="1" applyProtection="1">
      <alignment horizontal="center" vertical="center"/>
      <protection locked="0"/>
    </xf>
    <xf numFmtId="0" fontId="1" fillId="0" borderId="25" xfId="0" applyFont="1" applyBorder="1" applyAlignment="1" applyProtection="1">
      <alignment horizontal="center" vertical="center"/>
      <protection locked="0"/>
    </xf>
    <xf numFmtId="0" fontId="2" fillId="0" borderId="26" xfId="0" applyFont="1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9" fillId="0" borderId="0" xfId="0" applyFont="1" applyFill="1" applyAlignment="1" applyProtection="1">
      <alignment horizontal="center" vertical="center"/>
      <protection locked="0"/>
    </xf>
    <xf numFmtId="0" fontId="7" fillId="2" borderId="0" xfId="0" applyFont="1" applyFill="1" applyAlignment="1" applyProtection="1">
      <alignment horizontal="center" vertical="center"/>
      <protection locked="0"/>
    </xf>
    <xf numFmtId="2" fontId="1" fillId="2" borderId="0" xfId="0" applyNumberFormat="1" applyFont="1" applyFill="1" applyAlignment="1" applyProtection="1">
      <alignment horizontal="right" vertical="center"/>
      <protection locked="0"/>
    </xf>
    <xf numFmtId="0" fontId="1" fillId="2" borderId="0" xfId="0" applyFont="1" applyFill="1" applyProtection="1">
      <protection locked="0"/>
    </xf>
    <xf numFmtId="0" fontId="1" fillId="5" borderId="0" xfId="0" applyFont="1" applyFill="1" applyProtection="1">
      <protection locked="0"/>
    </xf>
    <xf numFmtId="0" fontId="1" fillId="0" borderId="14" xfId="0" applyFont="1" applyBorder="1" applyAlignment="1" applyProtection="1">
      <alignment horizontal="center" vertical="center"/>
      <protection locked="0"/>
    </xf>
    <xf numFmtId="0" fontId="1" fillId="0" borderId="17" xfId="0" applyFont="1" applyBorder="1" applyAlignment="1" applyProtection="1">
      <alignment horizontal="center" vertical="center"/>
      <protection locked="0"/>
    </xf>
    <xf numFmtId="49" fontId="1" fillId="0" borderId="13" xfId="0" applyNumberFormat="1" applyFont="1" applyBorder="1" applyAlignment="1" applyProtection="1">
      <alignment horizontal="center" vertical="center"/>
      <protection locked="0"/>
    </xf>
    <xf numFmtId="49" fontId="1" fillId="0" borderId="16" xfId="0" applyNumberFormat="1" applyFont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center" vertical="center"/>
      <protection locked="0"/>
    </xf>
    <xf numFmtId="0" fontId="1" fillId="0" borderId="15" xfId="0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horizontal="center" vertical="center"/>
      <protection locked="0"/>
    </xf>
    <xf numFmtId="0" fontId="1" fillId="0" borderId="8" xfId="0" applyFont="1" applyBorder="1" applyAlignment="1" applyProtection="1">
      <alignment horizontal="center" vertical="center"/>
      <protection locked="0"/>
    </xf>
    <xf numFmtId="0" fontId="1" fillId="0" borderId="10" xfId="0" applyFont="1" applyBorder="1" applyAlignment="1" applyProtection="1">
      <alignment horizontal="center" vertical="center"/>
      <protection locked="0"/>
    </xf>
    <xf numFmtId="0" fontId="1" fillId="0" borderId="9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57"/>
  <sheetViews>
    <sheetView tabSelected="1" zoomScaleNormal="100" workbookViewId="0">
      <selection activeCell="P10" sqref="P10"/>
    </sheetView>
  </sheetViews>
  <sheetFormatPr baseColWidth="10" defaultColWidth="11.28515625" defaultRowHeight="12" x14ac:dyDescent="0.2"/>
  <cols>
    <col min="1" max="1" width="3.85546875" style="5" customWidth="1"/>
    <col min="2" max="2" width="20.7109375" style="18" bestFit="1" customWidth="1"/>
    <col min="3" max="3" width="7.140625" style="5" bestFit="1" customWidth="1"/>
    <col min="4" max="4" width="4.28515625" style="5" bestFit="1" customWidth="1"/>
    <col min="5" max="5" width="3.140625" style="5" bestFit="1" customWidth="1"/>
    <col min="6" max="6" width="4.28515625" style="5" bestFit="1" customWidth="1"/>
    <col min="7" max="7" width="3.140625" style="5" bestFit="1" customWidth="1"/>
    <col min="8" max="8" width="4.28515625" style="5" bestFit="1" customWidth="1"/>
    <col min="9" max="9" width="4.42578125" style="5" customWidth="1"/>
    <col min="10" max="11" width="1.85546875" style="5" customWidth="1"/>
    <col min="12" max="12" width="2.140625" style="5" customWidth="1"/>
    <col min="13" max="13" width="1.7109375" style="5" customWidth="1"/>
    <col min="14" max="14" width="7.42578125" style="27" customWidth="1"/>
    <col min="15" max="15" width="2" style="5" customWidth="1"/>
    <col min="16" max="16" width="6.5703125" style="5" bestFit="1" customWidth="1"/>
    <col min="17" max="17" width="6.5703125" style="35" bestFit="1" customWidth="1"/>
    <col min="18" max="18" width="3.42578125" style="5" bestFit="1" customWidth="1"/>
    <col min="19" max="19" width="5.85546875" style="5" bestFit="1" customWidth="1"/>
    <col min="20" max="20" width="6.5703125" style="5" bestFit="1" customWidth="1"/>
    <col min="21" max="21" width="7.42578125" style="5" bestFit="1" customWidth="1"/>
    <col min="22" max="22" width="4.140625" style="5" bestFit="1" customWidth="1"/>
    <col min="23" max="23" width="6.5703125" style="5" bestFit="1" customWidth="1"/>
    <col min="24" max="24" width="5" style="5" customWidth="1"/>
    <col min="25" max="25" width="4.140625" style="5" bestFit="1" customWidth="1"/>
    <col min="26" max="26" width="6.5703125" style="5" bestFit="1" customWidth="1"/>
    <col min="27" max="27" width="3.85546875" style="5" customWidth="1"/>
    <col min="28" max="28" width="1.7109375" style="5" bestFit="1" customWidth="1"/>
    <col min="29" max="29" width="6.5703125" style="5" bestFit="1" customWidth="1"/>
    <col min="30" max="30" width="4.42578125" style="5" customWidth="1"/>
    <col min="31" max="31" width="1.7109375" style="5" bestFit="1" customWidth="1"/>
    <col min="32" max="32" width="6.5703125" style="5" bestFit="1" customWidth="1"/>
    <col min="33" max="33" width="4.85546875" style="5" customWidth="1"/>
    <col min="34" max="34" width="9.28515625" style="5" bestFit="1" customWidth="1"/>
    <col min="35" max="35" width="1.7109375" style="5" bestFit="1" customWidth="1"/>
    <col min="36" max="36" width="31" style="5" bestFit="1" customWidth="1"/>
    <col min="37" max="16384" width="11.28515625" style="5"/>
  </cols>
  <sheetData>
    <row r="1" spans="1:35" ht="21" customHeight="1" thickBot="1" x14ac:dyDescent="0.2">
      <c r="A1" s="71" t="s">
        <v>15</v>
      </c>
      <c r="B1" s="69" t="s">
        <v>16</v>
      </c>
      <c r="C1" s="67" t="s">
        <v>33</v>
      </c>
      <c r="D1" s="74" t="s">
        <v>20</v>
      </c>
      <c r="E1" s="75"/>
      <c r="F1" s="75" t="s">
        <v>21</v>
      </c>
      <c r="G1" s="75"/>
      <c r="H1" s="75" t="s">
        <v>22</v>
      </c>
      <c r="I1" s="76"/>
      <c r="J1" s="1"/>
      <c r="K1" s="1"/>
      <c r="L1" s="1"/>
      <c r="M1" s="1"/>
      <c r="N1" s="77" t="s">
        <v>34</v>
      </c>
      <c r="O1" s="3"/>
      <c r="P1" s="3"/>
      <c r="Q1" s="73" t="s">
        <v>25</v>
      </c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  <c r="AD1" s="73"/>
      <c r="AE1" s="73"/>
      <c r="AF1" s="73"/>
      <c r="AG1" s="73"/>
      <c r="AH1" s="4"/>
      <c r="AI1" s="4"/>
    </row>
    <row r="2" spans="1:35" ht="21" customHeight="1" thickBot="1" x14ac:dyDescent="0.2">
      <c r="A2" s="72"/>
      <c r="B2" s="70"/>
      <c r="C2" s="68"/>
      <c r="D2" s="6" t="s">
        <v>23</v>
      </c>
      <c r="E2" s="7" t="s">
        <v>24</v>
      </c>
      <c r="F2" s="6" t="s">
        <v>23</v>
      </c>
      <c r="G2" s="7" t="s">
        <v>24</v>
      </c>
      <c r="H2" s="6" t="s">
        <v>23</v>
      </c>
      <c r="I2" s="7" t="s">
        <v>24</v>
      </c>
      <c r="J2" s="1"/>
      <c r="K2" s="1"/>
      <c r="L2" s="1"/>
      <c r="M2" s="1"/>
      <c r="N2" s="77"/>
      <c r="O2" s="3"/>
      <c r="P2" s="78" t="s">
        <v>20</v>
      </c>
      <c r="Q2" s="79"/>
      <c r="R2" s="79"/>
      <c r="S2" s="79"/>
      <c r="T2" s="79"/>
      <c r="U2" s="79"/>
      <c r="V2" s="79"/>
      <c r="W2" s="79"/>
      <c r="X2" s="80"/>
      <c r="Y2" s="78" t="s">
        <v>21</v>
      </c>
      <c r="Z2" s="79"/>
      <c r="AA2" s="79"/>
      <c r="AB2" s="79"/>
      <c r="AC2" s="79"/>
      <c r="AD2" s="81"/>
      <c r="AE2" s="82" t="s">
        <v>22</v>
      </c>
      <c r="AF2" s="79"/>
      <c r="AG2" s="81"/>
    </row>
    <row r="3" spans="1:35" ht="21" customHeight="1" x14ac:dyDescent="0.15">
      <c r="A3" s="24"/>
      <c r="B3" s="23"/>
      <c r="C3" s="22"/>
      <c r="D3" s="6"/>
      <c r="E3" s="7"/>
      <c r="F3" s="6"/>
      <c r="G3" s="7"/>
      <c r="H3" s="6"/>
      <c r="I3" s="7"/>
      <c r="J3" s="25"/>
      <c r="K3" s="25"/>
      <c r="L3" s="25"/>
      <c r="M3" s="25"/>
      <c r="N3" s="28"/>
      <c r="O3" s="3"/>
      <c r="P3" s="1"/>
      <c r="Q3" s="34"/>
      <c r="R3" s="16"/>
      <c r="S3" s="31"/>
      <c r="T3" s="16"/>
      <c r="U3" s="16"/>
      <c r="V3" s="31"/>
      <c r="W3" s="16"/>
      <c r="X3" s="16"/>
      <c r="Y3" s="31"/>
      <c r="Z3" s="16"/>
      <c r="AA3" s="16"/>
      <c r="AB3" s="31"/>
      <c r="AC3" s="16"/>
      <c r="AD3" s="16"/>
      <c r="AE3" s="31"/>
      <c r="AF3" s="16"/>
      <c r="AG3" s="16"/>
    </row>
    <row r="4" spans="1:35" ht="21" customHeight="1" x14ac:dyDescent="0.15">
      <c r="A4" s="8">
        <v>9</v>
      </c>
      <c r="B4" s="9" t="str">
        <f t="shared" ref="B4:B20" si="0">VLOOKUP(A4,$A$30:$B$48,2,0)</f>
        <v>Mairie Onet II (Molinie F.)</v>
      </c>
      <c r="C4" s="10">
        <v>43055</v>
      </c>
      <c r="D4" s="6">
        <v>13</v>
      </c>
      <c r="E4" s="7">
        <v>1</v>
      </c>
      <c r="F4" s="6">
        <v>13</v>
      </c>
      <c r="G4" s="7">
        <v>3</v>
      </c>
      <c r="H4" s="6">
        <v>13</v>
      </c>
      <c r="I4" s="7">
        <v>12</v>
      </c>
      <c r="J4" s="1">
        <f>IF($D4=13,2,0)</f>
        <v>2</v>
      </c>
      <c r="K4" s="1">
        <f>IF($F4=13,1,0)</f>
        <v>1</v>
      </c>
      <c r="L4" s="1">
        <f>IF($H4=13,1,0)</f>
        <v>1</v>
      </c>
      <c r="M4" s="1"/>
      <c r="N4" s="26">
        <f>SUM(J4:L4)</f>
        <v>4</v>
      </c>
      <c r="O4" s="11"/>
      <c r="P4" s="42">
        <v>1</v>
      </c>
      <c r="Q4" s="49" t="str">
        <f>VLOOKUP(P4,$A$50:$B$55,2,TRUE)</f>
        <v>Laure</v>
      </c>
      <c r="R4" s="50">
        <f>IF($D4=13,2,"")</f>
        <v>2</v>
      </c>
      <c r="S4" s="43">
        <v>1</v>
      </c>
      <c r="T4" s="51" t="str">
        <f t="shared" ref="T4:T20" si="1">VLOOKUP(S4,$A$50:$B$55,2,0)</f>
        <v>Laure</v>
      </c>
      <c r="U4" s="50" t="str">
        <f>IF($D4=13,"2","")</f>
        <v>2</v>
      </c>
      <c r="V4" s="43">
        <v>2</v>
      </c>
      <c r="W4" s="51" t="str">
        <f t="shared" ref="W4:W20" si="2">VLOOKUP(V4,$A$50:$B$55,2,0)</f>
        <v>Charlotte</v>
      </c>
      <c r="X4" s="50" t="str">
        <f>IF($D4=13,"2","")</f>
        <v>2</v>
      </c>
      <c r="Y4" s="43">
        <v>4</v>
      </c>
      <c r="Z4" s="51" t="str">
        <f t="shared" ref="Z4:Z20" si="3">VLOOKUP(Y4,$A$50:$B$55,2,0)</f>
        <v>Jérôme</v>
      </c>
      <c r="AA4" s="50" t="str">
        <f>IF($F4=13,"1","")</f>
        <v>1</v>
      </c>
      <c r="AB4" s="43">
        <v>3</v>
      </c>
      <c r="AC4" s="51" t="str">
        <f>VLOOKUP(AB4,$A$50:$B$55,2,0)</f>
        <v>Julien</v>
      </c>
      <c r="AD4" s="50" t="str">
        <f>IF($F4=13,"1","")</f>
        <v>1</v>
      </c>
      <c r="AE4" s="43">
        <v>1</v>
      </c>
      <c r="AF4" s="51" t="str">
        <f>VLOOKUP(AE4,$A$50:$B$55,2,0)</f>
        <v>Laure</v>
      </c>
      <c r="AG4" s="52" t="str">
        <f>IF($H4=13,"1","")</f>
        <v>1</v>
      </c>
      <c r="AH4" s="1"/>
      <c r="AI4" s="1"/>
    </row>
    <row r="5" spans="1:35" ht="21" customHeight="1" x14ac:dyDescent="0.15">
      <c r="A5" s="8">
        <v>10</v>
      </c>
      <c r="B5" s="9" t="str">
        <f t="shared" si="0"/>
        <v>Euroserum (Moisset B)</v>
      </c>
      <c r="C5" s="10">
        <v>43062</v>
      </c>
      <c r="D5" s="6">
        <v>13</v>
      </c>
      <c r="E5" s="7">
        <v>1</v>
      </c>
      <c r="F5" s="6">
        <v>0</v>
      </c>
      <c r="G5" s="7">
        <v>0</v>
      </c>
      <c r="H5" s="6">
        <v>0</v>
      </c>
      <c r="I5" s="7">
        <v>0</v>
      </c>
      <c r="J5" s="1">
        <f t="shared" ref="J5:J20" si="4">IF($D5=13,2,0)</f>
        <v>2</v>
      </c>
      <c r="K5" s="1">
        <f t="shared" ref="K5:K20" si="5">IF($F5=13,1,0)</f>
        <v>0</v>
      </c>
      <c r="L5" s="1">
        <f t="shared" ref="L5:L20" si="6">IF($H5=13,1,0)</f>
        <v>0</v>
      </c>
      <c r="M5" s="1"/>
      <c r="N5" s="26">
        <f t="shared" ref="N5:N20" si="7">SUM(J5:L5)</f>
        <v>2</v>
      </c>
      <c r="O5" s="11"/>
      <c r="P5" s="44">
        <v>3</v>
      </c>
      <c r="Q5" s="53" t="str">
        <f>VLOOKUP(P5,$A$50:$B$55,2,0)</f>
        <v>Julien</v>
      </c>
      <c r="R5" s="54">
        <f t="shared" ref="R5:R20" si="8">IF($D5=13,2,"")</f>
        <v>2</v>
      </c>
      <c r="S5" s="45">
        <v>1</v>
      </c>
      <c r="T5" s="55" t="str">
        <f t="shared" si="1"/>
        <v>Laure</v>
      </c>
      <c r="U5" s="54" t="str">
        <f>IF($D5=13,"2","")</f>
        <v>2</v>
      </c>
      <c r="V5" s="45">
        <v>4</v>
      </c>
      <c r="W5" s="55" t="str">
        <f t="shared" si="2"/>
        <v>Jérôme</v>
      </c>
      <c r="X5" s="54" t="str">
        <f t="shared" ref="X5:X20" si="9">IF($D5=13,"2","")</f>
        <v>2</v>
      </c>
      <c r="Y5" s="45">
        <v>3</v>
      </c>
      <c r="Z5" s="55" t="str">
        <f t="shared" si="3"/>
        <v>Julien</v>
      </c>
      <c r="AA5" s="54" t="str">
        <f t="shared" ref="AA5:AA20" si="10">IF($F5=13,"1","")</f>
        <v/>
      </c>
      <c r="AB5" s="45">
        <v>5</v>
      </c>
      <c r="AC5" s="55" t="str">
        <f>VLOOKUP(AB5,$A$50:$B$55,2,0)</f>
        <v>JC</v>
      </c>
      <c r="AD5" s="54" t="str">
        <f t="shared" ref="AD5:AD20" si="11">IF($F5=13,"1","")</f>
        <v/>
      </c>
      <c r="AE5" s="45">
        <v>2</v>
      </c>
      <c r="AF5" s="55" t="str">
        <f>VLOOKUP(AE5,$A$50:$B$55,2,0)</f>
        <v>Charlotte</v>
      </c>
      <c r="AG5" s="56" t="str">
        <f t="shared" ref="AG5:AG20" si="12">IF($H5=13,"1","")</f>
        <v/>
      </c>
      <c r="AH5" s="1"/>
      <c r="AI5" s="1"/>
    </row>
    <row r="6" spans="1:35" ht="21" customHeight="1" x14ac:dyDescent="0.15">
      <c r="A6" s="8" t="s">
        <v>17</v>
      </c>
      <c r="B6" s="12" t="str">
        <f t="shared" si="0"/>
        <v>Exempt</v>
      </c>
      <c r="C6" s="10">
        <v>43069</v>
      </c>
      <c r="D6" s="6"/>
      <c r="E6" s="7"/>
      <c r="F6" s="6"/>
      <c r="G6" s="7"/>
      <c r="H6" s="6"/>
      <c r="I6" s="7"/>
      <c r="J6" s="2"/>
      <c r="K6" s="2"/>
      <c r="L6" s="2"/>
      <c r="M6" s="2"/>
      <c r="N6" s="61"/>
      <c r="O6" s="13"/>
      <c r="P6" s="44"/>
      <c r="Q6" s="53"/>
      <c r="R6" s="54"/>
      <c r="S6" s="45"/>
      <c r="T6" s="55"/>
      <c r="U6" s="54"/>
      <c r="V6" s="45"/>
      <c r="W6" s="55"/>
      <c r="X6" s="54"/>
      <c r="Y6" s="45"/>
      <c r="Z6" s="55"/>
      <c r="AA6" s="54"/>
      <c r="AB6" s="45"/>
      <c r="AC6" s="55"/>
      <c r="AD6" s="54"/>
      <c r="AE6" s="45"/>
      <c r="AF6" s="55"/>
      <c r="AG6" s="56"/>
      <c r="AH6" s="1"/>
      <c r="AI6" s="1"/>
    </row>
    <row r="7" spans="1:35" ht="21" customHeight="1" x14ac:dyDescent="0.15">
      <c r="A7" s="8">
        <v>12</v>
      </c>
      <c r="B7" s="9" t="str">
        <f t="shared" si="0"/>
        <v>LB Automobile (Lepron L.)</v>
      </c>
      <c r="C7" s="10">
        <v>43076</v>
      </c>
      <c r="D7" s="6">
        <v>13</v>
      </c>
      <c r="E7" s="7">
        <v>2</v>
      </c>
      <c r="F7" s="6">
        <v>0</v>
      </c>
      <c r="G7" s="7">
        <v>0</v>
      </c>
      <c r="H7" s="6">
        <v>0</v>
      </c>
      <c r="I7" s="7">
        <v>0</v>
      </c>
      <c r="J7" s="1">
        <f t="shared" si="4"/>
        <v>2</v>
      </c>
      <c r="K7" s="1">
        <f t="shared" si="5"/>
        <v>0</v>
      </c>
      <c r="L7" s="1">
        <f t="shared" si="6"/>
        <v>0</v>
      </c>
      <c r="M7" s="1"/>
      <c r="N7" s="26">
        <f t="shared" si="7"/>
        <v>2</v>
      </c>
      <c r="O7" s="11"/>
      <c r="P7" s="44">
        <v>4</v>
      </c>
      <c r="Q7" s="53" t="str">
        <f>VLOOKUP(P7,$A$50:$B$55,2,0)</f>
        <v>Jérôme</v>
      </c>
      <c r="R7" s="54">
        <f t="shared" si="8"/>
        <v>2</v>
      </c>
      <c r="S7" s="45">
        <v>4</v>
      </c>
      <c r="T7" s="55" t="str">
        <f t="shared" si="1"/>
        <v>Jérôme</v>
      </c>
      <c r="U7" s="54" t="str">
        <f t="shared" ref="U7:U20" si="13">IF($D7=13,"2","")</f>
        <v>2</v>
      </c>
      <c r="V7" s="45">
        <v>5</v>
      </c>
      <c r="W7" s="55" t="str">
        <f t="shared" si="2"/>
        <v>JC</v>
      </c>
      <c r="X7" s="54" t="str">
        <f t="shared" si="9"/>
        <v>2</v>
      </c>
      <c r="Y7" s="45">
        <v>5</v>
      </c>
      <c r="Z7" s="55" t="str">
        <f t="shared" si="3"/>
        <v>JC</v>
      </c>
      <c r="AA7" s="54" t="str">
        <f t="shared" si="10"/>
        <v/>
      </c>
      <c r="AB7" s="45">
        <v>2</v>
      </c>
      <c r="AC7" s="55" t="str">
        <f>VLOOKUP(AB7,$A$50:$B$55,2,0)</f>
        <v>Charlotte</v>
      </c>
      <c r="AD7" s="54" t="str">
        <f t="shared" si="11"/>
        <v/>
      </c>
      <c r="AE7" s="45">
        <v>4</v>
      </c>
      <c r="AF7" s="55" t="str">
        <f>VLOOKUP(AE7,$A$50:$B$55,2,0)</f>
        <v>Jérôme</v>
      </c>
      <c r="AG7" s="56" t="str">
        <f t="shared" si="12"/>
        <v/>
      </c>
      <c r="AH7" s="1"/>
      <c r="AI7" s="1"/>
    </row>
    <row r="8" spans="1:35" ht="21" customHeight="1" x14ac:dyDescent="0.15">
      <c r="A8" s="8">
        <v>13</v>
      </c>
      <c r="B8" s="9" t="str">
        <f t="shared" si="0"/>
        <v>OGEA 12 (Dalbin J.P.)</v>
      </c>
      <c r="C8" s="10">
        <v>43083</v>
      </c>
      <c r="D8" s="6">
        <v>13</v>
      </c>
      <c r="E8" s="7">
        <v>2</v>
      </c>
      <c r="F8" s="6">
        <v>0</v>
      </c>
      <c r="G8" s="7">
        <v>0</v>
      </c>
      <c r="H8" s="6">
        <v>0</v>
      </c>
      <c r="I8" s="7">
        <v>0</v>
      </c>
      <c r="J8" s="1">
        <f t="shared" si="4"/>
        <v>2</v>
      </c>
      <c r="K8" s="1">
        <f t="shared" si="5"/>
        <v>0</v>
      </c>
      <c r="L8" s="1">
        <f t="shared" si="6"/>
        <v>0</v>
      </c>
      <c r="M8" s="1"/>
      <c r="N8" s="26">
        <f t="shared" si="7"/>
        <v>2</v>
      </c>
      <c r="O8" s="11"/>
      <c r="P8" s="44">
        <v>4</v>
      </c>
      <c r="Q8" s="53" t="str">
        <f>VLOOKUP(P8,$A$50:$B$55,2,0)</f>
        <v>Jérôme</v>
      </c>
      <c r="R8" s="54">
        <f t="shared" si="8"/>
        <v>2</v>
      </c>
      <c r="S8" s="45">
        <v>5</v>
      </c>
      <c r="T8" s="55" t="str">
        <f t="shared" si="1"/>
        <v>JC</v>
      </c>
      <c r="U8" s="54" t="str">
        <f t="shared" si="13"/>
        <v>2</v>
      </c>
      <c r="V8" s="45">
        <v>1</v>
      </c>
      <c r="W8" s="55" t="str">
        <f t="shared" si="2"/>
        <v>Laure</v>
      </c>
      <c r="X8" s="54" t="str">
        <f t="shared" si="9"/>
        <v>2</v>
      </c>
      <c r="Y8" s="45">
        <v>1</v>
      </c>
      <c r="Z8" s="55" t="str">
        <f t="shared" si="3"/>
        <v>Laure</v>
      </c>
      <c r="AA8" s="54" t="str">
        <f t="shared" si="10"/>
        <v/>
      </c>
      <c r="AB8" s="45">
        <v>3</v>
      </c>
      <c r="AC8" s="55" t="str">
        <f>VLOOKUP(AB8,$A$50:$B$55,2,0)</f>
        <v>Julien</v>
      </c>
      <c r="AD8" s="54" t="str">
        <f t="shared" si="11"/>
        <v/>
      </c>
      <c r="AE8" s="45">
        <v>5</v>
      </c>
      <c r="AF8" s="55" t="str">
        <f>VLOOKUP(AE8,$A$50:$B$55,2,0)</f>
        <v>JC</v>
      </c>
      <c r="AG8" s="56" t="str">
        <f t="shared" si="12"/>
        <v/>
      </c>
      <c r="AH8" s="1"/>
      <c r="AI8" s="1"/>
    </row>
    <row r="9" spans="1:35" ht="21" customHeight="1" x14ac:dyDescent="0.15">
      <c r="A9" s="8">
        <v>14</v>
      </c>
      <c r="B9" s="9" t="str">
        <f t="shared" si="0"/>
        <v>Hopital Ste Marie (Quemeneur J.)</v>
      </c>
      <c r="C9" s="10">
        <v>43090</v>
      </c>
      <c r="D9" s="6">
        <v>13</v>
      </c>
      <c r="E9" s="7">
        <v>2</v>
      </c>
      <c r="F9" s="6">
        <v>0</v>
      </c>
      <c r="G9" s="7">
        <v>0</v>
      </c>
      <c r="H9" s="6">
        <v>0</v>
      </c>
      <c r="I9" s="7">
        <v>0</v>
      </c>
      <c r="J9" s="1">
        <f t="shared" si="4"/>
        <v>2</v>
      </c>
      <c r="K9" s="1">
        <f t="shared" si="5"/>
        <v>0</v>
      </c>
      <c r="L9" s="1">
        <f t="shared" si="6"/>
        <v>0</v>
      </c>
      <c r="M9" s="1"/>
      <c r="N9" s="26">
        <f t="shared" si="7"/>
        <v>2</v>
      </c>
      <c r="O9" s="11"/>
      <c r="P9" s="44">
        <v>3</v>
      </c>
      <c r="Q9" s="53" t="str">
        <f>VLOOKUP(P9,$A$50:$B$55,2,0)</f>
        <v>Julien</v>
      </c>
      <c r="R9" s="54">
        <f t="shared" si="8"/>
        <v>2</v>
      </c>
      <c r="S9" s="45">
        <v>3</v>
      </c>
      <c r="T9" s="55" t="str">
        <f t="shared" si="1"/>
        <v>Julien</v>
      </c>
      <c r="U9" s="54" t="str">
        <f t="shared" si="13"/>
        <v>2</v>
      </c>
      <c r="V9" s="45">
        <v>2</v>
      </c>
      <c r="W9" s="55" t="str">
        <f t="shared" si="2"/>
        <v>Charlotte</v>
      </c>
      <c r="X9" s="54" t="str">
        <f t="shared" si="9"/>
        <v>2</v>
      </c>
      <c r="Y9" s="45">
        <v>2</v>
      </c>
      <c r="Z9" s="55" t="str">
        <f t="shared" si="3"/>
        <v>Charlotte</v>
      </c>
      <c r="AA9" s="54" t="str">
        <f t="shared" si="10"/>
        <v/>
      </c>
      <c r="AB9" s="45">
        <v>4</v>
      </c>
      <c r="AC9" s="55" t="str">
        <f>VLOOKUP(AB9,$A$50:$B$55,2,0)</f>
        <v>Jérôme</v>
      </c>
      <c r="AD9" s="54" t="str">
        <f t="shared" si="11"/>
        <v/>
      </c>
      <c r="AE9" s="45">
        <v>1</v>
      </c>
      <c r="AF9" s="55" t="str">
        <f>VLOOKUP(AE9,$A$50:$B$55,2,0)</f>
        <v>Laure</v>
      </c>
      <c r="AG9" s="56" t="str">
        <f t="shared" si="12"/>
        <v/>
      </c>
      <c r="AH9" s="1"/>
    </row>
    <row r="10" spans="1:35" ht="21" customHeight="1" x14ac:dyDescent="0.15">
      <c r="A10" s="8">
        <v>15</v>
      </c>
      <c r="B10" s="9" t="str">
        <f t="shared" si="0"/>
        <v>SOCATEL (Delagnes B.)</v>
      </c>
      <c r="C10" s="10">
        <v>42746</v>
      </c>
      <c r="D10" s="6">
        <v>13</v>
      </c>
      <c r="E10" s="7">
        <v>13</v>
      </c>
      <c r="F10" s="6">
        <v>0</v>
      </c>
      <c r="G10" s="7">
        <v>0</v>
      </c>
      <c r="H10" s="6">
        <v>0</v>
      </c>
      <c r="I10" s="7">
        <v>0</v>
      </c>
      <c r="J10" s="1">
        <f t="shared" si="4"/>
        <v>2</v>
      </c>
      <c r="K10" s="1">
        <f t="shared" si="5"/>
        <v>0</v>
      </c>
      <c r="L10" s="1">
        <f t="shared" si="6"/>
        <v>0</v>
      </c>
      <c r="M10" s="1"/>
      <c r="N10" s="26">
        <f t="shared" si="7"/>
        <v>2</v>
      </c>
      <c r="O10" s="11"/>
      <c r="P10" s="44">
        <v>1</v>
      </c>
      <c r="Q10" s="53" t="str">
        <f>VLOOKUP(P10,$A$50:$B$55,2,0)</f>
        <v>Laure</v>
      </c>
      <c r="R10" s="54">
        <f t="shared" si="8"/>
        <v>2</v>
      </c>
      <c r="S10" s="45">
        <v>2</v>
      </c>
      <c r="T10" s="55" t="str">
        <f t="shared" si="1"/>
        <v>Charlotte</v>
      </c>
      <c r="U10" s="54" t="str">
        <f t="shared" si="13"/>
        <v>2</v>
      </c>
      <c r="V10" s="45">
        <v>3</v>
      </c>
      <c r="W10" s="55" t="str">
        <f t="shared" si="2"/>
        <v>Julien</v>
      </c>
      <c r="X10" s="54" t="str">
        <f t="shared" si="9"/>
        <v>2</v>
      </c>
      <c r="Y10" s="45">
        <v>3</v>
      </c>
      <c r="Z10" s="55" t="str">
        <f t="shared" si="3"/>
        <v>Julien</v>
      </c>
      <c r="AA10" s="54" t="str">
        <f t="shared" si="10"/>
        <v/>
      </c>
      <c r="AB10" s="45">
        <v>5</v>
      </c>
      <c r="AC10" s="55" t="str">
        <f>VLOOKUP(AB10,$A$50:$B$55,2,0)</f>
        <v>JC</v>
      </c>
      <c r="AD10" s="54" t="str">
        <f t="shared" si="11"/>
        <v/>
      </c>
      <c r="AE10" s="45">
        <v>2</v>
      </c>
      <c r="AF10" s="55" t="str">
        <f>VLOOKUP(AE10,$A$50:$B$55,2,0)</f>
        <v>Charlotte</v>
      </c>
      <c r="AG10" s="56" t="str">
        <f t="shared" si="12"/>
        <v/>
      </c>
      <c r="AH10" s="1"/>
    </row>
    <row r="11" spans="1:35" ht="21" customHeight="1" x14ac:dyDescent="0.15">
      <c r="A11" s="8">
        <v>16</v>
      </c>
      <c r="B11" s="9" t="str">
        <f t="shared" si="0"/>
        <v>Peugeot Maurel 2 (Bedos J.B.)</v>
      </c>
      <c r="C11" s="10">
        <v>42753</v>
      </c>
      <c r="D11" s="6">
        <v>13</v>
      </c>
      <c r="E11" s="7">
        <v>13</v>
      </c>
      <c r="F11" s="6">
        <v>0</v>
      </c>
      <c r="G11" s="7">
        <v>0</v>
      </c>
      <c r="H11" s="6">
        <v>0</v>
      </c>
      <c r="I11" s="7">
        <v>0</v>
      </c>
      <c r="J11" s="1">
        <f t="shared" si="4"/>
        <v>2</v>
      </c>
      <c r="K11" s="1">
        <f t="shared" si="5"/>
        <v>0</v>
      </c>
      <c r="L11" s="1">
        <f t="shared" si="6"/>
        <v>0</v>
      </c>
      <c r="M11" s="1"/>
      <c r="N11" s="26">
        <f t="shared" si="7"/>
        <v>2</v>
      </c>
      <c r="O11" s="11"/>
      <c r="P11" s="44">
        <v>1</v>
      </c>
      <c r="Q11" s="53" t="str">
        <f>VLOOKUP(P11,$A$50:$B$55,2,0)</f>
        <v>Laure</v>
      </c>
      <c r="R11" s="54">
        <f t="shared" si="8"/>
        <v>2</v>
      </c>
      <c r="S11" s="45">
        <v>1</v>
      </c>
      <c r="T11" s="55" t="str">
        <f t="shared" si="1"/>
        <v>Laure</v>
      </c>
      <c r="U11" s="54" t="str">
        <f t="shared" si="13"/>
        <v>2</v>
      </c>
      <c r="V11" s="45">
        <v>4</v>
      </c>
      <c r="W11" s="55" t="str">
        <f t="shared" si="2"/>
        <v>Jérôme</v>
      </c>
      <c r="X11" s="54" t="str">
        <f t="shared" si="9"/>
        <v>2</v>
      </c>
      <c r="Y11" s="45">
        <v>4</v>
      </c>
      <c r="Z11" s="55" t="str">
        <f t="shared" si="3"/>
        <v>Jérôme</v>
      </c>
      <c r="AA11" s="54" t="str">
        <f t="shared" si="10"/>
        <v/>
      </c>
      <c r="AB11" s="45">
        <v>1</v>
      </c>
      <c r="AC11" s="55" t="str">
        <f>VLOOKUP(AB11,$A$50:$B$55,2,0)</f>
        <v>Laure</v>
      </c>
      <c r="AD11" s="54" t="str">
        <f t="shared" si="11"/>
        <v/>
      </c>
      <c r="AE11" s="45">
        <v>3</v>
      </c>
      <c r="AF11" s="55" t="str">
        <f>VLOOKUP(AE11,$A$50:$B$55,2,0)</f>
        <v>Julien</v>
      </c>
      <c r="AG11" s="56" t="str">
        <f t="shared" si="12"/>
        <v/>
      </c>
      <c r="AH11" s="1"/>
    </row>
    <row r="12" spans="1:35" ht="21" customHeight="1" x14ac:dyDescent="0.15">
      <c r="A12" s="8" t="s">
        <v>17</v>
      </c>
      <c r="B12" s="12" t="str">
        <f t="shared" si="0"/>
        <v>Exempt</v>
      </c>
      <c r="C12" s="10">
        <v>42760</v>
      </c>
      <c r="D12" s="6"/>
      <c r="E12" s="7"/>
      <c r="F12" s="6"/>
      <c r="G12" s="7"/>
      <c r="H12" s="6"/>
      <c r="I12" s="7"/>
      <c r="J12" s="2"/>
      <c r="K12" s="2"/>
      <c r="L12" s="2"/>
      <c r="M12" s="2"/>
      <c r="N12" s="61"/>
      <c r="O12" s="13"/>
      <c r="P12" s="44"/>
      <c r="Q12" s="53"/>
      <c r="R12" s="54"/>
      <c r="S12" s="45"/>
      <c r="T12" s="55"/>
      <c r="U12" s="54"/>
      <c r="V12" s="45"/>
      <c r="W12" s="55"/>
      <c r="X12" s="54"/>
      <c r="Y12" s="45"/>
      <c r="Z12" s="55"/>
      <c r="AA12" s="54"/>
      <c r="AB12" s="45"/>
      <c r="AC12" s="55"/>
      <c r="AD12" s="54"/>
      <c r="AE12" s="45"/>
      <c r="AF12" s="55"/>
      <c r="AG12" s="56"/>
      <c r="AH12" s="1"/>
    </row>
    <row r="13" spans="1:35" ht="21" customHeight="1" x14ac:dyDescent="0.15">
      <c r="A13" s="8">
        <v>1</v>
      </c>
      <c r="B13" s="9" t="str">
        <f t="shared" si="0"/>
        <v>ASCET 12 (Cartaillac V.)</v>
      </c>
      <c r="C13" s="10">
        <v>42767</v>
      </c>
      <c r="D13" s="6">
        <v>13</v>
      </c>
      <c r="E13" s="7">
        <v>2</v>
      </c>
      <c r="F13" s="6">
        <v>0</v>
      </c>
      <c r="G13" s="7">
        <v>0</v>
      </c>
      <c r="H13" s="6">
        <v>0</v>
      </c>
      <c r="I13" s="7">
        <v>0</v>
      </c>
      <c r="J13" s="1">
        <f t="shared" si="4"/>
        <v>2</v>
      </c>
      <c r="K13" s="1">
        <f t="shared" si="5"/>
        <v>0</v>
      </c>
      <c r="L13" s="1">
        <f t="shared" si="6"/>
        <v>0</v>
      </c>
      <c r="M13" s="1"/>
      <c r="N13" s="26">
        <f t="shared" si="7"/>
        <v>2</v>
      </c>
      <c r="O13" s="11"/>
      <c r="P13" s="44">
        <v>1</v>
      </c>
      <c r="Q13" s="53" t="str">
        <f t="shared" ref="Q13:Q20" si="14">VLOOKUP(P13,$A$50:$B$55,2,0)</f>
        <v>Laure</v>
      </c>
      <c r="R13" s="54">
        <f t="shared" si="8"/>
        <v>2</v>
      </c>
      <c r="S13" s="45">
        <v>4</v>
      </c>
      <c r="T13" s="55" t="str">
        <f t="shared" si="1"/>
        <v>Jérôme</v>
      </c>
      <c r="U13" s="54" t="str">
        <f t="shared" si="13"/>
        <v>2</v>
      </c>
      <c r="V13" s="45">
        <v>5</v>
      </c>
      <c r="W13" s="55" t="str">
        <f t="shared" si="2"/>
        <v>JC</v>
      </c>
      <c r="X13" s="54" t="str">
        <f t="shared" si="9"/>
        <v>2</v>
      </c>
      <c r="Y13" s="45">
        <v>1</v>
      </c>
      <c r="Z13" s="55" t="str">
        <f t="shared" si="3"/>
        <v>Laure</v>
      </c>
      <c r="AA13" s="54" t="str">
        <f t="shared" si="10"/>
        <v/>
      </c>
      <c r="AB13" s="45">
        <v>3</v>
      </c>
      <c r="AC13" s="55" t="str">
        <f t="shared" ref="AC13:AC20" si="15">VLOOKUP(AB13,$A$50:$B$55,2,0)</f>
        <v>Julien</v>
      </c>
      <c r="AD13" s="54" t="str">
        <f t="shared" si="11"/>
        <v/>
      </c>
      <c r="AE13" s="45">
        <v>5</v>
      </c>
      <c r="AF13" s="55" t="str">
        <f t="shared" ref="AF13:AF20" si="16">VLOOKUP(AE13,$A$50:$B$55,2,0)</f>
        <v>JC</v>
      </c>
      <c r="AG13" s="56" t="str">
        <f t="shared" si="12"/>
        <v/>
      </c>
      <c r="AH13" s="1"/>
    </row>
    <row r="14" spans="1:35" ht="21" customHeight="1" x14ac:dyDescent="0.15">
      <c r="A14" s="8">
        <v>2</v>
      </c>
      <c r="B14" s="9" t="str">
        <f t="shared" si="0"/>
        <v>Edokial II (Moulin V)</v>
      </c>
      <c r="C14" s="10">
        <v>42774</v>
      </c>
      <c r="D14" s="6">
        <v>1</v>
      </c>
      <c r="E14" s="7">
        <v>2</v>
      </c>
      <c r="F14" s="6">
        <v>0</v>
      </c>
      <c r="G14" s="7">
        <v>0</v>
      </c>
      <c r="H14" s="6">
        <v>0</v>
      </c>
      <c r="I14" s="7">
        <v>0</v>
      </c>
      <c r="J14" s="1">
        <f t="shared" si="4"/>
        <v>0</v>
      </c>
      <c r="K14" s="1">
        <f t="shared" si="5"/>
        <v>0</v>
      </c>
      <c r="L14" s="1">
        <f t="shared" si="6"/>
        <v>0</v>
      </c>
      <c r="M14" s="1"/>
      <c r="N14" s="26">
        <f t="shared" si="7"/>
        <v>0</v>
      </c>
      <c r="O14" s="11"/>
      <c r="P14" s="44">
        <v>2</v>
      </c>
      <c r="Q14" s="53" t="str">
        <f t="shared" si="14"/>
        <v>Charlotte</v>
      </c>
      <c r="R14" s="54" t="str">
        <f t="shared" si="8"/>
        <v/>
      </c>
      <c r="S14" s="45">
        <v>5</v>
      </c>
      <c r="T14" s="55" t="str">
        <f t="shared" si="1"/>
        <v>JC</v>
      </c>
      <c r="U14" s="54" t="str">
        <f t="shared" si="13"/>
        <v/>
      </c>
      <c r="V14" s="45">
        <v>1</v>
      </c>
      <c r="W14" s="55" t="str">
        <f t="shared" si="2"/>
        <v>Laure</v>
      </c>
      <c r="X14" s="54" t="str">
        <f t="shared" si="9"/>
        <v/>
      </c>
      <c r="Y14" s="45">
        <v>2</v>
      </c>
      <c r="Z14" s="55" t="str">
        <f t="shared" si="3"/>
        <v>Charlotte</v>
      </c>
      <c r="AA14" s="54" t="str">
        <f t="shared" si="10"/>
        <v/>
      </c>
      <c r="AB14" s="45">
        <v>4</v>
      </c>
      <c r="AC14" s="55" t="str">
        <f t="shared" si="15"/>
        <v>Jérôme</v>
      </c>
      <c r="AD14" s="54" t="str">
        <f t="shared" si="11"/>
        <v/>
      </c>
      <c r="AE14" s="45">
        <v>1</v>
      </c>
      <c r="AF14" s="55" t="str">
        <f t="shared" si="16"/>
        <v>Laure</v>
      </c>
      <c r="AG14" s="56" t="str">
        <f t="shared" si="12"/>
        <v/>
      </c>
      <c r="AH14" s="1"/>
    </row>
    <row r="15" spans="1:35" ht="21" customHeight="1" x14ac:dyDescent="0.15">
      <c r="A15" s="8">
        <v>3</v>
      </c>
      <c r="B15" s="9" t="str">
        <f t="shared" si="0"/>
        <v>AGV Flottes Elec (Chassaly M.)</v>
      </c>
      <c r="C15" s="10">
        <v>42781</v>
      </c>
      <c r="D15" s="6">
        <v>1</v>
      </c>
      <c r="E15" s="7">
        <v>2</v>
      </c>
      <c r="F15" s="6">
        <v>0</v>
      </c>
      <c r="G15" s="7">
        <v>0</v>
      </c>
      <c r="H15" s="6">
        <v>0</v>
      </c>
      <c r="I15" s="7">
        <v>0</v>
      </c>
      <c r="J15" s="1">
        <f t="shared" si="4"/>
        <v>0</v>
      </c>
      <c r="K15" s="1">
        <f t="shared" si="5"/>
        <v>0</v>
      </c>
      <c r="L15" s="1">
        <f t="shared" si="6"/>
        <v>0</v>
      </c>
      <c r="M15" s="1"/>
      <c r="N15" s="26">
        <f t="shared" si="7"/>
        <v>0</v>
      </c>
      <c r="O15" s="11"/>
      <c r="P15" s="44">
        <v>2</v>
      </c>
      <c r="Q15" s="53" t="str">
        <f t="shared" si="14"/>
        <v>Charlotte</v>
      </c>
      <c r="R15" s="54" t="str">
        <f t="shared" si="8"/>
        <v/>
      </c>
      <c r="S15" s="45">
        <v>3</v>
      </c>
      <c r="T15" s="55" t="str">
        <f t="shared" si="1"/>
        <v>Julien</v>
      </c>
      <c r="U15" s="54" t="str">
        <f t="shared" si="13"/>
        <v/>
      </c>
      <c r="V15" s="45">
        <v>2</v>
      </c>
      <c r="W15" s="55" t="str">
        <f t="shared" si="2"/>
        <v>Charlotte</v>
      </c>
      <c r="X15" s="54" t="str">
        <f t="shared" si="9"/>
        <v/>
      </c>
      <c r="Y15" s="45">
        <v>3</v>
      </c>
      <c r="Z15" s="55" t="str">
        <f t="shared" si="3"/>
        <v>Julien</v>
      </c>
      <c r="AA15" s="54" t="str">
        <f t="shared" si="10"/>
        <v/>
      </c>
      <c r="AB15" s="45">
        <v>5</v>
      </c>
      <c r="AC15" s="55" t="str">
        <f t="shared" si="15"/>
        <v>JC</v>
      </c>
      <c r="AD15" s="54" t="str">
        <f t="shared" si="11"/>
        <v/>
      </c>
      <c r="AE15" s="45">
        <v>2</v>
      </c>
      <c r="AF15" s="55" t="str">
        <f t="shared" si="16"/>
        <v>Charlotte</v>
      </c>
      <c r="AG15" s="56" t="str">
        <f t="shared" si="12"/>
        <v/>
      </c>
      <c r="AH15" s="1"/>
    </row>
    <row r="16" spans="1:35" ht="21" customHeight="1" x14ac:dyDescent="0.15">
      <c r="A16" s="8">
        <v>4</v>
      </c>
      <c r="B16" s="9" t="str">
        <f t="shared" si="0"/>
        <v>Flauraud II (Guilbot J.)</v>
      </c>
      <c r="C16" s="10">
        <v>42788</v>
      </c>
      <c r="D16" s="6">
        <v>13</v>
      </c>
      <c r="E16" s="7">
        <v>13</v>
      </c>
      <c r="F16" s="6">
        <v>0</v>
      </c>
      <c r="G16" s="7">
        <v>0</v>
      </c>
      <c r="H16" s="6">
        <v>0</v>
      </c>
      <c r="I16" s="7">
        <v>0</v>
      </c>
      <c r="J16" s="1">
        <f t="shared" si="4"/>
        <v>2</v>
      </c>
      <c r="K16" s="1">
        <f t="shared" si="5"/>
        <v>0</v>
      </c>
      <c r="L16" s="1">
        <f t="shared" si="6"/>
        <v>0</v>
      </c>
      <c r="M16" s="1"/>
      <c r="N16" s="26">
        <f t="shared" si="7"/>
        <v>2</v>
      </c>
      <c r="O16" s="11"/>
      <c r="P16" s="44">
        <v>1</v>
      </c>
      <c r="Q16" s="53" t="str">
        <f t="shared" si="14"/>
        <v>Laure</v>
      </c>
      <c r="R16" s="54">
        <f t="shared" si="8"/>
        <v>2</v>
      </c>
      <c r="S16" s="45">
        <v>2</v>
      </c>
      <c r="T16" s="55" t="str">
        <f t="shared" si="1"/>
        <v>Charlotte</v>
      </c>
      <c r="U16" s="54" t="str">
        <f t="shared" si="13"/>
        <v>2</v>
      </c>
      <c r="V16" s="45">
        <v>3</v>
      </c>
      <c r="W16" s="55" t="str">
        <f t="shared" si="2"/>
        <v>Julien</v>
      </c>
      <c r="X16" s="54" t="str">
        <f t="shared" si="9"/>
        <v>2</v>
      </c>
      <c r="Y16" s="45">
        <v>4</v>
      </c>
      <c r="Z16" s="55" t="str">
        <f t="shared" si="3"/>
        <v>Jérôme</v>
      </c>
      <c r="AA16" s="54" t="str">
        <f t="shared" si="10"/>
        <v/>
      </c>
      <c r="AB16" s="45">
        <v>1</v>
      </c>
      <c r="AC16" s="55" t="str">
        <f t="shared" si="15"/>
        <v>Laure</v>
      </c>
      <c r="AD16" s="54" t="str">
        <f t="shared" si="11"/>
        <v/>
      </c>
      <c r="AE16" s="45">
        <v>3</v>
      </c>
      <c r="AF16" s="55" t="str">
        <f t="shared" si="16"/>
        <v>Julien</v>
      </c>
      <c r="AG16" s="56" t="str">
        <f t="shared" si="12"/>
        <v/>
      </c>
      <c r="AH16" s="1"/>
    </row>
    <row r="17" spans="1:34" ht="21" customHeight="1" x14ac:dyDescent="0.15">
      <c r="A17" s="8">
        <v>5</v>
      </c>
      <c r="B17" s="9" t="str">
        <f t="shared" si="0"/>
        <v>Rodez Agglo (Delon Y.)</v>
      </c>
      <c r="C17" s="10">
        <v>42795</v>
      </c>
      <c r="D17" s="6">
        <v>1</v>
      </c>
      <c r="E17" s="7">
        <v>0</v>
      </c>
      <c r="F17" s="6">
        <v>0</v>
      </c>
      <c r="G17" s="7">
        <v>0</v>
      </c>
      <c r="H17" s="6">
        <v>0</v>
      </c>
      <c r="I17" s="7">
        <v>0</v>
      </c>
      <c r="J17" s="1">
        <f t="shared" si="4"/>
        <v>0</v>
      </c>
      <c r="K17" s="1">
        <f t="shared" si="5"/>
        <v>0</v>
      </c>
      <c r="L17" s="1">
        <f t="shared" si="6"/>
        <v>0</v>
      </c>
      <c r="M17" s="1"/>
      <c r="N17" s="26">
        <f t="shared" si="7"/>
        <v>0</v>
      </c>
      <c r="O17" s="11"/>
      <c r="P17" s="44">
        <v>2</v>
      </c>
      <c r="Q17" s="53" t="str">
        <f t="shared" si="14"/>
        <v>Charlotte</v>
      </c>
      <c r="R17" s="54" t="str">
        <f t="shared" si="8"/>
        <v/>
      </c>
      <c r="S17" s="45">
        <v>1</v>
      </c>
      <c r="T17" s="55" t="str">
        <f t="shared" si="1"/>
        <v>Laure</v>
      </c>
      <c r="U17" s="54" t="str">
        <f t="shared" si="13"/>
        <v/>
      </c>
      <c r="V17" s="45">
        <v>4</v>
      </c>
      <c r="W17" s="55" t="str">
        <f t="shared" si="2"/>
        <v>Jérôme</v>
      </c>
      <c r="X17" s="54" t="str">
        <f t="shared" si="9"/>
        <v/>
      </c>
      <c r="Y17" s="45">
        <v>5</v>
      </c>
      <c r="Z17" s="55" t="str">
        <f t="shared" si="3"/>
        <v>JC</v>
      </c>
      <c r="AA17" s="54" t="str">
        <f t="shared" si="10"/>
        <v/>
      </c>
      <c r="AB17" s="45">
        <v>2</v>
      </c>
      <c r="AC17" s="55" t="str">
        <f t="shared" si="15"/>
        <v>Charlotte</v>
      </c>
      <c r="AD17" s="54" t="str">
        <f t="shared" si="11"/>
        <v/>
      </c>
      <c r="AE17" s="45">
        <v>4</v>
      </c>
      <c r="AF17" s="55" t="str">
        <f t="shared" si="16"/>
        <v>Jérôme</v>
      </c>
      <c r="AG17" s="56" t="str">
        <f t="shared" si="12"/>
        <v/>
      </c>
      <c r="AH17" s="1"/>
    </row>
    <row r="18" spans="1:34" ht="21" customHeight="1" x14ac:dyDescent="0.15">
      <c r="A18" s="8">
        <v>6</v>
      </c>
      <c r="B18" s="9" t="str">
        <f t="shared" si="0"/>
        <v>C Hôpital G J Puel III (Massol C.)</v>
      </c>
      <c r="C18" s="10">
        <v>42809</v>
      </c>
      <c r="D18" s="6">
        <v>0</v>
      </c>
      <c r="E18" s="7">
        <v>0</v>
      </c>
      <c r="F18" s="6">
        <v>0</v>
      </c>
      <c r="G18" s="7">
        <v>0</v>
      </c>
      <c r="H18" s="6">
        <v>0</v>
      </c>
      <c r="I18" s="7">
        <v>0</v>
      </c>
      <c r="J18" s="1">
        <f t="shared" si="4"/>
        <v>0</v>
      </c>
      <c r="K18" s="1">
        <f t="shared" si="5"/>
        <v>0</v>
      </c>
      <c r="L18" s="1">
        <f t="shared" si="6"/>
        <v>0</v>
      </c>
      <c r="M18" s="1"/>
      <c r="N18" s="26">
        <f t="shared" si="7"/>
        <v>0</v>
      </c>
      <c r="O18" s="11"/>
      <c r="P18" s="44">
        <v>3</v>
      </c>
      <c r="Q18" s="53" t="str">
        <f t="shared" si="14"/>
        <v>Julien</v>
      </c>
      <c r="R18" s="54" t="str">
        <f t="shared" si="8"/>
        <v/>
      </c>
      <c r="S18" s="45">
        <v>4</v>
      </c>
      <c r="T18" s="55" t="str">
        <f t="shared" si="1"/>
        <v>Jérôme</v>
      </c>
      <c r="U18" s="54" t="str">
        <f t="shared" si="13"/>
        <v/>
      </c>
      <c r="V18" s="45">
        <v>5</v>
      </c>
      <c r="W18" s="55" t="str">
        <f t="shared" si="2"/>
        <v>JC</v>
      </c>
      <c r="X18" s="54" t="str">
        <f t="shared" si="9"/>
        <v/>
      </c>
      <c r="Y18" s="45">
        <v>1</v>
      </c>
      <c r="Z18" s="55" t="str">
        <f t="shared" si="3"/>
        <v>Laure</v>
      </c>
      <c r="AA18" s="54" t="str">
        <f t="shared" si="10"/>
        <v/>
      </c>
      <c r="AB18" s="45">
        <v>3</v>
      </c>
      <c r="AC18" s="55" t="str">
        <f t="shared" si="15"/>
        <v>Julien</v>
      </c>
      <c r="AD18" s="54" t="str">
        <f t="shared" si="11"/>
        <v/>
      </c>
      <c r="AE18" s="45">
        <v>5</v>
      </c>
      <c r="AF18" s="55" t="str">
        <f t="shared" si="16"/>
        <v>JC</v>
      </c>
      <c r="AG18" s="56" t="str">
        <f t="shared" si="12"/>
        <v/>
      </c>
      <c r="AH18" s="1"/>
    </row>
    <row r="19" spans="1:34" ht="21" customHeight="1" x14ac:dyDescent="0.15">
      <c r="A19" s="8">
        <v>7</v>
      </c>
      <c r="B19" s="9" t="str">
        <f t="shared" si="0"/>
        <v>Mairie Onet III (Verlaguet P.)</v>
      </c>
      <c r="C19" s="10">
        <v>42816</v>
      </c>
      <c r="D19" s="6">
        <v>0</v>
      </c>
      <c r="E19" s="7">
        <v>0</v>
      </c>
      <c r="F19" s="6">
        <v>0</v>
      </c>
      <c r="G19" s="7">
        <v>0</v>
      </c>
      <c r="H19" s="6">
        <v>0</v>
      </c>
      <c r="I19" s="7">
        <v>0</v>
      </c>
      <c r="J19" s="1">
        <f t="shared" si="4"/>
        <v>0</v>
      </c>
      <c r="K19" s="1">
        <f t="shared" si="5"/>
        <v>0</v>
      </c>
      <c r="L19" s="1">
        <f t="shared" si="6"/>
        <v>0</v>
      </c>
      <c r="M19" s="1"/>
      <c r="N19" s="26">
        <f t="shared" si="7"/>
        <v>0</v>
      </c>
      <c r="O19" s="11"/>
      <c r="P19" s="44">
        <v>4</v>
      </c>
      <c r="Q19" s="53" t="str">
        <f t="shared" si="14"/>
        <v>Jérôme</v>
      </c>
      <c r="R19" s="54" t="str">
        <f t="shared" si="8"/>
        <v/>
      </c>
      <c r="S19" s="45">
        <v>5</v>
      </c>
      <c r="T19" s="55" t="str">
        <f t="shared" si="1"/>
        <v>JC</v>
      </c>
      <c r="U19" s="54" t="str">
        <f t="shared" si="13"/>
        <v/>
      </c>
      <c r="V19" s="45">
        <v>1</v>
      </c>
      <c r="W19" s="55" t="str">
        <f t="shared" si="2"/>
        <v>Laure</v>
      </c>
      <c r="X19" s="54" t="str">
        <f t="shared" si="9"/>
        <v/>
      </c>
      <c r="Y19" s="45">
        <v>2</v>
      </c>
      <c r="Z19" s="55" t="str">
        <f t="shared" si="3"/>
        <v>Charlotte</v>
      </c>
      <c r="AA19" s="54" t="str">
        <f t="shared" si="10"/>
        <v/>
      </c>
      <c r="AB19" s="45">
        <v>4</v>
      </c>
      <c r="AC19" s="55" t="str">
        <f t="shared" si="15"/>
        <v>Jérôme</v>
      </c>
      <c r="AD19" s="54" t="str">
        <f t="shared" si="11"/>
        <v/>
      </c>
      <c r="AE19" s="45">
        <v>1</v>
      </c>
      <c r="AF19" s="55" t="str">
        <f t="shared" si="16"/>
        <v>Laure</v>
      </c>
      <c r="AG19" s="56" t="str">
        <f t="shared" si="12"/>
        <v/>
      </c>
      <c r="AH19" s="1"/>
    </row>
    <row r="20" spans="1:34" ht="21" customHeight="1" x14ac:dyDescent="0.15">
      <c r="A20" s="8">
        <v>8</v>
      </c>
      <c r="B20" s="9" t="str">
        <f t="shared" si="0"/>
        <v>ATS Taxi (Feral C.)</v>
      </c>
      <c r="C20" s="10">
        <v>43007</v>
      </c>
      <c r="D20" s="6">
        <v>0</v>
      </c>
      <c r="E20" s="7">
        <v>0</v>
      </c>
      <c r="F20" s="6">
        <v>0</v>
      </c>
      <c r="G20" s="7">
        <v>0</v>
      </c>
      <c r="H20" s="6">
        <v>0</v>
      </c>
      <c r="I20" s="7">
        <v>0</v>
      </c>
      <c r="J20" s="1">
        <f t="shared" si="4"/>
        <v>0</v>
      </c>
      <c r="K20" s="1">
        <f t="shared" si="5"/>
        <v>0</v>
      </c>
      <c r="L20" s="1">
        <f t="shared" si="6"/>
        <v>0</v>
      </c>
      <c r="M20" s="1"/>
      <c r="N20" s="26">
        <f t="shared" si="7"/>
        <v>0</v>
      </c>
      <c r="O20" s="11"/>
      <c r="P20" s="46">
        <v>5</v>
      </c>
      <c r="Q20" s="57" t="str">
        <f t="shared" si="14"/>
        <v>JC</v>
      </c>
      <c r="R20" s="58" t="str">
        <f t="shared" si="8"/>
        <v/>
      </c>
      <c r="S20" s="47">
        <v>3</v>
      </c>
      <c r="T20" s="59" t="str">
        <f t="shared" si="1"/>
        <v>Julien</v>
      </c>
      <c r="U20" s="58" t="str">
        <f t="shared" si="13"/>
        <v/>
      </c>
      <c r="V20" s="47">
        <v>2</v>
      </c>
      <c r="W20" s="59" t="str">
        <f t="shared" si="2"/>
        <v>Charlotte</v>
      </c>
      <c r="X20" s="58" t="str">
        <f t="shared" si="9"/>
        <v/>
      </c>
      <c r="Y20" s="47">
        <v>3</v>
      </c>
      <c r="Z20" s="59" t="str">
        <f t="shared" si="3"/>
        <v>Julien</v>
      </c>
      <c r="AA20" s="58" t="str">
        <f t="shared" si="10"/>
        <v/>
      </c>
      <c r="AB20" s="47">
        <v>5</v>
      </c>
      <c r="AC20" s="59" t="str">
        <f t="shared" si="15"/>
        <v>JC</v>
      </c>
      <c r="AD20" s="58" t="str">
        <f t="shared" si="11"/>
        <v/>
      </c>
      <c r="AE20" s="47">
        <v>2</v>
      </c>
      <c r="AF20" s="59" t="str">
        <f t="shared" si="16"/>
        <v>Charlotte</v>
      </c>
      <c r="AG20" s="60" t="str">
        <f t="shared" si="12"/>
        <v/>
      </c>
      <c r="AH20" s="1"/>
    </row>
    <row r="21" spans="1:34" x14ac:dyDescent="0.15">
      <c r="A21" s="2"/>
      <c r="B21" s="14"/>
      <c r="C21" s="15"/>
      <c r="D21" s="1"/>
      <c r="E21" s="1"/>
      <c r="F21" s="1"/>
      <c r="G21" s="1"/>
      <c r="H21" s="1"/>
      <c r="I21" s="1"/>
      <c r="J21" s="1"/>
      <c r="K21" s="1"/>
      <c r="L21" s="1"/>
      <c r="M21" s="1"/>
      <c r="N21" s="26"/>
      <c r="O21" s="1"/>
      <c r="AH21" s="1"/>
    </row>
    <row r="22" spans="1:34" x14ac:dyDescent="0.15">
      <c r="A22" s="1"/>
      <c r="B22" s="17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26"/>
      <c r="O22" s="1"/>
      <c r="P22" s="31"/>
      <c r="Q22" s="36"/>
      <c r="R22" s="31"/>
      <c r="S22" s="1"/>
      <c r="T22" s="36"/>
      <c r="U22" s="38"/>
      <c r="V22" s="1"/>
      <c r="W22" s="1"/>
      <c r="X22" s="1"/>
      <c r="Y22" s="1"/>
      <c r="Z22" s="1"/>
      <c r="AA22" s="1"/>
      <c r="AB22" s="1"/>
      <c r="AC22" s="1"/>
      <c r="AD22" s="1"/>
      <c r="AE22" s="1"/>
    </row>
    <row r="23" spans="1:34" ht="12" customHeight="1" x14ac:dyDescent="0.25">
      <c r="A23" s="1"/>
      <c r="B23" s="33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62">
        <f>SUM(N4:N20)</f>
        <v>20</v>
      </c>
      <c r="O23" s="29"/>
      <c r="P23" s="41"/>
      <c r="Q23" s="35" t="s">
        <v>35</v>
      </c>
      <c r="R23" s="63">
        <f>SUMIF($Q$4:$Q$20,"laure",$R$4:$R$20)</f>
        <v>10</v>
      </c>
      <c r="S23" s="37"/>
      <c r="T23" s="48"/>
      <c r="U23" s="64">
        <f>SUMIF($T$4:$T$20,"Laure",$U$4:$U$20)</f>
        <v>0</v>
      </c>
      <c r="X23" s="65"/>
      <c r="AA23" s="65"/>
      <c r="AD23" s="65"/>
      <c r="AG23" s="65"/>
      <c r="AH23" s="66">
        <f>SUM(R23:AG23)</f>
        <v>10</v>
      </c>
    </row>
    <row r="24" spans="1:34" ht="15" x14ac:dyDescent="0.25">
      <c r="A24" s="32"/>
      <c r="B24" s="33"/>
      <c r="C24" s="32"/>
      <c r="P24" s="39"/>
      <c r="Q24" s="35" t="s">
        <v>36</v>
      </c>
      <c r="R24" s="63">
        <f>SUMIF($Q$4:$Q$20,"Charlotte",$R$4:$R$20)</f>
        <v>0</v>
      </c>
      <c r="S24" s="37"/>
      <c r="T24" s="37"/>
      <c r="U24" s="64">
        <f>SUMIF($T$4:$T$20,"Charlotte",$U$4:$U$20)</f>
        <v>0</v>
      </c>
      <c r="X24" s="65"/>
      <c r="AA24" s="65"/>
      <c r="AD24" s="65"/>
      <c r="AG24" s="65"/>
      <c r="AH24" s="66"/>
    </row>
    <row r="25" spans="1:34" ht="15" x14ac:dyDescent="0.25">
      <c r="A25" s="32"/>
      <c r="B25" s="33"/>
      <c r="C25" s="32"/>
      <c r="P25" s="39"/>
      <c r="Q25" s="35" t="s">
        <v>37</v>
      </c>
      <c r="R25" s="63">
        <f>SUMIF($Q$4:$Q$20,"Julien",$R$4:$R$20)</f>
        <v>4</v>
      </c>
      <c r="T25" s="37"/>
      <c r="U25" s="64">
        <f>SUMIF($T$4:$T$20,"Julien",$U$4:$U$20)</f>
        <v>0</v>
      </c>
      <c r="X25" s="65"/>
      <c r="AA25" s="65"/>
      <c r="AD25" s="65"/>
      <c r="AG25" s="65"/>
      <c r="AH25" s="66"/>
    </row>
    <row r="26" spans="1:34" ht="15" x14ac:dyDescent="0.25">
      <c r="A26" s="32"/>
      <c r="B26"/>
      <c r="C26" s="32"/>
      <c r="P26" s="39"/>
      <c r="Q26" s="35" t="s">
        <v>38</v>
      </c>
      <c r="R26" s="63">
        <f>SUMIF($Q$4:$Q$20,"Jérôme",$R$4:$R$20)</f>
        <v>4</v>
      </c>
      <c r="T26" s="37"/>
      <c r="U26" s="64">
        <f>SUMIF($T$4:$T$20,"Jérôme",$U$4:$U$20)</f>
        <v>0</v>
      </c>
      <c r="X26" s="65"/>
      <c r="AA26" s="65"/>
      <c r="AD26" s="65"/>
      <c r="AG26" s="65"/>
      <c r="AH26" s="66"/>
    </row>
    <row r="27" spans="1:34" ht="15" x14ac:dyDescent="0.25">
      <c r="A27" s="32"/>
      <c r="B27" s="33"/>
      <c r="C27" s="32"/>
      <c r="P27" s="40"/>
      <c r="Q27" s="35" t="s">
        <v>26</v>
      </c>
      <c r="R27" s="63">
        <f>SUMIF($Q$4:$Q$20,"JC",$R$4:$R$20)</f>
        <v>0</v>
      </c>
      <c r="T27" s="37"/>
      <c r="U27" s="64">
        <f>SUMIF($T$4:$T$20,"JC",$U$4:$U$20)</f>
        <v>0</v>
      </c>
      <c r="X27" s="65"/>
      <c r="AA27" s="65"/>
      <c r="AD27" s="65"/>
      <c r="AG27" s="65"/>
      <c r="AH27" s="66"/>
    </row>
    <row r="28" spans="1:34" ht="15" hidden="1" x14ac:dyDescent="0.25">
      <c r="A28" s="32"/>
      <c r="B28" s="33"/>
      <c r="C28" s="32"/>
      <c r="P28" s="30"/>
      <c r="Q28" s="34"/>
    </row>
    <row r="29" spans="1:34" ht="15" hidden="1" x14ac:dyDescent="0.25">
      <c r="A29" s="32"/>
      <c r="B29" s="33"/>
      <c r="C29" s="32"/>
      <c r="P29" s="30"/>
      <c r="Q29" s="34"/>
    </row>
    <row r="30" spans="1:34" hidden="1" x14ac:dyDescent="0.2">
      <c r="A30" s="5" t="s">
        <v>15</v>
      </c>
      <c r="B30" s="5" t="s">
        <v>16</v>
      </c>
      <c r="P30" s="30"/>
      <c r="Q30" s="34"/>
    </row>
    <row r="31" spans="1:34" hidden="1" x14ac:dyDescent="0.2">
      <c r="B31" s="5"/>
      <c r="P31" s="30"/>
      <c r="Q31" s="34"/>
    </row>
    <row r="32" spans="1:34" hidden="1" x14ac:dyDescent="0.2">
      <c r="A32" s="5">
        <v>1</v>
      </c>
      <c r="B32" s="18" t="s">
        <v>0</v>
      </c>
      <c r="P32" s="30"/>
      <c r="Q32" s="34"/>
    </row>
    <row r="33" spans="1:17" hidden="1" x14ac:dyDescent="0.2">
      <c r="A33" s="5">
        <v>2</v>
      </c>
      <c r="B33" s="18" t="s">
        <v>1</v>
      </c>
      <c r="P33" s="30"/>
      <c r="Q33" s="34"/>
    </row>
    <row r="34" spans="1:17" hidden="1" x14ac:dyDescent="0.2">
      <c r="A34" s="5">
        <v>3</v>
      </c>
      <c r="B34" s="18" t="s">
        <v>2</v>
      </c>
      <c r="P34" s="30"/>
      <c r="Q34" s="34"/>
    </row>
    <row r="35" spans="1:17" hidden="1" x14ac:dyDescent="0.2">
      <c r="A35" s="5">
        <v>4</v>
      </c>
      <c r="B35" s="18" t="s">
        <v>3</v>
      </c>
      <c r="P35" s="30"/>
      <c r="Q35" s="34"/>
    </row>
    <row r="36" spans="1:17" hidden="1" x14ac:dyDescent="0.2">
      <c r="A36" s="5">
        <v>5</v>
      </c>
      <c r="B36" s="18" t="s">
        <v>4</v>
      </c>
      <c r="P36" s="30"/>
      <c r="Q36" s="34"/>
    </row>
    <row r="37" spans="1:17" hidden="1" x14ac:dyDescent="0.2">
      <c r="A37" s="5">
        <v>6</v>
      </c>
      <c r="B37" s="18" t="s">
        <v>5</v>
      </c>
      <c r="P37" s="30"/>
      <c r="Q37" s="34"/>
    </row>
    <row r="38" spans="1:17" hidden="1" x14ac:dyDescent="0.2">
      <c r="A38" s="5">
        <v>7</v>
      </c>
      <c r="B38" s="18" t="s">
        <v>6</v>
      </c>
      <c r="P38" s="30"/>
      <c r="Q38" s="34"/>
    </row>
    <row r="39" spans="1:17" hidden="1" x14ac:dyDescent="0.2">
      <c r="A39" s="5">
        <v>8</v>
      </c>
      <c r="B39" s="18" t="s">
        <v>19</v>
      </c>
      <c r="P39" s="30"/>
      <c r="Q39" s="34"/>
    </row>
    <row r="40" spans="1:17" hidden="1" x14ac:dyDescent="0.2">
      <c r="A40" s="5">
        <v>9</v>
      </c>
      <c r="B40" s="18" t="s">
        <v>7</v>
      </c>
      <c r="P40" s="30"/>
      <c r="Q40" s="34"/>
    </row>
    <row r="41" spans="1:17" hidden="1" x14ac:dyDescent="0.2">
      <c r="A41" s="5">
        <v>10</v>
      </c>
      <c r="B41" s="18" t="s">
        <v>8</v>
      </c>
      <c r="P41" s="30"/>
      <c r="Q41" s="34"/>
    </row>
    <row r="42" spans="1:17" hidden="1" x14ac:dyDescent="0.2">
      <c r="A42" s="19">
        <v>11</v>
      </c>
      <c r="B42" s="20" t="s">
        <v>9</v>
      </c>
      <c r="P42" s="30"/>
      <c r="Q42" s="34"/>
    </row>
    <row r="43" spans="1:17" hidden="1" x14ac:dyDescent="0.2">
      <c r="A43" s="5">
        <v>12</v>
      </c>
      <c r="B43" s="18" t="s">
        <v>10</v>
      </c>
      <c r="P43" s="30"/>
      <c r="Q43" s="34"/>
    </row>
    <row r="44" spans="1:17" hidden="1" x14ac:dyDescent="0.2">
      <c r="A44" s="5">
        <v>13</v>
      </c>
      <c r="B44" s="18" t="s">
        <v>11</v>
      </c>
      <c r="P44" s="30"/>
      <c r="Q44" s="34"/>
    </row>
    <row r="45" spans="1:17" hidden="1" x14ac:dyDescent="0.2">
      <c r="A45" s="5">
        <v>14</v>
      </c>
      <c r="B45" s="18" t="s">
        <v>12</v>
      </c>
      <c r="P45" s="30"/>
      <c r="Q45" s="34"/>
    </row>
    <row r="46" spans="1:17" hidden="1" x14ac:dyDescent="0.2">
      <c r="A46" s="5">
        <v>15</v>
      </c>
      <c r="B46" s="18" t="s">
        <v>13</v>
      </c>
      <c r="P46" s="30"/>
      <c r="Q46" s="34"/>
    </row>
    <row r="47" spans="1:17" hidden="1" x14ac:dyDescent="0.2">
      <c r="A47" s="5">
        <v>16</v>
      </c>
      <c r="B47" s="18" t="s">
        <v>14</v>
      </c>
      <c r="P47" s="30"/>
      <c r="Q47" s="34"/>
    </row>
    <row r="48" spans="1:17" hidden="1" x14ac:dyDescent="0.2">
      <c r="A48" s="21" t="s">
        <v>17</v>
      </c>
      <c r="B48" s="18" t="s">
        <v>18</v>
      </c>
      <c r="P48" s="30"/>
      <c r="Q48" s="34"/>
    </row>
    <row r="49" spans="1:17" hidden="1" x14ac:dyDescent="0.2">
      <c r="P49" s="30"/>
      <c r="Q49" s="34"/>
    </row>
    <row r="50" spans="1:17" hidden="1" x14ac:dyDescent="0.2">
      <c r="A50" s="5" t="s">
        <v>28</v>
      </c>
      <c r="B50" s="18" t="s">
        <v>27</v>
      </c>
      <c r="P50" s="30"/>
      <c r="Q50" s="34"/>
    </row>
    <row r="51" spans="1:17" hidden="1" x14ac:dyDescent="0.2">
      <c r="A51" s="5">
        <v>1</v>
      </c>
      <c r="B51" s="18" t="s">
        <v>29</v>
      </c>
      <c r="P51" s="30"/>
      <c r="Q51" s="34"/>
    </row>
    <row r="52" spans="1:17" hidden="1" x14ac:dyDescent="0.2">
      <c r="A52" s="5">
        <v>2</v>
      </c>
      <c r="B52" s="18" t="s">
        <v>30</v>
      </c>
      <c r="P52" s="30"/>
      <c r="Q52" s="34"/>
    </row>
    <row r="53" spans="1:17" hidden="1" x14ac:dyDescent="0.2">
      <c r="A53" s="5">
        <v>3</v>
      </c>
      <c r="B53" s="18" t="s">
        <v>31</v>
      </c>
    </row>
    <row r="54" spans="1:17" hidden="1" x14ac:dyDescent="0.2">
      <c r="A54" s="5">
        <v>4</v>
      </c>
      <c r="B54" s="18" t="s">
        <v>32</v>
      </c>
    </row>
    <row r="55" spans="1:17" hidden="1" x14ac:dyDescent="0.2">
      <c r="A55" s="5">
        <v>5</v>
      </c>
      <c r="B55" s="18" t="s">
        <v>26</v>
      </c>
    </row>
    <row r="56" spans="1:17" hidden="1" x14ac:dyDescent="0.2"/>
    <row r="57" spans="1:17" hidden="1" x14ac:dyDescent="0.2"/>
  </sheetData>
  <mergeCells count="11">
    <mergeCell ref="C1:C2"/>
    <mergeCell ref="B1:B2"/>
    <mergeCell ref="A1:A2"/>
    <mergeCell ref="Q1:AG1"/>
    <mergeCell ref="D1:E1"/>
    <mergeCell ref="F1:G1"/>
    <mergeCell ref="H1:I1"/>
    <mergeCell ref="N1:N2"/>
    <mergeCell ref="P2:X2"/>
    <mergeCell ref="Y2:AD2"/>
    <mergeCell ref="AE2:AG2"/>
  </mergeCells>
  <conditionalFormatting sqref="P4:P20">
    <cfRule type="cellIs" dxfId="0" priority="6" operator="equal">
      <formula>"Julien"</formula>
    </cfRule>
  </conditionalFormatting>
  <pageMargins left="0" right="0" top="0" bottom="0" header="0" footer="0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club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Jean-Christian DUSSUTOUR</dc:creator>
  <cp:lastModifiedBy>Jean-Christian DUSSUTOUR</cp:lastModifiedBy>
  <cp:lastPrinted>2017-11-16T15:56:55Z</cp:lastPrinted>
  <dcterms:created xsi:type="dcterms:W3CDTF">2017-11-13T12:27:45Z</dcterms:created>
  <dcterms:modified xsi:type="dcterms:W3CDTF">2017-11-17T14:37:15Z</dcterms:modified>
</cp:coreProperties>
</file>