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defaultThemeVersion="124226"/>
  <bookViews>
    <workbookView xWindow="-15" yWindow="585" windowWidth="15480" windowHeight="5340"/>
  </bookViews>
  <sheets>
    <sheet name="Menu" sheetId="6" r:id="rId1"/>
    <sheet name="Calendrier" sheetId="23" r:id="rId2"/>
    <sheet name="Données" sheetId="2" r:id="rId3"/>
    <sheet name="BD_CAL" sheetId="3" r:id="rId4"/>
    <sheet name="day" sheetId="18" r:id="rId5"/>
    <sheet name="Month" sheetId="17" r:id="rId6"/>
    <sheet name="week" sheetId="16" r:id="rId7"/>
    <sheet name="week viewer" sheetId="20" r:id="rId8"/>
    <sheet name="day viewer" sheetId="22" r:id="rId9"/>
    <sheet name="Feuil1" sheetId="21" state="hidden" r:id="rId10"/>
  </sheets>
  <functionGroups builtInGroupCount="17"/>
  <definedNames>
    <definedName name="_xlnm._FilterDatabase" localSheetId="3" hidden="1">BD_CAL!$A$1:$I$1</definedName>
    <definedName name="_xlnm._FilterDatabase" localSheetId="1" hidden="1">Calendrier!$A$2:$G$3499</definedName>
    <definedName name="Externe">OFFSET(Données!$F$2,,,COUNTA(Données!$F:$F)-1)</definedName>
    <definedName name="Fériés">Données!$B$2:$B$25</definedName>
    <definedName name="HorairesBis">Calendrier!$D$4:$D$33</definedName>
    <definedName name="institutionnelle">OFFSET(Données!$G$2,,,COUNTA(Données!$G:$G)-1)</definedName>
    <definedName name="interne">OFFSET(Données!$E$2,,,COUNTA(Données!$E:$E)-1)</definedName>
    <definedName name="LISTE_mois">OFFSET(Données!$J$1,MONTH(Calendrier!$E$3)-1,,12-MONTH(Calendrier!$E$3)+1)</definedName>
    <definedName name="RechDateEtHeure">OFFSET(BD_CAL!$H$1,1,,COUNTA(BD_CAL!$H:$H)-1)</definedName>
    <definedName name="saisie">OFFSET(BD_CAL!$A$1:$F$1,1,,COUNTA(BD_CAL!$A:$A)-1)</definedName>
    <definedName name="Salles">OFFSET(Données!$C$1,1,,COUNTA(Données!$C:$C)-1)</definedName>
    <definedName name="valunique">OFFSET(BD_CAL!$G$1,1,,COUNTA(BD_CAL!$G:$G)-1)</definedName>
    <definedName name="_xlnm.Print_Area" localSheetId="4">day!$B$2:$Q$33</definedName>
    <definedName name="_xlnm.Print_Area" localSheetId="8">'day viewer'!$B$2:$C$33</definedName>
    <definedName name="_xlnm.Print_Area" localSheetId="0">Menu!$A$1:$R$28</definedName>
    <definedName name="_xlnm.Print_Area" localSheetId="6">week!$B$2:$Z$33</definedName>
    <definedName name="_xlnm.Print_Area" localSheetId="7">'week viewer'!$B$2:$E$33</definedName>
  </definedNames>
  <calcPr calcId="145621"/>
</workbook>
</file>

<file path=xl/calcChain.xml><?xml version="1.0" encoding="utf-8"?>
<calcChain xmlns="http://schemas.openxmlformats.org/spreadsheetml/2006/main">
  <c r="O33" i="23" l="1"/>
  <c r="K33" i="23"/>
  <c r="I33" i="23"/>
  <c r="O32" i="23"/>
  <c r="I32" i="23"/>
  <c r="O31" i="23"/>
  <c r="I31" i="23"/>
  <c r="O30" i="23"/>
  <c r="K30" i="23"/>
  <c r="I30" i="23"/>
  <c r="O29" i="23"/>
  <c r="K29" i="23"/>
  <c r="I29" i="23"/>
  <c r="O28" i="23"/>
  <c r="K28" i="23"/>
  <c r="I28" i="23"/>
  <c r="O27" i="23"/>
  <c r="I27" i="23"/>
  <c r="O26" i="23"/>
  <c r="I26" i="23"/>
  <c r="O25" i="23"/>
  <c r="K25" i="23"/>
  <c r="I25" i="23"/>
  <c r="O24" i="23"/>
  <c r="K24" i="23"/>
  <c r="I24" i="23"/>
  <c r="O23" i="23"/>
  <c r="K23" i="23"/>
  <c r="I23" i="23"/>
  <c r="O22" i="23"/>
  <c r="I22" i="23"/>
  <c r="O21" i="23"/>
  <c r="I21" i="23"/>
  <c r="O20" i="23"/>
  <c r="K20" i="23"/>
  <c r="I20" i="23"/>
  <c r="O19" i="23"/>
  <c r="K19" i="23"/>
  <c r="I19" i="23"/>
  <c r="O18" i="23"/>
  <c r="K18" i="23"/>
  <c r="I18" i="23"/>
  <c r="O17" i="23"/>
  <c r="I17" i="23"/>
  <c r="O16" i="23"/>
  <c r="I16" i="23"/>
  <c r="O15" i="23"/>
  <c r="K15" i="23"/>
  <c r="I15" i="23"/>
  <c r="O14" i="23"/>
  <c r="K14" i="23"/>
  <c r="I14" i="23"/>
  <c r="O13" i="23"/>
  <c r="K13" i="23"/>
  <c r="I13" i="23"/>
  <c r="O12" i="23"/>
  <c r="I12" i="23"/>
  <c r="O11" i="23"/>
  <c r="I11" i="23"/>
  <c r="O10" i="23"/>
  <c r="K10" i="23"/>
  <c r="I10" i="23"/>
  <c r="O9" i="23"/>
  <c r="K9" i="23"/>
  <c r="I9" i="23"/>
  <c r="O8" i="23"/>
  <c r="K8" i="23"/>
  <c r="I8" i="23"/>
  <c r="O7" i="23"/>
  <c r="I7" i="23"/>
  <c r="O6" i="23"/>
  <c r="I6" i="23"/>
  <c r="O5" i="23"/>
  <c r="K5" i="23"/>
  <c r="I5" i="23"/>
  <c r="O4" i="23"/>
  <c r="K4" i="23"/>
  <c r="I4" i="23"/>
  <c r="L3" i="23"/>
  <c r="E2" i="23"/>
  <c r="B1" i="23"/>
  <c r="N23" i="23" l="1"/>
  <c r="N18" i="23"/>
  <c r="N10" i="23"/>
  <c r="N8" i="23"/>
  <c r="L6" i="23"/>
  <c r="L5" i="23"/>
  <c r="M33" i="23"/>
  <c r="N30" i="23"/>
  <c r="N28" i="23"/>
  <c r="N25" i="23"/>
  <c r="M23" i="23"/>
  <c r="M18" i="23"/>
  <c r="N15" i="23"/>
  <c r="L11" i="23"/>
  <c r="M10" i="23"/>
  <c r="N5" i="23"/>
  <c r="M30" i="23"/>
  <c r="M5" i="23"/>
  <c r="L21" i="23"/>
  <c r="N4" i="23"/>
  <c r="M12" i="23"/>
  <c r="N21" i="23"/>
  <c r="M20" i="23"/>
  <c r="M14" i="23"/>
  <c r="M27" i="23"/>
  <c r="M32" i="23"/>
  <c r="M15" i="23"/>
  <c r="L20" i="23"/>
  <c r="L26" i="23"/>
  <c r="N9" i="23"/>
  <c r="N17" i="23"/>
  <c r="N24" i="23"/>
  <c r="N32" i="23"/>
  <c r="L7" i="23"/>
  <c r="L24" i="23"/>
  <c r="L4" i="23"/>
  <c r="M16" i="23"/>
  <c r="M31" i="23"/>
  <c r="M29" i="23"/>
  <c r="M4" i="23"/>
  <c r="M19" i="23"/>
  <c r="L30" i="23"/>
  <c r="M26" i="23"/>
  <c r="N7" i="23"/>
  <c r="N22" i="23"/>
  <c r="L22" i="23"/>
  <c r="L8" i="23"/>
  <c r="N6" i="23"/>
  <c r="M7" i="23"/>
  <c r="L18" i="23"/>
  <c r="L15" i="23"/>
  <c r="M22" i="23"/>
  <c r="L28" i="23"/>
  <c r="N33" i="23"/>
  <c r="L16" i="23"/>
  <c r="M13" i="23"/>
  <c r="M28" i="23"/>
  <c r="N19" i="23"/>
  <c r="N27" i="23"/>
  <c r="L33" i="23"/>
  <c r="L14" i="23"/>
  <c r="L29" i="23"/>
  <c r="L9" i="23"/>
  <c r="L17" i="23"/>
  <c r="N16" i="23"/>
  <c r="N26" i="23"/>
  <c r="L10" i="23"/>
  <c r="M9" i="23"/>
  <c r="M17" i="23"/>
  <c r="M24" i="23"/>
  <c r="M8" i="23"/>
  <c r="N20" i="23"/>
  <c r="L31" i="23"/>
  <c r="N31" i="23"/>
  <c r="N12" i="23"/>
  <c r="N29" i="23"/>
  <c r="M21" i="23"/>
  <c r="L32" i="23"/>
  <c r="M11" i="23"/>
  <c r="L19" i="23"/>
  <c r="L13" i="23"/>
  <c r="L23" i="23"/>
  <c r="N11" i="23"/>
  <c r="L25" i="23"/>
  <c r="N13" i="23"/>
  <c r="M25" i="23"/>
  <c r="N14" i="23"/>
  <c r="M6" i="23"/>
  <c r="L12" i="23"/>
  <c r="L27" i="23"/>
  <c r="E4" i="23"/>
  <c r="H4" i="23" s="1"/>
  <c r="E6" i="23"/>
  <c r="H6" i="23" s="1"/>
  <c r="E16" i="23"/>
  <c r="E28" i="23"/>
  <c r="E5" i="23"/>
  <c r="H5" i="23" s="1"/>
  <c r="E32" i="23"/>
  <c r="E15" i="23"/>
  <c r="H15" i="23" s="1"/>
  <c r="E26" i="23"/>
  <c r="E9" i="23"/>
  <c r="H9" i="23" s="1"/>
  <c r="E21" i="23"/>
  <c r="E11" i="23"/>
  <c r="H11" i="23" s="1"/>
  <c r="E18" i="23"/>
  <c r="E31" i="23"/>
  <c r="E14" i="23"/>
  <c r="H14" i="23" s="1"/>
  <c r="E24" i="23"/>
  <c r="E22" i="23"/>
  <c r="E29" i="23"/>
  <c r="E7" i="23"/>
  <c r="H7" i="23" s="1"/>
  <c r="E10" i="23"/>
  <c r="H10" i="23" s="1"/>
  <c r="E23" i="23"/>
  <c r="E8" i="23"/>
  <c r="H8" i="23" s="1"/>
  <c r="E13" i="23"/>
  <c r="H13" i="23" s="1"/>
  <c r="E27" i="23"/>
  <c r="E20" i="23"/>
  <c r="E33" i="23"/>
  <c r="E30" i="23"/>
  <c r="E25" i="23"/>
  <c r="E19" i="23"/>
  <c r="E17" i="23"/>
  <c r="E12" i="23"/>
  <c r="H12" i="23" s="1"/>
  <c r="E1" i="16"/>
  <c r="AH38" i="16" s="1"/>
  <c r="AE36" i="16"/>
  <c r="X36" i="16"/>
  <c r="Q36" i="16"/>
  <c r="J36" i="16"/>
  <c r="C36" i="16"/>
  <c r="B21" i="2"/>
  <c r="S1" i="6"/>
  <c r="A1" i="2"/>
  <c r="C3" i="22"/>
  <c r="G19" i="22" s="1"/>
  <c r="AE2" i="18"/>
  <c r="AE3" i="18"/>
  <c r="E1" i="20"/>
  <c r="B23" i="20" s="1"/>
  <c r="AE2" i="16"/>
  <c r="AG1" i="16"/>
  <c r="Q2" i="18"/>
  <c r="J2" i="18"/>
  <c r="C2" i="18"/>
  <c r="C2" i="16"/>
  <c r="J2" i="16"/>
  <c r="X2" i="16"/>
  <c r="Z1" i="16"/>
  <c r="X2" i="18"/>
  <c r="X3" i="18"/>
  <c r="Q3" i="18"/>
  <c r="J3" i="18"/>
  <c r="C3" i="18"/>
  <c r="E1" i="17"/>
  <c r="D1" i="17" s="1"/>
  <c r="F31" i="17" s="1"/>
  <c r="Q2" i="16"/>
  <c r="S1" i="16"/>
  <c r="L1" i="16"/>
  <c r="AI29" i="18" l="1"/>
  <c r="AE29" i="18" s="1"/>
  <c r="AH29" i="18" s="1"/>
  <c r="AB4" i="18"/>
  <c r="X4" i="18" s="1"/>
  <c r="AA4" i="18" s="1"/>
  <c r="H33" i="23"/>
  <c r="F33" i="23"/>
  <c r="F29" i="23"/>
  <c r="H29" i="23"/>
  <c r="H31" i="23"/>
  <c r="F31" i="23"/>
  <c r="F5" i="23"/>
  <c r="H19" i="23"/>
  <c r="F19" i="23"/>
  <c r="F23" i="23"/>
  <c r="H23" i="23"/>
  <c r="F18" i="23"/>
  <c r="H18" i="23"/>
  <c r="H28" i="23"/>
  <c r="F28" i="23"/>
  <c r="F12" i="23"/>
  <c r="F30" i="23"/>
  <c r="H30" i="23"/>
  <c r="F13" i="23"/>
  <c r="F7" i="23"/>
  <c r="F14" i="23"/>
  <c r="H21" i="23"/>
  <c r="F21" i="23"/>
  <c r="F32" i="23"/>
  <c r="H32" i="23"/>
  <c r="F6" i="23"/>
  <c r="F17" i="23"/>
  <c r="H17" i="23"/>
  <c r="F8" i="23"/>
  <c r="F9" i="23"/>
  <c r="F4" i="23"/>
  <c r="F20" i="23"/>
  <c r="H20" i="23"/>
  <c r="F22" i="23"/>
  <c r="H22" i="23"/>
  <c r="H26" i="23"/>
  <c r="F26" i="23"/>
  <c r="F25" i="23"/>
  <c r="H25" i="23"/>
  <c r="F27" i="23"/>
  <c r="H27" i="23"/>
  <c r="F10" i="23"/>
  <c r="H24" i="23"/>
  <c r="F24" i="23"/>
  <c r="F11" i="23"/>
  <c r="F15" i="23"/>
  <c r="H16" i="23"/>
  <c r="F16" i="23"/>
  <c r="N33" i="18"/>
  <c r="J33" i="18" s="1"/>
  <c r="K33" i="18" s="1"/>
  <c r="U19" i="18"/>
  <c r="Q19" i="18" s="1"/>
  <c r="T19" i="18" s="1"/>
  <c r="G13" i="18"/>
  <c r="C13" i="18" s="1"/>
  <c r="D13" i="18" s="1"/>
  <c r="M22" i="17"/>
  <c r="L22" i="17" s="1"/>
  <c r="C19" i="22"/>
  <c r="F19" i="22" s="1"/>
  <c r="AE38" i="16"/>
  <c r="B24" i="2"/>
  <c r="B18" i="2"/>
  <c r="B13" i="2"/>
  <c r="U25" i="18"/>
  <c r="Q25" i="18" s="1"/>
  <c r="R25" i="18" s="1"/>
  <c r="N26" i="18"/>
  <c r="J26" i="18" s="1"/>
  <c r="M26" i="18" s="1"/>
  <c r="AI11" i="18"/>
  <c r="AE11" i="18" s="1"/>
  <c r="AH11" i="18" s="1"/>
  <c r="B12" i="2"/>
  <c r="G31" i="18"/>
  <c r="C31" i="18" s="1"/>
  <c r="F31" i="18" s="1"/>
  <c r="AB15" i="18"/>
  <c r="X15" i="18" s="1"/>
  <c r="Y15" i="18" s="1"/>
  <c r="AI8" i="18"/>
  <c r="AE8" i="18" s="1"/>
  <c r="AF8" i="18" s="1"/>
  <c r="AI28" i="18"/>
  <c r="AE28" i="18" s="1"/>
  <c r="AH28" i="18" s="1"/>
  <c r="F10" i="17"/>
  <c r="C10" i="17" s="1"/>
  <c r="AI18" i="18"/>
  <c r="AE18" i="18" s="1"/>
  <c r="AF18" i="18" s="1"/>
  <c r="AI17" i="18"/>
  <c r="AE17" i="18" s="1"/>
  <c r="AH17" i="18" s="1"/>
  <c r="G31" i="22"/>
  <c r="C31" i="22" s="1"/>
  <c r="F31" i="22" s="1"/>
  <c r="AI7" i="18"/>
  <c r="AE7" i="18" s="1"/>
  <c r="AF7" i="18" s="1"/>
  <c r="AI24" i="18"/>
  <c r="AE24" i="18" s="1"/>
  <c r="AF24" i="18" s="1"/>
  <c r="AI33" i="18"/>
  <c r="AE33" i="18" s="1"/>
  <c r="AH33" i="18" s="1"/>
  <c r="AI14" i="18"/>
  <c r="AE14" i="18" s="1"/>
  <c r="AF14" i="18" s="1"/>
  <c r="AI27" i="18"/>
  <c r="AE27" i="18" s="1"/>
  <c r="AH27" i="18" s="1"/>
  <c r="AI13" i="18"/>
  <c r="AE13" i="18" s="1"/>
  <c r="AF13" i="18" s="1"/>
  <c r="M31" i="16"/>
  <c r="J31" i="16" s="1"/>
  <c r="P9" i="16"/>
  <c r="P25" i="16"/>
  <c r="B3" i="2"/>
  <c r="B4" i="2" s="1"/>
  <c r="B7" i="2" s="1"/>
  <c r="T14" i="16"/>
  <c r="R14" i="16" s="1"/>
  <c r="T16" i="16"/>
  <c r="Q16" i="16" s="1"/>
  <c r="M30" i="16"/>
  <c r="L30" i="16" s="1"/>
  <c r="W14" i="16"/>
  <c r="W33" i="16"/>
  <c r="AH13" i="16"/>
  <c r="AE13" i="16" s="1"/>
  <c r="B11" i="2"/>
  <c r="B9" i="2"/>
  <c r="B15" i="2"/>
  <c r="B22" i="2"/>
  <c r="B25" i="2"/>
  <c r="B30" i="16"/>
  <c r="F25" i="16"/>
  <c r="E25" i="16" s="1"/>
  <c r="M9" i="16"/>
  <c r="L9" i="16" s="1"/>
  <c r="F17" i="17"/>
  <c r="E17" i="17" s="1"/>
  <c r="W20" i="16"/>
  <c r="AH9" i="16"/>
  <c r="AF9" i="16" s="1"/>
  <c r="M32" i="16"/>
  <c r="L32" i="16" s="1"/>
  <c r="AA5" i="16"/>
  <c r="X5" i="16" s="1"/>
  <c r="AD24" i="16"/>
  <c r="B10" i="2"/>
  <c r="B6" i="2"/>
  <c r="B17" i="2"/>
  <c r="B23" i="2"/>
  <c r="B2" i="2"/>
  <c r="B5" i="2"/>
  <c r="B14" i="2"/>
  <c r="F11" i="16"/>
  <c r="C11" i="16" s="1"/>
  <c r="F18" i="16"/>
  <c r="E18" i="16" s="1"/>
  <c r="B15" i="16"/>
  <c r="T24" i="16"/>
  <c r="S24" i="16" s="1"/>
  <c r="AA12" i="16"/>
  <c r="Y12" i="16" s="1"/>
  <c r="AD20" i="16"/>
  <c r="N32" i="18"/>
  <c r="J32" i="18" s="1"/>
  <c r="M32" i="18" s="1"/>
  <c r="AE37" i="16"/>
  <c r="I48" i="16"/>
  <c r="W58" i="16"/>
  <c r="F54" i="16"/>
  <c r="C54" i="16" s="1"/>
  <c r="M53" i="16"/>
  <c r="K53" i="16" s="1"/>
  <c r="T40" i="16"/>
  <c r="S40" i="16" s="1"/>
  <c r="AH57" i="16"/>
  <c r="AG57" i="16" s="1"/>
  <c r="T6" i="16"/>
  <c r="J3" i="16"/>
  <c r="M19" i="16"/>
  <c r="L19" i="16" s="1"/>
  <c r="F4" i="16"/>
  <c r="M21" i="16"/>
  <c r="J21" i="16" s="1"/>
  <c r="B13" i="16"/>
  <c r="T17" i="16"/>
  <c r="P29" i="16"/>
  <c r="I18" i="16"/>
  <c r="M26" i="16"/>
  <c r="B28" i="16"/>
  <c r="T7" i="16"/>
  <c r="Q7" i="16" s="1"/>
  <c r="B14" i="16"/>
  <c r="F20" i="16"/>
  <c r="D20" i="16" s="1"/>
  <c r="X3" i="16"/>
  <c r="AA23" i="16"/>
  <c r="AA18" i="16"/>
  <c r="Z18" i="16" s="1"/>
  <c r="W13" i="16"/>
  <c r="AD8" i="16"/>
  <c r="AH15" i="16"/>
  <c r="AE15" i="16" s="1"/>
  <c r="AD4" i="16"/>
  <c r="AH30" i="16"/>
  <c r="AF30" i="16" s="1"/>
  <c r="AD25" i="16"/>
  <c r="P39" i="16"/>
  <c r="AD49" i="16"/>
  <c r="I62" i="16"/>
  <c r="F47" i="16"/>
  <c r="D47" i="16" s="1"/>
  <c r="M44" i="16"/>
  <c r="J44" i="16" s="1"/>
  <c r="AA59" i="16"/>
  <c r="Z59" i="16" s="1"/>
  <c r="AH44" i="16"/>
  <c r="AG44" i="16" s="1"/>
  <c r="M4" i="16"/>
  <c r="J4" i="16" s="1"/>
  <c r="T4" i="16"/>
  <c r="S4" i="16" s="1"/>
  <c r="T21" i="16"/>
  <c r="R21" i="16" s="1"/>
  <c r="P8" i="16"/>
  <c r="T22" i="16"/>
  <c r="R22" i="16" s="1"/>
  <c r="M14" i="16"/>
  <c r="J14" i="16" s="1"/>
  <c r="I20" i="16"/>
  <c r="B33" i="16"/>
  <c r="T19" i="16"/>
  <c r="S19" i="16" s="1"/>
  <c r="M27" i="16"/>
  <c r="K27" i="16" s="1"/>
  <c r="B20" i="16"/>
  <c r="T5" i="16"/>
  <c r="Q5" i="16" s="1"/>
  <c r="I8" i="16"/>
  <c r="Q3" i="16"/>
  <c r="AA17" i="16"/>
  <c r="AA29" i="16"/>
  <c r="Y29" i="16" s="1"/>
  <c r="W30" i="16"/>
  <c r="AA19" i="16"/>
  <c r="X19" i="16" s="1"/>
  <c r="AD14" i="16"/>
  <c r="AD23" i="16"/>
  <c r="AH10" i="16"/>
  <c r="AF10" i="16" s="1"/>
  <c r="AD5" i="16"/>
  <c r="AH26" i="16"/>
  <c r="AG26" i="16" s="1"/>
  <c r="N10" i="18"/>
  <c r="J10" i="18" s="1"/>
  <c r="K10" i="18" s="1"/>
  <c r="N31" i="18"/>
  <c r="J31" i="18" s="1"/>
  <c r="K31" i="18" s="1"/>
  <c r="N4" i="18"/>
  <c r="J4" i="18" s="1"/>
  <c r="K4" i="18" s="1"/>
  <c r="N7" i="18"/>
  <c r="J7" i="18" s="1"/>
  <c r="K7" i="18" s="1"/>
  <c r="N9" i="18"/>
  <c r="J9" i="18" s="1"/>
  <c r="M9" i="18" s="1"/>
  <c r="B43" i="16"/>
  <c r="P53" i="16"/>
  <c r="AD63" i="16"/>
  <c r="M67" i="16"/>
  <c r="L67" i="16" s="1"/>
  <c r="T61" i="16"/>
  <c r="S61" i="16" s="1"/>
  <c r="AA46" i="16"/>
  <c r="Z46" i="16" s="1"/>
  <c r="F31" i="16"/>
  <c r="E31" i="16" s="1"/>
  <c r="F28" i="16"/>
  <c r="I9" i="16"/>
  <c r="I25" i="16"/>
  <c r="B10" i="16"/>
  <c r="P28" i="16"/>
  <c r="F16" i="16"/>
  <c r="D16" i="16" s="1"/>
  <c r="P23" i="16"/>
  <c r="M10" i="16"/>
  <c r="I24" i="16"/>
  <c r="B29" i="16"/>
  <c r="F14" i="16"/>
  <c r="T31" i="16"/>
  <c r="R31" i="16" s="1"/>
  <c r="M8" i="16"/>
  <c r="AA16" i="16"/>
  <c r="Z16" i="16" s="1"/>
  <c r="AA28" i="16"/>
  <c r="X28" i="16" s="1"/>
  <c r="W10" i="16"/>
  <c r="AA32" i="16"/>
  <c r="AA25" i="16"/>
  <c r="Y25" i="16" s="1"/>
  <c r="AD28" i="16"/>
  <c r="AH29" i="16"/>
  <c r="AD18" i="16"/>
  <c r="AH6" i="16"/>
  <c r="AG6" i="16" s="1"/>
  <c r="AH33" i="16"/>
  <c r="AF33" i="16" s="1"/>
  <c r="B20" i="17"/>
  <c r="M10" i="17"/>
  <c r="L10" i="17" s="1"/>
  <c r="M35" i="17"/>
  <c r="J35" i="17" s="1"/>
  <c r="F23" i="17"/>
  <c r="D23" i="17" s="1"/>
  <c r="F22" i="17"/>
  <c r="D22" i="17" s="1"/>
  <c r="B10" i="17"/>
  <c r="N23" i="18"/>
  <c r="J23" i="18" s="1"/>
  <c r="M23" i="18" s="1"/>
  <c r="G28" i="22"/>
  <c r="C28" i="22" s="1"/>
  <c r="F28" i="22" s="1"/>
  <c r="G18" i="22"/>
  <c r="C18" i="22" s="1"/>
  <c r="F18" i="22" s="1"/>
  <c r="G14" i="22"/>
  <c r="C14" i="22" s="1"/>
  <c r="F14" i="22" s="1"/>
  <c r="G11" i="22"/>
  <c r="C11" i="22" s="1"/>
  <c r="D11" i="22" s="1"/>
  <c r="W44" i="16"/>
  <c r="B57" i="16"/>
  <c r="P67" i="16"/>
  <c r="F67" i="16"/>
  <c r="D67" i="16" s="1"/>
  <c r="M58" i="16"/>
  <c r="L58" i="16" s="1"/>
  <c r="T48" i="16"/>
  <c r="S48" i="16" s="1"/>
  <c r="AH48" i="16"/>
  <c r="AG48" i="16" s="1"/>
  <c r="AH52" i="16"/>
  <c r="AG52" i="16" s="1"/>
  <c r="AA43" i="16"/>
  <c r="Z43" i="16" s="1"/>
  <c r="AA62" i="16"/>
  <c r="Z62" i="16" s="1"/>
  <c r="T56" i="16"/>
  <c r="S56" i="16" s="1"/>
  <c r="M46" i="16"/>
  <c r="L46" i="16" s="1"/>
  <c r="M61" i="16"/>
  <c r="J61" i="16" s="1"/>
  <c r="F50" i="16"/>
  <c r="C50" i="16" s="1"/>
  <c r="W64" i="16"/>
  <c r="P59" i="16"/>
  <c r="I54" i="16"/>
  <c r="B49" i="16"/>
  <c r="AD43" i="16"/>
  <c r="W38" i="16"/>
  <c r="AD33" i="16"/>
  <c r="AD19" i="16"/>
  <c r="AH5" i="16"/>
  <c r="AF5" i="16" s="1"/>
  <c r="AD30" i="16"/>
  <c r="AH11" i="16"/>
  <c r="AG11" i="16" s="1"/>
  <c r="AH28" i="16"/>
  <c r="AE28" i="16" s="1"/>
  <c r="AH23" i="16"/>
  <c r="AG23" i="16" s="1"/>
  <c r="AD15" i="16"/>
  <c r="AH22" i="16"/>
  <c r="AA33" i="16"/>
  <c r="Z33" i="16" s="1"/>
  <c r="W25" i="16"/>
  <c r="AA7" i="16"/>
  <c r="Z7" i="16" s="1"/>
  <c r="AA30" i="16"/>
  <c r="Z30" i="16" s="1"/>
  <c r="W18" i="16"/>
  <c r="AA4" i="16"/>
  <c r="Y4" i="16" s="1"/>
  <c r="AA22" i="16"/>
  <c r="X22" i="16" s="1"/>
  <c r="AA21" i="16"/>
  <c r="X21" i="16" s="1"/>
  <c r="W28" i="16"/>
  <c r="AA9" i="16"/>
  <c r="X9" i="16" s="1"/>
  <c r="F5" i="16"/>
  <c r="D5" i="16" s="1"/>
  <c r="P18" i="16"/>
  <c r="I4" i="16"/>
  <c r="B9" i="16"/>
  <c r="I15" i="16"/>
  <c r="P33" i="16"/>
  <c r="T27" i="16"/>
  <c r="F26" i="16"/>
  <c r="E26" i="16" s="1"/>
  <c r="B23" i="16"/>
  <c r="F15" i="16"/>
  <c r="D15" i="16" s="1"/>
  <c r="I10" i="16"/>
  <c r="I28" i="16"/>
  <c r="M20" i="16"/>
  <c r="L20" i="16" s="1"/>
  <c r="M17" i="16"/>
  <c r="L17" i="16" s="1"/>
  <c r="P15" i="16"/>
  <c r="T9" i="16"/>
  <c r="M25" i="16"/>
  <c r="L25" i="16" s="1"/>
  <c r="I19" i="16"/>
  <c r="T8" i="16"/>
  <c r="R8" i="16" s="1"/>
  <c r="B4" i="16"/>
  <c r="M22" i="16"/>
  <c r="K22" i="16" s="1"/>
  <c r="B18" i="16"/>
  <c r="F8" i="16"/>
  <c r="F32" i="16"/>
  <c r="C32" i="16" s="1"/>
  <c r="P24" i="16"/>
  <c r="M7" i="16"/>
  <c r="J7" i="16" s="1"/>
  <c r="AH41" i="16"/>
  <c r="AG41" i="16" s="1"/>
  <c r="AH60" i="16"/>
  <c r="AG60" i="16" s="1"/>
  <c r="AA54" i="16"/>
  <c r="Z54" i="16" s="1"/>
  <c r="T45" i="16"/>
  <c r="S45" i="16" s="1"/>
  <c r="T64" i="16"/>
  <c r="Q64" i="16" s="1"/>
  <c r="M56" i="16"/>
  <c r="J56" i="16" s="1"/>
  <c r="F42" i="16"/>
  <c r="C42" i="16" s="1"/>
  <c r="F59" i="16"/>
  <c r="D59" i="16" s="1"/>
  <c r="B63" i="16"/>
  <c r="AD57" i="16"/>
  <c r="W52" i="16"/>
  <c r="P47" i="16"/>
  <c r="I42" i="16"/>
  <c r="C37" i="16"/>
  <c r="AH25" i="16"/>
  <c r="AD13" i="16"/>
  <c r="AH31" i="16"/>
  <c r="AF31" i="16" s="1"/>
  <c r="AH18" i="16"/>
  <c r="AD10" i="16"/>
  <c r="AH14" i="16"/>
  <c r="AG14" i="16" s="1"/>
  <c r="AH17" i="16"/>
  <c r="AE3" i="16"/>
  <c r="AH8" i="16"/>
  <c r="AG8" i="16" s="1"/>
  <c r="AA27" i="16"/>
  <c r="AA13" i="16"/>
  <c r="X13" i="16" s="1"/>
  <c r="W5" i="16"/>
  <c r="AA24" i="16"/>
  <c r="Y24" i="16" s="1"/>
  <c r="AA10" i="16"/>
  <c r="Y10" i="16" s="1"/>
  <c r="W29" i="16"/>
  <c r="AA14" i="16"/>
  <c r="X14" i="16" s="1"/>
  <c r="W9" i="16"/>
  <c r="AA8" i="16"/>
  <c r="X8" i="16" s="1"/>
  <c r="M15" i="16"/>
  <c r="T10" i="16"/>
  <c r="S10" i="16" s="1"/>
  <c r="T12" i="16"/>
  <c r="S12" i="16" s="1"/>
  <c r="M29" i="16"/>
  <c r="M6" i="16"/>
  <c r="K6" i="16" s="1"/>
  <c r="T11" i="16"/>
  <c r="Q11" i="16" s="1"/>
  <c r="M23" i="16"/>
  <c r="K23" i="16" s="1"/>
  <c r="I30" i="16"/>
  <c r="T26" i="16"/>
  <c r="S26" i="16" s="1"/>
  <c r="M24" i="16"/>
  <c r="P19" i="16"/>
  <c r="P13" i="16"/>
  <c r="T29" i="16"/>
  <c r="S29" i="16" s="1"/>
  <c r="B25" i="16"/>
  <c r="B19" i="16"/>
  <c r="M16" i="16"/>
  <c r="I14" i="16"/>
  <c r="F30" i="16"/>
  <c r="D30" i="16" s="1"/>
  <c r="F22" i="16"/>
  <c r="E22" i="16" s="1"/>
  <c r="P14" i="16"/>
  <c r="I5" i="16"/>
  <c r="T28" i="16"/>
  <c r="F21" i="16"/>
  <c r="C21" i="16" s="1"/>
  <c r="F10" i="16"/>
  <c r="D10" i="16" s="1"/>
  <c r="P4" i="16"/>
  <c r="T30" i="16"/>
  <c r="Q30" i="16" s="1"/>
  <c r="F6" i="16"/>
  <c r="D6" i="16" s="1"/>
  <c r="M12" i="16"/>
  <c r="J12" i="16" s="1"/>
  <c r="G9" i="18"/>
  <c r="C9" i="18" s="1"/>
  <c r="F9" i="18" s="1"/>
  <c r="N25" i="18"/>
  <c r="J25" i="18" s="1"/>
  <c r="M25" i="18" s="1"/>
  <c r="N20" i="18"/>
  <c r="J20" i="18" s="1"/>
  <c r="M20" i="18" s="1"/>
  <c r="N19" i="18"/>
  <c r="J19" i="18" s="1"/>
  <c r="K19" i="18" s="1"/>
  <c r="N22" i="18"/>
  <c r="J22" i="18" s="1"/>
  <c r="K22" i="18" s="1"/>
  <c r="AI22" i="18"/>
  <c r="AE22" i="18" s="1"/>
  <c r="AH22" i="18" s="1"/>
  <c r="AI19" i="18"/>
  <c r="AE19" i="18" s="1"/>
  <c r="AF19" i="18" s="1"/>
  <c r="AI12" i="18"/>
  <c r="AE12" i="18" s="1"/>
  <c r="AH12" i="18" s="1"/>
  <c r="AI32" i="18"/>
  <c r="AE32" i="18" s="1"/>
  <c r="AI25" i="18"/>
  <c r="AE25" i="18" s="1"/>
  <c r="AH25" i="18" s="1"/>
  <c r="G10" i="22"/>
  <c r="C10" i="22" s="1"/>
  <c r="D10" i="22" s="1"/>
  <c r="G24" i="22"/>
  <c r="C24" i="22" s="1"/>
  <c r="D24" i="22" s="1"/>
  <c r="T66" i="16"/>
  <c r="Q66" i="16" s="1"/>
  <c r="T53" i="16"/>
  <c r="S53" i="16" s="1"/>
  <c r="AA67" i="16"/>
  <c r="Z67" i="16" s="1"/>
  <c r="AA51" i="16"/>
  <c r="Z51" i="16" s="1"/>
  <c r="AH65" i="16"/>
  <c r="AG65" i="16" s="1"/>
  <c r="AH49" i="16"/>
  <c r="AG49" i="16" s="1"/>
  <c r="G18" i="18"/>
  <c r="C18" i="18" s="1"/>
  <c r="F18" i="18" s="1"/>
  <c r="N13" i="18"/>
  <c r="J13" i="18" s="1"/>
  <c r="M13" i="18" s="1"/>
  <c r="N16" i="18"/>
  <c r="J16" i="18" s="1"/>
  <c r="K16" i="18" s="1"/>
  <c r="N11" i="18"/>
  <c r="J11" i="18" s="1"/>
  <c r="K11" i="18" s="1"/>
  <c r="N14" i="18"/>
  <c r="J14" i="18" s="1"/>
  <c r="AB13" i="18"/>
  <c r="X13" i="18" s="1"/>
  <c r="Y13" i="18" s="1"/>
  <c r="AI6" i="18"/>
  <c r="AE6" i="18" s="1"/>
  <c r="AF6" i="18" s="1"/>
  <c r="AI30" i="18"/>
  <c r="AE30" i="18" s="1"/>
  <c r="AI23" i="18"/>
  <c r="AE23" i="18" s="1"/>
  <c r="AI16" i="18"/>
  <c r="AE16" i="18" s="1"/>
  <c r="AI9" i="18"/>
  <c r="AE9" i="18" s="1"/>
  <c r="AF9" i="18" s="1"/>
  <c r="G12" i="22"/>
  <c r="C12" i="22" s="1"/>
  <c r="D12" i="22" s="1"/>
  <c r="G30" i="22"/>
  <c r="C30" i="22" s="1"/>
  <c r="F30" i="22" s="1"/>
  <c r="U24" i="18"/>
  <c r="Q24" i="18" s="1"/>
  <c r="U33" i="18"/>
  <c r="Q33" i="18" s="1"/>
  <c r="U8" i="18"/>
  <c r="Q8" i="18" s="1"/>
  <c r="R8" i="18" s="1"/>
  <c r="AB10" i="18"/>
  <c r="X10" i="18" s="1"/>
  <c r="Y10" i="18" s="1"/>
  <c r="AB7" i="18"/>
  <c r="X7" i="18" s="1"/>
  <c r="AB31" i="18"/>
  <c r="X31" i="18" s="1"/>
  <c r="AA31" i="18" s="1"/>
  <c r="AB29" i="18"/>
  <c r="X29" i="18" s="1"/>
  <c r="AA29" i="18" s="1"/>
  <c r="AB18" i="18"/>
  <c r="X18" i="18" s="1"/>
  <c r="Y18" i="18" s="1"/>
  <c r="AB5" i="18"/>
  <c r="X5" i="18" s="1"/>
  <c r="U5" i="18"/>
  <c r="Q5" i="18" s="1"/>
  <c r="G8" i="18"/>
  <c r="C8" i="18" s="1"/>
  <c r="F8" i="18" s="1"/>
  <c r="G7" i="18"/>
  <c r="C7" i="18" s="1"/>
  <c r="F7" i="18" s="1"/>
  <c r="G17" i="18"/>
  <c r="C17" i="18" s="1"/>
  <c r="G15" i="18"/>
  <c r="C15" i="18" s="1"/>
  <c r="D15" i="18" s="1"/>
  <c r="AB20" i="18"/>
  <c r="X20" i="18" s="1"/>
  <c r="F31" i="20"/>
  <c r="D31" i="20" s="1"/>
  <c r="F13" i="20"/>
  <c r="C13" i="20" s="1"/>
  <c r="B28" i="20"/>
  <c r="F8" i="20"/>
  <c r="C8" i="20" s="1"/>
  <c r="F9" i="16"/>
  <c r="C9" i="16" s="1"/>
  <c r="P5" i="16"/>
  <c r="I29" i="16"/>
  <c r="T32" i="16"/>
  <c r="S32" i="16" s="1"/>
  <c r="B8" i="16"/>
  <c r="I13" i="16"/>
  <c r="P20" i="16"/>
  <c r="F24" i="16"/>
  <c r="C24" i="16" s="1"/>
  <c r="M33" i="16"/>
  <c r="K33" i="16" s="1"/>
  <c r="M5" i="16"/>
  <c r="J5" i="16" s="1"/>
  <c r="M13" i="16"/>
  <c r="J13" i="16" s="1"/>
  <c r="T20" i="16"/>
  <c r="Q20" i="16" s="1"/>
  <c r="B24" i="16"/>
  <c r="I33" i="16"/>
  <c r="F13" i="16"/>
  <c r="C13" i="16" s="1"/>
  <c r="T15" i="16"/>
  <c r="Q15" i="16" s="1"/>
  <c r="F17" i="16"/>
  <c r="E17" i="16" s="1"/>
  <c r="F19" i="16"/>
  <c r="D19" i="16" s="1"/>
  <c r="T23" i="16"/>
  <c r="Q23" i="16" s="1"/>
  <c r="M28" i="16"/>
  <c r="L28" i="16" s="1"/>
  <c r="F33" i="16"/>
  <c r="D33" i="16" s="1"/>
  <c r="T13" i="16"/>
  <c r="Q13" i="16" s="1"/>
  <c r="M18" i="16"/>
  <c r="K18" i="16" s="1"/>
  <c r="F23" i="16"/>
  <c r="E23" i="16" s="1"/>
  <c r="T25" i="16"/>
  <c r="S25" i="16" s="1"/>
  <c r="F27" i="16"/>
  <c r="C27" i="16" s="1"/>
  <c r="F29" i="16"/>
  <c r="D29" i="16" s="1"/>
  <c r="T33" i="16"/>
  <c r="Q33" i="16" s="1"/>
  <c r="T18" i="16"/>
  <c r="R18" i="16" s="1"/>
  <c r="P10" i="16"/>
  <c r="F7" i="16"/>
  <c r="E7" i="16" s="1"/>
  <c r="C3" i="16"/>
  <c r="I23" i="16"/>
  <c r="M11" i="16"/>
  <c r="J11" i="16" s="1"/>
  <c r="F12" i="16"/>
  <c r="M32" i="17"/>
  <c r="K32" i="17" s="1"/>
  <c r="B35" i="17"/>
  <c r="P30" i="16"/>
  <c r="M4" i="17"/>
  <c r="L4" i="17" s="1"/>
  <c r="W15" i="16"/>
  <c r="AA20" i="16"/>
  <c r="AA15" i="16"/>
  <c r="Y15" i="16" s="1"/>
  <c r="W8" i="16"/>
  <c r="W23" i="16"/>
  <c r="W4" i="16"/>
  <c r="AA11" i="16"/>
  <c r="W24" i="16"/>
  <c r="AA31" i="16"/>
  <c r="AA6" i="16"/>
  <c r="X6" i="16" s="1"/>
  <c r="W19" i="16"/>
  <c r="AA26" i="16"/>
  <c r="B5" i="16"/>
  <c r="AH20" i="16"/>
  <c r="AD9" i="16"/>
  <c r="AH16" i="16"/>
  <c r="AF16" i="16" s="1"/>
  <c r="AD29" i="16"/>
  <c r="AH21" i="16"/>
  <c r="AH4" i="16"/>
  <c r="AH12" i="16"/>
  <c r="AH24" i="16"/>
  <c r="AH32" i="16"/>
  <c r="AG32" i="16" s="1"/>
  <c r="AH7" i="16"/>
  <c r="AH19" i="16"/>
  <c r="AE19" i="16" s="1"/>
  <c r="AH27" i="16"/>
  <c r="AG27" i="16" s="1"/>
  <c r="I38" i="16"/>
  <c r="AD39" i="16"/>
  <c r="P43" i="16"/>
  <c r="B47" i="16"/>
  <c r="W48" i="16"/>
  <c r="I52" i="16"/>
  <c r="AD53" i="16"/>
  <c r="P57" i="16"/>
  <c r="B59" i="16"/>
  <c r="W62" i="16"/>
  <c r="I64" i="16"/>
  <c r="AD67" i="16"/>
  <c r="F64" i="16"/>
  <c r="F57" i="16"/>
  <c r="D57" i="16" s="1"/>
  <c r="F52" i="16"/>
  <c r="E52" i="16" s="1"/>
  <c r="F46" i="16"/>
  <c r="C46" i="16" s="1"/>
  <c r="M66" i="16"/>
  <c r="J66" i="16" s="1"/>
  <c r="M51" i="16"/>
  <c r="J51" i="16" s="1"/>
  <c r="M45" i="16"/>
  <c r="J45" i="16" s="1"/>
  <c r="M39" i="16"/>
  <c r="K39" i="16" s="1"/>
  <c r="T60" i="16"/>
  <c r="S60" i="16" s="1"/>
  <c r="T49" i="16"/>
  <c r="S49" i="16" s="1"/>
  <c r="T44" i="16"/>
  <c r="S44" i="16" s="1"/>
  <c r="AA63" i="16"/>
  <c r="Z63" i="16" s="1"/>
  <c r="AA58" i="16"/>
  <c r="Z58" i="16" s="1"/>
  <c r="AA47" i="16"/>
  <c r="Z47" i="16" s="1"/>
  <c r="AA42" i="16"/>
  <c r="Z42" i="16" s="1"/>
  <c r="AH61" i="16"/>
  <c r="AG61" i="16" s="1"/>
  <c r="AH56" i="16"/>
  <c r="AG56" i="16" s="1"/>
  <c r="AH45" i="16"/>
  <c r="AG45" i="16" s="1"/>
  <c r="AH40" i="16"/>
  <c r="AG40" i="16" s="1"/>
  <c r="Q37" i="16"/>
  <c r="B39" i="16"/>
  <c r="W42" i="16"/>
  <c r="I44" i="16"/>
  <c r="AD47" i="16"/>
  <c r="P49" i="16"/>
  <c r="B53" i="16"/>
  <c r="W54" i="16"/>
  <c r="I58" i="16"/>
  <c r="AD59" i="16"/>
  <c r="P63" i="16"/>
  <c r="B67" i="16"/>
  <c r="F61" i="16"/>
  <c r="D61" i="16" s="1"/>
  <c r="F55" i="16"/>
  <c r="C55" i="16" s="1"/>
  <c r="F44" i="16"/>
  <c r="F39" i="16"/>
  <c r="M64" i="16"/>
  <c r="J64" i="16" s="1"/>
  <c r="M59" i="16"/>
  <c r="J59" i="16" s="1"/>
  <c r="M54" i="16"/>
  <c r="K54" i="16" s="1"/>
  <c r="M48" i="16"/>
  <c r="J48" i="16" s="1"/>
  <c r="M42" i="16"/>
  <c r="J42" i="16" s="1"/>
  <c r="T57" i="16"/>
  <c r="S57" i="16" s="1"/>
  <c r="T52" i="16"/>
  <c r="S52" i="16" s="1"/>
  <c r="T41" i="16"/>
  <c r="S41" i="16" s="1"/>
  <c r="AA66" i="16"/>
  <c r="Z66" i="16" s="1"/>
  <c r="AA55" i="16"/>
  <c r="Z55" i="16" s="1"/>
  <c r="AA50" i="16"/>
  <c r="Z50" i="16" s="1"/>
  <c r="AA39" i="16"/>
  <c r="Z39" i="16" s="1"/>
  <c r="AH64" i="16"/>
  <c r="AG64" i="16" s="1"/>
  <c r="AH53" i="16"/>
  <c r="AG53" i="16" s="1"/>
  <c r="AH39" i="16"/>
  <c r="AG39" i="16" s="1"/>
  <c r="AH43" i="16"/>
  <c r="AG43" i="16" s="1"/>
  <c r="AH46" i="16"/>
  <c r="AG46" i="16" s="1"/>
  <c r="AH51" i="16"/>
  <c r="AG51" i="16" s="1"/>
  <c r="AH54" i="16"/>
  <c r="AG54" i="16" s="1"/>
  <c r="AH59" i="16"/>
  <c r="AG59" i="16" s="1"/>
  <c r="AH62" i="16"/>
  <c r="AG62" i="16" s="1"/>
  <c r="AH67" i="16"/>
  <c r="AG67" i="16" s="1"/>
  <c r="AA40" i="16"/>
  <c r="Z40" i="16" s="1"/>
  <c r="AA45" i="16"/>
  <c r="Z45" i="16" s="1"/>
  <c r="AA48" i="16"/>
  <c r="Z48" i="16" s="1"/>
  <c r="AA53" i="16"/>
  <c r="Z53" i="16" s="1"/>
  <c r="AA56" i="16"/>
  <c r="Z56" i="16" s="1"/>
  <c r="AA61" i="16"/>
  <c r="Z61" i="16" s="1"/>
  <c r="AA64" i="16"/>
  <c r="Z64" i="16" s="1"/>
  <c r="T39" i="16"/>
  <c r="S39" i="16" s="1"/>
  <c r="T42" i="16"/>
  <c r="S42" i="16" s="1"/>
  <c r="T47" i="16"/>
  <c r="S47" i="16" s="1"/>
  <c r="T50" i="16"/>
  <c r="S50" i="16" s="1"/>
  <c r="T55" i="16"/>
  <c r="S55" i="16" s="1"/>
  <c r="T58" i="16"/>
  <c r="S58" i="16" s="1"/>
  <c r="T63" i="16"/>
  <c r="R63" i="16" s="1"/>
  <c r="T65" i="16"/>
  <c r="S65" i="16" s="1"/>
  <c r="T38" i="16"/>
  <c r="M40" i="16"/>
  <c r="J40" i="16" s="1"/>
  <c r="M43" i="16"/>
  <c r="K43" i="16" s="1"/>
  <c r="M49" i="16"/>
  <c r="J49" i="16" s="1"/>
  <c r="M52" i="16"/>
  <c r="J52" i="16" s="1"/>
  <c r="M55" i="16"/>
  <c r="J55" i="16" s="1"/>
  <c r="M60" i="16"/>
  <c r="J60" i="16" s="1"/>
  <c r="M62" i="16"/>
  <c r="J62" i="16" s="1"/>
  <c r="M65" i="16"/>
  <c r="F41" i="16"/>
  <c r="E41" i="16" s="1"/>
  <c r="F49" i="16"/>
  <c r="C49" i="16" s="1"/>
  <c r="F53" i="16"/>
  <c r="C53" i="16" s="1"/>
  <c r="F56" i="16"/>
  <c r="F58" i="16"/>
  <c r="D58" i="16" s="1"/>
  <c r="F62" i="16"/>
  <c r="C62" i="16" s="1"/>
  <c r="F66" i="16"/>
  <c r="E66" i="16" s="1"/>
  <c r="W67" i="16"/>
  <c r="AD64" i="16"/>
  <c r="B64" i="16"/>
  <c r="I63" i="16"/>
  <c r="P62" i="16"/>
  <c r="W59" i="16"/>
  <c r="AD58" i="16"/>
  <c r="B58" i="16"/>
  <c r="I57" i="16"/>
  <c r="P54" i="16"/>
  <c r="W53" i="16"/>
  <c r="AD52" i="16"/>
  <c r="B52" i="16"/>
  <c r="I49" i="16"/>
  <c r="P48" i="16"/>
  <c r="W47" i="16"/>
  <c r="AD44" i="16"/>
  <c r="B44" i="16"/>
  <c r="I43" i="16"/>
  <c r="P42" i="16"/>
  <c r="W39" i="16"/>
  <c r="AD38" i="16"/>
  <c r="B38" i="16"/>
  <c r="J37" i="16"/>
  <c r="AH42" i="16"/>
  <c r="AG42" i="16" s="1"/>
  <c r="AH47" i="16"/>
  <c r="AG47" i="16" s="1"/>
  <c r="AH50" i="16"/>
  <c r="AG50" i="16" s="1"/>
  <c r="AH55" i="16"/>
  <c r="AG55" i="16" s="1"/>
  <c r="AH58" i="16"/>
  <c r="AG58" i="16" s="1"/>
  <c r="AH63" i="16"/>
  <c r="AG63" i="16" s="1"/>
  <c r="AH66" i="16"/>
  <c r="AG66" i="16" s="1"/>
  <c r="AA41" i="16"/>
  <c r="Z41" i="16" s="1"/>
  <c r="AA44" i="16"/>
  <c r="Z44" i="16" s="1"/>
  <c r="AA49" i="16"/>
  <c r="Z49" i="16" s="1"/>
  <c r="AA52" i="16"/>
  <c r="Z52" i="16" s="1"/>
  <c r="AA57" i="16"/>
  <c r="Z57" i="16" s="1"/>
  <c r="AA60" i="16"/>
  <c r="Z60" i="16" s="1"/>
  <c r="AA65" i="16"/>
  <c r="Z65" i="16" s="1"/>
  <c r="AA38" i="16"/>
  <c r="X38" i="16" s="1"/>
  <c r="T43" i="16"/>
  <c r="S43" i="16" s="1"/>
  <c r="T46" i="16"/>
  <c r="S46" i="16" s="1"/>
  <c r="T51" i="16"/>
  <c r="S51" i="16" s="1"/>
  <c r="T54" i="16"/>
  <c r="S54" i="16" s="1"/>
  <c r="T59" i="16"/>
  <c r="S59" i="16" s="1"/>
  <c r="T62" i="16"/>
  <c r="S62" i="16" s="1"/>
  <c r="T67" i="16"/>
  <c r="Q67" i="16" s="1"/>
  <c r="M41" i="16"/>
  <c r="K41" i="16" s="1"/>
  <c r="M47" i="16"/>
  <c r="L47" i="16" s="1"/>
  <c r="M50" i="16"/>
  <c r="L50" i="16" s="1"/>
  <c r="M57" i="16"/>
  <c r="M63" i="16"/>
  <c r="J63" i="16" s="1"/>
  <c r="M38" i="16"/>
  <c r="L38" i="16" s="1"/>
  <c r="F40" i="16"/>
  <c r="C40" i="16" s="1"/>
  <c r="F43" i="16"/>
  <c r="C43" i="16" s="1"/>
  <c r="F45" i="16"/>
  <c r="E45" i="16" s="1"/>
  <c r="F48" i="16"/>
  <c r="C48" i="16" s="1"/>
  <c r="F51" i="16"/>
  <c r="C51" i="16" s="1"/>
  <c r="F60" i="16"/>
  <c r="C60" i="16" s="1"/>
  <c r="F63" i="16"/>
  <c r="E63" i="16" s="1"/>
  <c r="F65" i="16"/>
  <c r="D65" i="16" s="1"/>
  <c r="F38" i="16"/>
  <c r="E38" i="16" s="1"/>
  <c r="I67" i="16"/>
  <c r="P64" i="16"/>
  <c r="W63" i="16"/>
  <c r="AD62" i="16"/>
  <c r="B62" i="16"/>
  <c r="I59" i="16"/>
  <c r="P58" i="16"/>
  <c r="W57" i="16"/>
  <c r="AD54" i="16"/>
  <c r="B54" i="16"/>
  <c r="I53" i="16"/>
  <c r="P52" i="16"/>
  <c r="W49" i="16"/>
  <c r="AD48" i="16"/>
  <c r="B48" i="16"/>
  <c r="I47" i="16"/>
  <c r="P44" i="16"/>
  <c r="W43" i="16"/>
  <c r="AD42" i="16"/>
  <c r="B42" i="16"/>
  <c r="I39" i="16"/>
  <c r="P38" i="16"/>
  <c r="X37" i="16"/>
  <c r="F26" i="17"/>
  <c r="E26" i="17" s="1"/>
  <c r="Q3" i="17"/>
  <c r="M14" i="17"/>
  <c r="L14" i="17" s="1"/>
  <c r="M11" i="17"/>
  <c r="M18" i="17"/>
  <c r="I18" i="17" s="1"/>
  <c r="M28" i="17"/>
  <c r="I28" i="17" s="1"/>
  <c r="J3" i="17"/>
  <c r="G16" i="18"/>
  <c r="C16" i="18" s="1"/>
  <c r="D16" i="18" s="1"/>
  <c r="G25" i="18"/>
  <c r="C25" i="18" s="1"/>
  <c r="D25" i="18" s="1"/>
  <c r="G14" i="18"/>
  <c r="C14" i="18" s="1"/>
  <c r="F14" i="18" s="1"/>
  <c r="G30" i="18"/>
  <c r="C30" i="18" s="1"/>
  <c r="G27" i="18"/>
  <c r="C27" i="18" s="1"/>
  <c r="G11" i="18"/>
  <c r="C11" i="18" s="1"/>
  <c r="G21" i="18"/>
  <c r="C21" i="18" s="1"/>
  <c r="N29" i="18"/>
  <c r="J29" i="18" s="1"/>
  <c r="N17" i="18"/>
  <c r="J17" i="18" s="1"/>
  <c r="N5" i="18"/>
  <c r="J5" i="18" s="1"/>
  <c r="M5" i="18" s="1"/>
  <c r="N24" i="18"/>
  <c r="J24" i="18" s="1"/>
  <c r="N8" i="18"/>
  <c r="J8" i="18" s="1"/>
  <c r="M8" i="18" s="1"/>
  <c r="N15" i="18"/>
  <c r="J15" i="18" s="1"/>
  <c r="M15" i="18" s="1"/>
  <c r="N18" i="18"/>
  <c r="J18" i="18" s="1"/>
  <c r="N6" i="18"/>
  <c r="J6" i="18" s="1"/>
  <c r="M6" i="18" s="1"/>
  <c r="AB28" i="18"/>
  <c r="X28" i="18" s="1"/>
  <c r="AB12" i="18"/>
  <c r="X12" i="18" s="1"/>
  <c r="B10" i="20"/>
  <c r="F10" i="20"/>
  <c r="F20" i="20"/>
  <c r="E20" i="20" s="1"/>
  <c r="F23" i="20"/>
  <c r="F22" i="20"/>
  <c r="C22" i="20" s="1"/>
  <c r="AI4" i="18"/>
  <c r="AE4" i="18" s="1"/>
  <c r="AI21" i="18"/>
  <c r="AE21" i="18" s="1"/>
  <c r="AI5" i="18"/>
  <c r="AE5" i="18" s="1"/>
  <c r="AI20" i="18"/>
  <c r="AE20" i="18" s="1"/>
  <c r="AI31" i="18"/>
  <c r="AE31" i="18" s="1"/>
  <c r="AI15" i="18"/>
  <c r="AE15" i="18" s="1"/>
  <c r="AI26" i="18"/>
  <c r="AE26" i="18" s="1"/>
  <c r="AI10" i="18"/>
  <c r="AE10" i="18" s="1"/>
  <c r="G4" i="22"/>
  <c r="C4" i="22" s="1"/>
  <c r="G16" i="22"/>
  <c r="C16" i="22" s="1"/>
  <c r="F16" i="22" s="1"/>
  <c r="G13" i="22"/>
  <c r="C13" i="22" s="1"/>
  <c r="D13" i="22" s="1"/>
  <c r="G6" i="22"/>
  <c r="C6" i="22" s="1"/>
  <c r="D6" i="22" s="1"/>
  <c r="F26" i="20"/>
  <c r="C26" i="20" s="1"/>
  <c r="G32" i="18"/>
  <c r="C32" i="18" s="1"/>
  <c r="G5" i="18"/>
  <c r="C5" i="18" s="1"/>
  <c r="G10" i="18"/>
  <c r="C10" i="18" s="1"/>
  <c r="D10" i="18" s="1"/>
  <c r="G22" i="18"/>
  <c r="C22" i="18" s="1"/>
  <c r="G19" i="18"/>
  <c r="C19" i="18" s="1"/>
  <c r="D19" i="18" s="1"/>
  <c r="G20" i="18"/>
  <c r="C20" i="18" s="1"/>
  <c r="G29" i="18"/>
  <c r="C29" i="18" s="1"/>
  <c r="G4" i="18"/>
  <c r="C4" i="18" s="1"/>
  <c r="F5" i="20"/>
  <c r="D5" i="20" s="1"/>
  <c r="C3" i="20"/>
  <c r="F14" i="20"/>
  <c r="B29" i="20"/>
  <c r="F6" i="20"/>
  <c r="C6" i="20" s="1"/>
  <c r="F16" i="20"/>
  <c r="F25" i="20"/>
  <c r="E25" i="20" s="1"/>
  <c r="F28" i="20"/>
  <c r="B15" i="20"/>
  <c r="B30" i="20"/>
  <c r="B9" i="20"/>
  <c r="B8" i="17"/>
  <c r="M8" i="17"/>
  <c r="J8" i="17" s="1"/>
  <c r="F7" i="17"/>
  <c r="E7" i="17" s="1"/>
  <c r="F30" i="17"/>
  <c r="D30" i="17" s="1"/>
  <c r="M23" i="17"/>
  <c r="K23" i="17" s="1"/>
  <c r="G24" i="18"/>
  <c r="C24" i="18" s="1"/>
  <c r="G33" i="18"/>
  <c r="C33" i="18" s="1"/>
  <c r="F33" i="18" s="1"/>
  <c r="G6" i="18"/>
  <c r="C6" i="18" s="1"/>
  <c r="G26" i="18"/>
  <c r="C26" i="18" s="1"/>
  <c r="G23" i="18"/>
  <c r="C23" i="18" s="1"/>
  <c r="G12" i="18"/>
  <c r="C12" i="18" s="1"/>
  <c r="G28" i="18"/>
  <c r="C28" i="18" s="1"/>
  <c r="N21" i="18"/>
  <c r="J21" i="18" s="1"/>
  <c r="N28" i="18"/>
  <c r="J28" i="18" s="1"/>
  <c r="K28" i="18" s="1"/>
  <c r="N12" i="18"/>
  <c r="J12" i="18" s="1"/>
  <c r="K12" i="18" s="1"/>
  <c r="N27" i="18"/>
  <c r="J27" i="18" s="1"/>
  <c r="N30" i="18"/>
  <c r="J30" i="18" s="1"/>
  <c r="M30" i="18" s="1"/>
  <c r="AB21" i="18"/>
  <c r="X21" i="18" s="1"/>
  <c r="AB23" i="18"/>
  <c r="X23" i="18" s="1"/>
  <c r="AB26" i="18"/>
  <c r="X26" i="18" s="1"/>
  <c r="Y26" i="18" s="1"/>
  <c r="F4" i="20"/>
  <c r="D4" i="20" s="1"/>
  <c r="F29" i="20"/>
  <c r="C29" i="20" s="1"/>
  <c r="B19" i="20"/>
  <c r="B33" i="20"/>
  <c r="F7" i="20"/>
  <c r="D7" i="20" s="1"/>
  <c r="D31" i="17"/>
  <c r="E31" i="17"/>
  <c r="C31" i="17"/>
  <c r="F19" i="17"/>
  <c r="F5" i="17"/>
  <c r="B28" i="17"/>
  <c r="M33" i="17"/>
  <c r="M25" i="17"/>
  <c r="F34" i="17"/>
  <c r="F28" i="17"/>
  <c r="F38" i="17"/>
  <c r="M26" i="17"/>
  <c r="F21" i="17"/>
  <c r="F16" i="17"/>
  <c r="F11" i="17"/>
  <c r="F6" i="17"/>
  <c r="B30" i="17"/>
  <c r="B19" i="17"/>
  <c r="F14" i="17"/>
  <c r="F36" i="17"/>
  <c r="M15" i="17"/>
  <c r="F9" i="17"/>
  <c r="B5" i="17"/>
  <c r="M21" i="17"/>
  <c r="B18" i="17"/>
  <c r="F37" i="17"/>
  <c r="C3" i="17"/>
  <c r="F29" i="17"/>
  <c r="M13" i="17"/>
  <c r="M31" i="17"/>
  <c r="M38" i="17"/>
  <c r="M30" i="17"/>
  <c r="M24" i="17"/>
  <c r="M37" i="17"/>
  <c r="F32" i="17"/>
  <c r="B23" i="17"/>
  <c r="B33" i="17"/>
  <c r="B25" i="17"/>
  <c r="M17" i="17"/>
  <c r="M12" i="17"/>
  <c r="M7" i="17"/>
  <c r="Z1" i="17"/>
  <c r="F27" i="17"/>
  <c r="F18" i="17"/>
  <c r="B9" i="17"/>
  <c r="B34" i="17"/>
  <c r="F15" i="17"/>
  <c r="B4" i="17"/>
  <c r="M5" i="17"/>
  <c r="F33" i="17"/>
  <c r="B24" i="17"/>
  <c r="B13" i="17"/>
  <c r="B14" i="17"/>
  <c r="M34" i="17"/>
  <c r="M20" i="17"/>
  <c r="B29" i="17"/>
  <c r="M27" i="17"/>
  <c r="M16" i="17"/>
  <c r="M6" i="17"/>
  <c r="F20" i="17"/>
  <c r="F8" i="17"/>
  <c r="M9" i="17"/>
  <c r="F13" i="17"/>
  <c r="B38" i="17"/>
  <c r="F4" i="17"/>
  <c r="M29" i="17"/>
  <c r="M36" i="17"/>
  <c r="M19" i="17"/>
  <c r="F24" i="17"/>
  <c r="F12" i="17"/>
  <c r="F35" i="17"/>
  <c r="B15" i="17"/>
  <c r="F25" i="17"/>
  <c r="S1" i="17"/>
  <c r="U23" i="18"/>
  <c r="Q23" i="18" s="1"/>
  <c r="U15" i="18"/>
  <c r="Q15" i="18" s="1"/>
  <c r="U29" i="18"/>
  <c r="Q29" i="18" s="1"/>
  <c r="U21" i="18"/>
  <c r="Q21" i="18" s="1"/>
  <c r="U13" i="18"/>
  <c r="Q13" i="18" s="1"/>
  <c r="U28" i="18"/>
  <c r="Q28" i="18" s="1"/>
  <c r="U20" i="18"/>
  <c r="Q20" i="18" s="1"/>
  <c r="U12" i="18"/>
  <c r="Q12" i="18" s="1"/>
  <c r="U18" i="18"/>
  <c r="Q18" i="18" s="1"/>
  <c r="U27" i="18"/>
  <c r="Q27" i="18" s="1"/>
  <c r="U11" i="18"/>
  <c r="Q11" i="18" s="1"/>
  <c r="U4" i="18"/>
  <c r="Q4" i="18" s="1"/>
  <c r="U22" i="18"/>
  <c r="Q22" i="18" s="1"/>
  <c r="U9" i="18"/>
  <c r="Q9" i="18" s="1"/>
  <c r="U31" i="18"/>
  <c r="Q31" i="18" s="1"/>
  <c r="U6" i="18"/>
  <c r="Q6" i="18" s="1"/>
  <c r="U32" i="18"/>
  <c r="Q32" i="18" s="1"/>
  <c r="U7" i="18"/>
  <c r="Q7" i="18" s="1"/>
  <c r="U14" i="18"/>
  <c r="Q14" i="18" s="1"/>
  <c r="U17" i="18"/>
  <c r="Q17" i="18" s="1"/>
  <c r="U26" i="18"/>
  <c r="Q26" i="18" s="1"/>
  <c r="U30" i="18"/>
  <c r="Q30" i="18" s="1"/>
  <c r="U10" i="18"/>
  <c r="Q10" i="18" s="1"/>
  <c r="U16" i="18"/>
  <c r="Q16" i="18" s="1"/>
  <c r="F27" i="20"/>
  <c r="F17" i="20"/>
  <c r="F12" i="20"/>
  <c r="B24" i="20"/>
  <c r="F30" i="20"/>
  <c r="F24" i="20"/>
  <c r="F18" i="20"/>
  <c r="B14" i="20"/>
  <c r="F33" i="20"/>
  <c r="F19" i="20"/>
  <c r="B4" i="20"/>
  <c r="B5" i="20"/>
  <c r="G9" i="22"/>
  <c r="C9" i="22" s="1"/>
  <c r="G33" i="22"/>
  <c r="C33" i="22" s="1"/>
  <c r="G21" i="22"/>
  <c r="C21" i="22" s="1"/>
  <c r="G22" i="22"/>
  <c r="C22" i="22" s="1"/>
  <c r="G7" i="22"/>
  <c r="C7" i="22" s="1"/>
  <c r="G5" i="22"/>
  <c r="C5" i="22" s="1"/>
  <c r="G20" i="22"/>
  <c r="C20" i="22" s="1"/>
  <c r="G15" i="22"/>
  <c r="C15" i="22" s="1"/>
  <c r="G17" i="22"/>
  <c r="C17" i="22" s="1"/>
  <c r="G29" i="22"/>
  <c r="C29" i="22" s="1"/>
  <c r="G23" i="22"/>
  <c r="C23" i="22" s="1"/>
  <c r="AB6" i="18"/>
  <c r="X6" i="18" s="1"/>
  <c r="AB14" i="18"/>
  <c r="X14" i="18" s="1"/>
  <c r="AB22" i="18"/>
  <c r="X22" i="18" s="1"/>
  <c r="AB30" i="18"/>
  <c r="X30" i="18" s="1"/>
  <c r="AB11" i="18"/>
  <c r="X11" i="18" s="1"/>
  <c r="AB19" i="18"/>
  <c r="X19" i="18" s="1"/>
  <c r="AB27" i="18"/>
  <c r="X27" i="18" s="1"/>
  <c r="AB8" i="18"/>
  <c r="X8" i="18" s="1"/>
  <c r="AB16" i="18"/>
  <c r="X16" i="18" s="1"/>
  <c r="AB24" i="18"/>
  <c r="X24" i="18" s="1"/>
  <c r="AB32" i="18"/>
  <c r="X32" i="18" s="1"/>
  <c r="AB9" i="18"/>
  <c r="X9" i="18" s="1"/>
  <c r="AB17" i="18"/>
  <c r="X17" i="18" s="1"/>
  <c r="AB25" i="18"/>
  <c r="X25" i="18" s="1"/>
  <c r="AB33" i="18"/>
  <c r="X33" i="18" s="1"/>
  <c r="B8" i="20"/>
  <c r="F9" i="20"/>
  <c r="B20" i="20"/>
  <c r="B13" i="20"/>
  <c r="F15" i="20"/>
  <c r="B25" i="20"/>
  <c r="B18" i="20"/>
  <c r="F11" i="20"/>
  <c r="F21" i="20"/>
  <c r="F32" i="20"/>
  <c r="G8" i="22"/>
  <c r="C8" i="22" s="1"/>
  <c r="G26" i="22"/>
  <c r="C26" i="22" s="1"/>
  <c r="G27" i="22"/>
  <c r="C27" i="22" s="1"/>
  <c r="G25" i="22"/>
  <c r="C25" i="22" s="1"/>
  <c r="G32" i="22"/>
  <c r="C32" i="22" s="1"/>
  <c r="AG38" i="16"/>
  <c r="AF38" i="16"/>
  <c r="M19" i="18" l="1"/>
  <c r="Y4" i="18"/>
  <c r="G4" i="23"/>
  <c r="G5" i="23" s="1"/>
  <c r="G6" i="23" s="1"/>
  <c r="G7" i="23" s="1"/>
  <c r="G8" i="23" s="1"/>
  <c r="G9" i="23" s="1"/>
  <c r="G10" i="23" s="1"/>
  <c r="G11" i="23" s="1"/>
  <c r="G12" i="23" s="1"/>
  <c r="G13" i="23" s="1"/>
  <c r="G14" i="23" s="1"/>
  <c r="G15" i="23" s="1"/>
  <c r="G16" i="23" s="1"/>
  <c r="G17" i="23" s="1"/>
  <c r="G18" i="23" s="1"/>
  <c r="G19" i="23" s="1"/>
  <c r="G20" i="23" s="1"/>
  <c r="G21" i="23" s="1"/>
  <c r="G22" i="23" s="1"/>
  <c r="G23" i="23" s="1"/>
  <c r="G24" i="23" s="1"/>
  <c r="G25" i="23" s="1"/>
  <c r="G26" i="23" s="1"/>
  <c r="G27" i="23" s="1"/>
  <c r="G28" i="23" s="1"/>
  <c r="G29" i="23" s="1"/>
  <c r="G30" i="23" s="1"/>
  <c r="G31" i="23" s="1"/>
  <c r="G32" i="23" s="1"/>
  <c r="G33" i="23" s="1"/>
  <c r="K22" i="17"/>
  <c r="J22" i="17"/>
  <c r="F13" i="18"/>
  <c r="R19" i="18"/>
  <c r="D19" i="22"/>
  <c r="C31" i="16"/>
  <c r="M33" i="18"/>
  <c r="AF11" i="18"/>
  <c r="AF29" i="18"/>
  <c r="E8" i="20"/>
  <c r="AH18" i="18"/>
  <c r="Q14" i="16"/>
  <c r="AF42" i="16"/>
  <c r="K25" i="18"/>
  <c r="C7" i="20"/>
  <c r="K5" i="16"/>
  <c r="AF22" i="18"/>
  <c r="D10" i="17"/>
  <c r="C17" i="17"/>
  <c r="K26" i="18"/>
  <c r="L52" i="16"/>
  <c r="L44" i="16"/>
  <c r="T25" i="18"/>
  <c r="AE48" i="16"/>
  <c r="E10" i="17"/>
  <c r="AE23" i="16"/>
  <c r="AA15" i="18"/>
  <c r="D31" i="22"/>
  <c r="D18" i="18"/>
  <c r="AF28" i="16"/>
  <c r="K32" i="18"/>
  <c r="E53" i="16"/>
  <c r="X66" i="16"/>
  <c r="D8" i="20"/>
  <c r="X43" i="16"/>
  <c r="E23" i="17"/>
  <c r="Y30" i="16"/>
  <c r="AE11" i="16"/>
  <c r="D31" i="18"/>
  <c r="X48" i="16"/>
  <c r="AH7" i="18"/>
  <c r="AH8" i="18"/>
  <c r="Q59" i="16"/>
  <c r="AG9" i="16"/>
  <c r="AF27" i="18"/>
  <c r="Q54" i="16"/>
  <c r="AF12" i="18"/>
  <c r="D28" i="22"/>
  <c r="AF41" i="16"/>
  <c r="Q41" i="16"/>
  <c r="J58" i="16"/>
  <c r="E60" i="16"/>
  <c r="AG33" i="16"/>
  <c r="R7" i="16"/>
  <c r="L61" i="16"/>
  <c r="R4" i="16"/>
  <c r="X51" i="16"/>
  <c r="F24" i="22"/>
  <c r="L6" i="16"/>
  <c r="Z5" i="16"/>
  <c r="E10" i="16"/>
  <c r="Z21" i="16"/>
  <c r="C29" i="16"/>
  <c r="AE57" i="16"/>
  <c r="Q49" i="16"/>
  <c r="J17" i="16"/>
  <c r="E59" i="16"/>
  <c r="Y13" i="16"/>
  <c r="Y18" i="16"/>
  <c r="R64" i="16"/>
  <c r="K58" i="16"/>
  <c r="AG28" i="16"/>
  <c r="S8" i="16"/>
  <c r="K55" i="16"/>
  <c r="L40" i="16"/>
  <c r="R13" i="16"/>
  <c r="AF33" i="18"/>
  <c r="AF60" i="16"/>
  <c r="Q58" i="16"/>
  <c r="C41" i="16"/>
  <c r="L59" i="16"/>
  <c r="K51" i="16"/>
  <c r="AF28" i="18"/>
  <c r="AF49" i="16"/>
  <c r="K9" i="18"/>
  <c r="AF25" i="18"/>
  <c r="T8" i="18"/>
  <c r="L53" i="16"/>
  <c r="X25" i="16"/>
  <c r="Q24" i="16"/>
  <c r="X40" i="16"/>
  <c r="AE45" i="16"/>
  <c r="X49" i="16"/>
  <c r="R53" i="16"/>
  <c r="C47" i="16"/>
  <c r="B20" i="2"/>
  <c r="Y58" i="16"/>
  <c r="R60" i="16"/>
  <c r="C57" i="16"/>
  <c r="E55" i="16"/>
  <c r="Y9" i="16"/>
  <c r="E33" i="16"/>
  <c r="J67" i="16"/>
  <c r="E16" i="16"/>
  <c r="AF6" i="16"/>
  <c r="L54" i="16"/>
  <c r="AH24" i="18"/>
  <c r="AH6" i="18"/>
  <c r="D9" i="18"/>
  <c r="L31" i="16"/>
  <c r="Y62" i="16"/>
  <c r="F6" i="22"/>
  <c r="Y33" i="16"/>
  <c r="L21" i="16"/>
  <c r="D31" i="16"/>
  <c r="AA13" i="18"/>
  <c r="D50" i="16"/>
  <c r="D20" i="20"/>
  <c r="AE67" i="16"/>
  <c r="X59" i="16"/>
  <c r="R57" i="16"/>
  <c r="I35" i="17"/>
  <c r="D17" i="17"/>
  <c r="D8" i="18"/>
  <c r="C52" i="16"/>
  <c r="K32" i="16"/>
  <c r="S64" i="16"/>
  <c r="Z24" i="16"/>
  <c r="C22" i="17"/>
  <c r="Q8" i="16"/>
  <c r="AE9" i="16"/>
  <c r="Z12" i="16"/>
  <c r="AF17" i="18"/>
  <c r="X52" i="16"/>
  <c r="R48" i="16"/>
  <c r="R66" i="16"/>
  <c r="D54" i="16"/>
  <c r="F10" i="18"/>
  <c r="L18" i="16"/>
  <c r="AH13" i="18"/>
  <c r="AF53" i="16"/>
  <c r="Q63" i="16"/>
  <c r="M7" i="18"/>
  <c r="K13" i="16"/>
  <c r="K50" i="16"/>
  <c r="X18" i="16"/>
  <c r="C25" i="16"/>
  <c r="D18" i="22"/>
  <c r="AF13" i="16"/>
  <c r="AE39" i="16"/>
  <c r="AE54" i="16"/>
  <c r="X50" i="16"/>
  <c r="Q52" i="16"/>
  <c r="L55" i="16"/>
  <c r="C26" i="16"/>
  <c r="L7" i="16"/>
  <c r="S30" i="16"/>
  <c r="E27" i="16"/>
  <c r="L5" i="16"/>
  <c r="E30" i="17"/>
  <c r="X47" i="16"/>
  <c r="X65" i="16"/>
  <c r="Q51" i="16"/>
  <c r="K10" i="17"/>
  <c r="S14" i="16"/>
  <c r="Z15" i="16"/>
  <c r="J54" i="16"/>
  <c r="M4" i="18"/>
  <c r="Z29" i="16"/>
  <c r="AE30" i="16"/>
  <c r="AE5" i="16"/>
  <c r="D32" i="16"/>
  <c r="C30" i="17"/>
  <c r="D14" i="22"/>
  <c r="D26" i="16"/>
  <c r="E32" i="16"/>
  <c r="K31" i="16"/>
  <c r="AE44" i="16"/>
  <c r="AE64" i="16"/>
  <c r="Y46" i="16"/>
  <c r="X56" i="16"/>
  <c r="Q42" i="16"/>
  <c r="Q56" i="16"/>
  <c r="K56" i="16"/>
  <c r="C65" i="16"/>
  <c r="K64" i="16"/>
  <c r="C30" i="16"/>
  <c r="L51" i="16"/>
  <c r="D26" i="17"/>
  <c r="M22" i="18"/>
  <c r="S13" i="16"/>
  <c r="E58" i="16"/>
  <c r="AE47" i="16"/>
  <c r="Q45" i="16"/>
  <c r="L11" i="16"/>
  <c r="C59" i="16"/>
  <c r="X15" i="16"/>
  <c r="J27" i="16"/>
  <c r="M10" i="18"/>
  <c r="E31" i="20"/>
  <c r="Y5" i="16"/>
  <c r="Y8" i="16"/>
  <c r="K61" i="16"/>
  <c r="R24" i="16"/>
  <c r="B16" i="2"/>
  <c r="B19" i="2" s="1"/>
  <c r="AF48" i="16"/>
  <c r="AF56" i="16"/>
  <c r="AF66" i="16"/>
  <c r="X42" i="16"/>
  <c r="Q44" i="16"/>
  <c r="R56" i="16"/>
  <c r="L27" i="16"/>
  <c r="L56" i="16"/>
  <c r="Z9" i="16"/>
  <c r="Y21" i="16"/>
  <c r="R30" i="16"/>
  <c r="S23" i="16"/>
  <c r="C23" i="17"/>
  <c r="AF57" i="16"/>
  <c r="Y43" i="16"/>
  <c r="Y51" i="16"/>
  <c r="R47" i="16"/>
  <c r="Q53" i="16"/>
  <c r="K67" i="16"/>
  <c r="I10" i="17"/>
  <c r="J33" i="16"/>
  <c r="J53" i="16"/>
  <c r="L41" i="16"/>
  <c r="K13" i="18"/>
  <c r="X29" i="16"/>
  <c r="AH14" i="18"/>
  <c r="D25" i="16"/>
  <c r="Z8" i="16"/>
  <c r="AG30" i="16"/>
  <c r="AF11" i="16"/>
  <c r="Q4" i="16"/>
  <c r="R16" i="16"/>
  <c r="S16" i="16"/>
  <c r="E11" i="16"/>
  <c r="AF44" i="16"/>
  <c r="AE50" i="16"/>
  <c r="AE60" i="16"/>
  <c r="X46" i="16"/>
  <c r="Y38" i="16"/>
  <c r="J43" i="16"/>
  <c r="E30" i="16"/>
  <c r="K44" i="16"/>
  <c r="D49" i="16"/>
  <c r="F12" i="22"/>
  <c r="J10" i="17"/>
  <c r="Q18" i="16"/>
  <c r="E9" i="16"/>
  <c r="AF43" i="16"/>
  <c r="AE49" i="16"/>
  <c r="AE59" i="16"/>
  <c r="Y53" i="16"/>
  <c r="R45" i="16"/>
  <c r="J4" i="17"/>
  <c r="K17" i="16"/>
  <c r="AF23" i="16"/>
  <c r="D51" i="16"/>
  <c r="X30" i="16"/>
  <c r="J32" i="16"/>
  <c r="AG13" i="16"/>
  <c r="AE33" i="16"/>
  <c r="AG5" i="16"/>
  <c r="S7" i="16"/>
  <c r="K7" i="16"/>
  <c r="X12" i="16"/>
  <c r="E42" i="16"/>
  <c r="K19" i="16"/>
  <c r="C61" i="16"/>
  <c r="K20" i="18"/>
  <c r="S33" i="16"/>
  <c r="X67" i="16"/>
  <c r="L32" i="17"/>
  <c r="E24" i="16"/>
  <c r="K42" i="16"/>
  <c r="E47" i="16"/>
  <c r="AE46" i="16"/>
  <c r="AE52" i="16"/>
  <c r="Q40" i="16"/>
  <c r="J39" i="16"/>
  <c r="J38" i="16"/>
  <c r="J47" i="16"/>
  <c r="K14" i="17"/>
  <c r="R33" i="16"/>
  <c r="F11" i="22"/>
  <c r="E13" i="20"/>
  <c r="AE55" i="16"/>
  <c r="AE61" i="16"/>
  <c r="S20" i="16"/>
  <c r="AE62" i="16"/>
  <c r="X54" i="16"/>
  <c r="X64" i="16"/>
  <c r="K8" i="18"/>
  <c r="D53" i="16"/>
  <c r="I14" i="17"/>
  <c r="Q65" i="16"/>
  <c r="M28" i="18"/>
  <c r="C58" i="16"/>
  <c r="C20" i="20"/>
  <c r="I8" i="17"/>
  <c r="AE63" i="16"/>
  <c r="X63" i="16"/>
  <c r="Q43" i="16"/>
  <c r="K63" i="16"/>
  <c r="L35" i="17"/>
  <c r="E43" i="16"/>
  <c r="E48" i="16"/>
  <c r="R67" i="16"/>
  <c r="Q32" i="16"/>
  <c r="E67" i="16"/>
  <c r="Y29" i="18"/>
  <c r="Z13" i="16"/>
  <c r="J23" i="16"/>
  <c r="J6" i="16"/>
  <c r="D11" i="16"/>
  <c r="B8" i="2"/>
  <c r="D66" i="16"/>
  <c r="D13" i="20"/>
  <c r="X41" i="16"/>
  <c r="X57" i="16"/>
  <c r="M11" i="18"/>
  <c r="K46" i="16"/>
  <c r="C18" i="16"/>
  <c r="Y16" i="16"/>
  <c r="J30" i="16"/>
  <c r="K30" i="16"/>
  <c r="J9" i="16"/>
  <c r="K9" i="16"/>
  <c r="E46" i="16"/>
  <c r="J14" i="17"/>
  <c r="D23" i="16"/>
  <c r="R61" i="16"/>
  <c r="R15" i="16"/>
  <c r="Q50" i="16"/>
  <c r="L4" i="16"/>
  <c r="C23" i="16"/>
  <c r="K28" i="16"/>
  <c r="AE6" i="16"/>
  <c r="C67" i="16"/>
  <c r="K23" i="18"/>
  <c r="D18" i="16"/>
  <c r="AE8" i="16"/>
  <c r="AE10" i="16"/>
  <c r="Q19" i="16"/>
  <c r="AA26" i="18"/>
  <c r="E5" i="20"/>
  <c r="Y22" i="16"/>
  <c r="K25" i="16"/>
  <c r="X7" i="16"/>
  <c r="K20" i="16"/>
  <c r="Q29" i="16"/>
  <c r="R29" i="16"/>
  <c r="R26" i="16"/>
  <c r="Q26" i="16"/>
  <c r="L15" i="16"/>
  <c r="J15" i="16"/>
  <c r="AG17" i="16"/>
  <c r="AE17" i="16"/>
  <c r="AE31" i="16"/>
  <c r="AG31" i="16"/>
  <c r="D8" i="16"/>
  <c r="E8" i="16"/>
  <c r="Q27" i="16"/>
  <c r="R27" i="16"/>
  <c r="S27" i="16"/>
  <c r="AE29" i="16"/>
  <c r="AG29" i="16"/>
  <c r="AF29" i="16"/>
  <c r="Q31" i="16"/>
  <c r="S31" i="16"/>
  <c r="K10" i="16"/>
  <c r="J10" i="16"/>
  <c r="L10" i="16"/>
  <c r="Y17" i="16"/>
  <c r="Z17" i="16"/>
  <c r="X17" i="16"/>
  <c r="Q21" i="16"/>
  <c r="S21" i="16"/>
  <c r="Q6" i="16"/>
  <c r="S6" i="16"/>
  <c r="R6" i="16"/>
  <c r="X44" i="16"/>
  <c r="X62" i="16"/>
  <c r="R40" i="16"/>
  <c r="Q46" i="16"/>
  <c r="D42" i="16"/>
  <c r="E54" i="16"/>
  <c r="D55" i="16"/>
  <c r="X33" i="16"/>
  <c r="E49" i="16"/>
  <c r="Y31" i="18"/>
  <c r="L28" i="17"/>
  <c r="K21" i="16"/>
  <c r="J18" i="16"/>
  <c r="D9" i="16"/>
  <c r="E50" i="16"/>
  <c r="AH9" i="18"/>
  <c r="D21" i="16"/>
  <c r="K35" i="17"/>
  <c r="AE41" i="16"/>
  <c r="X39" i="16"/>
  <c r="Y45" i="16"/>
  <c r="Y59" i="16"/>
  <c r="R55" i="16"/>
  <c r="Q61" i="16"/>
  <c r="L63" i="16"/>
  <c r="K4" i="17"/>
  <c r="C16" i="16"/>
  <c r="K60" i="16"/>
  <c r="D17" i="16"/>
  <c r="L33" i="16"/>
  <c r="M31" i="18"/>
  <c r="AG16" i="16"/>
  <c r="J46" i="16"/>
  <c r="D38" i="16"/>
  <c r="D7" i="18"/>
  <c r="AA10" i="18"/>
  <c r="AF8" i="16"/>
  <c r="X24" i="16"/>
  <c r="L23" i="16"/>
  <c r="Z25" i="16"/>
  <c r="K15" i="16"/>
  <c r="J25" i="16"/>
  <c r="Y7" i="16"/>
  <c r="C5" i="16"/>
  <c r="L12" i="16"/>
  <c r="K12" i="16"/>
  <c r="L16" i="16"/>
  <c r="K16" i="16"/>
  <c r="J16" i="16"/>
  <c r="L29" i="16"/>
  <c r="K29" i="16"/>
  <c r="J29" i="16"/>
  <c r="X10" i="16"/>
  <c r="Z10" i="16"/>
  <c r="Y27" i="16"/>
  <c r="X27" i="16"/>
  <c r="Z27" i="16"/>
  <c r="AE14" i="16"/>
  <c r="AF14" i="16"/>
  <c r="E15" i="16"/>
  <c r="C15" i="16"/>
  <c r="AF22" i="16"/>
  <c r="AG22" i="16"/>
  <c r="AE22" i="16"/>
  <c r="Y28" i="16"/>
  <c r="Z28" i="16"/>
  <c r="D14" i="16"/>
  <c r="C14" i="16"/>
  <c r="E14" i="16"/>
  <c r="Y19" i="16"/>
  <c r="Z19" i="16"/>
  <c r="L14" i="16"/>
  <c r="K14" i="16"/>
  <c r="AF15" i="16"/>
  <c r="AG15" i="16"/>
  <c r="Z23" i="16"/>
  <c r="X23" i="16"/>
  <c r="Y23" i="16"/>
  <c r="C4" i="16"/>
  <c r="D4" i="16"/>
  <c r="E4" i="16"/>
  <c r="C6" i="16"/>
  <c r="E6" i="16"/>
  <c r="C22" i="16"/>
  <c r="D22" i="16"/>
  <c r="Q12" i="16"/>
  <c r="R12" i="16"/>
  <c r="AF25" i="16"/>
  <c r="AE25" i="16"/>
  <c r="AG25" i="16"/>
  <c r="J22" i="16"/>
  <c r="L22" i="16"/>
  <c r="Q22" i="16"/>
  <c r="S22" i="16"/>
  <c r="S17" i="16"/>
  <c r="R17" i="16"/>
  <c r="Q17" i="16"/>
  <c r="AF40" i="16"/>
  <c r="AF52" i="16"/>
  <c r="AF58" i="16"/>
  <c r="Y54" i="16"/>
  <c r="Y60" i="16"/>
  <c r="Q48" i="16"/>
  <c r="R62" i="16"/>
  <c r="K59" i="16"/>
  <c r="C45" i="16"/>
  <c r="E62" i="16"/>
  <c r="C63" i="16"/>
  <c r="J19" i="16"/>
  <c r="Q25" i="16"/>
  <c r="L13" i="16"/>
  <c r="K4" i="16"/>
  <c r="C7" i="16"/>
  <c r="E29" i="16"/>
  <c r="C33" i="16"/>
  <c r="R23" i="16"/>
  <c r="D6" i="20"/>
  <c r="D16" i="22"/>
  <c r="E21" i="16"/>
  <c r="AF51" i="16"/>
  <c r="AE65" i="16"/>
  <c r="Y55" i="16"/>
  <c r="X61" i="16"/>
  <c r="Q39" i="16"/>
  <c r="K48" i="16"/>
  <c r="AF26" i="16"/>
  <c r="F10" i="22"/>
  <c r="J41" i="16"/>
  <c r="AE26" i="16"/>
  <c r="D52" i="16"/>
  <c r="AA18" i="18"/>
  <c r="AF17" i="16"/>
  <c r="E22" i="17"/>
  <c r="X16" i="16"/>
  <c r="Z22" i="16"/>
  <c r="J20" i="16"/>
  <c r="E5" i="16"/>
  <c r="AG10" i="16"/>
  <c r="R19" i="16"/>
  <c r="C8" i="16"/>
  <c r="Q28" i="16"/>
  <c r="R28" i="16"/>
  <c r="S28" i="16"/>
  <c r="L24" i="16"/>
  <c r="K24" i="16"/>
  <c r="J24" i="16"/>
  <c r="R11" i="16"/>
  <c r="S11" i="16"/>
  <c r="R10" i="16"/>
  <c r="Q10" i="16"/>
  <c r="Z14" i="16"/>
  <c r="Y14" i="16"/>
  <c r="AE18" i="16"/>
  <c r="AF18" i="16"/>
  <c r="AG18" i="16"/>
  <c r="Q9" i="16"/>
  <c r="S9" i="16"/>
  <c r="R9" i="16"/>
  <c r="X4" i="16"/>
  <c r="Z4" i="16"/>
  <c r="Y32" i="16"/>
  <c r="Z32" i="16"/>
  <c r="X32" i="16"/>
  <c r="L8" i="16"/>
  <c r="J8" i="16"/>
  <c r="K8" i="16"/>
  <c r="D28" i="16"/>
  <c r="E28" i="16"/>
  <c r="C28" i="16"/>
  <c r="R5" i="16"/>
  <c r="S5" i="16"/>
  <c r="E20" i="16"/>
  <c r="C20" i="16"/>
  <c r="L26" i="16"/>
  <c r="K26" i="16"/>
  <c r="J26" i="16"/>
  <c r="AE42" i="16"/>
  <c r="AE56" i="16"/>
  <c r="AE66" i="16"/>
  <c r="Y42" i="16"/>
  <c r="Y52" i="16"/>
  <c r="X60" i="16"/>
  <c r="R46" i="16"/>
  <c r="Q60" i="16"/>
  <c r="S66" i="16"/>
  <c r="L43" i="16"/>
  <c r="D45" i="16"/>
  <c r="D63" i="16"/>
  <c r="D25" i="20"/>
  <c r="K30" i="18"/>
  <c r="D13" i="16"/>
  <c r="D7" i="16"/>
  <c r="E4" i="20"/>
  <c r="D30" i="22"/>
  <c r="D33" i="18"/>
  <c r="AE43" i="16"/>
  <c r="AE53" i="16"/>
  <c r="AF59" i="16"/>
  <c r="AF65" i="16"/>
  <c r="Y39" i="16"/>
  <c r="X53" i="16"/>
  <c r="R39" i="16"/>
  <c r="Q47" i="16"/>
  <c r="Q57" i="16"/>
  <c r="S63" i="16"/>
  <c r="L48" i="16"/>
  <c r="I4" i="17"/>
  <c r="E13" i="16"/>
  <c r="L60" i="16"/>
  <c r="C17" i="16"/>
  <c r="J50" i="16"/>
  <c r="AH19" i="18"/>
  <c r="E51" i="16"/>
  <c r="C38" i="16"/>
  <c r="M16" i="18"/>
  <c r="AE16" i="16"/>
  <c r="C31" i="20"/>
  <c r="AH16" i="18"/>
  <c r="AF16" i="18"/>
  <c r="AF23" i="18"/>
  <c r="AH23" i="18"/>
  <c r="M14" i="18"/>
  <c r="K14" i="18"/>
  <c r="AF32" i="18"/>
  <c r="AH32" i="18"/>
  <c r="AE40" i="16"/>
  <c r="AF50" i="16"/>
  <c r="AE58" i="16"/>
  <c r="Y44" i="16"/>
  <c r="X58" i="16"/>
  <c r="Z38" i="16"/>
  <c r="R44" i="16"/>
  <c r="R54" i="16"/>
  <c r="Q62" i="16"/>
  <c r="K52" i="16"/>
  <c r="K6" i="18"/>
  <c r="D62" i="16"/>
  <c r="K15" i="18"/>
  <c r="F15" i="18"/>
  <c r="S18" i="16"/>
  <c r="D7" i="17"/>
  <c r="R25" i="16"/>
  <c r="AE51" i="16"/>
  <c r="AF67" i="16"/>
  <c r="X45" i="16"/>
  <c r="X55" i="16"/>
  <c r="Y61" i="16"/>
  <c r="Y67" i="16"/>
  <c r="R41" i="16"/>
  <c r="Q55" i="16"/>
  <c r="AH30" i="18"/>
  <c r="AF30" i="18"/>
  <c r="L57" i="16"/>
  <c r="K57" i="16"/>
  <c r="J57" i="16"/>
  <c r="E44" i="16"/>
  <c r="C44" i="16"/>
  <c r="D44" i="16"/>
  <c r="AE7" i="16"/>
  <c r="AF7" i="16"/>
  <c r="AG7" i="16"/>
  <c r="AF4" i="16"/>
  <c r="AE4" i="16"/>
  <c r="AG4" i="16"/>
  <c r="Y11" i="16"/>
  <c r="X11" i="16"/>
  <c r="Y20" i="18"/>
  <c r="AA20" i="18"/>
  <c r="T24" i="18"/>
  <c r="R24" i="18"/>
  <c r="AF64" i="16"/>
  <c r="Y50" i="16"/>
  <c r="Y66" i="16"/>
  <c r="R52" i="16"/>
  <c r="L39" i="16"/>
  <c r="D41" i="16"/>
  <c r="K40" i="16"/>
  <c r="L64" i="16"/>
  <c r="C25" i="20"/>
  <c r="K47" i="16"/>
  <c r="E61" i="16"/>
  <c r="J28" i="17"/>
  <c r="E19" i="16"/>
  <c r="R65" i="16"/>
  <c r="D27" i="16"/>
  <c r="J28" i="16"/>
  <c r="C66" i="16"/>
  <c r="C4" i="20"/>
  <c r="D24" i="16"/>
  <c r="C19" i="16"/>
  <c r="AF45" i="16"/>
  <c r="AF61" i="16"/>
  <c r="Y47" i="16"/>
  <c r="Y63" i="16"/>
  <c r="R49" i="16"/>
  <c r="J32" i="17"/>
  <c r="R20" i="16"/>
  <c r="L42" i="16"/>
  <c r="D43" i="16"/>
  <c r="D60" i="16"/>
  <c r="S67" i="16"/>
  <c r="R32" i="16"/>
  <c r="E40" i="16"/>
  <c r="D40" i="16"/>
  <c r="E56" i="16"/>
  <c r="D56" i="16"/>
  <c r="C56" i="16"/>
  <c r="L65" i="16"/>
  <c r="K65" i="16"/>
  <c r="J65" i="16"/>
  <c r="Q38" i="16"/>
  <c r="R38" i="16"/>
  <c r="S38" i="16"/>
  <c r="L66" i="16"/>
  <c r="K66" i="16"/>
  <c r="E64" i="16"/>
  <c r="C64" i="16"/>
  <c r="D64" i="16"/>
  <c r="AF32" i="16"/>
  <c r="AE32" i="16"/>
  <c r="AE21" i="16"/>
  <c r="AG21" i="16"/>
  <c r="AF21" i="16"/>
  <c r="AE20" i="16"/>
  <c r="AF20" i="16"/>
  <c r="AG20" i="16"/>
  <c r="Z6" i="16"/>
  <c r="Y6" i="16"/>
  <c r="Z20" i="16"/>
  <c r="Y20" i="16"/>
  <c r="X20" i="16"/>
  <c r="R5" i="18"/>
  <c r="T5" i="18"/>
  <c r="L62" i="16"/>
  <c r="K62" i="16"/>
  <c r="L49" i="16"/>
  <c r="K49" i="16"/>
  <c r="AF27" i="16"/>
  <c r="AE27" i="16"/>
  <c r="AE24" i="16"/>
  <c r="AG24" i="16"/>
  <c r="Z31" i="16"/>
  <c r="Y31" i="16"/>
  <c r="X31" i="16"/>
  <c r="F17" i="18"/>
  <c r="D17" i="18"/>
  <c r="AA5" i="18"/>
  <c r="Y5" i="18"/>
  <c r="Y7" i="18"/>
  <c r="AA7" i="18"/>
  <c r="AF39" i="16"/>
  <c r="AF46" i="16"/>
  <c r="AF54" i="16"/>
  <c r="AF62" i="16"/>
  <c r="Y40" i="16"/>
  <c r="Y48" i="16"/>
  <c r="Y56" i="16"/>
  <c r="Y64" i="16"/>
  <c r="R42" i="16"/>
  <c r="R50" i="16"/>
  <c r="R58" i="16"/>
  <c r="K38" i="16"/>
  <c r="E57" i="16"/>
  <c r="E65" i="16"/>
  <c r="M12" i="18"/>
  <c r="D46" i="16"/>
  <c r="E7" i="20"/>
  <c r="F13" i="22"/>
  <c r="K28" i="17"/>
  <c r="C7" i="17"/>
  <c r="F19" i="18"/>
  <c r="AF47" i="16"/>
  <c r="AF55" i="16"/>
  <c r="AF63" i="16"/>
  <c r="Y41" i="16"/>
  <c r="Y49" i="16"/>
  <c r="Y57" i="16"/>
  <c r="Y65" i="16"/>
  <c r="R43" i="16"/>
  <c r="R51" i="16"/>
  <c r="R59" i="16"/>
  <c r="D14" i="18"/>
  <c r="K11" i="16"/>
  <c r="S15" i="16"/>
  <c r="AF24" i="16"/>
  <c r="Z11" i="16"/>
  <c r="D48" i="16"/>
  <c r="E39" i="16"/>
  <c r="C39" i="16"/>
  <c r="D39" i="16"/>
  <c r="L45" i="16"/>
  <c r="K45" i="16"/>
  <c r="AF19" i="16"/>
  <c r="AG19" i="16"/>
  <c r="AG12" i="16"/>
  <c r="AF12" i="16"/>
  <c r="AE12" i="16"/>
  <c r="X26" i="16"/>
  <c r="Z26" i="16"/>
  <c r="Y26" i="16"/>
  <c r="C12" i="16"/>
  <c r="E12" i="16"/>
  <c r="D12" i="16"/>
  <c r="R33" i="18"/>
  <c r="T33" i="18"/>
  <c r="K27" i="18"/>
  <c r="M27" i="18"/>
  <c r="F6" i="18"/>
  <c r="D6" i="18"/>
  <c r="D16" i="20"/>
  <c r="E16" i="20"/>
  <c r="C16" i="20"/>
  <c r="F5" i="18"/>
  <c r="D5" i="18"/>
  <c r="AF20" i="18"/>
  <c r="AH20" i="18"/>
  <c r="K18" i="18"/>
  <c r="M18" i="18"/>
  <c r="J18" i="17"/>
  <c r="D22" i="20"/>
  <c r="F25" i="18"/>
  <c r="L23" i="17"/>
  <c r="J23" i="17"/>
  <c r="AH26" i="18"/>
  <c r="AF26" i="18"/>
  <c r="AF5" i="18"/>
  <c r="AH5" i="18"/>
  <c r="E23" i="20"/>
  <c r="C23" i="20"/>
  <c r="M17" i="18"/>
  <c r="K17" i="18"/>
  <c r="L11" i="17"/>
  <c r="J11" i="17"/>
  <c r="K11" i="17"/>
  <c r="D23" i="20"/>
  <c r="L18" i="17"/>
  <c r="K18" i="17"/>
  <c r="C26" i="17"/>
  <c r="E6" i="20"/>
  <c r="I23" i="17"/>
  <c r="L8" i="17"/>
  <c r="F16" i="18"/>
  <c r="E22" i="20"/>
  <c r="C5" i="20"/>
  <c r="M21" i="18"/>
  <c r="K21" i="18"/>
  <c r="D26" i="18"/>
  <c r="F26" i="18"/>
  <c r="F29" i="18"/>
  <c r="D29" i="18"/>
  <c r="F4" i="22"/>
  <c r="D4" i="22"/>
  <c r="AH31" i="18"/>
  <c r="AF31" i="18"/>
  <c r="AH4" i="18"/>
  <c r="AF4" i="18"/>
  <c r="E10" i="20"/>
  <c r="D10" i="20"/>
  <c r="K24" i="18"/>
  <c r="M24" i="18"/>
  <c r="F21" i="18"/>
  <c r="D21" i="18"/>
  <c r="F28" i="18"/>
  <c r="D28" i="18"/>
  <c r="F20" i="18"/>
  <c r="D20" i="18"/>
  <c r="AH10" i="18"/>
  <c r="AF10" i="18"/>
  <c r="D11" i="18"/>
  <c r="F11" i="18"/>
  <c r="D26" i="20"/>
  <c r="K8" i="17"/>
  <c r="AA23" i="18"/>
  <c r="Y23" i="18"/>
  <c r="D12" i="18"/>
  <c r="F12" i="18"/>
  <c r="F32" i="18"/>
  <c r="D32" i="18"/>
  <c r="Y12" i="18"/>
  <c r="AA12" i="18"/>
  <c r="D27" i="18"/>
  <c r="F27" i="18"/>
  <c r="K5" i="18"/>
  <c r="L4" i="18" s="1"/>
  <c r="E26" i="20"/>
  <c r="E29" i="20"/>
  <c r="D29" i="20"/>
  <c r="Y21" i="18"/>
  <c r="AA21" i="18"/>
  <c r="D23" i="18"/>
  <c r="F23" i="18"/>
  <c r="D24" i="18"/>
  <c r="F24" i="18"/>
  <c r="C28" i="20"/>
  <c r="E28" i="20"/>
  <c r="D28" i="20"/>
  <c r="D14" i="20"/>
  <c r="C14" i="20"/>
  <c r="E14" i="20"/>
  <c r="F4" i="18"/>
  <c r="D4" i="18"/>
  <c r="D22" i="18"/>
  <c r="F22" i="18"/>
  <c r="AF15" i="18"/>
  <c r="AH15" i="18"/>
  <c r="AH21" i="18"/>
  <c r="AF21" i="18"/>
  <c r="AA28" i="18"/>
  <c r="Y28" i="18"/>
  <c r="K29" i="18"/>
  <c r="M29" i="18"/>
  <c r="F30" i="18"/>
  <c r="D30" i="18"/>
  <c r="Y11" i="18"/>
  <c r="AA11" i="18"/>
  <c r="F20" i="22"/>
  <c r="D20" i="22"/>
  <c r="T7" i="18"/>
  <c r="R7" i="18"/>
  <c r="T15" i="18"/>
  <c r="R15" i="18"/>
  <c r="C18" i="17"/>
  <c r="E18" i="17"/>
  <c r="D18" i="17"/>
  <c r="I30" i="17"/>
  <c r="L30" i="17"/>
  <c r="K30" i="17"/>
  <c r="J30" i="17"/>
  <c r="L21" i="17"/>
  <c r="J21" i="17"/>
  <c r="K21" i="17"/>
  <c r="E6" i="17"/>
  <c r="C6" i="17"/>
  <c r="D6" i="17"/>
  <c r="I25" i="17"/>
  <c r="J25" i="17"/>
  <c r="K25" i="17"/>
  <c r="L25" i="17"/>
  <c r="D19" i="17"/>
  <c r="C19" i="17"/>
  <c r="E19" i="17"/>
  <c r="Y16" i="18"/>
  <c r="AA16" i="18"/>
  <c r="F21" i="22"/>
  <c r="D21" i="22"/>
  <c r="T9" i="18"/>
  <c r="R9" i="18"/>
  <c r="C29" i="17"/>
  <c r="D29" i="17"/>
  <c r="E29" i="17"/>
  <c r="D36" i="17"/>
  <c r="E36" i="17"/>
  <c r="C36" i="17"/>
  <c r="K26" i="17"/>
  <c r="J26" i="17"/>
  <c r="L26" i="17"/>
  <c r="D27" i="22"/>
  <c r="F27" i="22"/>
  <c r="C21" i="20"/>
  <c r="D21" i="20"/>
  <c r="E21" i="20"/>
  <c r="D15" i="20"/>
  <c r="E15" i="20"/>
  <c r="C15" i="20"/>
  <c r="Y8" i="18"/>
  <c r="AA8" i="18"/>
  <c r="D29" i="22"/>
  <c r="F29" i="22"/>
  <c r="F33" i="22"/>
  <c r="D33" i="22"/>
  <c r="C19" i="20"/>
  <c r="D19" i="20"/>
  <c r="E19" i="20"/>
  <c r="D24" i="20"/>
  <c r="E24" i="20"/>
  <c r="C24" i="20"/>
  <c r="C17" i="20"/>
  <c r="D17" i="20"/>
  <c r="E17" i="20"/>
  <c r="T26" i="18"/>
  <c r="R26" i="18"/>
  <c r="T22" i="18"/>
  <c r="R22" i="18"/>
  <c r="R13" i="18"/>
  <c r="T13" i="18"/>
  <c r="D26" i="22"/>
  <c r="F26" i="22"/>
  <c r="D11" i="20"/>
  <c r="E11" i="20"/>
  <c r="C11" i="20"/>
  <c r="AA33" i="18"/>
  <c r="Y33" i="18"/>
  <c r="AA32" i="18"/>
  <c r="Y32" i="18"/>
  <c r="AA27" i="18"/>
  <c r="Y27" i="18"/>
  <c r="AA22" i="18"/>
  <c r="Y22" i="18"/>
  <c r="F17" i="22"/>
  <c r="D17" i="22"/>
  <c r="D7" i="22"/>
  <c r="F7" i="22"/>
  <c r="F9" i="22"/>
  <c r="D9" i="22"/>
  <c r="C33" i="20"/>
  <c r="D33" i="20"/>
  <c r="E33" i="20"/>
  <c r="C30" i="20"/>
  <c r="E30" i="20"/>
  <c r="D30" i="20"/>
  <c r="E27" i="20"/>
  <c r="D27" i="20"/>
  <c r="C27" i="20"/>
  <c r="T10" i="18"/>
  <c r="R10" i="18"/>
  <c r="R17" i="18"/>
  <c r="T17" i="18"/>
  <c r="T6" i="18"/>
  <c r="R6" i="18"/>
  <c r="T4" i="18"/>
  <c r="R4" i="18"/>
  <c r="R12" i="18"/>
  <c r="T12" i="18"/>
  <c r="R21" i="18"/>
  <c r="T21" i="18"/>
  <c r="T22" i="17"/>
  <c r="T31" i="17"/>
  <c r="T16" i="17"/>
  <c r="T6" i="17"/>
  <c r="T14" i="17"/>
  <c r="T24" i="17"/>
  <c r="T5" i="17"/>
  <c r="T4" i="17"/>
  <c r="T26" i="17"/>
  <c r="T25" i="17"/>
  <c r="T29" i="17"/>
  <c r="T11" i="17"/>
  <c r="T20" i="17"/>
  <c r="T19" i="17"/>
  <c r="T28" i="17"/>
  <c r="T13" i="17"/>
  <c r="T21" i="17"/>
  <c r="T23" i="17"/>
  <c r="T7" i="17"/>
  <c r="T8" i="17"/>
  <c r="T15" i="17"/>
  <c r="T10" i="17"/>
  <c r="T35" i="17"/>
  <c r="T37" i="17"/>
  <c r="T9" i="17"/>
  <c r="T17" i="17"/>
  <c r="T38" i="17"/>
  <c r="T30" i="17"/>
  <c r="T32" i="17"/>
  <c r="T34" i="17"/>
  <c r="T36" i="17"/>
  <c r="T33" i="17"/>
  <c r="T12" i="17"/>
  <c r="T27" i="17"/>
  <c r="T18" i="17"/>
  <c r="D12" i="17"/>
  <c r="C12" i="17"/>
  <c r="E12" i="17"/>
  <c r="I29" i="17"/>
  <c r="K29" i="17"/>
  <c r="J29" i="17"/>
  <c r="L29" i="17"/>
  <c r="K9" i="17"/>
  <c r="J9" i="17"/>
  <c r="I9" i="17"/>
  <c r="L9" i="17"/>
  <c r="K16" i="17"/>
  <c r="L16" i="17"/>
  <c r="J16" i="17"/>
  <c r="K34" i="17"/>
  <c r="J34" i="17"/>
  <c r="L34" i="17"/>
  <c r="I34" i="17"/>
  <c r="E33" i="17"/>
  <c r="C33" i="17"/>
  <c r="D33" i="17"/>
  <c r="AA27" i="17"/>
  <c r="AA36" i="17"/>
  <c r="AA19" i="17"/>
  <c r="AA15" i="17"/>
  <c r="AA11" i="17"/>
  <c r="AA7" i="17"/>
  <c r="X3" i="17"/>
  <c r="AA30" i="17"/>
  <c r="AA31" i="17"/>
  <c r="AA25" i="17"/>
  <c r="AA23" i="17"/>
  <c r="AA14" i="17"/>
  <c r="AA9" i="17"/>
  <c r="AA4" i="17"/>
  <c r="AA34" i="17"/>
  <c r="AA38" i="17"/>
  <c r="AA37" i="17"/>
  <c r="AA18" i="17"/>
  <c r="AA13" i="17"/>
  <c r="AA8" i="17"/>
  <c r="AA28" i="17"/>
  <c r="AA20" i="17"/>
  <c r="AA35" i="17"/>
  <c r="AA12" i="17"/>
  <c r="AA21" i="17"/>
  <c r="AA33" i="17"/>
  <c r="AA17" i="17"/>
  <c r="AA6" i="17"/>
  <c r="AA22" i="17"/>
  <c r="AA29" i="17"/>
  <c r="AA10" i="17"/>
  <c r="AA32" i="17"/>
  <c r="AA26" i="17"/>
  <c r="AA16" i="17"/>
  <c r="AA5" i="17"/>
  <c r="AA24" i="17"/>
  <c r="L37" i="17"/>
  <c r="K37" i="17"/>
  <c r="J37" i="17"/>
  <c r="J31" i="17"/>
  <c r="L31" i="17"/>
  <c r="K31" i="17"/>
  <c r="E37" i="17"/>
  <c r="D37" i="17"/>
  <c r="C37" i="17"/>
  <c r="C9" i="17"/>
  <c r="E9" i="17"/>
  <c r="D9" i="17"/>
  <c r="D16" i="17"/>
  <c r="E16" i="17"/>
  <c r="C16" i="17"/>
  <c r="C28" i="17"/>
  <c r="E28" i="17"/>
  <c r="D28" i="17"/>
  <c r="F25" i="22"/>
  <c r="D25" i="22"/>
  <c r="E32" i="20"/>
  <c r="D32" i="20"/>
  <c r="C32" i="20"/>
  <c r="D9" i="20"/>
  <c r="C9" i="20"/>
  <c r="E9" i="20"/>
  <c r="Y17" i="18"/>
  <c r="AA17" i="18"/>
  <c r="Y6" i="18"/>
  <c r="AA6" i="18"/>
  <c r="D23" i="22"/>
  <c r="F23" i="22"/>
  <c r="E18" i="20"/>
  <c r="D18" i="20"/>
  <c r="C18" i="20"/>
  <c r="C12" i="20"/>
  <c r="E12" i="20"/>
  <c r="D12" i="20"/>
  <c r="T30" i="18"/>
  <c r="R30" i="18"/>
  <c r="T27" i="18"/>
  <c r="R27" i="18"/>
  <c r="R28" i="18"/>
  <c r="T28" i="18"/>
  <c r="L19" i="17"/>
  <c r="K19" i="17"/>
  <c r="J19" i="17"/>
  <c r="I19" i="17"/>
  <c r="D20" i="17"/>
  <c r="C20" i="17"/>
  <c r="E20" i="17"/>
  <c r="J12" i="17"/>
  <c r="K12" i="17"/>
  <c r="L12" i="17"/>
  <c r="Y9" i="18"/>
  <c r="AA9" i="18"/>
  <c r="Y30" i="18"/>
  <c r="AA30" i="18"/>
  <c r="D5" i="22"/>
  <c r="F5" i="22"/>
  <c r="T16" i="18"/>
  <c r="R16" i="18"/>
  <c r="T32" i="18"/>
  <c r="R32" i="18"/>
  <c r="T18" i="18"/>
  <c r="R18" i="18"/>
  <c r="T23" i="18"/>
  <c r="R23" i="18"/>
  <c r="C35" i="17"/>
  <c r="E35" i="17"/>
  <c r="D35" i="17"/>
  <c r="K36" i="17"/>
  <c r="J36" i="17"/>
  <c r="L36" i="17"/>
  <c r="C13" i="17"/>
  <c r="D13" i="17"/>
  <c r="E13" i="17"/>
  <c r="K6" i="17"/>
  <c r="J6" i="17"/>
  <c r="L6" i="17"/>
  <c r="I20" i="17"/>
  <c r="L20" i="17"/>
  <c r="K20" i="17"/>
  <c r="J20" i="17"/>
  <c r="D15" i="17"/>
  <c r="C15" i="17"/>
  <c r="E15" i="17"/>
  <c r="E27" i="17"/>
  <c r="D27" i="17"/>
  <c r="C27" i="17"/>
  <c r="L17" i="17"/>
  <c r="J17" i="17"/>
  <c r="K17" i="17"/>
  <c r="E32" i="17"/>
  <c r="C32" i="17"/>
  <c r="D32" i="17"/>
  <c r="I38" i="17"/>
  <c r="J38" i="17"/>
  <c r="L38" i="17"/>
  <c r="K38" i="17"/>
  <c r="C14" i="17"/>
  <c r="E14" i="17"/>
  <c r="D14" i="17"/>
  <c r="C11" i="17"/>
  <c r="D11" i="17"/>
  <c r="E11" i="17"/>
  <c r="C38" i="17"/>
  <c r="D38" i="17"/>
  <c r="E38" i="17"/>
  <c r="J33" i="17"/>
  <c r="L33" i="17"/>
  <c r="I33" i="17"/>
  <c r="K33" i="17"/>
  <c r="D32" i="22"/>
  <c r="F32" i="22"/>
  <c r="F8" i="22"/>
  <c r="D8" i="22"/>
  <c r="AA25" i="18"/>
  <c r="Y25" i="18"/>
  <c r="AA24" i="18"/>
  <c r="Y24" i="18"/>
  <c r="AA19" i="18"/>
  <c r="Y19" i="18"/>
  <c r="AA14" i="18"/>
  <c r="Y14" i="18"/>
  <c r="D15" i="22"/>
  <c r="F15" i="22"/>
  <c r="D22" i="22"/>
  <c r="F22" i="22"/>
  <c r="R14" i="18"/>
  <c r="T14" i="18"/>
  <c r="T31" i="18"/>
  <c r="R31" i="18"/>
  <c r="T11" i="18"/>
  <c r="R11" i="18"/>
  <c r="T20" i="18"/>
  <c r="R20" i="18"/>
  <c r="R29" i="18"/>
  <c r="T29" i="18"/>
  <c r="D25" i="17"/>
  <c r="C25" i="17"/>
  <c r="E25" i="17"/>
  <c r="E24" i="17"/>
  <c r="C24" i="17"/>
  <c r="D24" i="17"/>
  <c r="C4" i="17"/>
  <c r="D4" i="17"/>
  <c r="E4" i="17"/>
  <c r="D8" i="17"/>
  <c r="E8" i="17"/>
  <c r="C8" i="17"/>
  <c r="K27" i="17"/>
  <c r="J27" i="17"/>
  <c r="L27" i="17"/>
  <c r="J5" i="17"/>
  <c r="I5" i="17"/>
  <c r="L5" i="17"/>
  <c r="K5" i="17"/>
  <c r="J7" i="17"/>
  <c r="L7" i="17"/>
  <c r="K7" i="17"/>
  <c r="L24" i="17"/>
  <c r="K24" i="17"/>
  <c r="I24" i="17"/>
  <c r="J24" i="17"/>
  <c r="I13" i="17"/>
  <c r="L13" i="17"/>
  <c r="J13" i="17"/>
  <c r="K13" i="17"/>
  <c r="I15" i="17"/>
  <c r="J15" i="17"/>
  <c r="L15" i="17"/>
  <c r="K15" i="17"/>
  <c r="D21" i="17"/>
  <c r="E21" i="17"/>
  <c r="C21" i="17"/>
  <c r="C34" i="17"/>
  <c r="E34" i="17"/>
  <c r="D34" i="17"/>
  <c r="E5" i="17"/>
  <c r="D5" i="17"/>
  <c r="C5" i="17"/>
  <c r="Z4" i="18" l="1"/>
  <c r="Z5" i="18" s="1"/>
  <c r="Z6" i="18" s="1"/>
  <c r="Z7" i="18" s="1"/>
  <c r="Z8" i="18" s="1"/>
  <c r="Z9" i="18" s="1"/>
  <c r="Z10" i="18" s="1"/>
  <c r="Z11" i="18" s="1"/>
  <c r="Z12" i="18" s="1"/>
  <c r="Z13" i="18" s="1"/>
  <c r="Z14" i="18" s="1"/>
  <c r="Z15" i="18" s="1"/>
  <c r="Z16" i="18" s="1"/>
  <c r="Z17" i="18" s="1"/>
  <c r="Z18" i="18" s="1"/>
  <c r="Z19" i="18" s="1"/>
  <c r="Z20" i="18" s="1"/>
  <c r="Z21" i="18" s="1"/>
  <c r="Z22" i="18" s="1"/>
  <c r="Z23" i="18" s="1"/>
  <c r="Z24" i="18" s="1"/>
  <c r="Z25" i="18" s="1"/>
  <c r="Z26" i="18" s="1"/>
  <c r="Z27" i="18" s="1"/>
  <c r="Z28" i="18" s="1"/>
  <c r="Z29" i="18" s="1"/>
  <c r="Z30" i="18" s="1"/>
  <c r="Z31" i="18" s="1"/>
  <c r="Z32" i="18" s="1"/>
  <c r="Z33" i="18" s="1"/>
  <c r="AG4" i="18"/>
  <c r="AG5" i="18" s="1"/>
  <c r="AG6" i="18" s="1"/>
  <c r="AG7" i="18" s="1"/>
  <c r="AG8" i="18" s="1"/>
  <c r="AG9" i="18" s="1"/>
  <c r="AG10" i="18" s="1"/>
  <c r="AG11" i="18" s="1"/>
  <c r="AG12" i="18" s="1"/>
  <c r="AG13" i="18" s="1"/>
  <c r="AG14" i="18" s="1"/>
  <c r="AG15" i="18" s="1"/>
  <c r="AG16" i="18" s="1"/>
  <c r="AG17" i="18" s="1"/>
  <c r="AG18" i="18" s="1"/>
  <c r="AG19" i="18" s="1"/>
  <c r="AG20" i="18" s="1"/>
  <c r="AG21" i="18" s="1"/>
  <c r="AG22" i="18" s="1"/>
  <c r="AG23" i="18" s="1"/>
  <c r="AG24" i="18" s="1"/>
  <c r="AG25" i="18" s="1"/>
  <c r="AG26" i="18" s="1"/>
  <c r="AG27" i="18" s="1"/>
  <c r="AG28" i="18" s="1"/>
  <c r="AG29" i="18" s="1"/>
  <c r="AG30" i="18" s="1"/>
  <c r="AG31" i="18" s="1"/>
  <c r="AG32" i="18" s="1"/>
  <c r="AG33" i="18" s="1"/>
  <c r="E4" i="18"/>
  <c r="E5" i="18" s="1"/>
  <c r="E6" i="18" s="1"/>
  <c r="E7" i="18" s="1"/>
  <c r="E8" i="18" s="1"/>
  <c r="E9" i="18" s="1"/>
  <c r="E10" i="18" s="1"/>
  <c r="E11" i="18" s="1"/>
  <c r="E12" i="18" s="1"/>
  <c r="E13" i="18" s="1"/>
  <c r="E14" i="18" s="1"/>
  <c r="E15" i="18" s="1"/>
  <c r="E16" i="18" s="1"/>
  <c r="E17" i="18" s="1"/>
  <c r="E18" i="18" s="1"/>
  <c r="E19" i="18" s="1"/>
  <c r="E20" i="18" s="1"/>
  <c r="E21" i="18" s="1"/>
  <c r="E22" i="18" s="1"/>
  <c r="E23" i="18" s="1"/>
  <c r="E24" i="18" s="1"/>
  <c r="E25" i="18" s="1"/>
  <c r="E26" i="18" s="1"/>
  <c r="E27" i="18" s="1"/>
  <c r="E28" i="18" s="1"/>
  <c r="E29" i="18" s="1"/>
  <c r="E30" i="18" s="1"/>
  <c r="E31" i="18" s="1"/>
  <c r="E32" i="18" s="1"/>
  <c r="E33" i="18" s="1"/>
  <c r="S4" i="18"/>
  <c r="S5" i="18" s="1"/>
  <c r="S6" i="18" s="1"/>
  <c r="S7" i="18" s="1"/>
  <c r="S8" i="18" s="1"/>
  <c r="S9" i="18" s="1"/>
  <c r="S10" i="18" s="1"/>
  <c r="S11" i="18" s="1"/>
  <c r="S12" i="18" s="1"/>
  <c r="S13" i="18" s="1"/>
  <c r="S14" i="18" s="1"/>
  <c r="S15" i="18" s="1"/>
  <c r="S16" i="18" s="1"/>
  <c r="S17" i="18" s="1"/>
  <c r="S18" i="18" s="1"/>
  <c r="S19" i="18" s="1"/>
  <c r="S20" i="18" s="1"/>
  <c r="S21" i="18" s="1"/>
  <c r="S22" i="18" s="1"/>
  <c r="S23" i="18" s="1"/>
  <c r="S24" i="18" s="1"/>
  <c r="S25" i="18" s="1"/>
  <c r="S26" i="18" s="1"/>
  <c r="S27" i="18" s="1"/>
  <c r="S28" i="18" s="1"/>
  <c r="S29" i="18" s="1"/>
  <c r="S30" i="18" s="1"/>
  <c r="S31" i="18" s="1"/>
  <c r="S32" i="18" s="1"/>
  <c r="S33" i="18" s="1"/>
  <c r="L5" i="18"/>
  <c r="L6" i="18" s="1"/>
  <c r="L7" i="18" s="1"/>
  <c r="L8" i="18" s="1"/>
  <c r="L9" i="18" s="1"/>
  <c r="L10" i="18" s="1"/>
  <c r="L11" i="18" s="1"/>
  <c r="L12" i="18" s="1"/>
  <c r="L13" i="18" s="1"/>
  <c r="L14" i="18" s="1"/>
  <c r="L15" i="18" s="1"/>
  <c r="L16" i="18" s="1"/>
  <c r="L17" i="18" s="1"/>
  <c r="L18" i="18" s="1"/>
  <c r="L19" i="18" s="1"/>
  <c r="L20" i="18" s="1"/>
  <c r="L21" i="18" s="1"/>
  <c r="L22" i="18" s="1"/>
  <c r="L23" i="18" s="1"/>
  <c r="L24" i="18" s="1"/>
  <c r="L25" i="18" s="1"/>
  <c r="L26" i="18" s="1"/>
  <c r="L27" i="18" s="1"/>
  <c r="L28" i="18" s="1"/>
  <c r="L29" i="18" s="1"/>
  <c r="L30" i="18" s="1"/>
  <c r="L31" i="18" s="1"/>
  <c r="L32" i="18" s="1"/>
  <c r="L33" i="18" s="1"/>
  <c r="Q18" i="17"/>
  <c r="S18" i="17"/>
  <c r="R18" i="17"/>
  <c r="P18" i="17"/>
  <c r="S36" i="17"/>
  <c r="Q36" i="17"/>
  <c r="R36" i="17"/>
  <c r="S38" i="17"/>
  <c r="P38" i="17"/>
  <c r="R38" i="17"/>
  <c r="Q38" i="17"/>
  <c r="R35" i="17"/>
  <c r="Q35" i="17"/>
  <c r="S35" i="17"/>
  <c r="P35" i="17"/>
  <c r="S7" i="17"/>
  <c r="Q7" i="17"/>
  <c r="R7" i="17"/>
  <c r="P28" i="17"/>
  <c r="Q28" i="17"/>
  <c r="R28" i="17"/>
  <c r="S28" i="17"/>
  <c r="R29" i="17"/>
  <c r="P29" i="17"/>
  <c r="S29" i="17"/>
  <c r="Q29" i="17"/>
  <c r="R5" i="17"/>
  <c r="P5" i="17"/>
  <c r="Q5" i="17"/>
  <c r="S5" i="17"/>
  <c r="R16" i="17"/>
  <c r="Q16" i="17"/>
  <c r="S16" i="17"/>
  <c r="E4" i="22"/>
  <c r="E5" i="22" s="1"/>
  <c r="E6" i="22" s="1"/>
  <c r="E7" i="22" s="1"/>
  <c r="E8" i="22" s="1"/>
  <c r="E9" i="22" s="1"/>
  <c r="E10" i="22" s="1"/>
  <c r="E11" i="22" s="1"/>
  <c r="E12" i="22" s="1"/>
  <c r="E13" i="22" s="1"/>
  <c r="E14" i="22" s="1"/>
  <c r="E15" i="22" s="1"/>
  <c r="E16" i="22" s="1"/>
  <c r="E17" i="22" s="1"/>
  <c r="E18" i="22" s="1"/>
  <c r="E19" i="22" s="1"/>
  <c r="E20" i="22" s="1"/>
  <c r="E21" i="22" s="1"/>
  <c r="E22" i="22" s="1"/>
  <c r="E23" i="22" s="1"/>
  <c r="E24" i="22" s="1"/>
  <c r="E25" i="22" s="1"/>
  <c r="E26" i="22" s="1"/>
  <c r="E27" i="22" s="1"/>
  <c r="E28" i="22" s="1"/>
  <c r="E29" i="22" s="1"/>
  <c r="E30" i="22" s="1"/>
  <c r="E31" i="22" s="1"/>
  <c r="E32" i="22" s="1"/>
  <c r="E33" i="22" s="1"/>
  <c r="W24" i="17"/>
  <c r="X24" i="17"/>
  <c r="Z24" i="17"/>
  <c r="Y24" i="17"/>
  <c r="Z32" i="17"/>
  <c r="X32" i="17"/>
  <c r="Y32" i="17"/>
  <c r="Z6" i="17"/>
  <c r="Y6" i="17"/>
  <c r="X6" i="17"/>
  <c r="Z12" i="17"/>
  <c r="Y12" i="17"/>
  <c r="X12" i="17"/>
  <c r="W8" i="17"/>
  <c r="X8" i="17"/>
  <c r="Z8" i="17"/>
  <c r="Y8" i="17"/>
  <c r="Y38" i="17"/>
  <c r="W38" i="17"/>
  <c r="Z38" i="17"/>
  <c r="X38" i="17"/>
  <c r="W14" i="17"/>
  <c r="X14" i="17"/>
  <c r="Z14" i="17"/>
  <c r="Y14" i="17"/>
  <c r="W30" i="17"/>
  <c r="Y30" i="17"/>
  <c r="Z30" i="17"/>
  <c r="X30" i="17"/>
  <c r="Z15" i="17"/>
  <c r="X15" i="17"/>
  <c r="W15" i="17"/>
  <c r="Y15" i="17"/>
  <c r="P33" i="17"/>
  <c r="Q33" i="17"/>
  <c r="R33" i="17"/>
  <c r="S33" i="17"/>
  <c r="R30" i="17"/>
  <c r="Q30" i="17"/>
  <c r="S30" i="17"/>
  <c r="P30" i="17"/>
  <c r="S37" i="17"/>
  <c r="Q37" i="17"/>
  <c r="R37" i="17"/>
  <c r="P8" i="17"/>
  <c r="S8" i="17"/>
  <c r="R8" i="17"/>
  <c r="Q8" i="17"/>
  <c r="P13" i="17"/>
  <c r="Q13" i="17"/>
  <c r="S13" i="17"/>
  <c r="R13" i="17"/>
  <c r="S11" i="17"/>
  <c r="Q11" i="17"/>
  <c r="R11" i="17"/>
  <c r="S4" i="17"/>
  <c r="Q4" i="17"/>
  <c r="P4" i="17"/>
  <c r="R4" i="17"/>
  <c r="S6" i="17"/>
  <c r="R6" i="17"/>
  <c r="Q6" i="17"/>
  <c r="W5" i="17"/>
  <c r="X5" i="17"/>
  <c r="Z5" i="17"/>
  <c r="Y5" i="17"/>
  <c r="Y10" i="17"/>
  <c r="X10" i="17"/>
  <c r="Z10" i="17"/>
  <c r="W10" i="17"/>
  <c r="Y17" i="17"/>
  <c r="X17" i="17"/>
  <c r="Z17" i="17"/>
  <c r="W35" i="17"/>
  <c r="X35" i="17"/>
  <c r="Y35" i="17"/>
  <c r="Z35" i="17"/>
  <c r="Z13" i="17"/>
  <c r="X13" i="17"/>
  <c r="Y13" i="17"/>
  <c r="W13" i="17"/>
  <c r="W34" i="17"/>
  <c r="Y34" i="17"/>
  <c r="Z34" i="17"/>
  <c r="X34" i="17"/>
  <c r="Y23" i="17"/>
  <c r="X23" i="17"/>
  <c r="W23" i="17"/>
  <c r="Z23" i="17"/>
  <c r="X19" i="17"/>
  <c r="Y19" i="17"/>
  <c r="Z19" i="17"/>
  <c r="W19" i="17"/>
  <c r="Y16" i="17"/>
  <c r="Z16" i="17"/>
  <c r="X16" i="17"/>
  <c r="W29" i="17"/>
  <c r="X29" i="17"/>
  <c r="Z29" i="17"/>
  <c r="Y29" i="17"/>
  <c r="Z33" i="17"/>
  <c r="Y33" i="17"/>
  <c r="W33" i="17"/>
  <c r="X33" i="17"/>
  <c r="W20" i="17"/>
  <c r="Z20" i="17"/>
  <c r="X20" i="17"/>
  <c r="Y20" i="17"/>
  <c r="X18" i="17"/>
  <c r="W18" i="17"/>
  <c r="Z18" i="17"/>
  <c r="Y18" i="17"/>
  <c r="W4" i="17"/>
  <c r="X4" i="17"/>
  <c r="Z4" i="17"/>
  <c r="Y4" i="17"/>
  <c r="W25" i="17"/>
  <c r="Y25" i="17"/>
  <c r="X25" i="17"/>
  <c r="Z25" i="17"/>
  <c r="Z7" i="17"/>
  <c r="X7" i="17"/>
  <c r="Y7" i="17"/>
  <c r="Z36" i="17"/>
  <c r="X36" i="17"/>
  <c r="Y36" i="17"/>
  <c r="R27" i="17"/>
  <c r="S27" i="17"/>
  <c r="Q27" i="17"/>
  <c r="R34" i="17"/>
  <c r="P34" i="17"/>
  <c r="Q34" i="17"/>
  <c r="S34" i="17"/>
  <c r="S17" i="17"/>
  <c r="Q17" i="17"/>
  <c r="R17" i="17"/>
  <c r="P10" i="17"/>
  <c r="R10" i="17"/>
  <c r="S10" i="17"/>
  <c r="Q10" i="17"/>
  <c r="P23" i="17"/>
  <c r="S23" i="17"/>
  <c r="R23" i="17"/>
  <c r="Q23" i="17"/>
  <c r="Q19" i="17"/>
  <c r="S19" i="17"/>
  <c r="P19" i="17"/>
  <c r="R19" i="17"/>
  <c r="P25" i="17"/>
  <c r="Q25" i="17"/>
  <c r="R25" i="17"/>
  <c r="S25" i="17"/>
  <c r="P24" i="17"/>
  <c r="R24" i="17"/>
  <c r="S24" i="17"/>
  <c r="Q24" i="17"/>
  <c r="S31" i="17"/>
  <c r="R31" i="17"/>
  <c r="Q31" i="17"/>
  <c r="X26" i="17"/>
  <c r="Z26" i="17"/>
  <c r="Y26" i="17"/>
  <c r="Y22" i="17"/>
  <c r="Z22" i="17"/>
  <c r="X22" i="17"/>
  <c r="X21" i="17"/>
  <c r="Y21" i="17"/>
  <c r="Z21" i="17"/>
  <c r="W28" i="17"/>
  <c r="Y28" i="17"/>
  <c r="Z28" i="17"/>
  <c r="X28" i="17"/>
  <c r="Y37" i="17"/>
  <c r="X37" i="17"/>
  <c r="Z37" i="17"/>
  <c r="Z9" i="17"/>
  <c r="Y9" i="17"/>
  <c r="W9" i="17"/>
  <c r="X9" i="17"/>
  <c r="Y31" i="17"/>
  <c r="Z31" i="17"/>
  <c r="X31" i="17"/>
  <c r="Y11" i="17"/>
  <c r="Z11" i="17"/>
  <c r="X11" i="17"/>
  <c r="Z27" i="17"/>
  <c r="X27" i="17"/>
  <c r="Y27" i="17"/>
  <c r="Q12" i="17"/>
  <c r="S12" i="17"/>
  <c r="R12" i="17"/>
  <c r="R32" i="17"/>
  <c r="Q32" i="17"/>
  <c r="S32" i="17"/>
  <c r="S9" i="17"/>
  <c r="P9" i="17"/>
  <c r="R9" i="17"/>
  <c r="Q9" i="17"/>
  <c r="P15" i="17"/>
  <c r="S15" i="17"/>
  <c r="R15" i="17"/>
  <c r="Q15" i="17"/>
  <c r="Q21" i="17"/>
  <c r="R21" i="17"/>
  <c r="S21" i="17"/>
  <c r="S20" i="17"/>
  <c r="P20" i="17"/>
  <c r="Q20" i="17"/>
  <c r="R20" i="17"/>
  <c r="Q26" i="17"/>
  <c r="S26" i="17"/>
  <c r="R26" i="17"/>
  <c r="P14" i="17"/>
  <c r="Q14" i="17"/>
  <c r="S14" i="17"/>
  <c r="R14" i="17"/>
  <c r="S22" i="17"/>
  <c r="R22" i="17"/>
  <c r="Q22" i="17"/>
</calcChain>
</file>

<file path=xl/sharedStrings.xml><?xml version="1.0" encoding="utf-8"?>
<sst xmlns="http://schemas.openxmlformats.org/spreadsheetml/2006/main" count="106" uniqueCount="82">
  <si>
    <t xml:space="preserve"> </t>
  </si>
  <si>
    <t xml:space="preserve">Jour de l'an </t>
  </si>
  <si>
    <t xml:space="preserve">Lundi de Pâques </t>
  </si>
  <si>
    <t xml:space="preserve">Fête du Travail 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</si>
  <si>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</si>
  <si>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</si>
  <si>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</si>
  <si>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</si>
  <si>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</si>
  <si>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</si>
  <si>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</si>
  <si>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8 Mai 1945</t>
  </si>
  <si>
    <t>SEMAINE DU :</t>
  </si>
  <si>
    <t>JOURNÉE</t>
  </si>
  <si>
    <t>à VISUALISER</t>
  </si>
  <si>
    <t>type</t>
  </si>
  <si>
    <t>Interne</t>
  </si>
  <si>
    <t>Externe</t>
  </si>
  <si>
    <t xml:space="preserve">Pâques </t>
  </si>
  <si>
    <t>Date</t>
  </si>
  <si>
    <t>debut</t>
  </si>
  <si>
    <t>fin</t>
  </si>
  <si>
    <t>pro</t>
  </si>
  <si>
    <t>meeting</t>
  </si>
  <si>
    <t>valeur unique</t>
  </si>
  <si>
    <t>horaires</t>
  </si>
  <si>
    <t>lieu, date et heure unique</t>
  </si>
  <si>
    <t>salles</t>
  </si>
  <si>
    <t>Conseil d'administration</t>
  </si>
  <si>
    <t>Institutionnelle</t>
  </si>
  <si>
    <t>Instutionnelle</t>
  </si>
  <si>
    <t>Organisation</t>
  </si>
  <si>
    <t>Partages</t>
  </si>
  <si>
    <t>Journée institutionnelle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</si>
  <si>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</si>
  <si>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</si>
  <si>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</si>
  <si>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</si>
  <si>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</si>
  <si>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</si>
  <si>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</si>
  <si>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</si>
  <si>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</si>
  <si>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</si>
  <si>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</si>
  <si>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</si>
  <si>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Équipe</t>
  </si>
  <si>
    <t>Gouvernance</t>
  </si>
  <si>
    <t>Groupe Travail CA</t>
  </si>
  <si>
    <t>Pro1</t>
  </si>
  <si>
    <t>Pro2</t>
  </si>
  <si>
    <t>Pro3</t>
  </si>
  <si>
    <t>Pro4</t>
  </si>
  <si>
    <t>Pro5</t>
  </si>
  <si>
    <t>Pro6</t>
  </si>
  <si>
    <t>Pro7</t>
  </si>
  <si>
    <t>Pro8</t>
  </si>
  <si>
    <t>Pro9</t>
  </si>
  <si>
    <t>Pro10</t>
  </si>
  <si>
    <t>Pro11</t>
  </si>
  <si>
    <t>Pro12</t>
  </si>
  <si>
    <t>Pro13</t>
  </si>
  <si>
    <t>Pro14</t>
  </si>
  <si>
    <t>Pro15</t>
  </si>
  <si>
    <t>Pro16</t>
  </si>
  <si>
    <t>Pro17</t>
  </si>
  <si>
    <t>Pro18</t>
  </si>
  <si>
    <t>Pro19</t>
  </si>
  <si>
    <t>Pro20</t>
  </si>
  <si>
    <t>Pro21</t>
  </si>
  <si>
    <t>Pro22</t>
  </si>
  <si>
    <t>Pro23</t>
  </si>
  <si>
    <t>Pro24</t>
  </si>
  <si>
    <t>Pro25</t>
  </si>
  <si>
    <t>Pro26</t>
  </si>
  <si>
    <t>Pro27</t>
  </si>
  <si>
    <t>Pro28</t>
  </si>
  <si>
    <t>Pro29</t>
  </si>
  <si>
    <t>Partenaires</t>
  </si>
  <si>
    <t>Commerciaux</t>
  </si>
  <si>
    <t>Salle 1</t>
  </si>
  <si>
    <t>Salle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</si>
</sst>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;;;"/>
    <numFmt numFmtId="165" formatCode="h:mm;@"/>
    <numFmt numFmtId="166" formatCode="[$-40C]d\ mmmm\ yyyy;@"/>
    <numFmt numFmtId="167" formatCode="dddd\ dd\ mmmm"/>
    <numFmt numFmtId="168" formatCode="[$-F800]dddd\,\ mmmm\ dd\,\ yyyy"/>
  </numFmts>
  <fonts count="26" x14ac:knownFonts="1">
    <font>
      <sz val="9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4" tint="-0.499984740745262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color rgb="FF002060"/>
      <name val="Arial"/>
      <family val="2"/>
    </font>
    <font>
      <sz val="14"/>
      <color theme="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3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6"/>
      <color theme="4"/>
      <name val="Cambria"/>
      <family val="2"/>
      <scheme val="major"/>
    </font>
    <font>
      <sz val="10"/>
      <name val="Calibri"/>
      <family val="2"/>
      <scheme val="minor"/>
    </font>
    <font>
      <sz val="9"/>
      <color theme="0"/>
      <name val="Calibri"/>
      <family val="2"/>
      <scheme val="minor"/>
    </font>
    <font>
      <u/>
      <sz val="9"/>
      <color theme="0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sz val="14"/>
      <color theme="4"/>
      <name val="Cambria"/>
      <family val="2"/>
      <scheme val="major"/>
    </font>
    <font>
      <b/>
      <sz val="18"/>
      <color theme="0"/>
      <name val="Calibri"/>
      <family val="2"/>
      <scheme val="minor"/>
    </font>
    <font>
      <b/>
      <sz val="24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249977111117893"/>
        <bgColor indexed="64"/>
      </patternFill>
    </fill>
  </fills>
  <borders count="14">
    <border>
      <left/>
      <right/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3" borderId="0" applyNumberFormat="0" applyAlignment="0" applyProtection="0"/>
    <xf numFmtId="0" fontId="2" fillId="3" borderId="0" applyNumberFormat="0" applyBorder="0" applyAlignment="0" applyProtection="0"/>
    <xf numFmtId="0" fontId="15" fillId="0" borderId="0" applyNumberFormat="0" applyFill="0" applyBorder="0" applyAlignment="0" applyProtection="0">
      <alignment vertical="center"/>
    </xf>
  </cellStyleXfs>
  <cellXfs count="104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49" fontId="0" fillId="0" borderId="0" xfId="0" applyNumberFormat="1" applyAlignment="1">
      <alignment horizontal="left" vertical="center" indent="1"/>
    </xf>
    <xf numFmtId="14" fontId="13" fillId="7" borderId="0" xfId="0" quotePrefix="1" applyNumberFormat="1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Protection="1">
      <alignment vertical="center"/>
    </xf>
    <xf numFmtId="0" fontId="15" fillId="0" borderId="0" xfId="5" applyProtection="1">
      <alignment vertical="center"/>
    </xf>
    <xf numFmtId="0" fontId="0" fillId="6" borderId="4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6" borderId="4" xfId="0" applyFill="1" applyBorder="1" applyProtection="1">
      <alignment vertical="center"/>
    </xf>
    <xf numFmtId="0" fontId="0" fillId="6" borderId="9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top"/>
    </xf>
    <xf numFmtId="14" fontId="0" fillId="0" borderId="0" xfId="0" applyNumberFormat="1" applyAlignment="1" applyProtection="1">
      <alignment horizontal="center" vertical="top"/>
    </xf>
    <xf numFmtId="0" fontId="0" fillId="6" borderId="9" xfId="0" applyFill="1" applyBorder="1" applyProtection="1">
      <alignment vertical="center"/>
    </xf>
    <xf numFmtId="0" fontId="0" fillId="6" borderId="0" xfId="0" applyFill="1" applyBorder="1" applyProtection="1">
      <alignment vertical="center"/>
    </xf>
    <xf numFmtId="165" fontId="0" fillId="0" borderId="0" xfId="0" applyNumberFormat="1" applyAlignment="1" applyProtection="1">
      <alignment horizontal="center" vertical="top"/>
    </xf>
    <xf numFmtId="0" fontId="1" fillId="4" borderId="2" xfId="0" applyFont="1" applyFill="1" applyBorder="1" applyAlignment="1" applyProtection="1">
      <alignment horizontal="left" indent="1"/>
    </xf>
    <xf numFmtId="165" fontId="3" fillId="2" borderId="0" xfId="0" applyNumberFormat="1" applyFont="1" applyFill="1" applyBorder="1" applyAlignment="1" applyProtection="1">
      <alignment horizontal="center" vertical="center"/>
    </xf>
    <xf numFmtId="0" fontId="7" fillId="6" borderId="0" xfId="0" applyFont="1" applyFill="1" applyBorder="1" applyAlignment="1" applyProtection="1">
      <alignment horizontal="left" vertical="center" indent="1"/>
    </xf>
    <xf numFmtId="0" fontId="1" fillId="4" borderId="7" xfId="0" applyFont="1" applyFill="1" applyBorder="1" applyAlignment="1" applyProtection="1">
      <alignment horizontal="left" indent="1"/>
    </xf>
    <xf numFmtId="14" fontId="8" fillId="4" borderId="2" xfId="0" applyNumberFormat="1" applyFont="1" applyFill="1" applyBorder="1" applyProtection="1">
      <alignment vertical="center"/>
    </xf>
    <xf numFmtId="165" fontId="3" fillId="2" borderId="10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left" indent="1"/>
    </xf>
    <xf numFmtId="164" fontId="7" fillId="6" borderId="0" xfId="0" applyNumberFormat="1" applyFont="1" applyFill="1" applyBorder="1" applyAlignment="1" applyProtection="1">
      <alignment horizontal="left" vertical="center" indent="1"/>
    </xf>
    <xf numFmtId="0" fontId="10" fillId="6" borderId="0" xfId="0" applyFont="1" applyFill="1" applyBorder="1" applyProtection="1">
      <alignment vertical="center"/>
    </xf>
    <xf numFmtId="14" fontId="8" fillId="4" borderId="12" xfId="0" applyNumberFormat="1" applyFont="1" applyFill="1" applyBorder="1" applyProtection="1">
      <alignment vertical="center"/>
    </xf>
    <xf numFmtId="0" fontId="1" fillId="4" borderId="4" xfId="0" applyFont="1" applyFill="1" applyBorder="1" applyAlignment="1" applyProtection="1">
      <alignment horizontal="left" indent="1"/>
    </xf>
    <xf numFmtId="14" fontId="8" fillId="4" borderId="9" xfId="0" applyNumberFormat="1" applyFont="1" applyFill="1" applyBorder="1" applyProtection="1">
      <alignment vertical="center"/>
    </xf>
    <xf numFmtId="0" fontId="12" fillId="4" borderId="4" xfId="0" applyFont="1" applyFill="1" applyBorder="1" applyAlignment="1" applyProtection="1">
      <alignment horizontal="left" indent="1"/>
    </xf>
    <xf numFmtId="14" fontId="8" fillId="4" borderId="7" xfId="0" applyNumberFormat="1" applyFont="1" applyFill="1" applyBorder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indent="1"/>
    </xf>
    <xf numFmtId="165" fontId="0" fillId="0" borderId="0" xfId="0" applyNumberFormat="1" applyAlignment="1" applyProtection="1">
      <alignment horizontal="center" vertical="center"/>
    </xf>
    <xf numFmtId="165" fontId="0" fillId="4" borderId="7" xfId="0" applyNumberFormat="1" applyFill="1" applyBorder="1" applyAlignment="1" applyProtection="1">
      <alignment horizontal="center" vertical="center"/>
      <protection locked="0"/>
    </xf>
    <xf numFmtId="165" fontId="0" fillId="5" borderId="7" xfId="0" applyNumberFormat="1" applyFill="1" applyBorder="1" applyAlignment="1" applyProtection="1">
      <alignment horizontal="center" vertical="center"/>
      <protection locked="0"/>
    </xf>
    <xf numFmtId="165" fontId="0" fillId="4" borderId="9" xfId="0" applyNumberFormat="1" applyFill="1" applyBorder="1" applyAlignment="1" applyProtection="1">
      <alignment horizontal="center" vertical="center"/>
      <protection locked="0"/>
    </xf>
    <xf numFmtId="167" fontId="0" fillId="0" borderId="0" xfId="0" applyNumberFormat="1">
      <alignment vertical="center"/>
    </xf>
    <xf numFmtId="166" fontId="0" fillId="0" borderId="0" xfId="0" applyNumberFormat="1" applyProtection="1">
      <alignment vertical="center"/>
    </xf>
    <xf numFmtId="0" fontId="16" fillId="2" borderId="3" xfId="0" applyFont="1" applyFill="1" applyBorder="1" applyAlignment="1" applyProtection="1">
      <alignment horizontal="left" vertical="center"/>
    </xf>
    <xf numFmtId="0" fontId="16" fillId="2" borderId="13" xfId="0" applyFont="1" applyFill="1" applyBorder="1" applyAlignment="1" applyProtection="1">
      <alignment horizontal="left" vertical="center"/>
    </xf>
    <xf numFmtId="0" fontId="11" fillId="0" borderId="0" xfId="0" applyFont="1" applyAlignment="1" applyProtection="1">
      <alignment vertical="center"/>
    </xf>
    <xf numFmtId="0" fontId="16" fillId="5" borderId="6" xfId="0" applyFont="1" applyFill="1" applyBorder="1" applyAlignment="1" applyProtection="1">
      <alignment horizontal="center" vertical="center"/>
    </xf>
    <xf numFmtId="0" fontId="16" fillId="4" borderId="8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4" borderId="11" xfId="0" applyFont="1" applyFill="1" applyBorder="1" applyAlignment="1" applyProtection="1">
      <alignment horizontal="center" vertical="center"/>
    </xf>
    <xf numFmtId="0" fontId="0" fillId="6" borderId="7" xfId="0" applyFill="1" applyBorder="1" applyProtection="1">
      <alignment vertical="center"/>
    </xf>
    <xf numFmtId="14" fontId="17" fillId="0" borderId="0" xfId="0" applyNumberFormat="1" applyFont="1" applyAlignment="1" applyProtection="1">
      <alignment vertical="center"/>
    </xf>
    <xf numFmtId="166" fontId="5" fillId="6" borderId="11" xfId="3" applyNumberFormat="1" applyFill="1" applyBorder="1" applyAlignment="1" applyProtection="1">
      <alignment horizontal="center" vertical="top"/>
    </xf>
    <xf numFmtId="165" fontId="0" fillId="4" borderId="7" xfId="0" applyNumberFormat="1" applyFill="1" applyBorder="1" applyAlignment="1" applyProtection="1">
      <alignment horizontal="center" vertical="center"/>
    </xf>
    <xf numFmtId="165" fontId="0" fillId="5" borderId="7" xfId="0" applyNumberFormat="1" applyFill="1" applyBorder="1" applyAlignment="1" applyProtection="1">
      <alignment horizontal="center" vertical="center"/>
    </xf>
    <xf numFmtId="165" fontId="0" fillId="4" borderId="9" xfId="0" applyNumberFormat="1" applyFill="1" applyBorder="1" applyAlignment="1" applyProtection="1">
      <alignment horizontal="center" vertical="center"/>
    </xf>
    <xf numFmtId="0" fontId="19" fillId="6" borderId="0" xfId="0" applyFont="1" applyFill="1" applyBorder="1" applyAlignment="1" applyProtection="1">
      <alignment horizontal="center" vertical="center"/>
      <protection locked="0"/>
    </xf>
    <xf numFmtId="20" fontId="0" fillId="5" borderId="4" xfId="0" applyNumberFormat="1" applyFill="1" applyBorder="1" applyAlignment="1">
      <alignment horizontal="center" vertical="center"/>
    </xf>
    <xf numFmtId="20" fontId="0" fillId="4" borderId="7" xfId="0" applyNumberFormat="1" applyFill="1" applyBorder="1" applyAlignment="1">
      <alignment horizontal="center" vertical="center"/>
    </xf>
    <xf numFmtId="20" fontId="0" fillId="5" borderId="7" xfId="0" applyNumberFormat="1" applyFill="1" applyBorder="1" applyAlignment="1">
      <alignment horizontal="center" vertical="center"/>
    </xf>
    <xf numFmtId="20" fontId="0" fillId="5" borderId="4" xfId="0" applyNumberFormat="1" applyFill="1" applyBorder="1" applyAlignment="1" applyProtection="1">
      <alignment horizontal="center" vertical="center"/>
      <protection locked="0"/>
    </xf>
    <xf numFmtId="20" fontId="0" fillId="4" borderId="7" xfId="0" applyNumberFormat="1" applyFill="1" applyBorder="1" applyAlignment="1" applyProtection="1">
      <alignment horizontal="center" vertical="center"/>
      <protection locked="0"/>
    </xf>
    <xf numFmtId="20" fontId="0" fillId="5" borderId="7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0" fillId="0" borderId="0" xfId="0" quotePrefix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0" fillId="6" borderId="4" xfId="0" applyFill="1" applyBorder="1" applyAlignment="1" applyProtection="1">
      <alignment horizontal="center" vertical="center"/>
      <protection locked="0"/>
    </xf>
    <xf numFmtId="168" fontId="20" fillId="0" borderId="0" xfId="0" applyNumberFormat="1" applyFont="1" applyAlignment="1" applyProtection="1">
      <alignment horizontal="center" vertical="center"/>
      <protection locked="0"/>
    </xf>
    <xf numFmtId="14" fontId="17" fillId="0" borderId="0" xfId="0" applyNumberFormat="1" applyFont="1" applyAlignment="1" applyProtection="1">
      <alignment vertical="center"/>
      <protection locked="0"/>
    </xf>
    <xf numFmtId="0" fontId="0" fillId="0" borderId="0" xfId="0">
      <alignment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4" borderId="2" xfId="0" applyFont="1" applyFill="1" applyBorder="1" applyAlignment="1" applyProtection="1"/>
    <xf numFmtId="0" fontId="1" fillId="4" borderId="1" xfId="0" applyFont="1" applyFill="1" applyBorder="1" applyAlignment="1" applyProtection="1"/>
    <xf numFmtId="0" fontId="1" fillId="4" borderId="4" xfId="0" applyFont="1" applyFill="1" applyBorder="1" applyAlignment="1" applyProtection="1"/>
    <xf numFmtId="0" fontId="12" fillId="4" borderId="4" xfId="0" applyFont="1" applyFill="1" applyBorder="1" applyAlignment="1" applyProtection="1"/>
    <xf numFmtId="0" fontId="5" fillId="6" borderId="5" xfId="4" applyFont="1" applyFill="1" applyBorder="1" applyAlignment="1" applyProtection="1">
      <alignment horizontal="center" vertical="center" wrapText="1"/>
    </xf>
    <xf numFmtId="0" fontId="5" fillId="6" borderId="0" xfId="4" applyFont="1" applyFill="1" applyBorder="1" applyAlignment="1" applyProtection="1">
      <alignment horizontal="center" vertical="center" wrapText="1"/>
    </xf>
    <xf numFmtId="166" fontId="24" fillId="6" borderId="11" xfId="3" applyNumberFormat="1" applyFont="1" applyFill="1" applyBorder="1" applyAlignment="1" applyProtection="1">
      <alignment horizontal="center" vertical="top"/>
      <protection locked="0"/>
    </xf>
    <xf numFmtId="14" fontId="5" fillId="6" borderId="6" xfId="0" applyNumberFormat="1" applyFont="1" applyFill="1" applyBorder="1" applyAlignment="1" applyProtection="1">
      <alignment horizontal="center"/>
      <protection locked="0"/>
    </xf>
    <xf numFmtId="0" fontId="5" fillId="6" borderId="6" xfId="0" applyFont="1" applyFill="1" applyBorder="1" applyAlignment="1" applyProtection="1">
      <alignment horizontal="center"/>
    </xf>
    <xf numFmtId="0" fontId="0" fillId="0" borderId="0" xfId="0" applyNumberFormat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14" fontId="0" fillId="6" borderId="0" xfId="0" applyNumberFormat="1" applyFill="1" applyBorder="1" applyProtection="1">
      <alignment vertical="center"/>
    </xf>
    <xf numFmtId="0" fontId="5" fillId="6" borderId="6" xfId="0" applyNumberFormat="1" applyFont="1" applyFill="1" applyBorder="1" applyAlignment="1" applyProtection="1">
      <alignment horizontal="center"/>
    </xf>
    <xf numFmtId="14" fontId="21" fillId="0" borderId="0" xfId="5" applyNumberFormat="1" applyFont="1" applyProtection="1">
      <alignment vertical="center"/>
      <protection locked="0"/>
    </xf>
    <xf numFmtId="0" fontId="23" fillId="4" borderId="2" xfId="0" applyFont="1" applyFill="1" applyBorder="1" applyAlignment="1" applyProtection="1">
      <alignment vertical="center"/>
    </xf>
    <xf numFmtId="0" fontId="25" fillId="0" borderId="0" xfId="0" applyFont="1" applyAlignment="1" applyProtection="1">
      <alignment horizontal="center" vertical="center"/>
    </xf>
    <xf numFmtId="0" fontId="5" fillId="6" borderId="5" xfId="0" applyFont="1" applyFill="1" applyBorder="1" applyAlignment="1" applyProtection="1">
      <alignment horizontal="center"/>
    </xf>
    <xf numFmtId="0" fontId="5" fillId="6" borderId="6" xfId="0" applyFont="1" applyFill="1" applyBorder="1" applyAlignment="1" applyProtection="1">
      <alignment horizontal="center"/>
    </xf>
    <xf numFmtId="0" fontId="24" fillId="6" borderId="10" xfId="3" applyFont="1" applyFill="1" applyBorder="1" applyAlignment="1" applyProtection="1">
      <alignment horizontal="center" vertical="top" wrapText="1"/>
    </xf>
    <xf numFmtId="0" fontId="24" fillId="6" borderId="11" xfId="3" applyFont="1" applyFill="1" applyBorder="1" applyAlignment="1" applyProtection="1">
      <alignment horizontal="center" vertical="top" wrapText="1"/>
    </xf>
    <xf numFmtId="0" fontId="22" fillId="6" borderId="0" xfId="3" applyFont="1" applyFill="1" applyBorder="1" applyAlignment="1" applyProtection="1">
      <alignment horizontal="center" vertical="center" wrapText="1"/>
      <protection locked="0"/>
    </xf>
    <xf numFmtId="0" fontId="5" fillId="6" borderId="0" xfId="0" applyFont="1" applyFill="1" applyBorder="1" applyAlignment="1" applyProtection="1">
      <alignment horizontal="center"/>
    </xf>
    <xf numFmtId="0" fontId="5" fillId="6" borderId="10" xfId="3" applyFill="1" applyBorder="1" applyAlignment="1" applyProtection="1">
      <alignment horizontal="center" vertical="top" wrapText="1"/>
    </xf>
    <xf numFmtId="0" fontId="5" fillId="6" borderId="11" xfId="3" applyFill="1" applyBorder="1" applyAlignment="1" applyProtection="1">
      <alignment horizontal="center" vertical="top" wrapText="1"/>
    </xf>
    <xf numFmtId="0" fontId="18" fillId="4" borderId="2" xfId="0" applyFont="1" applyFill="1" applyBorder="1" applyAlignment="1" applyProtection="1">
      <alignment vertical="center"/>
    </xf>
    <xf numFmtId="0" fontId="5" fillId="6" borderId="0" xfId="0" applyNumberFormat="1" applyFont="1" applyFill="1" applyBorder="1" applyAlignment="1" applyProtection="1">
      <alignment horizontal="center"/>
    </xf>
    <xf numFmtId="14" fontId="5" fillId="6" borderId="0" xfId="0" applyNumberFormat="1" applyFont="1" applyFill="1" applyBorder="1" applyAlignment="1" applyProtection="1">
      <alignment horizontal="center"/>
      <protection locked="0"/>
    </xf>
    <xf numFmtId="0" fontId="5" fillId="6" borderId="0" xfId="0" applyNumberFormat="1" applyFont="1" applyFill="1" applyBorder="1" applyAlignment="1" applyProtection="1">
      <alignment horizontal="center"/>
      <protection locked="0"/>
    </xf>
    <xf numFmtId="14" fontId="5" fillId="6" borderId="0" xfId="0" applyNumberFormat="1" applyFont="1" applyFill="1" applyBorder="1" applyAlignment="1" applyProtection="1">
      <alignment horizontal="center"/>
    </xf>
  </cellXfs>
  <cellStyles count="6">
    <cellStyle name="Lien hypertexte" xfId="5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361"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3999450666829432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3999450666829432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3999450666829432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3999450666829432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3999450666829432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39994506668294322"/>
          <bgColor theme="0"/>
        </patternFill>
      </fill>
    </dxf>
    <dxf>
      <font>
        <b/>
        <i/>
        <color auto="1"/>
      </font>
      <fill>
        <gradientFill degree="180">
          <stop position="0">
            <color theme="0"/>
          </stop>
          <stop position="1">
            <color theme="4" tint="-0.25098422193060094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rgb="FFDABB00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ont>
        <b/>
        <i/>
        <color auto="1"/>
      </font>
      <fill>
        <patternFill patternType="solid">
          <fgColor auto="1"/>
          <bgColor rgb="FFFFC000"/>
        </pattern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gradientFill degree="18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</border>
    </dxf>
    <dxf>
      <font>
        <b/>
        <i/>
        <color auto="1"/>
      </font>
      <fill>
        <gradientFill degree="18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  <top style="dotted">
          <color auto="1"/>
        </top>
        <vertical/>
        <horizontal/>
      </border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360"/>
      <tableStyleElement type="headerRow" dxfId="359"/>
      <tableStyleElement type="firstRowStripe" dxfId="358"/>
      <tableStyleElement type="secondRowStripe" dxfId="357"/>
    </tableStyle>
    <tableStyle name="Time Intervals" pivot="0" count="4">
      <tableStyleElement type="wholeTable" dxfId="356"/>
      <tableStyleElement type="headerRow" dxfId="355"/>
      <tableStyleElement type="firstRowStripe" dxfId="354"/>
      <tableStyleElement type="secondRowStripe" dxfId="353"/>
    </tableStyle>
  </tableStyles>
  <colors>
    <mruColors>
      <color rgb="FFA0D3F5"/>
      <color rgb="FFDABB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16" fmlaLink="$H$1" horiz="1" inc="5" max="1000" page="0" val="5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week!A1"/><Relationship Id="rId13" Type="http://schemas.openxmlformats.org/officeDocument/2006/relationships/image" Target="../media/image8.jpg"/><Relationship Id="rId3" Type="http://schemas.openxmlformats.org/officeDocument/2006/relationships/image" Target="../media/image2.png"/><Relationship Id="rId7" Type="http://schemas.openxmlformats.org/officeDocument/2006/relationships/image" Target="../media/image5.png"/><Relationship Id="rId12" Type="http://schemas.openxmlformats.org/officeDocument/2006/relationships/hyperlink" Target="#'week viewer'!A1"/><Relationship Id="rId2" Type="http://schemas.openxmlformats.org/officeDocument/2006/relationships/hyperlink" Target="#Calendrier!A1"/><Relationship Id="rId1" Type="http://schemas.openxmlformats.org/officeDocument/2006/relationships/image" Target="../media/image1.png"/><Relationship Id="rId6" Type="http://schemas.openxmlformats.org/officeDocument/2006/relationships/hyperlink" Target="#Month!A1"/><Relationship Id="rId11" Type="http://schemas.openxmlformats.org/officeDocument/2006/relationships/image" Target="../media/image7.png"/><Relationship Id="rId5" Type="http://schemas.openxmlformats.org/officeDocument/2006/relationships/image" Target="../media/image4.png"/><Relationship Id="rId15" Type="http://schemas.openxmlformats.org/officeDocument/2006/relationships/image" Target="../media/image9.wmf"/><Relationship Id="rId10" Type="http://schemas.openxmlformats.org/officeDocument/2006/relationships/image" Target="../media/image6.png"/><Relationship Id="rId4" Type="http://schemas.openxmlformats.org/officeDocument/2006/relationships/image" Target="../media/image3.png"/><Relationship Id="rId9" Type="http://schemas.openxmlformats.org/officeDocument/2006/relationships/hyperlink" Target="#day!A1"/><Relationship Id="rId14" Type="http://schemas.openxmlformats.org/officeDocument/2006/relationships/hyperlink" Target="#'day viewer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Menu!A1"/><Relationship Id="rId2" Type="http://schemas.openxmlformats.org/officeDocument/2006/relationships/image" Target="../media/image1.png"/><Relationship Id="rId1" Type="http://schemas.openxmlformats.org/officeDocument/2006/relationships/hyperlink" Target="#Month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jpg"/><Relationship Id="rId2" Type="http://schemas.openxmlformats.org/officeDocument/2006/relationships/hyperlink" Target="#Menu!A1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Menu!A1"/><Relationship Id="rId2" Type="http://schemas.openxmlformats.org/officeDocument/2006/relationships/image" Target="../media/image1.png"/><Relationship Id="rId1" Type="http://schemas.openxmlformats.org/officeDocument/2006/relationships/image" Target="../media/image8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542925</xdr:colOff>
      <xdr:row>12</xdr:row>
      <xdr:rowOff>66675</xdr:rowOff>
    </xdr:from>
    <xdr:to>
      <xdr:col>27</xdr:col>
      <xdr:colOff>457200</xdr:colOff>
      <xdr:row>18</xdr:row>
      <xdr:rowOff>104776</xdr:rowOff>
    </xdr:to>
    <xdr:grpSp>
      <xdr:nvGrpSpPr>
        <xdr:cNvPr id="16" name="Groupe 15"/>
        <xdr:cNvGrpSpPr/>
      </xdr:nvGrpSpPr>
      <xdr:grpSpPr>
        <a:xfrm>
          <a:off x="12537281" y="1924050"/>
          <a:ext cx="0" cy="966789"/>
          <a:chOff x="-123825" y="-2000250"/>
          <a:chExt cx="1285875" cy="1257301"/>
        </a:xfrm>
      </xdr:grpSpPr>
      <xdr:pic>
        <xdr:nvPicPr>
          <xdr:cNvPr id="2" name="Image 1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4" name="ZoneTexte 13"/>
          <xdr:cNvSpPr txBox="1"/>
        </xdr:nvSpPr>
        <xdr:spPr>
          <a:xfrm rot="19078439">
            <a:off x="250298" y="-1529658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twoCellAnchor>
    <xdr:from>
      <xdr:col>29</xdr:col>
      <xdr:colOff>638175</xdr:colOff>
      <xdr:row>17</xdr:row>
      <xdr:rowOff>47625</xdr:rowOff>
    </xdr:from>
    <xdr:to>
      <xdr:col>32</xdr:col>
      <xdr:colOff>295275</xdr:colOff>
      <xdr:row>26</xdr:row>
      <xdr:rowOff>85725</xdr:rowOff>
    </xdr:to>
    <xdr:grpSp>
      <xdr:nvGrpSpPr>
        <xdr:cNvPr id="15" name="Groupe 50">
          <a:hlinkClick xmlns:r="http://schemas.openxmlformats.org/officeDocument/2006/relationships" r:id="rId2" tooltip="Réserver la Salle de réunion."/>
        </xdr:cNvPr>
        <xdr:cNvGrpSpPr/>
      </xdr:nvGrpSpPr>
      <xdr:grpSpPr>
        <a:xfrm>
          <a:off x="12537281" y="2678906"/>
          <a:ext cx="0" cy="1740694"/>
          <a:chOff x="2771775" y="2028825"/>
          <a:chExt cx="1714500" cy="1714500"/>
        </a:xfrm>
      </xdr:grpSpPr>
      <xdr:pic>
        <xdr:nvPicPr>
          <xdr:cNvPr id="17" name="Image 16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771775" y="2028825"/>
            <a:ext cx="1714500" cy="17145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8" name="ZoneTexte 17"/>
          <xdr:cNvSpPr txBox="1"/>
        </xdr:nvSpPr>
        <xdr:spPr>
          <a:xfrm rot="615041">
            <a:off x="3009900" y="2667000"/>
            <a:ext cx="1009650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salle</a:t>
            </a:r>
            <a:r>
              <a:rPr lang="fr-FR" sz="1100" b="0" cap="none" spc="0" baseline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 réunion</a:t>
            </a:r>
            <a:endParaRPr lang="fr-FR" sz="1100"/>
          </a:p>
        </xdr:txBody>
      </xdr:sp>
    </xdr:grpSp>
    <xdr:clientData/>
  </xdr:twoCellAnchor>
  <xdr:twoCellAnchor editAs="oneCell">
    <xdr:from>
      <xdr:col>1</xdr:col>
      <xdr:colOff>464081</xdr:colOff>
      <xdr:row>28</xdr:row>
      <xdr:rowOff>351725</xdr:rowOff>
    </xdr:from>
    <xdr:to>
      <xdr:col>2</xdr:col>
      <xdr:colOff>435505</xdr:colOff>
      <xdr:row>28</xdr:row>
      <xdr:rowOff>1031778</xdr:rowOff>
    </xdr:to>
    <xdr:pic macro="[0]!Image26_Cliquer">
      <xdr:nvPicPr>
        <xdr:cNvPr id="27" name="Image 26" descr="C:\Users\portable alia\AppData\Local\Microsoft\Windows\Temporary Internet Files\Content.IE5\DQA52RNX\MC900442145[1].pn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644" y="7364506"/>
          <a:ext cx="661986" cy="6800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406930</xdr:colOff>
      <xdr:row>28</xdr:row>
      <xdr:rowOff>343561</xdr:rowOff>
    </xdr:from>
    <xdr:to>
      <xdr:col>1</xdr:col>
      <xdr:colOff>412249</xdr:colOff>
      <xdr:row>28</xdr:row>
      <xdr:rowOff>1039943</xdr:rowOff>
    </xdr:to>
    <xdr:pic macro="[0]!Image27_Cliquer">
      <xdr:nvPicPr>
        <xdr:cNvPr id="28" name="Image 27" descr="C:\Users\portable alia\AppData\Local\Microsoft\Windows\Temporary Internet Files\Content.IE5\DXE04GUH\MC900442146[1].pn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930" y="7356342"/>
          <a:ext cx="695882" cy="6963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668085</xdr:colOff>
      <xdr:row>26</xdr:row>
      <xdr:rowOff>0</xdr:rowOff>
    </xdr:from>
    <xdr:to>
      <xdr:col>16</xdr:col>
      <xdr:colOff>350573</xdr:colOff>
      <xdr:row>27</xdr:row>
      <xdr:rowOff>870924</xdr:rowOff>
    </xdr:to>
    <xdr:grpSp>
      <xdr:nvGrpSpPr>
        <xdr:cNvPr id="10" name="Groupe 13">
          <a:hlinkClick xmlns:r="http://schemas.openxmlformats.org/officeDocument/2006/relationships" r:id="rId6" tooltip="Visionner mois"/>
        </xdr:cNvPr>
        <xdr:cNvGrpSpPr/>
      </xdr:nvGrpSpPr>
      <xdr:grpSpPr>
        <a:xfrm>
          <a:off x="8954835" y="4024313"/>
          <a:ext cx="2444738" cy="2228236"/>
          <a:chOff x="8740723" y="2405062"/>
          <a:chExt cx="2460678" cy="2365293"/>
        </a:xfrm>
      </xdr:grpSpPr>
      <xdr:pic>
        <xdr:nvPicPr>
          <xdr:cNvPr id="4" name="Image 3" descr="C:\Users\portable alia\AppData\Local\Microsoft\Windows\Temporary Internet Files\Content.IE5\DQA52RNX\MC900431645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740723" y="2405062"/>
            <a:ext cx="2460678" cy="2365293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#REF!">
        <xdr:nvSpPr>
          <xdr:cNvPr id="8" name="Rectangle 7"/>
          <xdr:cNvSpPr/>
        </xdr:nvSpPr>
        <xdr:spPr>
          <a:xfrm rot="20269295">
            <a:off x="9303426" y="3272455"/>
            <a:ext cx="1668570" cy="446776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7F8460C-30E9-4D49-ADE4-9B8F19FB0EF3}" type="TxLink">
              <a:rPr lang="en-US" sz="2400" b="0" i="0" u="none" strike="noStrike" cap="none" spc="0">
                <a:ln w="17780" cmpd="sng">
                  <a:solidFill>
                    <a:schemeClr val="bg1"/>
                  </a:solidFill>
                  <a:prstDash val="solid"/>
                  <a:miter lim="800000"/>
                </a:ln>
                <a:solidFill>
                  <a:schemeClr val="bg1"/>
                </a:solidFill>
                <a:effectLst>
                  <a:outerShdw blurRad="55000" dist="50800" dir="5400000" algn="tl">
                    <a:srgbClr val="000000">
                      <a:alpha val="33000"/>
                    </a:srgbClr>
                  </a:outerShdw>
                </a:effectLst>
                <a:latin typeface="Calibri"/>
              </a:rPr>
              <a:pPr algn="ctr"/>
              <a:t>mars</a:t>
            </a:fld>
            <a:endParaRPr lang="fr-FR" sz="3600" b="0" cap="none" spc="0">
              <a:ln w="17780" cmpd="sng">
                <a:solidFill>
                  <a:schemeClr val="bg1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5000" dist="50800" dir="5400000" algn="tl">
                  <a:srgbClr val="000000">
                    <a:alpha val="33000"/>
                  </a:srgbClr>
                </a:outerShdw>
              </a:effectLst>
            </a:endParaRPr>
          </a:p>
        </xdr:txBody>
      </xdr:sp>
    </xdr:grpSp>
    <xdr:clientData/>
  </xdr:twoCellAnchor>
  <xdr:twoCellAnchor>
    <xdr:from>
      <xdr:col>8</xdr:col>
      <xdr:colOff>631451</xdr:colOff>
      <xdr:row>26</xdr:row>
      <xdr:rowOff>0</xdr:rowOff>
    </xdr:from>
    <xdr:to>
      <xdr:col>12</xdr:col>
      <xdr:colOff>330076</xdr:colOff>
      <xdr:row>27</xdr:row>
      <xdr:rowOff>870924</xdr:rowOff>
    </xdr:to>
    <xdr:grpSp>
      <xdr:nvGrpSpPr>
        <xdr:cNvPr id="20" name="Groupe 19">
          <a:hlinkClick xmlns:r="http://schemas.openxmlformats.org/officeDocument/2006/relationships" r:id="rId8" tooltip="Visionner semaine"/>
        </xdr:cNvPr>
        <xdr:cNvGrpSpPr/>
      </xdr:nvGrpSpPr>
      <xdr:grpSpPr>
        <a:xfrm>
          <a:off x="6155951" y="4024313"/>
          <a:ext cx="2460875" cy="2228236"/>
          <a:chOff x="6155951" y="4545540"/>
          <a:chExt cx="2460875" cy="2326134"/>
        </a:xfrm>
      </xdr:grpSpPr>
      <xdr:pic>
        <xdr:nvPicPr>
          <xdr:cNvPr id="22" name="Image 21" descr="C:\Users\portable alia\AppData\Local\Microsoft\Windows\Temporary Internet Files\Content.IE5\DQA52RNX\MC900431645[1].png">
            <a:hlinkClick xmlns:r="http://schemas.openxmlformats.org/officeDocument/2006/relationships" r:id="rId8" tooltip="Visionner semaine"/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155951" y="4545540"/>
            <a:ext cx="2460875" cy="232613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Données!$A$1">
        <xdr:nvSpPr>
          <xdr:cNvPr id="23" name="Rectangle 22"/>
          <xdr:cNvSpPr/>
        </xdr:nvSpPr>
        <xdr:spPr>
          <a:xfrm rot="20189440">
            <a:off x="6430601" y="5165398"/>
            <a:ext cx="1970498" cy="788061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685C66E1-9C01-46A3-8807-2A9A515D46F8}" type="TxLink">
              <a:rPr lang="en-US" sz="1800" b="0" i="0" u="none" strike="noStrike" cap="none" spc="0">
                <a:ln w="17780" cmpd="sng">
                  <a:solidFill>
                    <a:schemeClr val="accent1">
                      <a:tint val="3000"/>
                    </a:schemeClr>
                  </a:solidFill>
                  <a:prstDash val="solid"/>
                  <a:miter lim="800000"/>
                </a:ln>
                <a:solidFill>
                  <a:schemeClr val="bg1"/>
                </a:solidFill>
                <a:effectLst>
                  <a:outerShdw blurRad="55000" dist="50800" dir="5400000" algn="tl">
                    <a:srgbClr val="000000">
                      <a:alpha val="33000"/>
                    </a:srgbClr>
                  </a:outerShdw>
                </a:effectLst>
                <a:latin typeface="Calibri"/>
              </a:rPr>
              <a:pPr algn="ctr"/>
              <a:t>03/08/2016 au 08/08/2016</a:t>
            </a:fld>
            <a:endParaRPr lang="fr-FR" sz="7200" b="0" cap="none" spc="0">
              <a:ln w="17780" cmpd="sng">
                <a:solidFill>
                  <a:schemeClr val="accent1">
                    <a:tint val="3000"/>
                  </a:schemeClr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5000" dist="50800" dir="5400000" algn="tl">
                  <a:srgbClr val="000000">
                    <a:alpha val="33000"/>
                  </a:srgbClr>
                </a:outerShdw>
              </a:effectLst>
            </a:endParaRPr>
          </a:p>
        </xdr:txBody>
      </xdr:sp>
    </xdr:grpSp>
    <xdr:clientData/>
  </xdr:twoCellAnchor>
  <xdr:twoCellAnchor>
    <xdr:from>
      <xdr:col>4</xdr:col>
      <xdr:colOff>596635</xdr:colOff>
      <xdr:row>26</xdr:row>
      <xdr:rowOff>0</xdr:rowOff>
    </xdr:from>
    <xdr:to>
      <xdr:col>8</xdr:col>
      <xdr:colOff>295258</xdr:colOff>
      <xdr:row>27</xdr:row>
      <xdr:rowOff>870924</xdr:rowOff>
    </xdr:to>
    <xdr:grpSp>
      <xdr:nvGrpSpPr>
        <xdr:cNvPr id="21" name="Groupe 20"/>
        <xdr:cNvGrpSpPr/>
      </xdr:nvGrpSpPr>
      <xdr:grpSpPr>
        <a:xfrm>
          <a:off x="3358885" y="4024313"/>
          <a:ext cx="2460873" cy="2228236"/>
          <a:chOff x="3358885" y="4545540"/>
          <a:chExt cx="2460873" cy="2326134"/>
        </a:xfrm>
      </xdr:grpSpPr>
      <xdr:pic>
        <xdr:nvPicPr>
          <xdr:cNvPr id="30" name="Image 29" descr="C:\Users\portable alia\AppData\Local\Microsoft\Windows\Temporary Internet Files\Content.IE5\DQA52RNX\MC900431645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7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358885" y="4545540"/>
            <a:ext cx="2460873" cy="2326134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S1">
        <xdr:nvSpPr>
          <xdr:cNvPr id="29" name="Rectangle 28">
            <a:hlinkClick xmlns:r="http://schemas.openxmlformats.org/officeDocument/2006/relationships" r:id="rId9" tooltip="Visionner journée"/>
          </xdr:cNvPr>
          <xdr:cNvSpPr/>
        </xdr:nvSpPr>
        <xdr:spPr>
          <a:xfrm rot="20202385">
            <a:off x="3652608" y="5113423"/>
            <a:ext cx="1834930" cy="88351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05CF0DF3-693C-41F8-9555-2231334D7C5F}" type="TxLink">
              <a:rPr lang="en-US" sz="2000" b="0" i="0" u="none" strike="noStrike" cap="none" spc="0">
                <a:ln w="17780" cmpd="sng">
                  <a:solidFill>
                    <a:schemeClr val="bg1"/>
                  </a:solidFill>
                  <a:prstDash val="solid"/>
                  <a:miter lim="800000"/>
                </a:ln>
                <a:solidFill>
                  <a:schemeClr val="bg1"/>
                </a:solidFill>
                <a:effectLst>
                  <a:outerShdw blurRad="55000" dist="50800" dir="5400000" algn="tl">
                    <a:srgbClr val="000000">
                      <a:alpha val="33000"/>
                    </a:srgbClr>
                  </a:outerShdw>
                </a:effectLst>
                <a:latin typeface="Calibri"/>
              </a:rPr>
              <a:pPr algn="ctr"/>
              <a:t>mercredi 03 août</a:t>
            </a:fld>
            <a:endParaRPr lang="fr-FR" sz="4800" b="0" cap="none" spc="0">
              <a:ln w="17780" cmpd="sng">
                <a:solidFill>
                  <a:schemeClr val="bg1"/>
                </a:solidFill>
                <a:prstDash val="solid"/>
                <a:miter lim="800000"/>
              </a:ln>
              <a:solidFill>
                <a:schemeClr val="bg1"/>
              </a:solidFill>
              <a:effectLst>
                <a:outerShdw blurRad="55000" dist="50800" dir="5400000" algn="tl">
                  <a:srgbClr val="000000">
                    <a:alpha val="33000"/>
                  </a:srgbClr>
                </a:outerShdw>
              </a:effectLst>
            </a:endParaRPr>
          </a:p>
        </xdr:txBody>
      </xdr:sp>
    </xdr:grpSp>
    <xdr:clientData/>
  </xdr:twoCellAnchor>
  <xdr:twoCellAnchor>
    <xdr:from>
      <xdr:col>9</xdr:col>
      <xdr:colOff>305888</xdr:colOff>
      <xdr:row>1</xdr:row>
      <xdr:rowOff>65086</xdr:rowOff>
    </xdr:from>
    <xdr:to>
      <xdr:col>12</xdr:col>
      <xdr:colOff>171476</xdr:colOff>
      <xdr:row>13</xdr:row>
      <xdr:rowOff>130968</xdr:rowOff>
    </xdr:to>
    <xdr:grpSp>
      <xdr:nvGrpSpPr>
        <xdr:cNvPr id="24" name="Groupe 3"/>
        <xdr:cNvGrpSpPr/>
      </xdr:nvGrpSpPr>
      <xdr:grpSpPr>
        <a:xfrm>
          <a:off x="6520951" y="219867"/>
          <a:ext cx="1937275" cy="1923257"/>
          <a:chOff x="6520951" y="219867"/>
          <a:chExt cx="1937275" cy="1923257"/>
        </a:xfrm>
      </xdr:grpSpPr>
      <xdr:pic macro="[0]!Groupe3_Cliquer">
        <xdr:nvPicPr>
          <xdr:cNvPr id="33" name="Image 32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520951" y="219867"/>
            <a:ext cx="1937275" cy="19232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3_Cliquer" textlink="Données!C4">
        <xdr:nvSpPr>
          <xdr:cNvPr id="34" name="ZoneTexte 33"/>
          <xdr:cNvSpPr txBox="1"/>
        </xdr:nvSpPr>
        <xdr:spPr>
          <a:xfrm rot="615041">
            <a:off x="6718124" y="856219"/>
            <a:ext cx="1210667" cy="71918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D19A9A3-AEA1-487C-805C-5A5C3A056550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2000"/>
          </a:p>
        </xdr:txBody>
      </xdr:sp>
    </xdr:grpSp>
    <xdr:clientData/>
  </xdr:twoCellAnchor>
  <xdr:twoCellAnchor>
    <xdr:from>
      <xdr:col>3</xdr:col>
      <xdr:colOff>526256</xdr:colOff>
      <xdr:row>1</xdr:row>
      <xdr:rowOff>65086</xdr:rowOff>
    </xdr:from>
    <xdr:to>
      <xdr:col>6</xdr:col>
      <xdr:colOff>391844</xdr:colOff>
      <xdr:row>13</xdr:row>
      <xdr:rowOff>130968</xdr:rowOff>
    </xdr:to>
    <xdr:grpSp>
      <xdr:nvGrpSpPr>
        <xdr:cNvPr id="31" name="Groupe 1"/>
        <xdr:cNvGrpSpPr/>
      </xdr:nvGrpSpPr>
      <xdr:grpSpPr>
        <a:xfrm>
          <a:off x="2597944" y="219867"/>
          <a:ext cx="1937275" cy="1923257"/>
          <a:chOff x="2648158" y="214174"/>
          <a:chExt cx="1717352" cy="1678056"/>
        </a:xfrm>
      </xdr:grpSpPr>
      <xdr:pic macro="[0]!Groupe1_Cliquer">
        <xdr:nvPicPr>
          <xdr:cNvPr id="36" name="Image 35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648158" y="214174"/>
            <a:ext cx="1717352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_Cliquer" textlink="Données!C2">
        <xdr:nvSpPr>
          <xdr:cNvPr id="37" name="ZoneTexte 36"/>
          <xdr:cNvSpPr txBox="1"/>
        </xdr:nvSpPr>
        <xdr:spPr>
          <a:xfrm rot="615041">
            <a:off x="2718093" y="852855"/>
            <a:ext cx="1157685" cy="33543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F4332976-9E7C-4C98-B1E8-C2F57BFEC825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Salle 1</a:t>
            </a:fld>
            <a:endParaRPr lang="fr-FR" sz="2000"/>
          </a:p>
        </xdr:txBody>
      </xdr:sp>
    </xdr:grpSp>
    <xdr:clientData/>
  </xdr:twoCellAnchor>
  <xdr:twoCellAnchor>
    <xdr:from>
      <xdr:col>6</xdr:col>
      <xdr:colOff>416073</xdr:colOff>
      <xdr:row>1</xdr:row>
      <xdr:rowOff>65086</xdr:rowOff>
    </xdr:from>
    <xdr:to>
      <xdr:col>9</xdr:col>
      <xdr:colOff>281661</xdr:colOff>
      <xdr:row>13</xdr:row>
      <xdr:rowOff>130968</xdr:rowOff>
    </xdr:to>
    <xdr:grpSp>
      <xdr:nvGrpSpPr>
        <xdr:cNvPr id="32" name="Groupe 2"/>
        <xdr:cNvGrpSpPr/>
      </xdr:nvGrpSpPr>
      <xdr:grpSpPr>
        <a:xfrm>
          <a:off x="4559448" y="219867"/>
          <a:ext cx="1937276" cy="1923257"/>
          <a:chOff x="4600343" y="214174"/>
          <a:chExt cx="1717353" cy="1678056"/>
        </a:xfrm>
      </xdr:grpSpPr>
      <xdr:pic macro="[0]!Groupe2_Cliquer">
        <xdr:nvPicPr>
          <xdr:cNvPr id="39" name="Image 38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600343" y="214174"/>
            <a:ext cx="1717353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2_Cliquer" textlink="Données!C3">
        <xdr:nvSpPr>
          <xdr:cNvPr id="40" name="ZoneTexte 39"/>
          <xdr:cNvSpPr txBox="1"/>
        </xdr:nvSpPr>
        <xdr:spPr>
          <a:xfrm rot="615041">
            <a:off x="4822971" y="750138"/>
            <a:ext cx="1011330" cy="60156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AC69AE71-7C54-4D0A-ABDA-BC4FEC9C3B4F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Salle 2</a:t>
            </a:fld>
            <a:endParaRPr lang="fr-FR" sz="2000"/>
          </a:p>
        </xdr:txBody>
      </xdr:sp>
    </xdr:grpSp>
    <xdr:clientData/>
  </xdr:twoCellAnchor>
  <xdr:twoCellAnchor>
    <xdr:from>
      <xdr:col>31</xdr:col>
      <xdr:colOff>285750</xdr:colOff>
      <xdr:row>7</xdr:row>
      <xdr:rowOff>142874</xdr:rowOff>
    </xdr:from>
    <xdr:to>
      <xdr:col>33</xdr:col>
      <xdr:colOff>104775</xdr:colOff>
      <xdr:row>14</xdr:row>
      <xdr:rowOff>0</xdr:rowOff>
    </xdr:to>
    <xdr:grpSp>
      <xdr:nvGrpSpPr>
        <xdr:cNvPr id="5" name="Groupe 40"/>
        <xdr:cNvGrpSpPr/>
      </xdr:nvGrpSpPr>
      <xdr:grpSpPr>
        <a:xfrm>
          <a:off x="12537281" y="1226343"/>
          <a:ext cx="0" cy="940595"/>
          <a:chOff x="22088475" y="1523999"/>
          <a:chExt cx="1190625" cy="1190625"/>
        </a:xfrm>
      </xdr:grpSpPr>
      <xdr:pic>
        <xdr:nvPicPr>
          <xdr:cNvPr id="3" name="Image 2" descr="C:\Users\portable alia\AppData\Local\Microsoft\Windows\Temporary Internet Files\Content.IE5\VGR3LQKZ\MC900432636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0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2088475" y="1523999"/>
            <a:ext cx="1190625" cy="11906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41" name="ZoneTexte 40"/>
          <xdr:cNvSpPr txBox="1"/>
        </xdr:nvSpPr>
        <xdr:spPr>
          <a:xfrm rot="891924">
            <a:off x="22243252" y="2057842"/>
            <a:ext cx="73334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2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Imprimer</a:t>
            </a:r>
            <a:endParaRPr lang="fr-FR" sz="1100"/>
          </a:p>
        </xdr:txBody>
      </xdr:sp>
    </xdr:grpSp>
    <xdr:clientData/>
  </xdr:twoCellAnchor>
  <xdr:twoCellAnchor>
    <xdr:from>
      <xdr:col>0</xdr:col>
      <xdr:colOff>209549</xdr:colOff>
      <xdr:row>1</xdr:row>
      <xdr:rowOff>40481</xdr:rowOff>
    </xdr:from>
    <xdr:to>
      <xdr:col>2</xdr:col>
      <xdr:colOff>342898</xdr:colOff>
      <xdr:row>11</xdr:row>
      <xdr:rowOff>21430</xdr:rowOff>
    </xdr:to>
    <xdr:grpSp>
      <xdr:nvGrpSpPr>
        <xdr:cNvPr id="9" name="Groupe 28"/>
        <xdr:cNvGrpSpPr/>
      </xdr:nvGrpSpPr>
      <xdr:grpSpPr>
        <a:xfrm>
          <a:off x="209549" y="195262"/>
          <a:ext cx="1514474" cy="1528762"/>
          <a:chOff x="12992099" y="457200"/>
          <a:chExt cx="1504949" cy="1504949"/>
        </a:xfrm>
      </xdr:grpSpPr>
      <xdr:pic macro="[0]!ThisWorkbook.CloseandSave">
        <xdr:nvPicPr>
          <xdr:cNvPr id="6" name="Image 5" descr="C:\Users\portable alia\AppData\Local\Microsoft\Windows\Temporary Internet Files\Content.IE5\4FC679OW\MC900442142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10800000">
            <a:off x="12992099" y="457200"/>
            <a:ext cx="1504949" cy="1504949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7" name="ZoneTexte 6"/>
          <xdr:cNvSpPr txBox="1"/>
        </xdr:nvSpPr>
        <xdr:spPr>
          <a:xfrm>
            <a:off x="13363575" y="885825"/>
            <a:ext cx="723900" cy="4286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900" b="1"/>
              <a:t>Sauver et quitter</a:t>
            </a:r>
          </a:p>
        </xdr:txBody>
      </xdr:sp>
    </xdr:grpSp>
    <xdr:clientData/>
  </xdr:twoCellAnchor>
  <xdr:twoCellAnchor>
    <xdr:from>
      <xdr:col>12</xdr:col>
      <xdr:colOff>195705</xdr:colOff>
      <xdr:row>1</xdr:row>
      <xdr:rowOff>65086</xdr:rowOff>
    </xdr:from>
    <xdr:to>
      <xdr:col>15</xdr:col>
      <xdr:colOff>60699</xdr:colOff>
      <xdr:row>13</xdr:row>
      <xdr:rowOff>130968</xdr:rowOff>
    </xdr:to>
    <xdr:grpSp>
      <xdr:nvGrpSpPr>
        <xdr:cNvPr id="25" name="Groupe 4"/>
        <xdr:cNvGrpSpPr/>
      </xdr:nvGrpSpPr>
      <xdr:grpSpPr>
        <a:xfrm>
          <a:off x="8482455" y="219867"/>
          <a:ext cx="1936682" cy="1923257"/>
          <a:chOff x="8482455" y="219867"/>
          <a:chExt cx="1936682" cy="1923257"/>
        </a:xfrm>
      </xdr:grpSpPr>
      <xdr:pic macro="[0]!Groupe4_Cliquer">
        <xdr:nvPicPr>
          <xdr:cNvPr id="44" name="Image 43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482455" y="219867"/>
            <a:ext cx="1936682" cy="19232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4_Cliquer" textlink="Données!C5">
        <xdr:nvSpPr>
          <xdr:cNvPr id="45" name="ZoneTexte 44"/>
          <xdr:cNvSpPr txBox="1"/>
        </xdr:nvSpPr>
        <xdr:spPr>
          <a:xfrm rot="615041">
            <a:off x="8702583" y="811080"/>
            <a:ext cx="1190304" cy="74720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A9610C55-F33F-403F-869B-D21020B5E24B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1400"/>
          </a:p>
        </xdr:txBody>
      </xdr:sp>
    </xdr:grpSp>
    <xdr:clientData/>
  </xdr:twoCellAnchor>
  <xdr:twoCellAnchor>
    <xdr:from>
      <xdr:col>15</xdr:col>
      <xdr:colOff>89755</xdr:colOff>
      <xdr:row>1</xdr:row>
      <xdr:rowOff>65086</xdr:rowOff>
    </xdr:from>
    <xdr:to>
      <xdr:col>17</xdr:col>
      <xdr:colOff>642937</xdr:colOff>
      <xdr:row>13</xdr:row>
      <xdr:rowOff>130968</xdr:rowOff>
    </xdr:to>
    <xdr:grpSp>
      <xdr:nvGrpSpPr>
        <xdr:cNvPr id="59" name="Groupe 5"/>
        <xdr:cNvGrpSpPr/>
      </xdr:nvGrpSpPr>
      <xdr:grpSpPr>
        <a:xfrm>
          <a:off x="10448193" y="219867"/>
          <a:ext cx="1934307" cy="1923257"/>
          <a:chOff x="10461134" y="214174"/>
          <a:chExt cx="1717813" cy="1678056"/>
        </a:xfrm>
      </xdr:grpSpPr>
      <xdr:pic macro="[0]!Groupe5_Cliquer">
        <xdr:nvPicPr>
          <xdr:cNvPr id="46" name="Image 45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461134" y="214174"/>
            <a:ext cx="1717813" cy="1678056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5_Cliquer" textlink="Données!C6">
        <xdr:nvSpPr>
          <xdr:cNvPr id="47" name="ZoneTexte 46"/>
          <xdr:cNvSpPr txBox="1"/>
        </xdr:nvSpPr>
        <xdr:spPr>
          <a:xfrm rot="615041">
            <a:off x="10658498" y="753657"/>
            <a:ext cx="1043049" cy="58006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4889FADE-2044-468F-9240-CF62876F254B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2800"/>
          </a:p>
        </xdr:txBody>
      </xdr:sp>
    </xdr:grpSp>
    <xdr:clientData/>
  </xdr:twoCellAnchor>
  <xdr:twoCellAnchor editAs="oneCell">
    <xdr:from>
      <xdr:col>10</xdr:col>
      <xdr:colOff>206375</xdr:colOff>
      <xdr:row>28</xdr:row>
      <xdr:rowOff>123823</xdr:rowOff>
    </xdr:from>
    <xdr:to>
      <xdr:col>12</xdr:col>
      <xdr:colOff>37353</xdr:colOff>
      <xdr:row>29</xdr:row>
      <xdr:rowOff>81490</xdr:rowOff>
    </xdr:to>
    <xdr:pic>
      <xdr:nvPicPr>
        <xdr:cNvPr id="26" name="Image 25" title="Imprime semaine">
          <a:hlinkClick xmlns:r="http://schemas.openxmlformats.org/officeDocument/2006/relationships" r:id="rId12" tooltip="Imprimer semaine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52" t="6369" r="7143" b="6369"/>
        <a:stretch/>
      </xdr:blipFill>
      <xdr:spPr>
        <a:xfrm>
          <a:off x="7112000" y="6517479"/>
          <a:ext cx="1212103" cy="1124480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  <a:scene3d>
          <a:camera prst="perspectiveContrastingRightFacing"/>
          <a:lightRig rig="threePt" dir="t"/>
        </a:scene3d>
      </xdr:spPr>
    </xdr:pic>
    <xdr:clientData/>
  </xdr:twoCellAnchor>
  <xdr:twoCellAnchor>
    <xdr:from>
      <xdr:col>9</xdr:col>
      <xdr:colOff>255999</xdr:colOff>
      <xdr:row>14</xdr:row>
      <xdr:rowOff>69320</xdr:rowOff>
    </xdr:from>
    <xdr:to>
      <xdr:col>12</xdr:col>
      <xdr:colOff>100954</xdr:colOff>
      <xdr:row>26</xdr:row>
      <xdr:rowOff>0</xdr:rowOff>
    </xdr:to>
    <xdr:grpSp>
      <xdr:nvGrpSpPr>
        <xdr:cNvPr id="43" name="Groupe 8"/>
        <xdr:cNvGrpSpPr/>
      </xdr:nvGrpSpPr>
      <xdr:grpSpPr>
        <a:xfrm>
          <a:off x="6471062" y="2236258"/>
          <a:ext cx="1916642" cy="1788055"/>
          <a:chOff x="6471062" y="2236258"/>
          <a:chExt cx="1916642" cy="1788055"/>
        </a:xfrm>
      </xdr:grpSpPr>
      <xdr:pic macro="[0]!Groupe8_Cliquer">
        <xdr:nvPicPr>
          <xdr:cNvPr id="48" name="Image 47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471062" y="2236258"/>
            <a:ext cx="1916642" cy="178805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8_Cliquer" textlink="Données!C9">
        <xdr:nvSpPr>
          <xdr:cNvPr id="49" name="ZoneTexte 48"/>
          <xdr:cNvSpPr txBox="1"/>
        </xdr:nvSpPr>
        <xdr:spPr>
          <a:xfrm rot="615041">
            <a:off x="6666534" y="2848088"/>
            <a:ext cx="1174681" cy="62206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87F955A2-E6B1-4C65-AA6C-DFC20ACC1BDC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4000"/>
          </a:p>
        </xdr:txBody>
      </xdr:sp>
    </xdr:grpSp>
    <xdr:clientData/>
  </xdr:twoCellAnchor>
  <xdr:twoCellAnchor>
    <xdr:from>
      <xdr:col>3</xdr:col>
      <xdr:colOff>472487</xdr:colOff>
      <xdr:row>14</xdr:row>
      <xdr:rowOff>69320</xdr:rowOff>
    </xdr:from>
    <xdr:to>
      <xdr:col>6</xdr:col>
      <xdr:colOff>320383</xdr:colOff>
      <xdr:row>26</xdr:row>
      <xdr:rowOff>0</xdr:rowOff>
    </xdr:to>
    <xdr:grpSp>
      <xdr:nvGrpSpPr>
        <xdr:cNvPr id="60" name="Groupe 6"/>
        <xdr:cNvGrpSpPr/>
      </xdr:nvGrpSpPr>
      <xdr:grpSpPr>
        <a:xfrm>
          <a:off x="2544175" y="2236258"/>
          <a:ext cx="1919583" cy="1788055"/>
          <a:chOff x="2534858" y="2454712"/>
          <a:chExt cx="1717352" cy="1678057"/>
        </a:xfrm>
      </xdr:grpSpPr>
      <xdr:pic macro="[0]!Groupe6_Cliquer">
        <xdr:nvPicPr>
          <xdr:cNvPr id="51" name="Image 50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34858" y="2454712"/>
            <a:ext cx="1717352" cy="16780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6_Cliquer" textlink="Données!C7">
        <xdr:nvSpPr>
          <xdr:cNvPr id="52" name="ZoneTexte 51"/>
          <xdr:cNvSpPr txBox="1"/>
        </xdr:nvSpPr>
        <xdr:spPr>
          <a:xfrm rot="615041">
            <a:off x="2599184" y="2972992"/>
            <a:ext cx="1157696" cy="6392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953E2299-00ED-4A24-AA9F-AB1526CD54C8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6600"/>
          </a:p>
        </xdr:txBody>
      </xdr:sp>
    </xdr:grpSp>
    <xdr:clientData/>
  </xdr:twoCellAnchor>
  <xdr:twoCellAnchor>
    <xdr:from>
      <xdr:col>6</xdr:col>
      <xdr:colOff>364243</xdr:colOff>
      <xdr:row>14</xdr:row>
      <xdr:rowOff>69320</xdr:rowOff>
    </xdr:from>
    <xdr:to>
      <xdr:col>9</xdr:col>
      <xdr:colOff>212139</xdr:colOff>
      <xdr:row>26</xdr:row>
      <xdr:rowOff>0</xdr:rowOff>
    </xdr:to>
    <xdr:grpSp>
      <xdr:nvGrpSpPr>
        <xdr:cNvPr id="61" name="Groupe 7"/>
        <xdr:cNvGrpSpPr/>
      </xdr:nvGrpSpPr>
      <xdr:grpSpPr>
        <a:xfrm>
          <a:off x="4507618" y="2236258"/>
          <a:ext cx="1919584" cy="1788055"/>
          <a:chOff x="4487043" y="2454712"/>
          <a:chExt cx="1717353" cy="1678057"/>
        </a:xfrm>
      </xdr:grpSpPr>
      <xdr:pic macro="[0]!Groupe7_Cliquer">
        <xdr:nvPicPr>
          <xdr:cNvPr id="54" name="Image 53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487043" y="2454712"/>
            <a:ext cx="1717353" cy="16780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7_Cliquer" textlink="Données!C8">
        <xdr:nvSpPr>
          <xdr:cNvPr id="55" name="ZoneTexte 54"/>
          <xdr:cNvSpPr txBox="1"/>
        </xdr:nvSpPr>
        <xdr:spPr>
          <a:xfrm rot="615041">
            <a:off x="4702407" y="2984493"/>
            <a:ext cx="1052540" cy="69797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571F70EB-7424-462A-9ED6-05CD95E1A50A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4000"/>
          </a:p>
        </xdr:txBody>
      </xdr:sp>
    </xdr:grpSp>
    <xdr:clientData/>
  </xdr:twoCellAnchor>
  <xdr:twoCellAnchor>
    <xdr:from>
      <xdr:col>12</xdr:col>
      <xdr:colOff>144814</xdr:colOff>
      <xdr:row>14</xdr:row>
      <xdr:rowOff>69320</xdr:rowOff>
    </xdr:from>
    <xdr:to>
      <xdr:col>14</xdr:col>
      <xdr:colOff>682685</xdr:colOff>
      <xdr:row>26</xdr:row>
      <xdr:rowOff>0</xdr:rowOff>
    </xdr:to>
    <xdr:grpSp>
      <xdr:nvGrpSpPr>
        <xdr:cNvPr id="63" name="Groupe 9"/>
        <xdr:cNvGrpSpPr/>
      </xdr:nvGrpSpPr>
      <xdr:grpSpPr>
        <a:xfrm>
          <a:off x="8431564" y="2236258"/>
          <a:ext cx="1918996" cy="1788055"/>
          <a:chOff x="8393531" y="2454712"/>
          <a:chExt cx="1719930" cy="1678057"/>
        </a:xfrm>
      </xdr:grpSpPr>
      <xdr:pic macro="[0]!Groupe9_Cliquer">
        <xdr:nvPicPr>
          <xdr:cNvPr id="57" name="Image 56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393531" y="2454712"/>
            <a:ext cx="1719930" cy="16780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9_Cliquer" textlink="Données!C10">
        <xdr:nvSpPr>
          <xdr:cNvPr id="58" name="ZoneTexte 57"/>
          <xdr:cNvSpPr txBox="1"/>
        </xdr:nvSpPr>
        <xdr:spPr>
          <a:xfrm rot="615041">
            <a:off x="8583727" y="3000756"/>
            <a:ext cx="1054120" cy="64981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3C7E3978-BBF0-4D01-BD49-4F1AFFC95A82}" type="TxLink">
              <a:rPr lang="en-US" sz="14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2800"/>
          </a:p>
        </xdr:txBody>
      </xdr:sp>
    </xdr:grpSp>
    <xdr:clientData/>
  </xdr:twoCellAnchor>
  <xdr:twoCellAnchor>
    <xdr:from>
      <xdr:col>15</xdr:col>
      <xdr:colOff>35983</xdr:colOff>
      <xdr:row>14</xdr:row>
      <xdr:rowOff>69320</xdr:rowOff>
    </xdr:from>
    <xdr:to>
      <xdr:col>17</xdr:col>
      <xdr:colOff>571500</xdr:colOff>
      <xdr:row>26</xdr:row>
      <xdr:rowOff>0</xdr:rowOff>
    </xdr:to>
    <xdr:grpSp>
      <xdr:nvGrpSpPr>
        <xdr:cNvPr id="64" name="Groupe 10"/>
        <xdr:cNvGrpSpPr/>
      </xdr:nvGrpSpPr>
      <xdr:grpSpPr>
        <a:xfrm>
          <a:off x="10394421" y="2236258"/>
          <a:ext cx="1916642" cy="1788055"/>
          <a:chOff x="10347831" y="2454712"/>
          <a:chExt cx="1717813" cy="1678057"/>
        </a:xfrm>
      </xdr:grpSpPr>
      <xdr:pic macro="[0]!Groupe10_Cliquer">
        <xdr:nvPicPr>
          <xdr:cNvPr id="90" name="Image 89" descr="C:\Users\portable alia\AppData\Local\Microsoft\Windows\Temporary Internet Files\Content.IE5\DXE04GUH\MC900431624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347831" y="2454712"/>
            <a:ext cx="1717813" cy="1678057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0_Cliquer" textlink="Données!C11">
        <xdr:nvSpPr>
          <xdr:cNvPr id="91" name="ZoneTexte 90"/>
          <xdr:cNvSpPr txBox="1"/>
        </xdr:nvSpPr>
        <xdr:spPr>
          <a:xfrm rot="615041">
            <a:off x="10537782" y="3000752"/>
            <a:ext cx="1052822" cy="64981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780CBFAF-A2C6-475C-8550-05C6EBCF2DFB}" type="TxLink">
              <a:rPr lang="en-US" sz="1600" b="0" i="0" u="none" strike="noStrike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000000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  <a:latin typeface="Calibri"/>
              </a:rPr>
              <a:pPr algn="ctr"/>
              <a:t> </a:t>
            </a:fld>
            <a:endParaRPr lang="fr-FR" sz="8800"/>
          </a:p>
        </xdr:txBody>
      </xdr:sp>
    </xdr:grpSp>
    <xdr:clientData/>
  </xdr:twoCellAnchor>
  <xdr:twoCellAnchor editAs="oneCell">
    <xdr:from>
      <xdr:col>6</xdr:col>
      <xdr:colOff>192087</xdr:colOff>
      <xdr:row>28</xdr:row>
      <xdr:rowOff>123823</xdr:rowOff>
    </xdr:from>
    <xdr:to>
      <xdr:col>8</xdr:col>
      <xdr:colOff>23065</xdr:colOff>
      <xdr:row>29</xdr:row>
      <xdr:rowOff>81490</xdr:rowOff>
    </xdr:to>
    <xdr:pic>
      <xdr:nvPicPr>
        <xdr:cNvPr id="65" name="Image 64" title="Imprime semaine">
          <a:hlinkClick xmlns:r="http://schemas.openxmlformats.org/officeDocument/2006/relationships" r:id="rId14" tooltip="Imprimer ce jour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52" t="6369" r="7143" b="6369"/>
        <a:stretch/>
      </xdr:blipFill>
      <xdr:spPr>
        <a:xfrm>
          <a:off x="4335462" y="6517479"/>
          <a:ext cx="1212103" cy="1124480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  <a:scene3d>
          <a:camera prst="perspectiveContrastingRightFacing"/>
          <a:lightRig rig="threePt" dir="t"/>
        </a:scene3d>
      </xdr:spPr>
    </xdr:pic>
    <xdr:clientData/>
  </xdr:twoCellAnchor>
  <xdr:twoCellAnchor>
    <xdr:from>
      <xdr:col>0</xdr:col>
      <xdr:colOff>273844</xdr:colOff>
      <xdr:row>26</xdr:row>
      <xdr:rowOff>833438</xdr:rowOff>
    </xdr:from>
    <xdr:to>
      <xdr:col>2</xdr:col>
      <xdr:colOff>488156</xdr:colOff>
      <xdr:row>28</xdr:row>
      <xdr:rowOff>202407</xdr:rowOff>
    </xdr:to>
    <xdr:grpSp>
      <xdr:nvGrpSpPr>
        <xdr:cNvPr id="53" name="Groupe 52"/>
        <xdr:cNvGrpSpPr/>
      </xdr:nvGrpSpPr>
      <xdr:grpSpPr>
        <a:xfrm>
          <a:off x="273844" y="4857751"/>
          <a:ext cx="1595437" cy="1738312"/>
          <a:chOff x="214313" y="3559970"/>
          <a:chExt cx="1595437" cy="1738312"/>
        </a:xfrm>
      </xdr:grpSpPr>
      <xdr:sp macro="" textlink="">
        <xdr:nvSpPr>
          <xdr:cNvPr id="50" name="ZoneTexte 49"/>
          <xdr:cNvSpPr txBox="1"/>
        </xdr:nvSpPr>
        <xdr:spPr>
          <a:xfrm>
            <a:off x="214313" y="3559970"/>
            <a:ext cx="1595437" cy="1738312"/>
          </a:xfrm>
          <a:prstGeom prst="rect">
            <a:avLst/>
          </a:prstGeom>
          <a:solidFill>
            <a:schemeClr val="tx2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i="1">
                <a:solidFill>
                  <a:schemeClr val="bg1"/>
                </a:solidFill>
              </a:rPr>
              <a:t>Configuration du</a:t>
            </a:r>
            <a:r>
              <a:rPr lang="fr-FR" sz="1100" i="1" baseline="0">
                <a:solidFill>
                  <a:schemeClr val="bg1"/>
                </a:solidFill>
              </a:rPr>
              <a:t> fichier</a:t>
            </a:r>
            <a:endParaRPr lang="fr-FR" sz="1100" i="1">
              <a:solidFill>
                <a:schemeClr val="bg1"/>
              </a:solidFill>
            </a:endParaRPr>
          </a:p>
        </xdr:txBody>
      </xdr:sp>
      <xdr:pic macro="[0]!Bouton_Nom_Cliquer">
        <xdr:nvPicPr>
          <xdr:cNvPr id="42" name="Image 41" descr="C:\Users\portable alia\AppData\Local\Microsoft\Windows\Temporary Internet Files\Content.IE5\4D3SMW8P\MC900280160[1].wmf"/>
          <xdr:cNvPicPr>
            <a:picLocks noChangeAspect="1" noChangeArrowheads="1"/>
          </xdr:cNvPicPr>
        </xdr:nvPicPr>
        <xdr:blipFill>
          <a:blip xmlns:r="http://schemas.openxmlformats.org/officeDocument/2006/relationships" r:embed="rId15" cstate="print">
            <a:duotone>
              <a:schemeClr val="accent1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16825" y="4025106"/>
            <a:ext cx="1174909" cy="1006150"/>
          </a:xfrm>
          <a:prstGeom prst="rect">
            <a:avLst/>
          </a:prstGeom>
          <a:noFill/>
          <a:ln>
            <a:noFill/>
          </a:ln>
          <a:effectLst>
            <a:outerShdw blurRad="127000" dist="38100" dir="2700000" algn="ctr">
              <a:srgbClr val="000000">
                <a:alpha val="45000"/>
              </a:srgbClr>
            </a:outerShdw>
          </a:effectLst>
          <a:scene3d>
            <a:camera prst="perspectiveFront" fov="2700000">
              <a:rot lat="20376000" lon="1938000" rev="20112001"/>
            </a:camera>
            <a:lightRig rig="soft" dir="t">
              <a:rot lat="0" lon="0" rev="0"/>
            </a:lightRig>
          </a:scene3d>
          <a:sp3d prstMaterial="translucentPowder">
            <a:bevelT w="203200" h="50800" prst="softRound"/>
          </a:sp3d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420529</xdr:colOff>
      <xdr:row>1</xdr:row>
      <xdr:rowOff>133350</xdr:rowOff>
    </xdr:from>
    <xdr:to>
      <xdr:col>10</xdr:col>
      <xdr:colOff>714613</xdr:colOff>
      <xdr:row>2</xdr:row>
      <xdr:rowOff>131618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6811804" y="590550"/>
          <a:ext cx="294084" cy="322118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 editAs="oneCell">
    <xdr:from>
      <xdr:col>3</xdr:col>
      <xdr:colOff>150463</xdr:colOff>
      <xdr:row>1</xdr:row>
      <xdr:rowOff>162806</xdr:rowOff>
    </xdr:from>
    <xdr:to>
      <xdr:col>4</xdr:col>
      <xdr:colOff>134747</xdr:colOff>
      <xdr:row>2</xdr:row>
      <xdr:rowOff>146870</xdr:rowOff>
    </xdr:to>
    <xdr:grpSp>
      <xdr:nvGrpSpPr>
        <xdr:cNvPr id="6" name="Clock Icon" descr="&quot;&quot;" title="Icône Horloge"/>
        <xdr:cNvGrpSpPr>
          <a:grpSpLocks noChangeAspect="1"/>
        </xdr:cNvGrpSpPr>
      </xdr:nvGrpSpPr>
      <xdr:grpSpPr bwMode="auto">
        <a:xfrm>
          <a:off x="3103213" y="620006"/>
          <a:ext cx="317659" cy="307914"/>
          <a:chOff x="270" y="53"/>
          <a:chExt cx="29" cy="29"/>
        </a:xfrm>
      </xdr:grpSpPr>
      <xdr:sp macro="" textlink="">
        <xdr:nvSpPr>
          <xdr:cNvPr id="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</xdr:col>
      <xdr:colOff>600075</xdr:colOff>
      <xdr:row>16</xdr:row>
      <xdr:rowOff>114300</xdr:rowOff>
    </xdr:from>
    <xdr:to>
      <xdr:col>1</xdr:col>
      <xdr:colOff>2000250</xdr:colOff>
      <xdr:row>19</xdr:row>
      <xdr:rowOff>114300</xdr:rowOff>
    </xdr:to>
    <xdr:sp macro="[0]!Rectangleàcoinsarrondis29_Cliquer" textlink="">
      <xdr:nvSpPr>
        <xdr:cNvPr id="22" name="Rectangle à coins arrondis 21"/>
        <xdr:cNvSpPr/>
      </xdr:nvSpPr>
      <xdr:spPr>
        <a:xfrm>
          <a:off x="790575" y="3676650"/>
          <a:ext cx="1400175" cy="571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Réserver</a:t>
          </a:r>
        </a:p>
      </xdr:txBody>
    </xdr:sp>
    <xdr:clientData fLocksWithSheet="0"/>
  </xdr:twoCellAnchor>
  <xdr:twoCellAnchor>
    <xdr:from>
      <xdr:col>1</xdr:col>
      <xdr:colOff>542925</xdr:colOff>
      <xdr:row>21</xdr:row>
      <xdr:rowOff>95250</xdr:rowOff>
    </xdr:from>
    <xdr:to>
      <xdr:col>1</xdr:col>
      <xdr:colOff>1838325</xdr:colOff>
      <xdr:row>28</xdr:row>
      <xdr:rowOff>19051</xdr:rowOff>
    </xdr:to>
    <xdr:grpSp>
      <xdr:nvGrpSpPr>
        <xdr:cNvPr id="23" name="Groupe 22">
          <a:hlinkClick xmlns:r="http://schemas.openxmlformats.org/officeDocument/2006/relationships" r:id="rId1" tooltip="Retour au Menu."/>
        </xdr:cNvPr>
        <xdr:cNvGrpSpPr/>
      </xdr:nvGrpSpPr>
      <xdr:grpSpPr>
        <a:xfrm>
          <a:off x="733425" y="4610100"/>
          <a:ext cx="1295400" cy="1257301"/>
          <a:chOff x="733425" y="4410075"/>
          <a:chExt cx="1295400" cy="1257301"/>
        </a:xfrm>
      </xdr:grpSpPr>
      <xdr:pic>
        <xdr:nvPicPr>
          <xdr:cNvPr id="24" name="Image 23" descr="C:\Users\portable alia\AppData\Local\Microsoft\Windows\Temporary Internet Files\Content.IE5\4FC679OW\MC900431623[1].png">
            <a:hlinkClick xmlns:r="http://schemas.openxmlformats.org/officeDocument/2006/relationships" r:id="rId1" tooltip="Retour au Menu."/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733425" y="4410075"/>
            <a:ext cx="1295400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25" name="ZoneTexte 24">
            <a:hlinkClick xmlns:r="http://schemas.openxmlformats.org/officeDocument/2006/relationships" r:id="rId1" tooltip="Retour au Menu."/>
          </xdr:cNvPr>
          <xdr:cNvSpPr txBox="1"/>
        </xdr:nvSpPr>
        <xdr:spPr>
          <a:xfrm rot="19078439">
            <a:off x="1119915" y="4909242"/>
            <a:ext cx="68277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oneCellAnchor>
    <xdr:from>
      <xdr:col>1</xdr:col>
      <xdr:colOff>523875</xdr:colOff>
      <xdr:row>4</xdr:row>
      <xdr:rowOff>47625</xdr:rowOff>
    </xdr:from>
    <xdr:ext cx="1485900" cy="1315392"/>
    <xdr:grpSp>
      <xdr:nvGrpSpPr>
        <xdr:cNvPr id="26" name="View Schedule Icon" descr="&quot;&quot;" title="Icône Afficher le plannning"/>
        <xdr:cNvGrpSpPr>
          <a:grpSpLocks noChangeAspect="1"/>
        </xdr:cNvGrpSpPr>
      </xdr:nvGrpSpPr>
      <xdr:grpSpPr bwMode="auto">
        <a:xfrm>
          <a:off x="714375" y="1323975"/>
          <a:ext cx="1485900" cy="1315392"/>
          <a:chOff x="61" y="204"/>
          <a:chExt cx="31" cy="120"/>
        </a:xfrm>
      </xdr:grpSpPr>
      <xdr:sp macro="[0]!Calendrier_ViewScheduleIcon_Cliquer" textlink="">
        <xdr:nvSpPr>
          <xdr:cNvPr id="27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[0]!Calendrier_ViewScheduleIcon_Cliquer" textlink="">
        <xdr:nvSpPr>
          <xdr:cNvPr id="28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[0]!Calendrier_ViewScheduleIcon_Cliquer" textlink="">
        <xdr:nvSpPr>
          <xdr:cNvPr id="29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150463</xdr:colOff>
      <xdr:row>2</xdr:row>
      <xdr:rowOff>881</xdr:rowOff>
    </xdr:from>
    <xdr:to>
      <xdr:col>2</xdr:col>
      <xdr:colOff>134747</xdr:colOff>
      <xdr:row>2</xdr:row>
      <xdr:rowOff>146870</xdr:rowOff>
    </xdr:to>
    <xdr:grpSp>
      <xdr:nvGrpSpPr>
        <xdr:cNvPr id="2" name="Clock Icon" descr="&quot;&quot;" title="Icône Horloge"/>
        <xdr:cNvGrpSpPr>
          <a:grpSpLocks noChangeAspect="1"/>
        </xdr:cNvGrpSpPr>
      </xdr:nvGrpSpPr>
      <xdr:grpSpPr bwMode="auto">
        <a:xfrm>
          <a:off x="340963" y="1021417"/>
          <a:ext cx="324463" cy="145989"/>
          <a:chOff x="270" y="53"/>
          <a:chExt cx="29" cy="29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6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8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oneCellAnchor>
    <xdr:from>
      <xdr:col>8</xdr:col>
      <xdr:colOff>150463</xdr:colOff>
      <xdr:row>2</xdr:row>
      <xdr:rowOff>881</xdr:rowOff>
    </xdr:from>
    <xdr:ext cx="317659" cy="145989"/>
    <xdr:grpSp>
      <xdr:nvGrpSpPr>
        <xdr:cNvPr id="18" name="Clock Icon" descr="&quot;&quot;" title="Icône Horloge"/>
        <xdr:cNvGrpSpPr>
          <a:grpSpLocks noChangeAspect="1"/>
        </xdr:cNvGrpSpPr>
      </xdr:nvGrpSpPr>
      <xdr:grpSpPr bwMode="auto">
        <a:xfrm>
          <a:off x="3783570" y="1021417"/>
          <a:ext cx="317659" cy="145989"/>
          <a:chOff x="270" y="53"/>
          <a:chExt cx="29" cy="29"/>
        </a:xfrm>
      </xdr:grpSpPr>
      <xdr:sp macro="" textlink="">
        <xdr:nvSpPr>
          <xdr:cNvPr id="19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2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3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4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5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6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7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8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9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1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15</xdr:col>
      <xdr:colOff>150463</xdr:colOff>
      <xdr:row>2</xdr:row>
      <xdr:rowOff>881</xdr:rowOff>
    </xdr:from>
    <xdr:ext cx="317659" cy="145989"/>
    <xdr:grpSp>
      <xdr:nvGrpSpPr>
        <xdr:cNvPr id="34" name="Clock Icon" descr="&quot;&quot;" title="Icône Horloge"/>
        <xdr:cNvGrpSpPr>
          <a:grpSpLocks noChangeAspect="1"/>
        </xdr:cNvGrpSpPr>
      </xdr:nvGrpSpPr>
      <xdr:grpSpPr bwMode="auto">
        <a:xfrm>
          <a:off x="7226177" y="1021417"/>
          <a:ext cx="317659" cy="145989"/>
          <a:chOff x="270" y="53"/>
          <a:chExt cx="29" cy="29"/>
        </a:xfrm>
      </xdr:grpSpPr>
      <xdr:sp macro="" textlink="">
        <xdr:nvSpPr>
          <xdr:cNvPr id="35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6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7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8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9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40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41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2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3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4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5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7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8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9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150463</xdr:colOff>
      <xdr:row>2</xdr:row>
      <xdr:rowOff>881</xdr:rowOff>
    </xdr:from>
    <xdr:ext cx="317659" cy="145989"/>
    <xdr:grpSp>
      <xdr:nvGrpSpPr>
        <xdr:cNvPr id="50" name="Clock Icon" descr="&quot;&quot;" title="Icône Horloge"/>
        <xdr:cNvGrpSpPr>
          <a:grpSpLocks noChangeAspect="1"/>
        </xdr:cNvGrpSpPr>
      </xdr:nvGrpSpPr>
      <xdr:grpSpPr bwMode="auto">
        <a:xfrm>
          <a:off x="3783570" y="1021417"/>
          <a:ext cx="317659" cy="145989"/>
          <a:chOff x="270" y="53"/>
          <a:chExt cx="29" cy="29"/>
        </a:xfrm>
      </xdr:grpSpPr>
      <xdr:sp macro="" textlink="">
        <xdr:nvSpPr>
          <xdr:cNvPr id="51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2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3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4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5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6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7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8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9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0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1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2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3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4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5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15</xdr:col>
      <xdr:colOff>150463</xdr:colOff>
      <xdr:row>2</xdr:row>
      <xdr:rowOff>881</xdr:rowOff>
    </xdr:from>
    <xdr:ext cx="317659" cy="145989"/>
    <xdr:grpSp>
      <xdr:nvGrpSpPr>
        <xdr:cNvPr id="66" name="Clock Icon" descr="&quot;&quot;" title="Icône Horloge"/>
        <xdr:cNvGrpSpPr>
          <a:grpSpLocks noChangeAspect="1"/>
        </xdr:cNvGrpSpPr>
      </xdr:nvGrpSpPr>
      <xdr:grpSpPr bwMode="auto">
        <a:xfrm>
          <a:off x="7226177" y="1021417"/>
          <a:ext cx="317659" cy="145989"/>
          <a:chOff x="270" y="53"/>
          <a:chExt cx="29" cy="29"/>
        </a:xfrm>
      </xdr:grpSpPr>
      <xdr:sp macro="" textlink="">
        <xdr:nvSpPr>
          <xdr:cNvPr id="6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twoCellAnchor>
    <xdr:from>
      <xdr:col>16</xdr:col>
      <xdr:colOff>1870364</xdr:colOff>
      <xdr:row>0</xdr:row>
      <xdr:rowOff>112569</xdr:rowOff>
    </xdr:from>
    <xdr:to>
      <xdr:col>21</xdr:col>
      <xdr:colOff>164522</xdr:colOff>
      <xdr:row>2</xdr:row>
      <xdr:rowOff>81396</xdr:rowOff>
    </xdr:to>
    <xdr:grpSp>
      <xdr:nvGrpSpPr>
        <xdr:cNvPr id="82" name="Groupe 81"/>
        <xdr:cNvGrpSpPr/>
      </xdr:nvGrpSpPr>
      <xdr:grpSpPr>
        <a:xfrm>
          <a:off x="9286257" y="112569"/>
          <a:ext cx="1206086" cy="989363"/>
          <a:chOff x="-95250" y="-38100"/>
          <a:chExt cx="1285875" cy="1257301"/>
        </a:xfrm>
      </xdr:grpSpPr>
      <xdr:pic>
        <xdr:nvPicPr>
          <xdr:cNvPr id="83" name="Image 82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95250" y="-3810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84" name="ZoneTexte 83">
            <a:hlinkClick xmlns:r="http://schemas.openxmlformats.org/officeDocument/2006/relationships" r:id="rId2" tooltip="Retour au menu"/>
          </xdr:cNvPr>
          <xdr:cNvSpPr txBox="1"/>
        </xdr:nvSpPr>
        <xdr:spPr>
          <a:xfrm rot="19078439">
            <a:off x="327272" y="440254"/>
            <a:ext cx="677750" cy="31201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oneCellAnchor>
    <xdr:from>
      <xdr:col>22</xdr:col>
      <xdr:colOff>150463</xdr:colOff>
      <xdr:row>2</xdr:row>
      <xdr:rowOff>881</xdr:rowOff>
    </xdr:from>
    <xdr:ext cx="317659" cy="145989"/>
    <xdr:grpSp>
      <xdr:nvGrpSpPr>
        <xdr:cNvPr id="89" name="Clock Icon" descr="&quot;&quot;" title="Icône Horloge"/>
        <xdr:cNvGrpSpPr>
          <a:grpSpLocks noChangeAspect="1"/>
        </xdr:cNvGrpSpPr>
      </xdr:nvGrpSpPr>
      <xdr:grpSpPr bwMode="auto">
        <a:xfrm>
          <a:off x="10668784" y="1021417"/>
          <a:ext cx="317659" cy="145989"/>
          <a:chOff x="270" y="53"/>
          <a:chExt cx="29" cy="29"/>
        </a:xfrm>
      </xdr:grpSpPr>
      <xdr:sp macro="" textlink="">
        <xdr:nvSpPr>
          <xdr:cNvPr id="90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91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2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3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4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5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6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7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8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9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0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1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2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3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4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22</xdr:col>
      <xdr:colOff>150463</xdr:colOff>
      <xdr:row>2</xdr:row>
      <xdr:rowOff>881</xdr:rowOff>
    </xdr:from>
    <xdr:ext cx="317659" cy="145989"/>
    <xdr:grpSp>
      <xdr:nvGrpSpPr>
        <xdr:cNvPr id="105" name="Clock Icon" descr="&quot;&quot;" title="Icône Horloge"/>
        <xdr:cNvGrpSpPr>
          <a:grpSpLocks noChangeAspect="1"/>
        </xdr:cNvGrpSpPr>
      </xdr:nvGrpSpPr>
      <xdr:grpSpPr bwMode="auto">
        <a:xfrm>
          <a:off x="10668784" y="1021417"/>
          <a:ext cx="317659" cy="145989"/>
          <a:chOff x="270" y="53"/>
          <a:chExt cx="29" cy="29"/>
        </a:xfrm>
      </xdr:grpSpPr>
      <xdr:sp macro="" textlink="">
        <xdr:nvSpPr>
          <xdr:cNvPr id="106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07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8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9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0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1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2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3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4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5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6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7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8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9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0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twoCellAnchor>
    <xdr:from>
      <xdr:col>30</xdr:col>
      <xdr:colOff>0</xdr:colOff>
      <xdr:row>7</xdr:row>
      <xdr:rowOff>95249</xdr:rowOff>
    </xdr:from>
    <xdr:to>
      <xdr:col>30</xdr:col>
      <xdr:colOff>0</xdr:colOff>
      <xdr:row>15</xdr:row>
      <xdr:rowOff>133350</xdr:rowOff>
    </xdr:to>
    <xdr:grpSp>
      <xdr:nvGrpSpPr>
        <xdr:cNvPr id="121" name="Groupe 120"/>
        <xdr:cNvGrpSpPr/>
      </xdr:nvGrpSpPr>
      <xdr:grpSpPr>
        <a:xfrm>
          <a:off x="14301107" y="1986642"/>
          <a:ext cx="0" cy="1235529"/>
          <a:chOff x="-95250" y="-38100"/>
          <a:chExt cx="1285875" cy="1257301"/>
        </a:xfrm>
      </xdr:grpSpPr>
      <xdr:pic>
        <xdr:nvPicPr>
          <xdr:cNvPr id="122" name="Image 121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95250" y="-3810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23" name="ZoneTexte 122">
            <a:hlinkClick xmlns:r="http://schemas.openxmlformats.org/officeDocument/2006/relationships" r:id="rId2" tooltip="Retour au menu"/>
          </xdr:cNvPr>
          <xdr:cNvSpPr txBox="1"/>
        </xdr:nvSpPr>
        <xdr:spPr>
          <a:xfrm rot="19078439">
            <a:off x="327272" y="440254"/>
            <a:ext cx="677750" cy="31201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oneCellAnchor>
    <xdr:from>
      <xdr:col>29</xdr:col>
      <xdr:colOff>150463</xdr:colOff>
      <xdr:row>2</xdr:row>
      <xdr:rowOff>881</xdr:rowOff>
    </xdr:from>
    <xdr:ext cx="317659" cy="145989"/>
    <xdr:grpSp>
      <xdr:nvGrpSpPr>
        <xdr:cNvPr id="124" name="Clock Icon" descr="&quot;&quot;" title="Icône Horloge"/>
        <xdr:cNvGrpSpPr>
          <a:grpSpLocks noChangeAspect="1"/>
        </xdr:cNvGrpSpPr>
      </xdr:nvGrpSpPr>
      <xdr:grpSpPr bwMode="auto">
        <a:xfrm>
          <a:off x="14111392" y="1021417"/>
          <a:ext cx="317659" cy="145989"/>
          <a:chOff x="270" y="53"/>
          <a:chExt cx="29" cy="29"/>
        </a:xfrm>
      </xdr:grpSpPr>
      <xdr:sp macro="" textlink="">
        <xdr:nvSpPr>
          <xdr:cNvPr id="125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26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7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8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9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0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1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2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3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4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5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6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7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8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9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29</xdr:col>
      <xdr:colOff>150463</xdr:colOff>
      <xdr:row>2</xdr:row>
      <xdr:rowOff>881</xdr:rowOff>
    </xdr:from>
    <xdr:ext cx="317659" cy="145989"/>
    <xdr:grpSp>
      <xdr:nvGrpSpPr>
        <xdr:cNvPr id="140" name="Clock Icon" descr="&quot;&quot;" title="Icône Horloge"/>
        <xdr:cNvGrpSpPr>
          <a:grpSpLocks noChangeAspect="1"/>
        </xdr:cNvGrpSpPr>
      </xdr:nvGrpSpPr>
      <xdr:grpSpPr bwMode="auto">
        <a:xfrm>
          <a:off x="14111392" y="1021417"/>
          <a:ext cx="317659" cy="145989"/>
          <a:chOff x="270" y="53"/>
          <a:chExt cx="29" cy="29"/>
        </a:xfrm>
      </xdr:grpSpPr>
      <xdr:sp macro="" textlink="">
        <xdr:nvSpPr>
          <xdr:cNvPr id="141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42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3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4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5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6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7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8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9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0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1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2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3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4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5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148166</xdr:colOff>
      <xdr:row>0</xdr:row>
      <xdr:rowOff>74082</xdr:rowOff>
    </xdr:from>
    <xdr:to>
      <xdr:col>2</xdr:col>
      <xdr:colOff>179916</xdr:colOff>
      <xdr:row>2</xdr:row>
      <xdr:rowOff>222249</xdr:rowOff>
    </xdr:to>
    <xdr:grpSp>
      <xdr:nvGrpSpPr>
        <xdr:cNvPr id="2" name="Groupe 1">
          <a:hlinkClick xmlns:r="http://schemas.openxmlformats.org/officeDocument/2006/relationships" r:id="rId1" tooltip="Retour au menu"/>
        </xdr:cNvPr>
        <xdr:cNvGrpSpPr/>
      </xdr:nvGrpSpPr>
      <xdr:grpSpPr>
        <a:xfrm>
          <a:off x="148166" y="74082"/>
          <a:ext cx="1065893" cy="1223131"/>
          <a:chOff x="5032405" y="-2044109"/>
          <a:chExt cx="1285875" cy="1257301"/>
        </a:xfrm>
      </xdr:grpSpPr>
      <xdr:pic>
        <xdr:nvPicPr>
          <xdr:cNvPr id="3" name="Image 2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5032405" y="-2044109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4" name="ZoneTexte 3">
            <a:hlinkClick xmlns:r="http://schemas.openxmlformats.org/officeDocument/2006/relationships" r:id="rId3" tooltip="Retour au menu"/>
          </xdr:cNvPr>
          <xdr:cNvSpPr txBox="1"/>
        </xdr:nvSpPr>
        <xdr:spPr>
          <a:xfrm rot="19078439">
            <a:off x="5417554" y="-1458472"/>
            <a:ext cx="694988" cy="22379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200025</xdr:colOff>
          <xdr:row>0</xdr:row>
          <xdr:rowOff>133350</xdr:rowOff>
        </xdr:from>
        <xdr:to>
          <xdr:col>4</xdr:col>
          <xdr:colOff>2552700</xdr:colOff>
          <xdr:row>0</xdr:row>
          <xdr:rowOff>419100</xdr:rowOff>
        </xdr:to>
        <xdr:sp macro="" textlink="">
          <xdr:nvSpPr>
            <xdr:cNvPr id="9217" name="Scroll Bar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382430</xdr:colOff>
      <xdr:row>1</xdr:row>
      <xdr:rowOff>47626</xdr:rowOff>
    </xdr:from>
    <xdr:to>
      <xdr:col>1</xdr:col>
      <xdr:colOff>800100</xdr:colOff>
      <xdr:row>2</xdr:row>
      <xdr:rowOff>150669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611030" y="828676"/>
          <a:ext cx="417670" cy="369743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oneCellAnchor>
    <xdr:from>
      <xdr:col>8</xdr:col>
      <xdr:colOff>391955</xdr:colOff>
      <xdr:row>1</xdr:row>
      <xdr:rowOff>66676</xdr:rowOff>
    </xdr:from>
    <xdr:ext cx="417670" cy="369742"/>
    <xdr:grpSp>
      <xdr:nvGrpSpPr>
        <xdr:cNvPr id="6" name="View Schedule Icon" descr="&quot;&quot;" title="Icône Afficher le plannning"/>
        <xdr:cNvGrpSpPr>
          <a:grpSpLocks noChangeAspect="1"/>
        </xdr:cNvGrpSpPr>
      </xdr:nvGrpSpPr>
      <xdr:grpSpPr bwMode="auto">
        <a:xfrm>
          <a:off x="4963955" y="847726"/>
          <a:ext cx="417670" cy="369742"/>
          <a:chOff x="61" y="204"/>
          <a:chExt cx="31" cy="120"/>
        </a:xfrm>
      </xdr:grpSpPr>
      <xdr:sp macro="" textlink="">
        <xdr:nvSpPr>
          <xdr:cNvPr id="7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15</xdr:col>
      <xdr:colOff>363380</xdr:colOff>
      <xdr:row>1</xdr:row>
      <xdr:rowOff>47626</xdr:rowOff>
    </xdr:from>
    <xdr:ext cx="417670" cy="369742"/>
    <xdr:grpSp>
      <xdr:nvGrpSpPr>
        <xdr:cNvPr id="10" name="View Schedule Icon" descr="&quot;&quot;" title="Icône Afficher le plannning"/>
        <xdr:cNvGrpSpPr>
          <a:grpSpLocks noChangeAspect="1"/>
        </xdr:cNvGrpSpPr>
      </xdr:nvGrpSpPr>
      <xdr:grpSpPr bwMode="auto">
        <a:xfrm>
          <a:off x="9278780" y="828676"/>
          <a:ext cx="417670" cy="369742"/>
          <a:chOff x="61" y="204"/>
          <a:chExt cx="31" cy="120"/>
        </a:xfrm>
      </xdr:grpSpPr>
      <xdr:sp macro="" textlink="">
        <xdr:nvSpPr>
          <xdr:cNvPr id="11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2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twoCellAnchor>
    <xdr:from>
      <xdr:col>16</xdr:col>
      <xdr:colOff>0</xdr:colOff>
      <xdr:row>0</xdr:row>
      <xdr:rowOff>10583</xdr:rowOff>
    </xdr:from>
    <xdr:to>
      <xdr:col>18</xdr:col>
      <xdr:colOff>349250</xdr:colOff>
      <xdr:row>1</xdr:row>
      <xdr:rowOff>262468</xdr:rowOff>
    </xdr:to>
    <xdr:grpSp>
      <xdr:nvGrpSpPr>
        <xdr:cNvPr id="14" name="Groupe 13"/>
        <xdr:cNvGrpSpPr/>
      </xdr:nvGrpSpPr>
      <xdr:grpSpPr>
        <a:xfrm>
          <a:off x="9734550" y="10583"/>
          <a:ext cx="1035050" cy="1032935"/>
          <a:chOff x="-123825" y="-2000250"/>
          <a:chExt cx="1285875" cy="1257301"/>
        </a:xfrm>
      </xdr:grpSpPr>
      <xdr:pic>
        <xdr:nvPicPr>
          <xdr:cNvPr id="15" name="Image 14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6" name="ZoneTexte 15">
            <a:hlinkClick xmlns:r="http://schemas.openxmlformats.org/officeDocument/2006/relationships" r:id="rId2" tooltip="Retour au menu"/>
          </xdr:cNvPr>
          <xdr:cNvSpPr txBox="1"/>
        </xdr:nvSpPr>
        <xdr:spPr>
          <a:xfrm rot="19078439">
            <a:off x="250298" y="-1529658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2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oneCellAnchor>
    <xdr:from>
      <xdr:col>22</xdr:col>
      <xdr:colOff>363380</xdr:colOff>
      <xdr:row>1</xdr:row>
      <xdr:rowOff>47626</xdr:rowOff>
    </xdr:from>
    <xdr:ext cx="417670" cy="369742"/>
    <xdr:grpSp>
      <xdr:nvGrpSpPr>
        <xdr:cNvPr id="21" name="View Schedule Icon" descr="&quot;&quot;" title="Icône Afficher le plannning"/>
        <xdr:cNvGrpSpPr>
          <a:grpSpLocks noChangeAspect="1"/>
        </xdr:cNvGrpSpPr>
      </xdr:nvGrpSpPr>
      <xdr:grpSpPr bwMode="auto">
        <a:xfrm>
          <a:off x="13584080" y="828676"/>
          <a:ext cx="417670" cy="369742"/>
          <a:chOff x="61" y="204"/>
          <a:chExt cx="31" cy="120"/>
        </a:xfrm>
      </xdr:grpSpPr>
      <xdr:sp macro="" textlink="">
        <xdr:nvSpPr>
          <xdr:cNvPr id="22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3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4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twoCellAnchor>
    <xdr:from>
      <xdr:col>30</xdr:col>
      <xdr:colOff>0</xdr:colOff>
      <xdr:row>8</xdr:row>
      <xdr:rowOff>105834</xdr:rowOff>
    </xdr:from>
    <xdr:to>
      <xdr:col>30</xdr:col>
      <xdr:colOff>0</xdr:colOff>
      <xdr:row>16</xdr:row>
      <xdr:rowOff>8468</xdr:rowOff>
    </xdr:to>
    <xdr:grpSp>
      <xdr:nvGrpSpPr>
        <xdr:cNvPr id="25" name="Groupe 24"/>
        <xdr:cNvGrpSpPr/>
      </xdr:nvGrpSpPr>
      <xdr:grpSpPr>
        <a:xfrm>
          <a:off x="18364200" y="2296584"/>
          <a:ext cx="0" cy="1274234"/>
          <a:chOff x="-123825" y="-2000250"/>
          <a:chExt cx="1285875" cy="1257301"/>
        </a:xfrm>
      </xdr:grpSpPr>
      <xdr:pic>
        <xdr:nvPicPr>
          <xdr:cNvPr id="26" name="Image 25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27" name="ZoneTexte 26">
            <a:hlinkClick xmlns:r="http://schemas.openxmlformats.org/officeDocument/2006/relationships" r:id="rId2" tooltip="Retour au menu"/>
          </xdr:cNvPr>
          <xdr:cNvSpPr txBox="1"/>
        </xdr:nvSpPr>
        <xdr:spPr>
          <a:xfrm rot="19078439">
            <a:off x="250298" y="-1529658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oneCellAnchor>
    <xdr:from>
      <xdr:col>29</xdr:col>
      <xdr:colOff>363380</xdr:colOff>
      <xdr:row>1</xdr:row>
      <xdr:rowOff>47626</xdr:rowOff>
    </xdr:from>
    <xdr:ext cx="417670" cy="369742"/>
    <xdr:grpSp>
      <xdr:nvGrpSpPr>
        <xdr:cNvPr id="28" name="View Schedule Icon" descr="&quot;&quot;" title="Icône Afficher le plannning"/>
        <xdr:cNvGrpSpPr>
          <a:grpSpLocks noChangeAspect="1"/>
        </xdr:cNvGrpSpPr>
      </xdr:nvGrpSpPr>
      <xdr:grpSpPr bwMode="auto">
        <a:xfrm>
          <a:off x="17908430" y="828676"/>
          <a:ext cx="417670" cy="369742"/>
          <a:chOff x="61" y="204"/>
          <a:chExt cx="31" cy="120"/>
        </a:xfrm>
      </xdr:grpSpPr>
      <xdr:sp macro="" textlink="">
        <xdr:nvSpPr>
          <xdr:cNvPr id="29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1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1</xdr:col>
      <xdr:colOff>382430</xdr:colOff>
      <xdr:row>35</xdr:row>
      <xdr:rowOff>47626</xdr:rowOff>
    </xdr:from>
    <xdr:ext cx="417670" cy="364980"/>
    <xdr:grpSp>
      <xdr:nvGrpSpPr>
        <xdr:cNvPr id="32" name="View Schedule Icon" descr="&quot;&quot;" title="Icône Afficher le plannning"/>
        <xdr:cNvGrpSpPr>
          <a:grpSpLocks noChangeAspect="1"/>
        </xdr:cNvGrpSpPr>
      </xdr:nvGrpSpPr>
      <xdr:grpSpPr bwMode="auto">
        <a:xfrm>
          <a:off x="611030" y="6924676"/>
          <a:ext cx="417670" cy="364980"/>
          <a:chOff x="61" y="204"/>
          <a:chExt cx="31" cy="120"/>
        </a:xfrm>
      </xdr:grpSpPr>
      <xdr:sp macro="" textlink="">
        <xdr:nvSpPr>
          <xdr:cNvPr id="3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391955</xdr:colOff>
      <xdr:row>35</xdr:row>
      <xdr:rowOff>66676</xdr:rowOff>
    </xdr:from>
    <xdr:ext cx="417670" cy="369742"/>
    <xdr:grpSp>
      <xdr:nvGrpSpPr>
        <xdr:cNvPr id="36" name="View Schedule Icon" descr="&quot;&quot;" title="Icône Afficher le plannning"/>
        <xdr:cNvGrpSpPr>
          <a:grpSpLocks noChangeAspect="1"/>
        </xdr:cNvGrpSpPr>
      </xdr:nvGrpSpPr>
      <xdr:grpSpPr bwMode="auto">
        <a:xfrm>
          <a:off x="4963955" y="6943726"/>
          <a:ext cx="417670" cy="369742"/>
          <a:chOff x="61" y="204"/>
          <a:chExt cx="31" cy="120"/>
        </a:xfrm>
      </xdr:grpSpPr>
      <xdr:sp macro="" textlink="">
        <xdr:nvSpPr>
          <xdr:cNvPr id="37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8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9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15</xdr:col>
      <xdr:colOff>363380</xdr:colOff>
      <xdr:row>35</xdr:row>
      <xdr:rowOff>47626</xdr:rowOff>
    </xdr:from>
    <xdr:ext cx="417670" cy="369742"/>
    <xdr:grpSp>
      <xdr:nvGrpSpPr>
        <xdr:cNvPr id="40" name="View Schedule Icon" descr="&quot;&quot;" title="Icône Afficher le plannning"/>
        <xdr:cNvGrpSpPr>
          <a:grpSpLocks noChangeAspect="1"/>
        </xdr:cNvGrpSpPr>
      </xdr:nvGrpSpPr>
      <xdr:grpSpPr bwMode="auto">
        <a:xfrm>
          <a:off x="9278780" y="6924676"/>
          <a:ext cx="417670" cy="369742"/>
          <a:chOff x="61" y="204"/>
          <a:chExt cx="31" cy="120"/>
        </a:xfrm>
      </xdr:grpSpPr>
      <xdr:sp macro="" textlink="">
        <xdr:nvSpPr>
          <xdr:cNvPr id="41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2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43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22</xdr:col>
      <xdr:colOff>363380</xdr:colOff>
      <xdr:row>35</xdr:row>
      <xdr:rowOff>47626</xdr:rowOff>
    </xdr:from>
    <xdr:ext cx="417670" cy="369742"/>
    <xdr:grpSp>
      <xdr:nvGrpSpPr>
        <xdr:cNvPr id="47" name="View Schedule Icon" descr="&quot;&quot;" title="Icône Afficher le plannning"/>
        <xdr:cNvGrpSpPr>
          <a:grpSpLocks noChangeAspect="1"/>
        </xdr:cNvGrpSpPr>
      </xdr:nvGrpSpPr>
      <xdr:grpSpPr bwMode="auto">
        <a:xfrm>
          <a:off x="13584080" y="6924676"/>
          <a:ext cx="417670" cy="369742"/>
          <a:chOff x="61" y="204"/>
          <a:chExt cx="31" cy="120"/>
        </a:xfrm>
      </xdr:grpSpPr>
      <xdr:sp macro="" textlink="">
        <xdr:nvSpPr>
          <xdr:cNvPr id="48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9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0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twoCellAnchor>
    <xdr:from>
      <xdr:col>30</xdr:col>
      <xdr:colOff>0</xdr:colOff>
      <xdr:row>42</xdr:row>
      <xdr:rowOff>105834</xdr:rowOff>
    </xdr:from>
    <xdr:to>
      <xdr:col>30</xdr:col>
      <xdr:colOff>0</xdr:colOff>
      <xdr:row>50</xdr:row>
      <xdr:rowOff>8468</xdr:rowOff>
    </xdr:to>
    <xdr:grpSp>
      <xdr:nvGrpSpPr>
        <xdr:cNvPr id="51" name="Groupe 50"/>
        <xdr:cNvGrpSpPr/>
      </xdr:nvGrpSpPr>
      <xdr:grpSpPr>
        <a:xfrm>
          <a:off x="18364200" y="8392584"/>
          <a:ext cx="0" cy="1274234"/>
          <a:chOff x="-123825" y="-2000250"/>
          <a:chExt cx="1285875" cy="1257301"/>
        </a:xfrm>
      </xdr:grpSpPr>
      <xdr:pic>
        <xdr:nvPicPr>
          <xdr:cNvPr id="52" name="Image 51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53" name="ZoneTexte 52">
            <a:hlinkClick xmlns:r="http://schemas.openxmlformats.org/officeDocument/2006/relationships" r:id="rId2" tooltip="Retour au menu"/>
          </xdr:cNvPr>
          <xdr:cNvSpPr txBox="1"/>
        </xdr:nvSpPr>
        <xdr:spPr>
          <a:xfrm rot="19078439">
            <a:off x="250298" y="-1529658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oneCellAnchor>
    <xdr:from>
      <xdr:col>29</xdr:col>
      <xdr:colOff>363380</xdr:colOff>
      <xdr:row>35</xdr:row>
      <xdr:rowOff>47626</xdr:rowOff>
    </xdr:from>
    <xdr:ext cx="417670" cy="369742"/>
    <xdr:grpSp>
      <xdr:nvGrpSpPr>
        <xdr:cNvPr id="54" name="View Schedule Icon" descr="&quot;&quot;" title="Icône Afficher le plannning"/>
        <xdr:cNvGrpSpPr>
          <a:grpSpLocks noChangeAspect="1"/>
        </xdr:cNvGrpSpPr>
      </xdr:nvGrpSpPr>
      <xdr:grpSpPr bwMode="auto">
        <a:xfrm>
          <a:off x="17908430" y="6924676"/>
          <a:ext cx="417670" cy="369742"/>
          <a:chOff x="61" y="204"/>
          <a:chExt cx="31" cy="120"/>
        </a:xfrm>
      </xdr:grpSpPr>
      <xdr:sp macro="" textlink="">
        <xdr:nvSpPr>
          <xdr:cNvPr id="55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6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7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148167</xdr:colOff>
      <xdr:row>1</xdr:row>
      <xdr:rowOff>15876</xdr:rowOff>
    </xdr:from>
    <xdr:to>
      <xdr:col>1</xdr:col>
      <xdr:colOff>694267</xdr:colOff>
      <xdr:row>2</xdr:row>
      <xdr:rowOff>231960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367242" y="377826"/>
          <a:ext cx="546100" cy="482784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63500</xdr:colOff>
      <xdr:row>12</xdr:row>
      <xdr:rowOff>148167</xdr:rowOff>
    </xdr:from>
    <xdr:to>
      <xdr:col>9</xdr:col>
      <xdr:colOff>560916</xdr:colOff>
      <xdr:row>20</xdr:row>
      <xdr:rowOff>105833</xdr:rowOff>
    </xdr:to>
    <xdr:grpSp>
      <xdr:nvGrpSpPr>
        <xdr:cNvPr id="14" name="Groupe 40"/>
        <xdr:cNvGrpSpPr/>
      </xdr:nvGrpSpPr>
      <xdr:grpSpPr>
        <a:xfrm>
          <a:off x="4368800" y="2605617"/>
          <a:ext cx="1402291" cy="1367366"/>
          <a:chOff x="-123825" y="-2000250"/>
          <a:chExt cx="1285875" cy="1257301"/>
        </a:xfrm>
      </xdr:grpSpPr>
      <xdr:pic>
        <xdr:nvPicPr>
          <xdr:cNvPr id="15" name="Image 14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6" name="ZoneTexte 15">
            <a:hlinkClick xmlns:r="http://schemas.openxmlformats.org/officeDocument/2006/relationships" r:id="rId2" tooltip="Retour au menu"/>
          </xdr:cNvPr>
          <xdr:cNvSpPr txBox="1"/>
        </xdr:nvSpPr>
        <xdr:spPr>
          <a:xfrm rot="19078439">
            <a:off x="288400" y="-1559127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  <xdr:twoCellAnchor editAs="oneCell">
    <xdr:from>
      <xdr:col>8</xdr:col>
      <xdr:colOff>55495</xdr:colOff>
      <xdr:row>3</xdr:row>
      <xdr:rowOff>148168</xdr:rowOff>
    </xdr:from>
    <xdr:to>
      <xdr:col>9</xdr:col>
      <xdr:colOff>417114</xdr:colOff>
      <xdr:row>9</xdr:row>
      <xdr:rowOff>63501</xdr:rowOff>
    </xdr:to>
    <xdr:pic macro="[0]!Print_weeks">
      <xdr:nvPicPr>
        <xdr:cNvPr id="10" name="Image 9" title="Imprime semaine"/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52" t="6369" r="7143" b="6369"/>
        <a:stretch/>
      </xdr:blipFill>
      <xdr:spPr>
        <a:xfrm>
          <a:off x="4595745" y="1037168"/>
          <a:ext cx="1049536" cy="973666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  <a:scene3d>
          <a:camera prst="perspectiveContrastingRightFacing"/>
          <a:lightRig rig="threePt" dir="t"/>
        </a:scene3d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159990</xdr:colOff>
      <xdr:row>1</xdr:row>
      <xdr:rowOff>123824</xdr:rowOff>
    </xdr:from>
    <xdr:to>
      <xdr:col>2</xdr:col>
      <xdr:colOff>266701</xdr:colOff>
      <xdr:row>2</xdr:row>
      <xdr:rowOff>118295</xdr:rowOff>
    </xdr:to>
    <xdr:grpSp>
      <xdr:nvGrpSpPr>
        <xdr:cNvPr id="2" name="Clock Icon" descr="&quot;&quot;" title="Icône Horloge"/>
        <xdr:cNvGrpSpPr>
          <a:grpSpLocks noChangeAspect="1"/>
        </xdr:cNvGrpSpPr>
      </xdr:nvGrpSpPr>
      <xdr:grpSpPr bwMode="auto">
        <a:xfrm>
          <a:off x="350490" y="323849"/>
          <a:ext cx="440086" cy="261171"/>
          <a:chOff x="270" y="53"/>
          <a:chExt cx="29" cy="29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6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8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18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19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20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2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3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4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25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6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7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8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9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1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34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35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6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7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8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39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40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41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2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3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4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5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7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8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9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50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51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2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3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4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5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6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7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8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59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0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1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2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3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4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5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66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6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6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7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85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86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7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8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89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0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1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92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3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4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5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6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7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8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9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0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101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102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03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4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5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6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7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8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09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0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1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2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3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4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5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16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120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121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22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3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4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5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6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7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8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29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0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1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2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3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4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5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oneCellAnchor>
    <xdr:from>
      <xdr:col>8</xdr:col>
      <xdr:colOff>0</xdr:colOff>
      <xdr:row>2</xdr:row>
      <xdr:rowOff>881</xdr:rowOff>
    </xdr:from>
    <xdr:ext cx="317659" cy="145989"/>
    <xdr:grpSp>
      <xdr:nvGrpSpPr>
        <xdr:cNvPr id="136" name="Clock Icon" descr="&quot;&quot;" title="Icône Horloge"/>
        <xdr:cNvGrpSpPr>
          <a:grpSpLocks noChangeAspect="1"/>
        </xdr:cNvGrpSpPr>
      </xdr:nvGrpSpPr>
      <xdr:grpSpPr bwMode="auto">
        <a:xfrm>
          <a:off x="4791075" y="467606"/>
          <a:ext cx="317659" cy="145989"/>
          <a:chOff x="270" y="53"/>
          <a:chExt cx="29" cy="29"/>
        </a:xfrm>
      </xdr:grpSpPr>
      <xdr:sp macro="" textlink="">
        <xdr:nvSpPr>
          <xdr:cNvPr id="13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3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3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4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oneCellAnchor>
  <xdr:twoCellAnchor editAs="oneCell">
    <xdr:from>
      <xdr:col>7</xdr:col>
      <xdr:colOff>304800</xdr:colOff>
      <xdr:row>4</xdr:row>
      <xdr:rowOff>19050</xdr:rowOff>
    </xdr:from>
    <xdr:to>
      <xdr:col>7</xdr:col>
      <xdr:colOff>1085681</xdr:colOff>
      <xdr:row>8</xdr:row>
      <xdr:rowOff>133880</xdr:rowOff>
    </xdr:to>
    <xdr:pic macro="[0]!Print_days">
      <xdr:nvPicPr>
        <xdr:cNvPr id="153" name="Image 152" title="Imprime semaine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952" t="6369" r="7143" b="6369"/>
        <a:stretch/>
      </xdr:blipFill>
      <xdr:spPr>
        <a:xfrm>
          <a:off x="3743325" y="904875"/>
          <a:ext cx="780881" cy="724430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  <a:scene3d>
          <a:camera prst="perspectiveContrastingRightFacing"/>
          <a:lightRig rig="threePt" dir="t"/>
        </a:scene3d>
      </xdr:spPr>
    </xdr:pic>
    <xdr:clientData/>
  </xdr:twoCellAnchor>
  <xdr:twoCellAnchor>
    <xdr:from>
      <xdr:col>2</xdr:col>
      <xdr:colOff>2878856</xdr:colOff>
      <xdr:row>12</xdr:row>
      <xdr:rowOff>47624</xdr:rowOff>
    </xdr:from>
    <xdr:to>
      <xdr:col>8</xdr:col>
      <xdr:colOff>0</xdr:colOff>
      <xdr:row>21</xdr:row>
      <xdr:rowOff>13795</xdr:rowOff>
    </xdr:to>
    <xdr:grpSp>
      <xdr:nvGrpSpPr>
        <xdr:cNvPr id="155" name="Groupe 40"/>
        <xdr:cNvGrpSpPr/>
      </xdr:nvGrpSpPr>
      <xdr:grpSpPr>
        <a:xfrm>
          <a:off x="3402731" y="2152649"/>
          <a:ext cx="1388344" cy="1337771"/>
          <a:chOff x="-123825" y="-2000250"/>
          <a:chExt cx="1285875" cy="1257301"/>
        </a:xfrm>
      </xdr:grpSpPr>
      <xdr:pic>
        <xdr:nvPicPr>
          <xdr:cNvPr id="156" name="Image 155" descr="C:\Users\portable alia\AppData\Local\Microsoft\Windows\Temporary Internet Files\Content.IE5\4FC679OW\MC900431623[1].png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-123825" y="-2000250"/>
            <a:ext cx="1285875" cy="1257301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157" name="ZoneTexte 156">
            <a:hlinkClick xmlns:r="http://schemas.openxmlformats.org/officeDocument/2006/relationships" r:id="rId3" tooltip="Retour au menu"/>
          </xdr:cNvPr>
          <xdr:cNvSpPr txBox="1"/>
        </xdr:nvSpPr>
        <xdr:spPr>
          <a:xfrm rot="19078439">
            <a:off x="288400" y="-1559127"/>
            <a:ext cx="677750" cy="34278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vert="horz" wrap="none" rtlCol="0" anchor="ctr" anchorCtr="0">
            <a:noAutofit/>
          </a:bodyPr>
          <a:lstStyle/>
          <a:p>
            <a:r>
              <a:rPr lang="fr-FR" sz="1600" b="0" cap="none" spc="0">
                <a:ln w="18415" cmpd="sng">
                  <a:solidFill>
                    <a:srgbClr val="FFFFFF"/>
                  </a:solidFill>
                  <a:prstDash val="solid"/>
                </a:ln>
                <a:solidFill>
                  <a:srgbClr val="FFFFFF"/>
                </a:solidFill>
                <a:effectLst>
                  <a:outerShdw blurRad="63500" dir="3600000" algn="tl" rotWithShape="0">
                    <a:srgbClr val="000000">
                      <a:alpha val="70000"/>
                    </a:srgbClr>
                  </a:outerShdw>
                </a:effectLst>
              </a:rPr>
              <a:t>Menu</a:t>
            </a:r>
            <a:endParaRPr lang="fr-FR" sz="14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34"/>
  <sheetViews>
    <sheetView showGridLines="0" tabSelected="1" zoomScale="80" zoomScaleNormal="80" workbookViewId="0">
      <selection activeCell="U1" sqref="U1"/>
    </sheetView>
  </sheetViews>
  <sheetFormatPr baseColWidth="10" defaultColWidth="0" defaultRowHeight="12" zeroHeight="1" x14ac:dyDescent="0.2"/>
  <cols>
    <col min="1" max="17" width="12" customWidth="1"/>
    <col min="18" max="18" width="14" customWidth="1"/>
    <col min="19" max="19" width="21.5" hidden="1" customWidth="1"/>
    <col min="20" max="16384" width="12" hidden="1"/>
  </cols>
  <sheetData>
    <row r="1" spans="19:19" x14ac:dyDescent="0.2">
      <c r="S1" s="40" t="str">
        <f ca="1">TEXT(TODAY(),"jjjj jj mmmm")</f>
        <v>mercredi 03 août</v>
      </c>
    </row>
    <row r="2" spans="19:19" x14ac:dyDescent="0.2"/>
    <row r="3" spans="19:19" x14ac:dyDescent="0.2"/>
    <row r="4" spans="19:19" x14ac:dyDescent="0.2"/>
    <row r="5" spans="19:19" x14ac:dyDescent="0.2"/>
    <row r="6" spans="19:19" x14ac:dyDescent="0.2"/>
    <row r="7" spans="19:19" x14ac:dyDescent="0.2"/>
    <row r="8" spans="19:19" x14ac:dyDescent="0.2"/>
    <row r="9" spans="19:19" x14ac:dyDescent="0.2"/>
    <row r="10" spans="19:19" x14ac:dyDescent="0.2"/>
    <row r="11" spans="19:19" x14ac:dyDescent="0.2"/>
    <row r="12" spans="19:19" x14ac:dyDescent="0.2"/>
    <row r="13" spans="19:19" x14ac:dyDescent="0.2"/>
    <row r="14" spans="19:19" x14ac:dyDescent="0.2"/>
    <row r="15" spans="19:19" x14ac:dyDescent="0.2"/>
    <row r="16" spans="19:19" x14ac:dyDescent="0.2"/>
    <row r="17" x14ac:dyDescent="0.2"/>
    <row r="18" x14ac:dyDescent="0.2"/>
    <row r="19" x14ac:dyDescent="0.2"/>
    <row r="20" x14ac:dyDescent="0.2"/>
    <row r="21" x14ac:dyDescent="0.2"/>
    <row r="22" x14ac:dyDescent="0.2"/>
    <row r="23" x14ac:dyDescent="0.2"/>
    <row r="24" x14ac:dyDescent="0.2"/>
    <row r="25" x14ac:dyDescent="0.2"/>
    <row r="26" x14ac:dyDescent="0.2"/>
    <row r="27" ht="107.25" customHeight="1" x14ac:dyDescent="0.2"/>
    <row r="28" ht="79.5" customHeight="1" x14ac:dyDescent="0.2"/>
    <row r="29" ht="91.5" customHeight="1" x14ac:dyDescent="0.2"/>
    <row r="30" x14ac:dyDescent="0.2"/>
    <row r="31" x14ac:dyDescent="0.2"/>
    <row r="32" x14ac:dyDescent="0.2"/>
    <row r="33" x14ac:dyDescent="0.2"/>
    <row r="34" x14ac:dyDescent="0.2"/>
  </sheetData>
  <sheetProtection sheet="1" objects="1" scenarios="1" select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calendrier">
    <tabColor theme="4"/>
    <pageSetUpPr autoPageBreaks="0" fitToPage="1"/>
  </sheetPr>
  <dimension ref="A1:R37"/>
  <sheetViews>
    <sheetView showGridLines="0" showRowColHeaders="0" zoomScaleNormal="100" workbookViewId="0">
      <selection activeCell="D16" sqref="D16"/>
    </sheetView>
  </sheetViews>
  <sheetFormatPr baseColWidth="10" defaultColWidth="0" defaultRowHeight="12" customHeight="1" zeroHeight="1" x14ac:dyDescent="0.2"/>
  <cols>
    <col min="1" max="1" width="3.33203125" style="9" customWidth="1"/>
    <col min="2" max="2" width="45" style="9" customWidth="1"/>
    <col min="3" max="3" width="3.33203125" style="9" customWidth="1"/>
    <col min="4" max="4" width="5.83203125" style="34" customWidth="1"/>
    <col min="5" max="5" width="51" style="35" customWidth="1"/>
    <col min="6" max="6" width="12" style="35" hidden="1" customWidth="1"/>
    <col min="7" max="8" width="12" style="9" hidden="1" customWidth="1"/>
    <col min="9" max="9" width="25" style="9" hidden="1" customWidth="1"/>
    <col min="10" max="10" width="3.33203125" style="9" customWidth="1"/>
    <col min="11" max="11" width="19" style="9" customWidth="1"/>
    <col min="12" max="13" width="5.83203125" style="36" customWidth="1"/>
    <col min="14" max="14" width="50" style="9" customWidth="1"/>
    <col min="15" max="15" width="2.83203125" style="9" hidden="1" customWidth="1"/>
    <col min="16" max="16" width="5.5" style="9" hidden="1" customWidth="1"/>
    <col min="17" max="17" width="3.33203125" style="9" customWidth="1"/>
    <col min="18" max="18" width="0" style="9" hidden="1" customWidth="1"/>
    <col min="19" max="16384" width="9.5" style="9" hidden="1"/>
  </cols>
  <sheetData>
    <row r="1" spans="1:17" ht="36" customHeight="1" x14ac:dyDescent="0.2">
      <c r="A1" s="9" t="s">
        <v>0</v>
      </c>
      <c r="B1" s="90" t="str">
        <f>"PLANNING DE RÉSERVATION " &amp; B6</f>
        <v>PLANNING DE RÉSERVATION Salle 1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44"/>
      <c r="Q1" s="10"/>
    </row>
    <row r="2" spans="1:17" ht="25.5" customHeight="1" x14ac:dyDescent="0.35">
      <c r="B2" s="79" t="s">
        <v>13</v>
      </c>
      <c r="D2" s="11"/>
      <c r="E2" s="83" t="str">
        <f>"AGENDA DU "&amp;UPPER(TEXT(E3,"jjjj"))</f>
        <v>AGENDA DU MARDI</v>
      </c>
      <c r="F2" s="12">
        <v>26</v>
      </c>
      <c r="G2" s="12"/>
      <c r="H2" s="12"/>
      <c r="I2" s="12"/>
      <c r="J2" s="12"/>
      <c r="K2" s="13"/>
      <c r="L2" s="91" t="s">
        <v>12</v>
      </c>
      <c r="M2" s="91"/>
      <c r="N2" s="92"/>
    </row>
    <row r="3" spans="1:17" ht="24" customHeight="1" x14ac:dyDescent="0.2">
      <c r="B3" s="80" t="s">
        <v>14</v>
      </c>
      <c r="D3" s="14"/>
      <c r="E3" s="81">
        <v>42535</v>
      </c>
      <c r="F3" s="15"/>
      <c r="G3" s="15"/>
      <c r="H3" s="15"/>
      <c r="I3" s="15"/>
      <c r="J3" s="16"/>
      <c r="K3" s="17"/>
      <c r="L3" s="93" t="str">
        <f>UPPER(TEXT($E$3,"jj/mm/aaaa"))&amp;" au "&amp;UPPER(TEXT($E$3+5,"jj/mm/aaaa"))</f>
        <v>14/06/2016 au 19/06/2016</v>
      </c>
      <c r="M3" s="93"/>
      <c r="N3" s="94"/>
      <c r="P3" s="9" t="s">
        <v>0</v>
      </c>
    </row>
    <row r="4" spans="1:17" ht="15" customHeight="1" x14ac:dyDescent="0.25">
      <c r="B4" s="86"/>
      <c r="D4" s="59">
        <v>0.33333333333333331</v>
      </c>
      <c r="E4" s="45" t="str">
        <f ca="1">IFERROR(IF(INDEX(saisie,MATCH(I4,RechDateEtHeure,0),5)="Interne",INDEX(saisie,MATCH(I4,RechDateEtHeure,0),4)&amp;" : "&amp;INDEX(saisie,MATCH(I4,RechDateEtHeure,0),6),INDEX(saisie,MATCH(I4,RechDateEtHeure,0),4)&amp;" : "&amp;INDEX(saisie,MATCH(I4,RechDateEtHeure,0),5)&amp;" - "&amp;INDEX(saisie,MATCH(I4,RechDateEtHeure,0),6)),"")</f>
        <v/>
      </c>
      <c r="F4" s="19" t="str">
        <f t="shared" ref="F4:F33" ca="1" si="0">IFERROR(IF(E4&lt;&gt;"",INDEX(saisie,MATCH(I4,RechDateEtHeure,0),3),""),"")</f>
        <v/>
      </c>
      <c r="G4" s="19" t="str">
        <f t="shared" ref="G4:G33" ca="1" si="1">IF(AND(F4&lt;&gt;"",OR(F5="",F4&lt;&gt;F5)),F4,IF(G3&gt;=D4,G3,""))</f>
        <v/>
      </c>
      <c r="H4" s="19" t="str">
        <f t="shared" ref="H4:H33" ca="1" si="2">IFERROR(IF(E4&lt;&gt;"",INDEX(saisie,MATCH(I4,RechDateEtHeure,0),2),""),"")</f>
        <v/>
      </c>
      <c r="I4" s="19" t="str">
        <f t="shared" ref="I4:I33" si="3">$B$6&amp;$E$3&amp;ROUND(D4,4)</f>
        <v>Salle 1425350,3333</v>
      </c>
      <c r="K4" s="20" t="str">
        <f>TEXT(E3,"jjjj")</f>
        <v>mardi</v>
      </c>
      <c r="L4" s="21" t="str">
        <f t="shared" ref="L4:L33" ca="1" si="4">IFERROR(INDEX(saisie,MATCH($B$6&amp;O4&amp;"|"&amp;(ROW()-P4),valunique,0),2),"")</f>
        <v/>
      </c>
      <c r="M4" s="21" t="str">
        <f t="shared" ref="M4:M33" ca="1" si="5">IFERROR(INDEX(saisie,MATCH($B$6&amp;O4&amp;"|"&amp;(ROW()-P4),valunique,0),3),"")</f>
        <v/>
      </c>
      <c r="N4" s="42" t="str">
        <f t="shared" ref="N4:N33" ca="1" si="6">IFERROR(IF(INDEX(saisie,MATCH($B$6&amp;O4&amp;"|"&amp;(ROW()-P4),valunique,0),5)="interne",INDEX(saisie,MATCH($B$6&amp;O4&amp;"|"&amp;(ROW()-P4),valunique,0),4)&amp;" : "&amp;INDEX(saisie,MATCH($B$6&amp;O4&amp;"|"&amp;(ROW()-P4),valunique,0),6),INDEX(saisie,MATCH($B$6&amp;O4&amp;"|"&amp;(ROW()-P4),valunique,0),4)&amp;" : "&amp;INDEX(saisie,MATCH($B$6&amp;O4&amp;"|"&amp;(ROW()-P4),valunique,0),5)&amp;" - "&amp;INDEX(saisie,MATCH($B$6&amp;O4&amp;"|"&amp;(ROW()-P4),valunique,0),6)),"")</f>
        <v/>
      </c>
      <c r="O4" s="41">
        <f>$E$3</f>
        <v>42535</v>
      </c>
      <c r="P4" s="9">
        <v>3</v>
      </c>
    </row>
    <row r="5" spans="1:17" ht="15" customHeight="1" x14ac:dyDescent="0.2">
      <c r="B5" s="18"/>
      <c r="D5" s="60">
        <v>0.35416666666666502</v>
      </c>
      <c r="E5" s="46" t="str">
        <f t="shared" ref="E5:E33" ca="1" si="7">IFERROR(IF(INDEX(saisie,MATCH(I5,RechDateEtHeure,0),5)="Interne",INDEX(saisie,MATCH(I5,RechDateEtHeure,0),4)&amp;" : "&amp;INDEX(saisie,MATCH(I5,RechDateEtHeure,0),6),INDEX(saisie,MATCH(I5,RechDateEtHeure,0),4)&amp;" : "&amp;INDEX(saisie,MATCH(I5,RechDateEtHeure,0),5)&amp;" - "&amp;INDEX(saisie,MATCH(I5,RechDateEtHeure,0),6)),"")</f>
        <v/>
      </c>
      <c r="F5" s="19" t="str">
        <f t="shared" ca="1" si="0"/>
        <v/>
      </c>
      <c r="G5" s="19" t="str">
        <f t="shared" ca="1" si="1"/>
        <v/>
      </c>
      <c r="H5" s="19" t="str">
        <f t="shared" ca="1" si="2"/>
        <v/>
      </c>
      <c r="I5" s="19" t="str">
        <f t="shared" si="3"/>
        <v>Salle 1425350,3542</v>
      </c>
      <c r="J5" s="19"/>
      <c r="K5" s="89" t="str">
        <f>TEXT($E$3,"j-mmm")</f>
        <v>14-juin</v>
      </c>
      <c r="L5" s="21" t="str">
        <f t="shared" ca="1" si="4"/>
        <v/>
      </c>
      <c r="M5" s="21" t="str">
        <f t="shared" ca="1" si="5"/>
        <v/>
      </c>
      <c r="N5" s="42" t="str">
        <f t="shared" ca="1" si="6"/>
        <v/>
      </c>
      <c r="O5" s="41">
        <f t="shared" ref="O5:O8" si="8">$E$3</f>
        <v>42535</v>
      </c>
      <c r="P5" s="9">
        <v>3</v>
      </c>
    </row>
    <row r="6" spans="1:17" ht="15" customHeight="1" x14ac:dyDescent="0.2">
      <c r="B6" s="55" t="s">
        <v>80</v>
      </c>
      <c r="D6" s="61">
        <v>0.374999999999999</v>
      </c>
      <c r="E6" s="47" t="str">
        <f t="shared" ca="1" si="7"/>
        <v/>
      </c>
      <c r="F6" s="19" t="str">
        <f t="shared" ca="1" si="0"/>
        <v/>
      </c>
      <c r="G6" s="19" t="str">
        <f t="shared" ca="1" si="1"/>
        <v/>
      </c>
      <c r="H6" s="19" t="str">
        <f t="shared" ca="1" si="2"/>
        <v/>
      </c>
      <c r="I6" s="19" t="str">
        <f t="shared" si="3"/>
        <v>Salle 1425350,375</v>
      </c>
      <c r="J6" s="19"/>
      <c r="K6" s="89"/>
      <c r="L6" s="21" t="str">
        <f t="shared" ca="1" si="4"/>
        <v/>
      </c>
      <c r="M6" s="21" t="str">
        <f t="shared" ca="1" si="5"/>
        <v/>
      </c>
      <c r="N6" s="42" t="str">
        <f t="shared" ca="1" si="6"/>
        <v/>
      </c>
      <c r="O6" s="41">
        <f t="shared" si="8"/>
        <v>42535</v>
      </c>
      <c r="P6" s="9">
        <v>3</v>
      </c>
    </row>
    <row r="7" spans="1:17" ht="15" customHeight="1" x14ac:dyDescent="0.25">
      <c r="B7" s="22"/>
      <c r="D7" s="60">
        <v>0.39583333333333331</v>
      </c>
      <c r="E7" s="46" t="str">
        <f t="shared" ca="1" si="7"/>
        <v/>
      </c>
      <c r="F7" s="19" t="str">
        <f t="shared" ca="1" si="0"/>
        <v/>
      </c>
      <c r="G7" s="19" t="str">
        <f t="shared" ca="1" si="1"/>
        <v/>
      </c>
      <c r="H7" s="19" t="str">
        <f t="shared" ca="1" si="2"/>
        <v/>
      </c>
      <c r="I7" s="19" t="str">
        <f t="shared" si="3"/>
        <v>Salle 1425350,3958</v>
      </c>
      <c r="J7" s="19"/>
      <c r="K7" s="23"/>
      <c r="L7" s="21" t="str">
        <f t="shared" ca="1" si="4"/>
        <v/>
      </c>
      <c r="M7" s="21" t="str">
        <f t="shared" ca="1" si="5"/>
        <v/>
      </c>
      <c r="N7" s="42" t="str">
        <f t="shared" ca="1" si="6"/>
        <v/>
      </c>
      <c r="O7" s="41">
        <f t="shared" si="8"/>
        <v>42535</v>
      </c>
      <c r="P7" s="9">
        <v>3</v>
      </c>
    </row>
    <row r="8" spans="1:17" ht="15" customHeight="1" x14ac:dyDescent="0.2">
      <c r="B8" s="22"/>
      <c r="D8" s="61">
        <v>0.41666666666666702</v>
      </c>
      <c r="E8" s="47" t="str">
        <f t="shared" ca="1" si="7"/>
        <v/>
      </c>
      <c r="F8" s="19" t="str">
        <f t="shared" ca="1" si="0"/>
        <v/>
      </c>
      <c r="G8" s="19" t="str">
        <f t="shared" ca="1" si="1"/>
        <v/>
      </c>
      <c r="H8" s="19" t="str">
        <f t="shared" ca="1" si="2"/>
        <v/>
      </c>
      <c r="I8" s="19" t="str">
        <f t="shared" si="3"/>
        <v>Salle 1425350,4167</v>
      </c>
      <c r="J8" s="19"/>
      <c r="K8" s="24">
        <f>$E$3</f>
        <v>42535</v>
      </c>
      <c r="L8" s="25" t="str">
        <f t="shared" ca="1" si="4"/>
        <v/>
      </c>
      <c r="M8" s="25" t="str">
        <f t="shared" ca="1" si="5"/>
        <v/>
      </c>
      <c r="N8" s="43" t="str">
        <f t="shared" ca="1" si="6"/>
        <v/>
      </c>
      <c r="O8" s="41">
        <f t="shared" si="8"/>
        <v>42535</v>
      </c>
      <c r="P8" s="9">
        <v>3</v>
      </c>
    </row>
    <row r="9" spans="1:17" ht="15" customHeight="1" x14ac:dyDescent="0.25">
      <c r="B9" s="22"/>
      <c r="D9" s="37">
        <v>0.4375</v>
      </c>
      <c r="E9" s="46" t="str">
        <f t="shared" ca="1" si="7"/>
        <v/>
      </c>
      <c r="F9" s="19" t="str">
        <f t="shared" ca="1" si="0"/>
        <v/>
      </c>
      <c r="G9" s="19" t="str">
        <f t="shared" ca="1" si="1"/>
        <v/>
      </c>
      <c r="H9" s="19" t="str">
        <f t="shared" ca="1" si="2"/>
        <v/>
      </c>
      <c r="I9" s="19" t="str">
        <f t="shared" si="3"/>
        <v>Salle 1425350,4375</v>
      </c>
      <c r="J9" s="19"/>
      <c r="K9" s="26" t="str">
        <f>TEXT($E$3+1,"jjjj")</f>
        <v>mercredi</v>
      </c>
      <c r="L9" s="21" t="str">
        <f t="shared" ca="1" si="4"/>
        <v/>
      </c>
      <c r="M9" s="21" t="str">
        <f t="shared" ca="1" si="5"/>
        <v/>
      </c>
      <c r="N9" s="42" t="str">
        <f t="shared" ca="1" si="6"/>
        <v/>
      </c>
      <c r="O9" s="41">
        <f>$E$3+1</f>
        <v>42536</v>
      </c>
      <c r="P9" s="9">
        <v>8</v>
      </c>
    </row>
    <row r="10" spans="1:17" ht="15" customHeight="1" x14ac:dyDescent="0.2">
      <c r="B10" s="27">
        <v>1</v>
      </c>
      <c r="D10" s="38">
        <v>0.45833333333333331</v>
      </c>
      <c r="E10" s="47" t="str">
        <f t="shared" ca="1" si="7"/>
        <v/>
      </c>
      <c r="F10" s="19" t="str">
        <f t="shared" ca="1" si="0"/>
        <v/>
      </c>
      <c r="G10" s="19" t="str">
        <f t="shared" ca="1" si="1"/>
        <v/>
      </c>
      <c r="H10" s="19" t="str">
        <f t="shared" ca="1" si="2"/>
        <v/>
      </c>
      <c r="I10" s="19" t="str">
        <f t="shared" si="3"/>
        <v>Salle 1425350,4583</v>
      </c>
      <c r="J10" s="19"/>
      <c r="K10" s="89" t="str">
        <f>TEXT($E$3+1,"j-mmm")</f>
        <v>15-juin</v>
      </c>
      <c r="L10" s="21" t="str">
        <f t="shared" ca="1" si="4"/>
        <v/>
      </c>
      <c r="M10" s="21" t="str">
        <f t="shared" ca="1" si="5"/>
        <v/>
      </c>
      <c r="N10" s="42" t="str">
        <f t="shared" ca="1" si="6"/>
        <v/>
      </c>
      <c r="O10" s="41">
        <f t="shared" ref="O10:O13" si="9">$E$3+1</f>
        <v>42536</v>
      </c>
      <c r="P10" s="9">
        <v>8</v>
      </c>
    </row>
    <row r="11" spans="1:17" ht="15" customHeight="1" x14ac:dyDescent="0.2">
      <c r="B11" s="22"/>
      <c r="D11" s="37">
        <v>0.47916666666666669</v>
      </c>
      <c r="E11" s="46" t="str">
        <f t="shared" ca="1" si="7"/>
        <v/>
      </c>
      <c r="F11" s="19" t="str">
        <f t="shared" ca="1" si="0"/>
        <v/>
      </c>
      <c r="G11" s="19" t="str">
        <f t="shared" ca="1" si="1"/>
        <v/>
      </c>
      <c r="H11" s="19" t="str">
        <f t="shared" ca="1" si="2"/>
        <v/>
      </c>
      <c r="I11" s="19" t="str">
        <f t="shared" si="3"/>
        <v>Salle 1425350,4792</v>
      </c>
      <c r="J11" s="19"/>
      <c r="K11" s="89"/>
      <c r="L11" s="21" t="str">
        <f t="shared" ca="1" si="4"/>
        <v/>
      </c>
      <c r="M11" s="21" t="str">
        <f t="shared" ca="1" si="5"/>
        <v/>
      </c>
      <c r="N11" s="42" t="str">
        <f t="shared" ca="1" si="6"/>
        <v/>
      </c>
      <c r="O11" s="41">
        <f t="shared" si="9"/>
        <v>42536</v>
      </c>
      <c r="P11" s="9">
        <v>8</v>
      </c>
    </row>
    <row r="12" spans="1:17" ht="15" customHeight="1" x14ac:dyDescent="0.25">
      <c r="B12" s="28">
        <v>1</v>
      </c>
      <c r="D12" s="38">
        <v>0.5</v>
      </c>
      <c r="E12" s="47" t="str">
        <f t="shared" ca="1" si="7"/>
        <v/>
      </c>
      <c r="F12" s="19" t="str">
        <f t="shared" ca="1" si="0"/>
        <v/>
      </c>
      <c r="G12" s="19" t="str">
        <f t="shared" ca="1" si="1"/>
        <v/>
      </c>
      <c r="H12" s="19" t="str">
        <f t="shared" ca="1" si="2"/>
        <v/>
      </c>
      <c r="I12" s="19" t="str">
        <f t="shared" si="3"/>
        <v>Salle 1425350,5</v>
      </c>
      <c r="J12" s="19"/>
      <c r="K12" s="23"/>
      <c r="L12" s="21" t="str">
        <f t="shared" ca="1" si="4"/>
        <v/>
      </c>
      <c r="M12" s="21" t="str">
        <f t="shared" ca="1" si="5"/>
        <v/>
      </c>
      <c r="N12" s="42" t="str">
        <f t="shared" ca="1" si="6"/>
        <v/>
      </c>
      <c r="O12" s="41">
        <f t="shared" si="9"/>
        <v>42536</v>
      </c>
      <c r="P12" s="9">
        <v>8</v>
      </c>
    </row>
    <row r="13" spans="1:17" ht="15" customHeight="1" x14ac:dyDescent="0.2">
      <c r="B13" s="28"/>
      <c r="D13" s="37">
        <v>0.52083333333333337</v>
      </c>
      <c r="E13" s="46" t="str">
        <f t="shared" ca="1" si="7"/>
        <v/>
      </c>
      <c r="F13" s="19" t="str">
        <f t="shared" ca="1" si="0"/>
        <v/>
      </c>
      <c r="G13" s="19" t="str">
        <f t="shared" ca="1" si="1"/>
        <v/>
      </c>
      <c r="H13" s="19" t="str">
        <f t="shared" ca="1" si="2"/>
        <v/>
      </c>
      <c r="I13" s="19" t="str">
        <f t="shared" si="3"/>
        <v>Salle 1425350,5208</v>
      </c>
      <c r="J13" s="19"/>
      <c r="K13" s="29">
        <f>$E$3+1</f>
        <v>42536</v>
      </c>
      <c r="L13" s="25" t="str">
        <f t="shared" ca="1" si="4"/>
        <v/>
      </c>
      <c r="M13" s="25" t="str">
        <f t="shared" ca="1" si="5"/>
        <v/>
      </c>
      <c r="N13" s="43" t="str">
        <f t="shared" ca="1" si="6"/>
        <v/>
      </c>
      <c r="O13" s="41">
        <f t="shared" si="9"/>
        <v>42536</v>
      </c>
      <c r="P13" s="9">
        <v>8</v>
      </c>
    </row>
    <row r="14" spans="1:17" ht="15" customHeight="1" x14ac:dyDescent="0.25">
      <c r="B14" s="28"/>
      <c r="D14" s="38">
        <v>0.54166666666666696</v>
      </c>
      <c r="E14" s="47" t="str">
        <f t="shared" ca="1" si="7"/>
        <v/>
      </c>
      <c r="F14" s="19" t="str">
        <f t="shared" ca="1" si="0"/>
        <v/>
      </c>
      <c r="G14" s="19" t="str">
        <f t="shared" ca="1" si="1"/>
        <v/>
      </c>
      <c r="H14" s="19" t="str">
        <f t="shared" ca="1" si="2"/>
        <v/>
      </c>
      <c r="I14" s="19" t="str">
        <f t="shared" si="3"/>
        <v>Salle 1425350,5417</v>
      </c>
      <c r="J14" s="19"/>
      <c r="K14" s="26" t="str">
        <f>TEXT($E$3+2,"jjjj")</f>
        <v>jeudi</v>
      </c>
      <c r="L14" s="21" t="str">
        <f t="shared" ca="1" si="4"/>
        <v/>
      </c>
      <c r="M14" s="21" t="str">
        <f t="shared" ca="1" si="5"/>
        <v/>
      </c>
      <c r="N14" s="42" t="str">
        <f t="shared" ca="1" si="6"/>
        <v/>
      </c>
      <c r="O14" s="41">
        <f>$E$3+2</f>
        <v>42537</v>
      </c>
      <c r="P14" s="9">
        <v>13</v>
      </c>
    </row>
    <row r="15" spans="1:17" ht="15" customHeight="1" x14ac:dyDescent="0.2">
      <c r="B15" s="28"/>
      <c r="D15" s="37">
        <v>0.5625</v>
      </c>
      <c r="E15" s="46" t="str">
        <f t="shared" ca="1" si="7"/>
        <v/>
      </c>
      <c r="F15" s="19" t="str">
        <f t="shared" ca="1" si="0"/>
        <v/>
      </c>
      <c r="G15" s="19" t="str">
        <f t="shared" ca="1" si="1"/>
        <v/>
      </c>
      <c r="H15" s="19" t="str">
        <f t="shared" ca="1" si="2"/>
        <v/>
      </c>
      <c r="I15" s="19" t="str">
        <f t="shared" si="3"/>
        <v>Salle 1425350,5625</v>
      </c>
      <c r="J15" s="19"/>
      <c r="K15" s="89" t="str">
        <f>TEXT($E$3+2,"j-mmm")</f>
        <v>16-juin</v>
      </c>
      <c r="L15" s="21" t="str">
        <f t="shared" ca="1" si="4"/>
        <v/>
      </c>
      <c r="M15" s="21" t="str">
        <f t="shared" ca="1" si="5"/>
        <v/>
      </c>
      <c r="N15" s="42" t="str">
        <f t="shared" ca="1" si="6"/>
        <v/>
      </c>
      <c r="O15" s="41">
        <f t="shared" ref="O15:O18" si="10">$E$3+2</f>
        <v>42537</v>
      </c>
      <c r="P15" s="9">
        <v>13</v>
      </c>
    </row>
    <row r="16" spans="1:17" ht="15" customHeight="1" x14ac:dyDescent="0.2">
      <c r="D16" s="38">
        <v>0.58333333333333337</v>
      </c>
      <c r="E16" s="47" t="str">
        <f t="shared" ca="1" si="7"/>
        <v/>
      </c>
      <c r="F16" s="19" t="str">
        <f t="shared" ca="1" si="0"/>
        <v/>
      </c>
      <c r="G16" s="19" t="str">
        <f t="shared" ca="1" si="1"/>
        <v/>
      </c>
      <c r="H16" s="19" t="str">
        <f t="shared" ca="1" si="2"/>
        <v/>
      </c>
      <c r="I16" s="19" t="str">
        <f t="shared" si="3"/>
        <v>Salle 1425350,5833</v>
      </c>
      <c r="J16" s="19"/>
      <c r="K16" s="89"/>
      <c r="L16" s="21" t="str">
        <f t="shared" ca="1" si="4"/>
        <v/>
      </c>
      <c r="M16" s="21" t="str">
        <f t="shared" ca="1" si="5"/>
        <v/>
      </c>
      <c r="N16" s="42" t="str">
        <f t="shared" ca="1" si="6"/>
        <v/>
      </c>
      <c r="O16" s="41">
        <f t="shared" si="10"/>
        <v>42537</v>
      </c>
      <c r="P16" s="9">
        <v>13</v>
      </c>
    </row>
    <row r="17" spans="4:16" ht="15" customHeight="1" x14ac:dyDescent="0.25">
      <c r="D17" s="37">
        <v>0.60416666666666663</v>
      </c>
      <c r="E17" s="46" t="str">
        <f t="shared" ca="1" si="7"/>
        <v/>
      </c>
      <c r="F17" s="19" t="str">
        <f t="shared" ca="1" si="0"/>
        <v/>
      </c>
      <c r="G17" s="19" t="str">
        <f t="shared" ca="1" si="1"/>
        <v/>
      </c>
      <c r="H17" s="19" t="str">
        <f t="shared" ca="1" si="2"/>
        <v/>
      </c>
      <c r="I17" s="19" t="str">
        <f t="shared" si="3"/>
        <v>Salle 1425350,6042</v>
      </c>
      <c r="J17" s="19"/>
      <c r="K17" s="23"/>
      <c r="L17" s="21" t="str">
        <f t="shared" ca="1" si="4"/>
        <v/>
      </c>
      <c r="M17" s="21" t="str">
        <f t="shared" ca="1" si="5"/>
        <v/>
      </c>
      <c r="N17" s="42" t="str">
        <f t="shared" ca="1" si="6"/>
        <v/>
      </c>
      <c r="O17" s="41">
        <f t="shared" si="10"/>
        <v>42537</v>
      </c>
      <c r="P17" s="9">
        <v>13</v>
      </c>
    </row>
    <row r="18" spans="4:16" ht="15" customHeight="1" x14ac:dyDescent="0.2">
      <c r="D18" s="38">
        <v>0.625</v>
      </c>
      <c r="E18" s="47" t="str">
        <f t="shared" ca="1" si="7"/>
        <v/>
      </c>
      <c r="F18" s="19" t="str">
        <f t="shared" ca="1" si="0"/>
        <v/>
      </c>
      <c r="G18" s="19" t="str">
        <f t="shared" ca="1" si="1"/>
        <v/>
      </c>
      <c r="H18" s="19" t="str">
        <f t="shared" ca="1" si="2"/>
        <v/>
      </c>
      <c r="I18" s="19" t="str">
        <f t="shared" si="3"/>
        <v>Salle 1425350,625</v>
      </c>
      <c r="J18" s="19"/>
      <c r="K18" s="24">
        <f>$E$3+2</f>
        <v>42537</v>
      </c>
      <c r="L18" s="25" t="str">
        <f t="shared" ca="1" si="4"/>
        <v/>
      </c>
      <c r="M18" s="25" t="str">
        <f t="shared" ca="1" si="5"/>
        <v/>
      </c>
      <c r="N18" s="43" t="str">
        <f t="shared" ca="1" si="6"/>
        <v/>
      </c>
      <c r="O18" s="41">
        <f t="shared" si="10"/>
        <v>42537</v>
      </c>
      <c r="P18" s="9">
        <v>13</v>
      </c>
    </row>
    <row r="19" spans="4:16" ht="15" customHeight="1" x14ac:dyDescent="0.25">
      <c r="D19" s="37">
        <v>0.64583333333333337</v>
      </c>
      <c r="E19" s="46" t="str">
        <f t="shared" ca="1" si="7"/>
        <v/>
      </c>
      <c r="F19" s="19" t="str">
        <f t="shared" ca="1" si="0"/>
        <v/>
      </c>
      <c r="G19" s="19" t="str">
        <f t="shared" ca="1" si="1"/>
        <v/>
      </c>
      <c r="H19" s="19" t="str">
        <f t="shared" ca="1" si="2"/>
        <v/>
      </c>
      <c r="I19" s="19" t="str">
        <f t="shared" si="3"/>
        <v>Salle 1425350,6458</v>
      </c>
      <c r="J19" s="19"/>
      <c r="K19" s="30" t="str">
        <f>TEXT($E$3+3,"jjjj")</f>
        <v>vendredi</v>
      </c>
      <c r="L19" s="21" t="str">
        <f t="shared" ca="1" si="4"/>
        <v/>
      </c>
      <c r="M19" s="21" t="str">
        <f t="shared" ca="1" si="5"/>
        <v/>
      </c>
      <c r="N19" s="42" t="str">
        <f t="shared" ca="1" si="6"/>
        <v/>
      </c>
      <c r="O19" s="41">
        <f>$E$3+3</f>
        <v>42538</v>
      </c>
      <c r="P19" s="9">
        <v>18</v>
      </c>
    </row>
    <row r="20" spans="4:16" ht="15" customHeight="1" x14ac:dyDescent="0.2">
      <c r="D20" s="38">
        <v>0.66666666666666663</v>
      </c>
      <c r="E20" s="47" t="str">
        <f t="shared" ca="1" si="7"/>
        <v/>
      </c>
      <c r="F20" s="19" t="str">
        <f t="shared" ca="1" si="0"/>
        <v/>
      </c>
      <c r="G20" s="19" t="str">
        <f t="shared" ca="1" si="1"/>
        <v/>
      </c>
      <c r="H20" s="19" t="str">
        <f t="shared" ca="1" si="2"/>
        <v/>
      </c>
      <c r="I20" s="19" t="str">
        <f t="shared" si="3"/>
        <v>Salle 1425350,6667</v>
      </c>
      <c r="J20" s="19"/>
      <c r="K20" s="89" t="str">
        <f>TEXT($E$3+3,"j-mmm")</f>
        <v>17-juin</v>
      </c>
      <c r="L20" s="21" t="str">
        <f t="shared" ca="1" si="4"/>
        <v/>
      </c>
      <c r="M20" s="21" t="str">
        <f t="shared" ca="1" si="5"/>
        <v/>
      </c>
      <c r="N20" s="42" t="str">
        <f t="shared" ca="1" si="6"/>
        <v/>
      </c>
      <c r="O20" s="41">
        <f t="shared" ref="O20:O23" si="11">$E$3+3</f>
        <v>42538</v>
      </c>
      <c r="P20" s="9">
        <v>18</v>
      </c>
    </row>
    <row r="21" spans="4:16" ht="15" customHeight="1" x14ac:dyDescent="0.2">
      <c r="D21" s="37">
        <v>0.6875</v>
      </c>
      <c r="E21" s="46" t="str">
        <f t="shared" ca="1" si="7"/>
        <v/>
      </c>
      <c r="F21" s="19" t="str">
        <f t="shared" ca="1" si="0"/>
        <v/>
      </c>
      <c r="G21" s="19" t="str">
        <f t="shared" ca="1" si="1"/>
        <v/>
      </c>
      <c r="H21" s="19" t="str">
        <f t="shared" ca="1" si="2"/>
        <v/>
      </c>
      <c r="I21" s="19" t="str">
        <f t="shared" si="3"/>
        <v>Salle 1425350,6875</v>
      </c>
      <c r="J21" s="19"/>
      <c r="K21" s="89"/>
      <c r="L21" s="21" t="str">
        <f t="shared" ca="1" si="4"/>
        <v/>
      </c>
      <c r="M21" s="21" t="str">
        <f t="shared" ca="1" si="5"/>
        <v/>
      </c>
      <c r="N21" s="42" t="str">
        <f t="shared" ca="1" si="6"/>
        <v/>
      </c>
      <c r="O21" s="41">
        <f t="shared" si="11"/>
        <v>42538</v>
      </c>
      <c r="P21" s="9">
        <v>18</v>
      </c>
    </row>
    <row r="22" spans="4:16" ht="15" customHeight="1" x14ac:dyDescent="0.25">
      <c r="D22" s="38">
        <v>0.70833333333333337</v>
      </c>
      <c r="E22" s="47" t="str">
        <f t="shared" ca="1" si="7"/>
        <v/>
      </c>
      <c r="F22" s="19" t="str">
        <f t="shared" ca="1" si="0"/>
        <v/>
      </c>
      <c r="G22" s="19" t="str">
        <f t="shared" ca="1" si="1"/>
        <v/>
      </c>
      <c r="H22" s="19" t="str">
        <f t="shared" ca="1" si="2"/>
        <v/>
      </c>
      <c r="I22" s="19" t="str">
        <f t="shared" si="3"/>
        <v>Salle 1425350,7083</v>
      </c>
      <c r="J22" s="19"/>
      <c r="K22" s="23"/>
      <c r="L22" s="21" t="str">
        <f t="shared" ca="1" si="4"/>
        <v/>
      </c>
      <c r="M22" s="21" t="str">
        <f t="shared" ca="1" si="5"/>
        <v/>
      </c>
      <c r="N22" s="42" t="str">
        <f t="shared" ca="1" si="6"/>
        <v/>
      </c>
      <c r="O22" s="41">
        <f t="shared" si="11"/>
        <v>42538</v>
      </c>
      <c r="P22" s="9">
        <v>18</v>
      </c>
    </row>
    <row r="23" spans="4:16" ht="15" customHeight="1" x14ac:dyDescent="0.2">
      <c r="D23" s="37">
        <v>0.72916666666666663</v>
      </c>
      <c r="E23" s="46" t="str">
        <f t="shared" ca="1" si="7"/>
        <v/>
      </c>
      <c r="F23" s="19" t="str">
        <f t="shared" ca="1" si="0"/>
        <v/>
      </c>
      <c r="G23" s="19" t="str">
        <f t="shared" ca="1" si="1"/>
        <v/>
      </c>
      <c r="H23" s="19" t="str">
        <f t="shared" ca="1" si="2"/>
        <v/>
      </c>
      <c r="I23" s="19" t="str">
        <f t="shared" si="3"/>
        <v>Salle 1425350,7292</v>
      </c>
      <c r="J23" s="19"/>
      <c r="K23" s="31">
        <f>$E$3+3</f>
        <v>42538</v>
      </c>
      <c r="L23" s="25" t="str">
        <f t="shared" ca="1" si="4"/>
        <v/>
      </c>
      <c r="M23" s="25" t="str">
        <f t="shared" ca="1" si="5"/>
        <v/>
      </c>
      <c r="N23" s="43" t="str">
        <f t="shared" ca="1" si="6"/>
        <v/>
      </c>
      <c r="O23" s="41">
        <f t="shared" si="11"/>
        <v>42538</v>
      </c>
      <c r="P23" s="9">
        <v>18</v>
      </c>
    </row>
    <row r="24" spans="4:16" ht="15" customHeight="1" x14ac:dyDescent="0.25">
      <c r="D24" s="38">
        <v>0.75</v>
      </c>
      <c r="E24" s="47" t="str">
        <f t="shared" ca="1" si="7"/>
        <v/>
      </c>
      <c r="F24" s="19" t="str">
        <f t="shared" ca="1" si="0"/>
        <v/>
      </c>
      <c r="G24" s="19" t="str">
        <f t="shared" ca="1" si="1"/>
        <v/>
      </c>
      <c r="H24" s="19" t="str">
        <f t="shared" ca="1" si="2"/>
        <v/>
      </c>
      <c r="I24" s="19" t="str">
        <f t="shared" si="3"/>
        <v>Salle 1425350,75</v>
      </c>
      <c r="J24" s="19"/>
      <c r="K24" s="32" t="str">
        <f>TEXT($E$3+4,"jjjj")</f>
        <v>samedi</v>
      </c>
      <c r="L24" s="21" t="str">
        <f t="shared" ca="1" si="4"/>
        <v/>
      </c>
      <c r="M24" s="21" t="str">
        <f t="shared" ca="1" si="5"/>
        <v/>
      </c>
      <c r="N24" s="42" t="str">
        <f t="shared" ca="1" si="6"/>
        <v/>
      </c>
      <c r="O24" s="41">
        <f>$E$3+4</f>
        <v>42539</v>
      </c>
      <c r="P24" s="9">
        <v>23</v>
      </c>
    </row>
    <row r="25" spans="4:16" ht="15" customHeight="1" x14ac:dyDescent="0.2">
      <c r="D25" s="37">
        <v>0.77083333333333337</v>
      </c>
      <c r="E25" s="46" t="str">
        <f t="shared" ca="1" si="7"/>
        <v/>
      </c>
      <c r="F25" s="19" t="str">
        <f t="shared" ca="1" si="0"/>
        <v/>
      </c>
      <c r="G25" s="19" t="str">
        <f t="shared" ca="1" si="1"/>
        <v/>
      </c>
      <c r="H25" s="19" t="str">
        <f t="shared" ca="1" si="2"/>
        <v/>
      </c>
      <c r="I25" s="19" t="str">
        <f t="shared" si="3"/>
        <v>Salle 1425350,7708</v>
      </c>
      <c r="J25" s="19"/>
      <c r="K25" s="89" t="str">
        <f>TEXT($E$3+4,"j-mmm")</f>
        <v>18-juin</v>
      </c>
      <c r="L25" s="21" t="str">
        <f t="shared" ca="1" si="4"/>
        <v/>
      </c>
      <c r="M25" s="21" t="str">
        <f t="shared" ca="1" si="5"/>
        <v/>
      </c>
      <c r="N25" s="42" t="str">
        <f t="shared" ca="1" si="6"/>
        <v/>
      </c>
      <c r="O25" s="41">
        <f t="shared" ref="O25:O28" si="12">$E$3+4</f>
        <v>42539</v>
      </c>
      <c r="P25" s="9">
        <v>23</v>
      </c>
    </row>
    <row r="26" spans="4:16" ht="15" customHeight="1" x14ac:dyDescent="0.2">
      <c r="D26" s="38">
        <v>0.79166666666666663</v>
      </c>
      <c r="E26" s="47" t="str">
        <f t="shared" ca="1" si="7"/>
        <v/>
      </c>
      <c r="F26" s="19" t="str">
        <f t="shared" ca="1" si="0"/>
        <v/>
      </c>
      <c r="G26" s="19" t="str">
        <f t="shared" ca="1" si="1"/>
        <v/>
      </c>
      <c r="H26" s="19" t="str">
        <f t="shared" ca="1" si="2"/>
        <v/>
      </c>
      <c r="I26" s="19" t="str">
        <f t="shared" si="3"/>
        <v>Salle 1425350,7917</v>
      </c>
      <c r="J26" s="19"/>
      <c r="K26" s="89"/>
      <c r="L26" s="21" t="str">
        <f t="shared" ca="1" si="4"/>
        <v/>
      </c>
      <c r="M26" s="21" t="str">
        <f t="shared" ca="1" si="5"/>
        <v/>
      </c>
      <c r="N26" s="42" t="str">
        <f t="shared" ca="1" si="6"/>
        <v/>
      </c>
      <c r="O26" s="41">
        <f t="shared" si="12"/>
        <v>42539</v>
      </c>
      <c r="P26" s="9">
        <v>23</v>
      </c>
    </row>
    <row r="27" spans="4:16" ht="15" customHeight="1" x14ac:dyDescent="0.25">
      <c r="D27" s="37">
        <v>0.8125</v>
      </c>
      <c r="E27" s="46" t="str">
        <f t="shared" ca="1" si="7"/>
        <v/>
      </c>
      <c r="F27" s="19" t="str">
        <f t="shared" ca="1" si="0"/>
        <v/>
      </c>
      <c r="G27" s="19" t="str">
        <f t="shared" ca="1" si="1"/>
        <v/>
      </c>
      <c r="H27" s="19" t="str">
        <f t="shared" ca="1" si="2"/>
        <v/>
      </c>
      <c r="I27" s="19" t="str">
        <f t="shared" si="3"/>
        <v>Salle 1425350,8125</v>
      </c>
      <c r="K27" s="23"/>
      <c r="L27" s="21" t="str">
        <f t="shared" ca="1" si="4"/>
        <v/>
      </c>
      <c r="M27" s="21" t="str">
        <f t="shared" ca="1" si="5"/>
        <v/>
      </c>
      <c r="N27" s="42" t="str">
        <f t="shared" ca="1" si="6"/>
        <v/>
      </c>
      <c r="O27" s="41">
        <f t="shared" si="12"/>
        <v>42539</v>
      </c>
      <c r="P27" s="9">
        <v>23</v>
      </c>
    </row>
    <row r="28" spans="4:16" ht="15" customHeight="1" x14ac:dyDescent="0.2">
      <c r="D28" s="38">
        <v>0.83333333333333304</v>
      </c>
      <c r="E28" s="47" t="str">
        <f t="shared" ca="1" si="7"/>
        <v/>
      </c>
      <c r="F28" s="19" t="str">
        <f t="shared" ca="1" si="0"/>
        <v/>
      </c>
      <c r="G28" s="19" t="str">
        <f t="shared" ca="1" si="1"/>
        <v/>
      </c>
      <c r="H28" s="19" t="str">
        <f t="shared" ca="1" si="2"/>
        <v/>
      </c>
      <c r="I28" s="19" t="str">
        <f t="shared" si="3"/>
        <v>Salle 1425350,8333</v>
      </c>
      <c r="K28" s="33">
        <f>$E$3+4</f>
        <v>42539</v>
      </c>
      <c r="L28" s="25" t="str">
        <f t="shared" ca="1" si="4"/>
        <v/>
      </c>
      <c r="M28" s="25" t="str">
        <f t="shared" ca="1" si="5"/>
        <v/>
      </c>
      <c r="N28" s="43" t="str">
        <f t="shared" ca="1" si="6"/>
        <v/>
      </c>
      <c r="O28" s="41">
        <f t="shared" si="12"/>
        <v>42539</v>
      </c>
      <c r="P28" s="9">
        <v>23</v>
      </c>
    </row>
    <row r="29" spans="4:16" ht="15" customHeight="1" x14ac:dyDescent="0.25">
      <c r="D29" s="37">
        <v>0.85416666666666596</v>
      </c>
      <c r="E29" s="46" t="str">
        <f t="shared" ca="1" si="7"/>
        <v/>
      </c>
      <c r="F29" s="19" t="str">
        <f t="shared" ca="1" si="0"/>
        <v/>
      </c>
      <c r="G29" s="19" t="str">
        <f t="shared" ca="1" si="1"/>
        <v/>
      </c>
      <c r="H29" s="19" t="str">
        <f t="shared" ca="1" si="2"/>
        <v/>
      </c>
      <c r="I29" s="19" t="str">
        <f t="shared" si="3"/>
        <v>Salle 1425350,8542</v>
      </c>
      <c r="K29" s="30" t="str">
        <f>TEXT($E$3+5,"jjjj")</f>
        <v>dimanche</v>
      </c>
      <c r="L29" s="21" t="str">
        <f t="shared" ca="1" si="4"/>
        <v/>
      </c>
      <c r="M29" s="21" t="str">
        <f t="shared" ca="1" si="5"/>
        <v/>
      </c>
      <c r="N29" s="42" t="str">
        <f t="shared" ca="1" si="6"/>
        <v/>
      </c>
      <c r="O29" s="41">
        <f>$E$3+5</f>
        <v>42540</v>
      </c>
      <c r="P29" s="9">
        <v>28</v>
      </c>
    </row>
    <row r="30" spans="4:16" ht="15" customHeight="1" x14ac:dyDescent="0.2">
      <c r="D30" s="38">
        <v>0.874999999999999</v>
      </c>
      <c r="E30" s="47" t="str">
        <f t="shared" ca="1" si="7"/>
        <v/>
      </c>
      <c r="F30" s="19" t="str">
        <f t="shared" ca="1" si="0"/>
        <v/>
      </c>
      <c r="G30" s="19" t="str">
        <f t="shared" ca="1" si="1"/>
        <v/>
      </c>
      <c r="H30" s="19" t="str">
        <f t="shared" ca="1" si="2"/>
        <v/>
      </c>
      <c r="I30" s="19" t="str">
        <f t="shared" si="3"/>
        <v>Salle 1425350,875</v>
      </c>
      <c r="K30" s="89" t="str">
        <f>TEXT($E$3+5,"j-mmm")</f>
        <v>19-juin</v>
      </c>
      <c r="L30" s="21" t="str">
        <f t="shared" ca="1" si="4"/>
        <v/>
      </c>
      <c r="M30" s="21" t="str">
        <f t="shared" ca="1" si="5"/>
        <v/>
      </c>
      <c r="N30" s="42" t="str">
        <f t="shared" ca="1" si="6"/>
        <v/>
      </c>
      <c r="O30" s="41">
        <f t="shared" ref="O30:O33" si="13">$E$3+5</f>
        <v>42540</v>
      </c>
      <c r="P30" s="9">
        <v>28</v>
      </c>
    </row>
    <row r="31" spans="4:16" ht="15" customHeight="1" x14ac:dyDescent="0.2">
      <c r="D31" s="37">
        <v>0.89583333333333304</v>
      </c>
      <c r="E31" s="46" t="str">
        <f t="shared" ca="1" si="7"/>
        <v/>
      </c>
      <c r="F31" s="19" t="str">
        <f t="shared" ca="1" si="0"/>
        <v/>
      </c>
      <c r="G31" s="19" t="str">
        <f t="shared" ca="1" si="1"/>
        <v/>
      </c>
      <c r="H31" s="19" t="str">
        <f t="shared" ca="1" si="2"/>
        <v/>
      </c>
      <c r="I31" s="19" t="str">
        <f t="shared" si="3"/>
        <v>Salle 1425350,8958</v>
      </c>
      <c r="K31" s="89"/>
      <c r="L31" s="21" t="str">
        <f t="shared" ca="1" si="4"/>
        <v/>
      </c>
      <c r="M31" s="21" t="str">
        <f t="shared" ca="1" si="5"/>
        <v/>
      </c>
      <c r="N31" s="42" t="str">
        <f t="shared" ca="1" si="6"/>
        <v/>
      </c>
      <c r="O31" s="41">
        <f t="shared" si="13"/>
        <v>42540</v>
      </c>
      <c r="P31" s="9">
        <v>28</v>
      </c>
    </row>
    <row r="32" spans="4:16" ht="15" customHeight="1" x14ac:dyDescent="0.25">
      <c r="D32" s="38">
        <v>0.91666666666666596</v>
      </c>
      <c r="E32" s="47" t="str">
        <f t="shared" ca="1" si="7"/>
        <v/>
      </c>
      <c r="F32" s="19" t="str">
        <f t="shared" ca="1" si="0"/>
        <v/>
      </c>
      <c r="G32" s="19" t="str">
        <f t="shared" ca="1" si="1"/>
        <v/>
      </c>
      <c r="H32" s="19" t="str">
        <f t="shared" ca="1" si="2"/>
        <v/>
      </c>
      <c r="I32" s="19" t="str">
        <f t="shared" si="3"/>
        <v>Salle 1425350,9167</v>
      </c>
      <c r="K32" s="23"/>
      <c r="L32" s="21" t="str">
        <f t="shared" ca="1" si="4"/>
        <v/>
      </c>
      <c r="M32" s="21" t="str">
        <f t="shared" ca="1" si="5"/>
        <v/>
      </c>
      <c r="N32" s="42" t="str">
        <f t="shared" ca="1" si="6"/>
        <v/>
      </c>
      <c r="O32" s="41">
        <f t="shared" si="13"/>
        <v>42540</v>
      </c>
      <c r="P32" s="9">
        <v>28</v>
      </c>
    </row>
    <row r="33" spans="4:16" ht="15" customHeight="1" x14ac:dyDescent="0.2">
      <c r="D33" s="39">
        <v>0.937499999999999</v>
      </c>
      <c r="E33" s="48" t="str">
        <f t="shared" ca="1" si="7"/>
        <v/>
      </c>
      <c r="F33" s="19" t="str">
        <f t="shared" ca="1" si="0"/>
        <v/>
      </c>
      <c r="G33" s="19" t="str">
        <f t="shared" ca="1" si="1"/>
        <v/>
      </c>
      <c r="H33" s="19" t="str">
        <f t="shared" ca="1" si="2"/>
        <v/>
      </c>
      <c r="I33" s="19" t="str">
        <f t="shared" si="3"/>
        <v>Salle 1425350,9375</v>
      </c>
      <c r="K33" s="31">
        <f>$E$3+5</f>
        <v>42540</v>
      </c>
      <c r="L33" s="25" t="str">
        <f t="shared" ca="1" si="4"/>
        <v/>
      </c>
      <c r="M33" s="25" t="str">
        <f t="shared" ca="1" si="5"/>
        <v/>
      </c>
      <c r="N33" s="43" t="str">
        <f t="shared" ca="1" si="6"/>
        <v/>
      </c>
      <c r="O33" s="41">
        <f t="shared" si="13"/>
        <v>42540</v>
      </c>
      <c r="P33" s="9">
        <v>28</v>
      </c>
    </row>
    <row r="34" spans="4:16" ht="15" customHeight="1" x14ac:dyDescent="0.2"/>
    <row r="35" spans="4:16" ht="15" customHeight="1" x14ac:dyDescent="0.2"/>
    <row r="36" spans="4:16" ht="15" hidden="1" customHeight="1" x14ac:dyDescent="0.2"/>
    <row r="37" spans="4:16" ht="15" hidden="1" customHeight="1" x14ac:dyDescent="0.2"/>
  </sheetData>
  <sheetProtection sheet="1" objects="1" scenarios="1" selectLockedCells="1"/>
  <mergeCells count="9">
    <mergeCell ref="K20:K21"/>
    <mergeCell ref="K25:K26"/>
    <mergeCell ref="K30:K31"/>
    <mergeCell ref="B1:N1"/>
    <mergeCell ref="L2:N2"/>
    <mergeCell ref="L3:N3"/>
    <mergeCell ref="K5:K6"/>
    <mergeCell ref="K10:K11"/>
    <mergeCell ref="K15:K16"/>
  </mergeCells>
  <conditionalFormatting sqref="L9:N13">
    <cfRule type="expression" dxfId="352" priority="11">
      <formula>OR(Fériés=$K$13,JoursFériés2014=$K$13,JoursFériés2015=$K$13)</formula>
    </cfRule>
    <cfRule type="expression" dxfId="351" priority="12">
      <formula>OR($K$9="samedi",$K$9="dimanche")</formula>
    </cfRule>
  </conditionalFormatting>
  <conditionalFormatting sqref="L19:N23">
    <cfRule type="expression" dxfId="350" priority="13">
      <formula>OR(Fériés=$K$23,JoursFériés2014=$K$23,JoursFériés2015=$K$23)</formula>
    </cfRule>
    <cfRule type="expression" dxfId="349" priority="14">
      <formula>OR($K$19="samedi",$K$19="dimanche")</formula>
    </cfRule>
  </conditionalFormatting>
  <conditionalFormatting sqref="L24:N28">
    <cfRule type="expression" dxfId="348" priority="15">
      <formula>OR(Fériés=$K$28,JoursFériés2014=$K$28,JoursFériés2015=$K$28)</formula>
    </cfRule>
    <cfRule type="expression" dxfId="347" priority="16">
      <formula>OR($K$24="samedi",$K$24="dimanche")</formula>
    </cfRule>
  </conditionalFormatting>
  <conditionalFormatting sqref="L4:N33">
    <cfRule type="expression" dxfId="346" priority="10">
      <formula>WEEKDAY($O4,2)&gt;5</formula>
    </cfRule>
  </conditionalFormatting>
  <conditionalFormatting sqref="L29:M33">
    <cfRule type="expression" dxfId="345" priority="17">
      <formula>OR($K$29="samedi",$K$29="dimanche")</formula>
    </cfRule>
    <cfRule type="expression" dxfId="344" priority="18">
      <formula>OR(Fériés=$K$33,JoursFériés2014=$K$33,JoursFériés2015=$K$33)</formula>
    </cfRule>
  </conditionalFormatting>
  <conditionalFormatting sqref="D4:D33">
    <cfRule type="expression" dxfId="343" priority="1">
      <formula>ROUND(D4,4)=ROUND(H4,4)</formula>
    </cfRule>
    <cfRule type="expression" dxfId="342" priority="8">
      <formula>G4&lt;&gt;""</formula>
    </cfRule>
    <cfRule type="expression" dxfId="341" priority="9">
      <formula>ROUND(D4,4)=ROUND(G4,4)</formula>
    </cfRule>
  </conditionalFormatting>
  <conditionalFormatting sqref="E4:E33">
    <cfRule type="expression" dxfId="340" priority="6">
      <formula>OR(TEXT(DATEVALUE(Valdate),"jjjj")="samedi",TEXT(DATEVALUE(Valdate),"jjjj")="dimanche")</formula>
    </cfRule>
    <cfRule type="expression" dxfId="339" priority="7">
      <formula>OR(Fériés=$E$3,JoursFériés2014=$E$3,JoursFériés2015=$E$3)</formula>
    </cfRule>
  </conditionalFormatting>
  <conditionalFormatting sqref="L14:N18">
    <cfRule type="expression" dxfId="338" priority="4">
      <formula>OR(Fériés=$K$18,JoursFériés2014=$K$18,JoursFériés2015=$K$18)</formula>
    </cfRule>
    <cfRule type="expression" dxfId="337" priority="5">
      <formula>OR($K$14="samedi",$K$14="dimanche")</formula>
    </cfRule>
  </conditionalFormatting>
  <conditionalFormatting sqref="N29:N33">
    <cfRule type="expression" dxfId="336" priority="2">
      <formula>OR(Fériés=$K$28,JoursFériés2014=$K$28,JoursFériés2015=$K$28)</formula>
    </cfRule>
    <cfRule type="expression" dxfId="335" priority="3">
      <formula>OR($K$29="samedi",$K$29="dimanche")</formula>
    </cfRule>
  </conditionalFormatting>
  <conditionalFormatting sqref="L4:N33">
    <cfRule type="expression" dxfId="334" priority="19">
      <formula>COUNTIF(Fériés,$O4)&gt;0</formula>
    </cfRule>
  </conditionalFormatting>
  <printOptions horizontalCentered="1"/>
  <pageMargins left="0.25" right="0.25" top="0.75" bottom="0.75" header="0.3" footer="0.3"/>
  <pageSetup fitToHeight="0" orientation="landscape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données">
    <tabColor theme="3"/>
    <pageSetUpPr autoPageBreaks="0"/>
  </sheetPr>
  <dimension ref="A1:M32"/>
  <sheetViews>
    <sheetView showGridLines="0" zoomScaleNormal="100" workbookViewId="0">
      <selection activeCell="B2" sqref="B2"/>
    </sheetView>
  </sheetViews>
  <sheetFormatPr baseColWidth="10" defaultColWidth="9.5" defaultRowHeight="18.75" customHeight="1" x14ac:dyDescent="0.2"/>
  <cols>
    <col min="1" max="1" width="23.1640625" style="3" customWidth="1"/>
    <col min="2" max="3" width="12.83203125" style="1" customWidth="1"/>
    <col min="4" max="4" width="17" style="1" customWidth="1"/>
    <col min="5" max="5" width="16.83203125" customWidth="1"/>
    <col min="6" max="6" width="23.5" customWidth="1"/>
    <col min="7" max="7" width="24.1640625" customWidth="1"/>
    <col min="8" max="8" width="11.1640625" style="1" customWidth="1"/>
    <col min="9" max="9" width="16.83203125" customWidth="1"/>
  </cols>
  <sheetData>
    <row r="1" spans="1:13" ht="18.75" customHeight="1" x14ac:dyDescent="0.2">
      <c r="A1" s="3" t="str">
        <f ca="1">UPPER(TEXT(TODAY(),"jj/mm/aaaa"))&amp;" au "&amp;UPPER(TEXT(TODAY()+5,"jj/mm/aaaa"))</f>
        <v>03/08/2016 au 08/08/2016</v>
      </c>
      <c r="B1" s="2">
        <v>2016</v>
      </c>
      <c r="C1" s="71" t="s">
        <v>27</v>
      </c>
      <c r="D1" s="71" t="s">
        <v>15</v>
      </c>
      <c r="E1" s="71" t="s">
        <v>16</v>
      </c>
      <c r="F1" s="71" t="s">
        <v>17</v>
      </c>
      <c r="G1" s="71" t="s">
        <v>30</v>
      </c>
      <c r="H1" s="2" t="s">
        <v>25</v>
      </c>
      <c r="I1" s="2" t="s">
        <v>22</v>
      </c>
      <c r="J1" s="71" t="s">
        <v>34</v>
      </c>
    </row>
    <row r="2" spans="1:13" ht="18.75" customHeight="1" x14ac:dyDescent="0.2">
      <c r="A2" s="3" t="s">
        <v>1</v>
      </c>
      <c r="B2" s="5">
        <f>DATE(B1,1,1)</f>
        <v>42370</v>
      </c>
      <c r="C2" s="84" t="s">
        <v>80</v>
      </c>
      <c r="D2" s="69" t="s">
        <v>16</v>
      </c>
      <c r="E2" s="69" t="s">
        <v>31</v>
      </c>
      <c r="F2" s="73" t="s">
        <v>78</v>
      </c>
      <c r="G2" s="69" t="s">
        <v>28</v>
      </c>
      <c r="H2" s="8">
        <v>0.33333333333333331</v>
      </c>
      <c r="I2" s="69" t="s">
        <v>46</v>
      </c>
      <c r="J2" s="71" t="s">
        <v>35</v>
      </c>
      <c r="M2" s="62"/>
    </row>
    <row r="3" spans="1:13" ht="18.75" customHeight="1" x14ac:dyDescent="0.2">
      <c r="A3" s="3" t="s">
        <v>18</v>
      </c>
      <c r="B3" s="5">
        <f>ROUND(DATE(B1,4,MOD(234-11*MOD(B1,19),30))/7,0)*7-6</f>
        <v>42456</v>
      </c>
      <c r="C3" s="84" t="s">
        <v>81</v>
      </c>
      <c r="D3" s="69" t="s">
        <v>17</v>
      </c>
      <c r="E3" s="69" t="s">
        <v>32</v>
      </c>
      <c r="F3" s="73" t="s">
        <v>79</v>
      </c>
      <c r="G3" s="69" t="s">
        <v>33</v>
      </c>
      <c r="H3" s="8">
        <v>0.35416666666666669</v>
      </c>
      <c r="I3" s="69" t="s">
        <v>49</v>
      </c>
      <c r="J3" s="71" t="s">
        <v>36</v>
      </c>
      <c r="M3" s="62"/>
    </row>
    <row r="4" spans="1:13" ht="18.75" customHeight="1" x14ac:dyDescent="0.2">
      <c r="A4" s="3" t="s">
        <v>2</v>
      </c>
      <c r="B4" s="5">
        <f>B3+1</f>
        <v>42457</v>
      </c>
      <c r="C4" s="84"/>
      <c r="D4" s="69" t="s">
        <v>29</v>
      </c>
      <c r="E4" s="69"/>
      <c r="F4" s="74"/>
      <c r="G4" s="69" t="s">
        <v>47</v>
      </c>
      <c r="H4" s="8">
        <v>0.375</v>
      </c>
      <c r="I4" s="69" t="s">
        <v>50</v>
      </c>
      <c r="J4" s="71" t="s">
        <v>37</v>
      </c>
      <c r="M4" s="62"/>
    </row>
    <row r="5" spans="1:13" ht="18.75" customHeight="1" x14ac:dyDescent="0.2">
      <c r="A5" s="3" t="s">
        <v>3</v>
      </c>
      <c r="B5" s="5">
        <f>DATE(B1,5,1)</f>
        <v>42491</v>
      </c>
      <c r="C5" s="84"/>
      <c r="D5" s="69"/>
      <c r="E5" s="69"/>
      <c r="F5" s="73"/>
      <c r="G5" s="69" t="s">
        <v>48</v>
      </c>
      <c r="H5" s="8">
        <v>0.39583333333333298</v>
      </c>
      <c r="I5" s="69" t="s">
        <v>51</v>
      </c>
      <c r="J5" s="71" t="s">
        <v>38</v>
      </c>
    </row>
    <row r="6" spans="1:13" ht="18.75" customHeight="1" x14ac:dyDescent="0.2">
      <c r="A6" s="4" t="s">
        <v>11</v>
      </c>
      <c r="B6" s="5">
        <f>DATE(B1,5,8)</f>
        <v>42498</v>
      </c>
      <c r="C6" s="84"/>
      <c r="D6" s="69"/>
      <c r="E6" s="69"/>
      <c r="F6" s="74"/>
      <c r="G6" s="69"/>
      <c r="H6" s="8">
        <v>0.41666666666666702</v>
      </c>
      <c r="I6" s="69" t="s">
        <v>52</v>
      </c>
      <c r="J6" s="71" t="s">
        <v>39</v>
      </c>
      <c r="M6" s="62"/>
    </row>
    <row r="7" spans="1:13" ht="18.75" customHeight="1" x14ac:dyDescent="0.2">
      <c r="A7" s="3" t="s">
        <v>4</v>
      </c>
      <c r="B7" s="5">
        <f>B4+38</f>
        <v>42495</v>
      </c>
      <c r="C7" s="84"/>
      <c r="D7" s="70"/>
      <c r="E7" s="69"/>
      <c r="F7" s="73"/>
      <c r="G7" s="69"/>
      <c r="H7" s="8">
        <v>0.4375</v>
      </c>
      <c r="I7" s="69" t="s">
        <v>53</v>
      </c>
      <c r="J7" s="71" t="s">
        <v>40</v>
      </c>
      <c r="M7" s="62"/>
    </row>
    <row r="8" spans="1:13" ht="18.75" customHeight="1" x14ac:dyDescent="0.2">
      <c r="A8" s="3" t="s">
        <v>5</v>
      </c>
      <c r="B8" s="5">
        <f>B3+49</f>
        <v>42505</v>
      </c>
      <c r="C8" s="84"/>
      <c r="D8" s="70"/>
      <c r="E8" s="69"/>
      <c r="F8" s="73"/>
      <c r="G8" s="69"/>
      <c r="H8" s="8">
        <v>0.45833333333333298</v>
      </c>
      <c r="I8" s="69" t="s">
        <v>54</v>
      </c>
      <c r="J8" s="71" t="s">
        <v>41</v>
      </c>
      <c r="M8" s="62"/>
    </row>
    <row r="9" spans="1:13" ht="18.75" customHeight="1" x14ac:dyDescent="0.2">
      <c r="A9" s="3" t="s">
        <v>6</v>
      </c>
      <c r="B9" s="5">
        <f>DATE(B1,7,14)</f>
        <v>42565</v>
      </c>
      <c r="C9" s="84"/>
      <c r="D9" s="70"/>
      <c r="E9" s="69"/>
      <c r="F9" s="73"/>
      <c r="G9" s="69"/>
      <c r="H9" s="8">
        <v>0.47916666666666702</v>
      </c>
      <c r="I9" s="69" t="s">
        <v>55</v>
      </c>
      <c r="J9" s="71" t="s">
        <v>42</v>
      </c>
    </row>
    <row r="10" spans="1:13" ht="18.75" customHeight="1" x14ac:dyDescent="0.2">
      <c r="A10" s="3" t="s">
        <v>7</v>
      </c>
      <c r="B10" s="5">
        <f>DATE(B1,8,15)</f>
        <v>42597</v>
      </c>
      <c r="C10" s="84"/>
      <c r="D10" s="70"/>
      <c r="E10" s="69"/>
      <c r="F10" s="73"/>
      <c r="G10" s="69"/>
      <c r="H10" s="8">
        <v>0.5</v>
      </c>
      <c r="I10" s="69" t="s">
        <v>56</v>
      </c>
      <c r="J10" s="71" t="s">
        <v>43</v>
      </c>
      <c r="M10" s="62"/>
    </row>
    <row r="11" spans="1:13" ht="18.75" customHeight="1" x14ac:dyDescent="0.2">
      <c r="A11" s="3" t="s">
        <v>8</v>
      </c>
      <c r="B11" s="5">
        <f>DATE(B1,11,1)</f>
        <v>42675</v>
      </c>
      <c r="C11" s="84"/>
      <c r="D11" s="70"/>
      <c r="E11" s="69"/>
      <c r="F11" s="73"/>
      <c r="G11" s="69"/>
      <c r="H11" s="8">
        <v>0.52083333333333304</v>
      </c>
      <c r="I11" s="69" t="s">
        <v>57</v>
      </c>
      <c r="J11" s="71" t="s">
        <v>44</v>
      </c>
      <c r="M11" s="62"/>
    </row>
    <row r="12" spans="1:13" ht="18.75" customHeight="1" x14ac:dyDescent="0.2">
      <c r="A12" s="3" t="s">
        <v>9</v>
      </c>
      <c r="B12" s="5">
        <f>DATE(B1,11,11)</f>
        <v>42685</v>
      </c>
      <c r="C12" s="84"/>
      <c r="D12" s="70"/>
      <c r="E12" s="69"/>
      <c r="F12" s="73"/>
      <c r="G12" s="69"/>
      <c r="H12" s="8">
        <v>0.54166666666666696</v>
      </c>
      <c r="I12" s="69" t="s">
        <v>58</v>
      </c>
      <c r="J12" s="71" t="s">
        <v>45</v>
      </c>
      <c r="M12" s="62"/>
    </row>
    <row r="13" spans="1:13" ht="18.75" customHeight="1" x14ac:dyDescent="0.2">
      <c r="A13" s="3" t="s">
        <v>10</v>
      </c>
      <c r="B13" s="5">
        <f>DATE(B1,12,25)</f>
        <v>42729</v>
      </c>
      <c r="C13" s="84"/>
      <c r="D13" s="70"/>
      <c r="E13" s="69"/>
      <c r="F13" s="74"/>
      <c r="G13" s="69"/>
      <c r="H13" s="8">
        <v>0.5625</v>
      </c>
      <c r="I13" s="69" t="s">
        <v>59</v>
      </c>
      <c r="M13" s="62"/>
    </row>
    <row r="14" spans="1:13" ht="18.75" customHeight="1" x14ac:dyDescent="0.2">
      <c r="B14" s="5">
        <f>DATE(B1+1,1,1)</f>
        <v>42736</v>
      </c>
      <c r="C14" s="84"/>
      <c r="E14" s="69"/>
      <c r="F14" s="69"/>
      <c r="G14" s="69"/>
      <c r="H14" s="8">
        <v>0.58333333333333304</v>
      </c>
      <c r="I14" s="69" t="s">
        <v>60</v>
      </c>
      <c r="M14" s="62"/>
    </row>
    <row r="15" spans="1:13" ht="18.75" customHeight="1" x14ac:dyDescent="0.2">
      <c r="B15" s="5">
        <f>ROUND(DATE(B1+1,4,MOD(234-11*MOD(B1+1,19),30))/7,0)*7-6</f>
        <v>42841</v>
      </c>
      <c r="C15" s="84"/>
      <c r="E15" s="69"/>
      <c r="F15" s="69"/>
      <c r="G15" s="69"/>
      <c r="H15" s="8">
        <v>0.60416666666666696</v>
      </c>
      <c r="I15" s="69" t="s">
        <v>61</v>
      </c>
      <c r="M15" s="62"/>
    </row>
    <row r="16" spans="1:13" ht="18.75" customHeight="1" x14ac:dyDescent="0.2">
      <c r="B16" s="5">
        <f>B15+1</f>
        <v>42842</v>
      </c>
      <c r="C16" s="84"/>
      <c r="E16" s="69"/>
      <c r="F16" s="69"/>
      <c r="G16" s="69"/>
      <c r="H16" s="8">
        <v>0.625</v>
      </c>
      <c r="I16" s="69" t="s">
        <v>62</v>
      </c>
      <c r="M16" s="62"/>
    </row>
    <row r="17" spans="2:13" ht="18.75" customHeight="1" x14ac:dyDescent="0.2">
      <c r="B17" s="5">
        <f>DATE(B1+1,5,1)</f>
        <v>42856</v>
      </c>
      <c r="C17" s="84"/>
      <c r="E17" s="69"/>
      <c r="F17" s="69"/>
      <c r="G17" s="69"/>
      <c r="H17" s="8">
        <v>0.64583333333333404</v>
      </c>
      <c r="I17" s="69" t="s">
        <v>63</v>
      </c>
      <c r="M17" s="62"/>
    </row>
    <row r="18" spans="2:13" ht="18.75" customHeight="1" x14ac:dyDescent="0.2">
      <c r="B18" s="5">
        <f>DATE(B1+1,5,8)</f>
        <v>42863</v>
      </c>
      <c r="C18" s="84"/>
      <c r="E18" s="69"/>
      <c r="F18" s="69"/>
      <c r="G18" s="69"/>
      <c r="H18" s="8">
        <v>0.66666666666666696</v>
      </c>
      <c r="I18" s="69" t="s">
        <v>64</v>
      </c>
      <c r="M18" s="62"/>
    </row>
    <row r="19" spans="2:13" ht="18.75" customHeight="1" x14ac:dyDescent="0.2">
      <c r="B19" s="5">
        <f>B16+38</f>
        <v>42880</v>
      </c>
      <c r="C19" s="84"/>
      <c r="E19" s="69"/>
      <c r="F19" s="69"/>
      <c r="G19" s="69"/>
      <c r="H19" s="8">
        <v>0.6875</v>
      </c>
      <c r="I19" s="69" t="s">
        <v>65</v>
      </c>
      <c r="M19" s="62"/>
    </row>
    <row r="20" spans="2:13" ht="18.75" customHeight="1" x14ac:dyDescent="0.2">
      <c r="B20" s="5">
        <f>B15+49</f>
        <v>42890</v>
      </c>
      <c r="E20" s="69"/>
      <c r="F20" s="69"/>
      <c r="G20" s="69"/>
      <c r="H20" s="8">
        <v>0.70833333333333404</v>
      </c>
      <c r="I20" s="69" t="s">
        <v>66</v>
      </c>
      <c r="M20" s="62"/>
    </row>
    <row r="21" spans="2:13" ht="18.75" customHeight="1" x14ac:dyDescent="0.2">
      <c r="B21" s="5">
        <f>DATE(B1+1,7,14)</f>
        <v>42930</v>
      </c>
      <c r="E21" s="69"/>
      <c r="F21" s="69"/>
      <c r="G21" s="69"/>
      <c r="H21" s="8">
        <v>0.72916666666666696</v>
      </c>
      <c r="I21" s="69" t="s">
        <v>67</v>
      </c>
      <c r="M21" s="62"/>
    </row>
    <row r="22" spans="2:13" ht="18.75" customHeight="1" x14ac:dyDescent="0.2">
      <c r="B22" s="5">
        <f>DATE(B1+1,8,15)</f>
        <v>42962</v>
      </c>
      <c r="E22" s="69"/>
      <c r="F22" s="69"/>
      <c r="G22" s="69"/>
      <c r="H22" s="8">
        <v>0.75</v>
      </c>
      <c r="I22" s="69" t="s">
        <v>68</v>
      </c>
      <c r="M22" s="62"/>
    </row>
    <row r="23" spans="2:13" ht="18.75" customHeight="1" x14ac:dyDescent="0.2">
      <c r="B23" s="5">
        <f>DATE(B1+1,11,1)</f>
        <v>43040</v>
      </c>
      <c r="E23" s="69"/>
      <c r="F23" s="69"/>
      <c r="G23" s="69"/>
      <c r="H23" s="8">
        <v>0.77083333333333404</v>
      </c>
      <c r="I23" s="69" t="s">
        <v>69</v>
      </c>
      <c r="M23" s="62"/>
    </row>
    <row r="24" spans="2:13" ht="18.75" customHeight="1" x14ac:dyDescent="0.2">
      <c r="B24" s="5">
        <f>DATE(B1+1,11,11)</f>
        <v>43050</v>
      </c>
      <c r="E24" s="69"/>
      <c r="F24" s="69"/>
      <c r="G24" s="69"/>
      <c r="H24" s="8">
        <v>0.79166666666666696</v>
      </c>
      <c r="I24" s="69" t="s">
        <v>70</v>
      </c>
      <c r="M24" s="62"/>
    </row>
    <row r="25" spans="2:13" ht="18.75" customHeight="1" x14ac:dyDescent="0.2">
      <c r="B25" s="5">
        <f>DATE(B1+1,12,25)</f>
        <v>43094</v>
      </c>
      <c r="E25" s="69"/>
      <c r="F25" s="69"/>
      <c r="G25" s="69"/>
      <c r="H25" s="8">
        <v>0.812500000000001</v>
      </c>
      <c r="I25" s="69" t="s">
        <v>71</v>
      </c>
      <c r="M25" s="62"/>
    </row>
    <row r="26" spans="2:13" ht="18.75" customHeight="1" x14ac:dyDescent="0.2">
      <c r="E26" s="69"/>
      <c r="F26" s="69"/>
      <c r="G26" s="69"/>
      <c r="H26" s="8">
        <v>0.83333333333333404</v>
      </c>
      <c r="I26" s="69" t="s">
        <v>72</v>
      </c>
      <c r="M26" s="62"/>
    </row>
    <row r="27" spans="2:13" ht="18.75" customHeight="1" x14ac:dyDescent="0.2">
      <c r="E27" s="69"/>
      <c r="F27" s="69"/>
      <c r="G27" s="69"/>
      <c r="H27" s="8">
        <v>0.85416666666666696</v>
      </c>
      <c r="I27" s="69" t="s">
        <v>73</v>
      </c>
      <c r="M27" s="62"/>
    </row>
    <row r="28" spans="2:13" ht="18.75" customHeight="1" x14ac:dyDescent="0.2">
      <c r="E28" s="69"/>
      <c r="F28" s="69"/>
      <c r="G28" s="69"/>
      <c r="H28" s="8">
        <v>0.875000000000001</v>
      </c>
      <c r="I28" s="69" t="s">
        <v>74</v>
      </c>
      <c r="M28" s="62"/>
    </row>
    <row r="29" spans="2:13" ht="18.75" customHeight="1" x14ac:dyDescent="0.2">
      <c r="E29" s="69"/>
      <c r="F29" s="69"/>
      <c r="G29" s="69"/>
      <c r="H29" s="8">
        <v>0.89583333333333404</v>
      </c>
      <c r="I29" s="69" t="s">
        <v>75</v>
      </c>
      <c r="M29" s="62"/>
    </row>
    <row r="30" spans="2:13" ht="18.75" customHeight="1" x14ac:dyDescent="0.2">
      <c r="E30" s="69"/>
      <c r="F30" s="69"/>
      <c r="G30" s="69"/>
      <c r="H30" s="8">
        <v>0.91666666666666696</v>
      </c>
      <c r="I30" s="69" t="s">
        <v>76</v>
      </c>
    </row>
    <row r="31" spans="2:13" ht="18.75" customHeight="1" x14ac:dyDescent="0.2">
      <c r="E31" s="69"/>
      <c r="F31" s="69"/>
      <c r="G31" s="69"/>
      <c r="H31" s="8">
        <v>0.9375</v>
      </c>
      <c r="I31" s="69" t="s">
        <v>77</v>
      </c>
    </row>
    <row r="32" spans="2:13" ht="18.75" customHeight="1" x14ac:dyDescent="0.2">
      <c r="E32" s="69"/>
      <c r="F32" s="69"/>
      <c r="G32" s="69"/>
    </row>
  </sheetData>
  <sortState ref="G2:G5">
    <sortCondition ref="G2"/>
  </sortState>
  <pageMargins left="0.7" right="0.7" top="0.75" bottom="0.75" header="0.3" footer="0.3"/>
  <pageSetup orientation="landscape" r:id="rId1"/>
  <picture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BD_CAL">
    <tabColor theme="3" tint="0.749992370372631"/>
    <pageSetUpPr autoPageBreaks="0" fitToPage="1"/>
  </sheetPr>
  <dimension ref="A1:K800"/>
  <sheetViews>
    <sheetView showGridLines="0" zoomScale="80" zoomScaleNormal="80" workbookViewId="0">
      <selection activeCell="A2" sqref="A2"/>
    </sheetView>
  </sheetViews>
  <sheetFormatPr baseColWidth="10" defaultColWidth="9.5" defaultRowHeight="12" x14ac:dyDescent="0.2"/>
  <cols>
    <col min="1" max="1" width="22.83203125" style="62" customWidth="1"/>
    <col min="2" max="2" width="10.5" style="62" customWidth="1"/>
    <col min="3" max="3" width="9.5" style="62" customWidth="1"/>
    <col min="4" max="4" width="28.5" style="62" customWidth="1"/>
    <col min="5" max="5" width="29.6640625" style="62" customWidth="1"/>
    <col min="6" max="6" width="27.5" style="62" customWidth="1"/>
    <col min="7" max="7" width="34.33203125" style="62" customWidth="1"/>
    <col min="8" max="8" width="40.83203125" style="62" customWidth="1"/>
    <col min="9" max="9" width="29.5" style="62" customWidth="1"/>
    <col min="10" max="10" width="28.1640625" style="62" customWidth="1"/>
    <col min="11" max="16384" width="9.5" style="62"/>
  </cols>
  <sheetData>
    <row r="1" spans="1:11" ht="42.75" customHeight="1" x14ac:dyDescent="0.2">
      <c r="A1" s="6" t="s">
        <v>19</v>
      </c>
      <c r="B1" s="6" t="s">
        <v>20</v>
      </c>
      <c r="C1" s="6" t="s">
        <v>21</v>
      </c>
      <c r="D1" s="6" t="s">
        <v>22</v>
      </c>
      <c r="E1" s="6" t="s">
        <v>15</v>
      </c>
      <c r="F1" s="6" t="s">
        <v>23</v>
      </c>
      <c r="G1" s="7" t="s">
        <v>24</v>
      </c>
      <c r="H1" s="7" t="s">
        <v>26</v>
      </c>
      <c r="K1" s="63"/>
    </row>
    <row r="2" spans="1:11" x14ac:dyDescent="0.2">
      <c r="A2" s="64"/>
      <c r="B2" s="65"/>
      <c r="C2" s="65"/>
      <c r="D2" s="72"/>
      <c r="E2" s="72"/>
      <c r="F2" s="72"/>
      <c r="G2" s="72"/>
      <c r="H2" s="72"/>
      <c r="I2" s="72"/>
    </row>
    <row r="3" spans="1:11" x14ac:dyDescent="0.2">
      <c r="A3" s="64"/>
      <c r="B3" s="65"/>
      <c r="C3" s="65"/>
      <c r="D3" s="72"/>
      <c r="E3" s="72"/>
      <c r="F3" s="72"/>
      <c r="G3" s="72"/>
      <c r="H3" s="72"/>
      <c r="I3" s="72"/>
    </row>
    <row r="4" spans="1:11" x14ac:dyDescent="0.2">
      <c r="A4" s="64"/>
      <c r="B4" s="65"/>
      <c r="C4" s="65"/>
      <c r="D4" s="72"/>
      <c r="E4" s="72"/>
      <c r="F4" s="72"/>
      <c r="G4" s="72"/>
      <c r="H4" s="72"/>
      <c r="I4" s="72"/>
    </row>
    <row r="5" spans="1:11" x14ac:dyDescent="0.2">
      <c r="A5" s="64"/>
      <c r="B5" s="65"/>
      <c r="C5" s="65"/>
      <c r="D5" s="72"/>
      <c r="E5" s="72"/>
      <c r="F5" s="72"/>
      <c r="G5" s="72"/>
      <c r="H5" s="72"/>
      <c r="I5" s="72"/>
    </row>
    <row r="6" spans="1:11" x14ac:dyDescent="0.2">
      <c r="A6" s="64"/>
      <c r="B6" s="65"/>
      <c r="C6" s="65"/>
      <c r="D6" s="72"/>
      <c r="E6" s="72"/>
      <c r="F6" s="72"/>
      <c r="G6" s="72"/>
      <c r="H6" s="72"/>
      <c r="I6" s="72"/>
    </row>
    <row r="7" spans="1:11" x14ac:dyDescent="0.2">
      <c r="A7" s="64"/>
      <c r="B7" s="65"/>
      <c r="C7" s="65"/>
      <c r="D7" s="72"/>
      <c r="E7" s="72"/>
      <c r="F7" s="72"/>
      <c r="G7" s="72"/>
      <c r="H7" s="72"/>
      <c r="I7" s="72"/>
    </row>
    <row r="8" spans="1:11" x14ac:dyDescent="0.2">
      <c r="A8" s="64"/>
      <c r="B8" s="65"/>
      <c r="C8" s="65"/>
      <c r="D8" s="72"/>
      <c r="E8" s="72"/>
      <c r="F8" s="72"/>
      <c r="G8" s="72"/>
      <c r="H8" s="72"/>
      <c r="I8" s="72"/>
    </row>
    <row r="9" spans="1:11" x14ac:dyDescent="0.2">
      <c r="A9" s="64"/>
      <c r="B9" s="65"/>
      <c r="C9" s="65"/>
      <c r="D9" s="72"/>
      <c r="E9" s="72"/>
      <c r="F9" s="72"/>
      <c r="G9" s="72"/>
      <c r="H9" s="72"/>
      <c r="I9" s="72"/>
    </row>
    <row r="10" spans="1:11" x14ac:dyDescent="0.2">
      <c r="A10" s="64"/>
      <c r="B10" s="65"/>
      <c r="C10" s="65"/>
      <c r="D10" s="72"/>
      <c r="E10" s="72"/>
      <c r="F10" s="72"/>
      <c r="G10" s="72"/>
      <c r="H10" s="72"/>
      <c r="I10" s="72"/>
    </row>
    <row r="11" spans="1:11" x14ac:dyDescent="0.2">
      <c r="A11" s="64"/>
      <c r="B11" s="65"/>
      <c r="C11" s="65"/>
      <c r="D11" s="72"/>
      <c r="E11" s="72"/>
      <c r="F11" s="72"/>
      <c r="G11" s="72"/>
      <c r="H11" s="72"/>
      <c r="I11" s="72"/>
    </row>
    <row r="12" spans="1:11" x14ac:dyDescent="0.2">
      <c r="A12" s="64"/>
      <c r="B12" s="65"/>
      <c r="C12" s="65"/>
      <c r="D12" s="72"/>
      <c r="E12" s="72"/>
      <c r="F12" s="72"/>
      <c r="G12" s="72"/>
      <c r="H12" s="72"/>
      <c r="I12" s="72"/>
    </row>
    <row r="13" spans="1:11" x14ac:dyDescent="0.2">
      <c r="A13" s="64"/>
      <c r="B13" s="65"/>
      <c r="C13" s="65"/>
      <c r="D13" s="72"/>
      <c r="E13" s="72"/>
      <c r="F13" s="72"/>
      <c r="G13" s="72"/>
      <c r="H13" s="72"/>
      <c r="I13" s="72"/>
    </row>
    <row r="14" spans="1:11" x14ac:dyDescent="0.2">
      <c r="A14" s="64"/>
      <c r="B14" s="65"/>
      <c r="C14" s="65"/>
      <c r="D14" s="72"/>
      <c r="E14" s="72"/>
      <c r="F14" s="72"/>
      <c r="G14" s="72"/>
      <c r="H14" s="72"/>
      <c r="I14" s="72"/>
    </row>
    <row r="15" spans="1:11" x14ac:dyDescent="0.2">
      <c r="A15" s="64"/>
      <c r="B15" s="65"/>
      <c r="C15" s="65"/>
      <c r="D15" s="72"/>
      <c r="E15" s="72"/>
      <c r="F15" s="72"/>
      <c r="G15" s="72"/>
      <c r="H15" s="72"/>
      <c r="I15" s="72"/>
    </row>
    <row r="16" spans="1:11" x14ac:dyDescent="0.2">
      <c r="A16" s="64"/>
      <c r="B16" s="65"/>
      <c r="C16" s="65"/>
      <c r="D16" s="72"/>
      <c r="E16" s="72"/>
      <c r="F16" s="72"/>
      <c r="G16" s="72"/>
      <c r="H16" s="72"/>
      <c r="I16" s="72"/>
    </row>
    <row r="17" spans="1:9" x14ac:dyDescent="0.2">
      <c r="A17" s="64"/>
      <c r="B17" s="65"/>
      <c r="C17" s="65"/>
      <c r="D17" s="72"/>
      <c r="E17" s="72"/>
      <c r="F17" s="72"/>
      <c r="G17" s="72"/>
      <c r="H17" s="72"/>
      <c r="I17" s="72"/>
    </row>
    <row r="18" spans="1:9" x14ac:dyDescent="0.2">
      <c r="A18" s="64"/>
      <c r="B18" s="65"/>
      <c r="C18" s="65"/>
      <c r="D18" s="72"/>
      <c r="E18" s="72"/>
      <c r="F18" s="72"/>
      <c r="G18" s="72"/>
      <c r="H18" s="72"/>
      <c r="I18" s="72"/>
    </row>
    <row r="19" spans="1:9" x14ac:dyDescent="0.2">
      <c r="A19" s="64"/>
      <c r="B19" s="65"/>
      <c r="C19" s="65"/>
      <c r="D19" s="72"/>
      <c r="E19" s="72"/>
      <c r="F19" s="72"/>
      <c r="G19" s="72"/>
      <c r="H19" s="72"/>
      <c r="I19" s="72"/>
    </row>
    <row r="20" spans="1:9" x14ac:dyDescent="0.2">
      <c r="A20" s="64"/>
      <c r="B20" s="65"/>
      <c r="C20" s="65"/>
      <c r="D20" s="72"/>
      <c r="E20" s="72"/>
      <c r="F20" s="72"/>
      <c r="G20" s="72"/>
      <c r="H20" s="72"/>
      <c r="I20" s="72"/>
    </row>
    <row r="21" spans="1:9" x14ac:dyDescent="0.2">
      <c r="A21" s="64"/>
      <c r="B21" s="65"/>
      <c r="C21" s="65"/>
      <c r="D21" s="72"/>
      <c r="E21" s="72"/>
      <c r="F21" s="72"/>
      <c r="G21" s="72"/>
      <c r="H21" s="72"/>
      <c r="I21" s="72"/>
    </row>
    <row r="22" spans="1:9" x14ac:dyDescent="0.2">
      <c r="A22" s="64"/>
      <c r="B22" s="65"/>
      <c r="C22" s="65"/>
      <c r="D22" s="72"/>
      <c r="E22" s="72"/>
      <c r="F22" s="72"/>
      <c r="G22" s="72"/>
      <c r="H22" s="72"/>
      <c r="I22" s="72"/>
    </row>
    <row r="23" spans="1:9" x14ac:dyDescent="0.2">
      <c r="A23" s="64"/>
      <c r="B23" s="65"/>
      <c r="C23" s="65"/>
      <c r="D23" s="72"/>
      <c r="E23" s="72"/>
      <c r="F23" s="72"/>
      <c r="G23" s="72"/>
      <c r="H23" s="72"/>
      <c r="I23" s="72"/>
    </row>
    <row r="24" spans="1:9" x14ac:dyDescent="0.2">
      <c r="A24" s="64"/>
      <c r="B24" s="65"/>
      <c r="C24" s="65"/>
      <c r="D24" s="72"/>
      <c r="E24" s="72"/>
      <c r="F24" s="72"/>
      <c r="G24" s="72"/>
      <c r="H24" s="72"/>
      <c r="I24" s="72"/>
    </row>
    <row r="25" spans="1:9" x14ac:dyDescent="0.2">
      <c r="A25" s="64"/>
      <c r="B25" s="65"/>
      <c r="C25" s="65"/>
      <c r="D25" s="72"/>
      <c r="E25" s="72"/>
      <c r="F25" s="72"/>
      <c r="G25" s="72"/>
      <c r="H25" s="72"/>
      <c r="I25" s="72"/>
    </row>
    <row r="26" spans="1:9" x14ac:dyDescent="0.2">
      <c r="A26" s="64"/>
      <c r="B26" s="65"/>
      <c r="C26" s="65"/>
      <c r="D26" s="72"/>
      <c r="E26" s="72"/>
      <c r="F26" s="72"/>
      <c r="G26" s="72"/>
      <c r="H26" s="72"/>
      <c r="I26" s="72"/>
    </row>
    <row r="27" spans="1:9" x14ac:dyDescent="0.2">
      <c r="A27" s="64"/>
      <c r="B27" s="65"/>
      <c r="C27" s="65"/>
      <c r="D27" s="72"/>
      <c r="E27" s="72"/>
      <c r="F27" s="72"/>
      <c r="G27" s="72"/>
      <c r="H27" s="72"/>
      <c r="I27" s="72"/>
    </row>
    <row r="28" spans="1:9" x14ac:dyDescent="0.2">
      <c r="A28" s="64"/>
      <c r="B28" s="65"/>
      <c r="C28" s="65"/>
      <c r="D28" s="72"/>
      <c r="E28" s="72"/>
      <c r="F28" s="72"/>
      <c r="G28" s="72"/>
      <c r="H28" s="72"/>
      <c r="I28" s="72"/>
    </row>
    <row r="29" spans="1:9" x14ac:dyDescent="0.2">
      <c r="A29" s="64"/>
      <c r="B29" s="65"/>
      <c r="C29" s="65"/>
      <c r="D29" s="72"/>
      <c r="E29" s="72"/>
      <c r="F29" s="72"/>
      <c r="G29" s="72"/>
      <c r="H29" s="72"/>
      <c r="I29" s="72"/>
    </row>
    <row r="30" spans="1:9" x14ac:dyDescent="0.2">
      <c r="A30" s="64"/>
      <c r="B30" s="65"/>
      <c r="C30" s="65"/>
      <c r="D30" s="72"/>
      <c r="E30" s="72"/>
      <c r="F30" s="72"/>
      <c r="G30" s="72"/>
      <c r="H30" s="72"/>
      <c r="I30" s="72"/>
    </row>
    <row r="31" spans="1:9" x14ac:dyDescent="0.2">
      <c r="A31" s="64"/>
      <c r="B31" s="65"/>
      <c r="C31" s="65"/>
      <c r="D31" s="72"/>
      <c r="E31" s="72"/>
      <c r="F31" s="72"/>
      <c r="G31" s="72"/>
      <c r="H31" s="72"/>
      <c r="I31" s="72"/>
    </row>
    <row r="32" spans="1:9" x14ac:dyDescent="0.2">
      <c r="A32" s="64"/>
      <c r="B32" s="65"/>
      <c r="C32" s="65"/>
      <c r="D32" s="72"/>
      <c r="E32" s="72"/>
      <c r="F32" s="72"/>
      <c r="G32" s="72"/>
      <c r="H32" s="72"/>
      <c r="I32" s="72"/>
    </row>
    <row r="33" spans="1:9" x14ac:dyDescent="0.2">
      <c r="A33" s="64"/>
      <c r="B33" s="65"/>
      <c r="C33" s="65"/>
      <c r="D33" s="72"/>
      <c r="E33" s="72"/>
      <c r="F33" s="72"/>
      <c r="G33" s="72"/>
      <c r="H33" s="72"/>
      <c r="I33" s="72"/>
    </row>
    <row r="34" spans="1:9" x14ac:dyDescent="0.2">
      <c r="A34" s="64"/>
      <c r="B34" s="65"/>
      <c r="C34" s="65"/>
      <c r="D34" s="72"/>
      <c r="E34" s="72"/>
      <c r="F34" s="72"/>
      <c r="G34" s="72"/>
      <c r="H34" s="72"/>
      <c r="I34" s="72"/>
    </row>
    <row r="35" spans="1:9" x14ac:dyDescent="0.2">
      <c r="A35" s="64"/>
      <c r="B35" s="65"/>
      <c r="C35" s="65"/>
      <c r="D35" s="72"/>
      <c r="E35" s="72"/>
      <c r="F35" s="72"/>
      <c r="G35" s="72"/>
      <c r="H35" s="72"/>
      <c r="I35" s="72"/>
    </row>
    <row r="36" spans="1:9" x14ac:dyDescent="0.2">
      <c r="A36" s="64"/>
      <c r="B36" s="65"/>
      <c r="C36" s="65"/>
      <c r="D36" s="72"/>
      <c r="E36" s="72"/>
      <c r="F36" s="72"/>
      <c r="G36" s="72"/>
      <c r="H36" s="72"/>
      <c r="I36" s="72"/>
    </row>
    <row r="37" spans="1:9" x14ac:dyDescent="0.2">
      <c r="A37" s="64"/>
      <c r="B37" s="65"/>
      <c r="C37" s="65"/>
      <c r="D37" s="72"/>
      <c r="E37" s="72"/>
      <c r="F37" s="72"/>
      <c r="G37" s="72"/>
      <c r="H37" s="72"/>
      <c r="I37" s="72"/>
    </row>
    <row r="38" spans="1:9" x14ac:dyDescent="0.2">
      <c r="A38" s="64"/>
      <c r="B38" s="65"/>
      <c r="C38" s="65"/>
      <c r="D38" s="72"/>
      <c r="E38" s="72"/>
      <c r="F38" s="72"/>
      <c r="G38" s="72"/>
      <c r="H38" s="72"/>
      <c r="I38" s="72"/>
    </row>
    <row r="39" spans="1:9" x14ac:dyDescent="0.2">
      <c r="A39" s="64"/>
      <c r="B39" s="65"/>
      <c r="C39" s="65"/>
      <c r="D39" s="72"/>
      <c r="E39" s="72"/>
      <c r="F39" s="72"/>
      <c r="G39" s="72"/>
      <c r="H39" s="72"/>
      <c r="I39" s="72"/>
    </row>
    <row r="40" spans="1:9" x14ac:dyDescent="0.2">
      <c r="A40" s="64"/>
      <c r="B40" s="65"/>
      <c r="C40" s="65"/>
      <c r="D40" s="72"/>
      <c r="E40" s="72"/>
      <c r="F40" s="72"/>
      <c r="G40" s="72"/>
      <c r="H40" s="72"/>
      <c r="I40" s="72"/>
    </row>
    <row r="41" spans="1:9" x14ac:dyDescent="0.2">
      <c r="A41" s="64"/>
      <c r="B41" s="65"/>
      <c r="C41" s="65"/>
      <c r="D41" s="72"/>
      <c r="E41" s="72"/>
      <c r="F41" s="72"/>
      <c r="G41" s="72"/>
      <c r="H41" s="72"/>
      <c r="I41" s="72"/>
    </row>
    <row r="42" spans="1:9" x14ac:dyDescent="0.2">
      <c r="A42" s="64"/>
      <c r="B42" s="65"/>
      <c r="C42" s="65"/>
      <c r="D42" s="72"/>
      <c r="E42" s="72"/>
      <c r="F42" s="72"/>
      <c r="G42" s="72"/>
      <c r="H42" s="72"/>
      <c r="I42" s="72"/>
    </row>
    <row r="43" spans="1:9" x14ac:dyDescent="0.2">
      <c r="A43" s="64"/>
      <c r="B43" s="65"/>
      <c r="C43" s="65"/>
      <c r="D43" s="72"/>
      <c r="E43" s="72"/>
      <c r="F43" s="72"/>
      <c r="G43" s="72"/>
      <c r="H43" s="72"/>
      <c r="I43" s="72"/>
    </row>
    <row r="44" spans="1:9" x14ac:dyDescent="0.2">
      <c r="A44" s="64"/>
      <c r="B44" s="65"/>
      <c r="C44" s="65"/>
      <c r="D44" s="72"/>
      <c r="E44" s="72"/>
      <c r="F44" s="72"/>
      <c r="G44" s="72"/>
      <c r="H44" s="72"/>
      <c r="I44" s="72"/>
    </row>
    <row r="45" spans="1:9" x14ac:dyDescent="0.2">
      <c r="A45" s="64"/>
      <c r="B45" s="65"/>
      <c r="C45" s="65"/>
      <c r="D45" s="72"/>
      <c r="E45" s="72"/>
      <c r="F45" s="72"/>
      <c r="G45" s="72"/>
      <c r="H45" s="72"/>
      <c r="I45" s="72"/>
    </row>
    <row r="46" spans="1:9" x14ac:dyDescent="0.2">
      <c r="A46" s="64"/>
      <c r="B46" s="65"/>
      <c r="C46" s="65"/>
      <c r="D46" s="72"/>
      <c r="E46" s="72"/>
      <c r="F46" s="72"/>
      <c r="G46" s="72"/>
      <c r="H46" s="72"/>
      <c r="I46" s="72"/>
    </row>
    <row r="47" spans="1:9" x14ac:dyDescent="0.2">
      <c r="A47" s="64"/>
      <c r="B47" s="65"/>
      <c r="C47" s="65"/>
      <c r="D47" s="72"/>
      <c r="E47" s="72"/>
      <c r="F47" s="72"/>
      <c r="G47" s="72"/>
      <c r="H47" s="72"/>
      <c r="I47" s="72"/>
    </row>
    <row r="48" spans="1:9" x14ac:dyDescent="0.2">
      <c r="A48" s="64"/>
      <c r="B48" s="65"/>
      <c r="C48" s="65"/>
      <c r="D48" s="72"/>
      <c r="E48" s="72"/>
      <c r="F48" s="72"/>
      <c r="G48" s="72"/>
      <c r="H48" s="72"/>
      <c r="I48" s="72"/>
    </row>
    <row r="49" spans="1:9" x14ac:dyDescent="0.2">
      <c r="A49" s="64"/>
      <c r="B49" s="65"/>
      <c r="C49" s="65"/>
      <c r="D49" s="72"/>
      <c r="E49" s="72"/>
      <c r="F49" s="72"/>
      <c r="G49" s="72"/>
      <c r="H49" s="72"/>
      <c r="I49" s="72"/>
    </row>
    <row r="50" spans="1:9" x14ac:dyDescent="0.2">
      <c r="A50" s="64"/>
      <c r="B50" s="65"/>
      <c r="C50" s="65"/>
      <c r="D50" s="72"/>
      <c r="E50" s="72"/>
      <c r="F50" s="72"/>
      <c r="G50" s="72"/>
      <c r="H50" s="72"/>
      <c r="I50" s="72"/>
    </row>
    <row r="51" spans="1:9" x14ac:dyDescent="0.2">
      <c r="A51" s="64"/>
      <c r="B51" s="65"/>
      <c r="C51" s="65"/>
      <c r="D51" s="72"/>
      <c r="E51" s="72"/>
      <c r="F51" s="72"/>
      <c r="G51" s="72"/>
      <c r="H51" s="72"/>
      <c r="I51" s="72"/>
    </row>
    <row r="52" spans="1:9" x14ac:dyDescent="0.2">
      <c r="A52" s="64"/>
      <c r="B52" s="65"/>
      <c r="C52" s="65"/>
      <c r="D52" s="72"/>
      <c r="E52" s="72"/>
      <c r="F52" s="72"/>
      <c r="G52" s="72"/>
      <c r="H52" s="72"/>
      <c r="I52" s="72"/>
    </row>
    <row r="53" spans="1:9" x14ac:dyDescent="0.2">
      <c r="A53" s="64"/>
      <c r="B53" s="65"/>
      <c r="C53" s="65"/>
      <c r="D53" s="72"/>
      <c r="E53" s="72"/>
      <c r="F53" s="72"/>
      <c r="G53" s="72"/>
      <c r="H53" s="72"/>
      <c r="I53" s="72"/>
    </row>
    <row r="54" spans="1:9" x14ac:dyDescent="0.2">
      <c r="A54" s="64"/>
      <c r="B54" s="65"/>
      <c r="C54" s="65"/>
      <c r="D54" s="72"/>
      <c r="E54" s="72"/>
      <c r="F54" s="72"/>
      <c r="G54" s="72"/>
      <c r="H54" s="72"/>
      <c r="I54" s="72"/>
    </row>
    <row r="55" spans="1:9" x14ac:dyDescent="0.2">
      <c r="A55" s="64"/>
      <c r="B55" s="65"/>
      <c r="C55" s="65"/>
      <c r="D55" s="72"/>
      <c r="E55" s="72"/>
      <c r="F55" s="72"/>
      <c r="G55" s="72"/>
      <c r="H55" s="72"/>
      <c r="I55" s="72"/>
    </row>
    <row r="56" spans="1:9" x14ac:dyDescent="0.2">
      <c r="A56" s="64"/>
      <c r="B56" s="65"/>
      <c r="C56" s="65"/>
      <c r="D56" s="72"/>
      <c r="E56" s="72"/>
      <c r="F56" s="72"/>
      <c r="G56" s="72"/>
      <c r="H56" s="72"/>
      <c r="I56" s="72"/>
    </row>
    <row r="57" spans="1:9" x14ac:dyDescent="0.2">
      <c r="A57" s="64"/>
      <c r="B57" s="65"/>
      <c r="C57" s="65"/>
      <c r="D57" s="72"/>
      <c r="E57" s="72"/>
      <c r="F57" s="72"/>
      <c r="G57" s="72"/>
      <c r="H57" s="72"/>
      <c r="I57" s="72"/>
    </row>
    <row r="58" spans="1:9" x14ac:dyDescent="0.2">
      <c r="A58" s="64"/>
      <c r="B58" s="65"/>
      <c r="C58" s="65"/>
      <c r="D58" s="72"/>
      <c r="E58" s="72"/>
      <c r="F58" s="72"/>
      <c r="G58" s="72"/>
      <c r="H58" s="72"/>
      <c r="I58" s="72"/>
    </row>
    <row r="59" spans="1:9" x14ac:dyDescent="0.2">
      <c r="A59" s="64"/>
      <c r="B59" s="65"/>
      <c r="C59" s="65"/>
      <c r="D59" s="72"/>
      <c r="E59" s="72"/>
      <c r="F59" s="72"/>
      <c r="G59" s="72"/>
      <c r="H59" s="72"/>
      <c r="I59" s="72"/>
    </row>
    <row r="60" spans="1:9" x14ac:dyDescent="0.2">
      <c r="A60" s="64"/>
      <c r="B60" s="65"/>
      <c r="C60" s="65"/>
      <c r="D60" s="72"/>
      <c r="E60" s="72"/>
      <c r="F60" s="72"/>
      <c r="G60" s="72"/>
      <c r="H60" s="72"/>
      <c r="I60" s="72"/>
    </row>
    <row r="61" spans="1:9" x14ac:dyDescent="0.2">
      <c r="A61" s="64"/>
      <c r="B61" s="65"/>
      <c r="C61" s="65"/>
      <c r="D61" s="72"/>
      <c r="E61" s="72"/>
      <c r="F61" s="72"/>
      <c r="G61" s="72"/>
      <c r="H61" s="72"/>
      <c r="I61" s="72"/>
    </row>
    <row r="62" spans="1:9" x14ac:dyDescent="0.2">
      <c r="A62" s="64"/>
      <c r="B62" s="65"/>
      <c r="C62" s="65"/>
      <c r="D62" s="72"/>
      <c r="E62" s="72"/>
      <c r="F62" s="72"/>
      <c r="G62" s="72"/>
      <c r="H62" s="72"/>
      <c r="I62" s="72"/>
    </row>
    <row r="63" spans="1:9" x14ac:dyDescent="0.2">
      <c r="A63" s="64"/>
      <c r="B63" s="65"/>
      <c r="C63" s="65"/>
      <c r="D63" s="72"/>
      <c r="E63" s="72"/>
      <c r="F63" s="72"/>
      <c r="G63" s="72"/>
      <c r="H63" s="72"/>
      <c r="I63" s="72"/>
    </row>
    <row r="64" spans="1:9" x14ac:dyDescent="0.2">
      <c r="A64" s="64"/>
      <c r="B64" s="65"/>
      <c r="C64" s="65"/>
      <c r="D64" s="72"/>
      <c r="E64" s="72"/>
      <c r="F64" s="72"/>
      <c r="G64" s="72"/>
      <c r="H64" s="72"/>
      <c r="I64" s="72"/>
    </row>
    <row r="65" spans="1:9" x14ac:dyDescent="0.2">
      <c r="A65" s="64"/>
      <c r="B65" s="65"/>
      <c r="C65" s="65"/>
      <c r="D65" s="72"/>
      <c r="E65" s="72"/>
      <c r="F65" s="72"/>
      <c r="G65" s="72"/>
      <c r="H65" s="72"/>
      <c r="I65" s="72"/>
    </row>
    <row r="66" spans="1:9" x14ac:dyDescent="0.2">
      <c r="A66" s="64"/>
      <c r="B66" s="65"/>
      <c r="C66" s="65"/>
      <c r="D66" s="72"/>
      <c r="E66" s="72"/>
      <c r="F66" s="72"/>
      <c r="G66" s="72"/>
      <c r="H66" s="72"/>
      <c r="I66" s="85"/>
    </row>
    <row r="67" spans="1:9" x14ac:dyDescent="0.2">
      <c r="A67" s="64"/>
      <c r="B67" s="65"/>
      <c r="C67" s="65"/>
      <c r="D67" s="72"/>
      <c r="E67" s="72"/>
      <c r="F67" s="72"/>
      <c r="G67" s="72"/>
      <c r="H67" s="72"/>
      <c r="I67" s="72"/>
    </row>
    <row r="68" spans="1:9" x14ac:dyDescent="0.2">
      <c r="A68" s="64"/>
      <c r="B68" s="65"/>
      <c r="C68" s="65"/>
      <c r="D68" s="72"/>
      <c r="E68" s="72"/>
      <c r="F68" s="72"/>
      <c r="G68" s="72"/>
      <c r="H68" s="72"/>
      <c r="I68" s="72"/>
    </row>
    <row r="69" spans="1:9" x14ac:dyDescent="0.2">
      <c r="A69" s="64"/>
      <c r="B69" s="65"/>
      <c r="C69" s="65"/>
      <c r="D69" s="72"/>
      <c r="E69" s="72"/>
      <c r="F69" s="72"/>
      <c r="G69" s="72"/>
      <c r="H69" s="72"/>
      <c r="I69" s="72"/>
    </row>
    <row r="70" spans="1:9" x14ac:dyDescent="0.2">
      <c r="A70" s="64"/>
      <c r="B70" s="65"/>
      <c r="C70" s="65"/>
      <c r="D70" s="72"/>
      <c r="E70" s="72"/>
      <c r="F70" s="72"/>
      <c r="G70" s="72"/>
      <c r="H70" s="72"/>
      <c r="I70" s="72"/>
    </row>
    <row r="71" spans="1:9" x14ac:dyDescent="0.2">
      <c r="A71" s="64"/>
      <c r="B71" s="65"/>
      <c r="C71" s="65"/>
      <c r="D71" s="72"/>
      <c r="E71" s="72"/>
      <c r="F71" s="72"/>
      <c r="G71" s="72"/>
      <c r="H71" s="72"/>
      <c r="I71" s="72"/>
    </row>
    <row r="72" spans="1:9" x14ac:dyDescent="0.2">
      <c r="A72" s="64"/>
      <c r="B72" s="65"/>
      <c r="C72" s="65"/>
      <c r="D72" s="72"/>
      <c r="E72" s="72"/>
      <c r="F72" s="72"/>
      <c r="G72" s="72"/>
      <c r="H72" s="72"/>
      <c r="I72" s="85"/>
    </row>
    <row r="73" spans="1:9" x14ac:dyDescent="0.2">
      <c r="A73" s="64"/>
      <c r="B73" s="65"/>
      <c r="C73" s="65"/>
      <c r="D73" s="72"/>
      <c r="E73" s="72"/>
      <c r="F73" s="72"/>
      <c r="G73" s="72"/>
      <c r="H73" s="72"/>
      <c r="I73" s="85"/>
    </row>
    <row r="74" spans="1:9" x14ac:dyDescent="0.2">
      <c r="A74" s="64"/>
      <c r="B74" s="65"/>
      <c r="C74" s="65"/>
      <c r="D74" s="72"/>
      <c r="E74" s="72"/>
      <c r="F74" s="72"/>
      <c r="G74" s="72"/>
      <c r="H74" s="72"/>
      <c r="I74" s="72"/>
    </row>
    <row r="75" spans="1:9" x14ac:dyDescent="0.2">
      <c r="A75" s="64"/>
      <c r="B75" s="65"/>
      <c r="C75" s="65"/>
      <c r="D75" s="72"/>
      <c r="E75" s="72"/>
      <c r="F75" s="72"/>
      <c r="G75" s="72"/>
      <c r="H75" s="72"/>
      <c r="I75" s="72"/>
    </row>
    <row r="76" spans="1:9" x14ac:dyDescent="0.2">
      <c r="A76" s="64"/>
      <c r="B76" s="65"/>
      <c r="C76" s="65"/>
      <c r="D76" s="72"/>
      <c r="E76" s="72"/>
      <c r="F76" s="72"/>
      <c r="G76" s="72"/>
      <c r="H76" s="72"/>
      <c r="I76" s="72"/>
    </row>
    <row r="77" spans="1:9" x14ac:dyDescent="0.2">
      <c r="A77" s="64"/>
      <c r="B77" s="65"/>
      <c r="C77" s="65"/>
      <c r="D77" s="72"/>
      <c r="E77" s="72"/>
      <c r="F77" s="72"/>
      <c r="G77" s="72"/>
      <c r="H77" s="72"/>
      <c r="I77" s="72"/>
    </row>
    <row r="78" spans="1:9" x14ac:dyDescent="0.2">
      <c r="A78" s="64"/>
      <c r="B78" s="65"/>
      <c r="C78" s="65"/>
      <c r="D78" s="72"/>
      <c r="E78" s="72"/>
      <c r="F78" s="72"/>
      <c r="G78" s="72"/>
      <c r="H78" s="72"/>
      <c r="I78" s="72"/>
    </row>
    <row r="79" spans="1:9" x14ac:dyDescent="0.2">
      <c r="A79" s="64"/>
      <c r="B79" s="65"/>
      <c r="C79" s="65"/>
      <c r="D79" s="72"/>
      <c r="E79" s="72"/>
      <c r="F79" s="72"/>
      <c r="G79" s="72"/>
      <c r="H79" s="72"/>
      <c r="I79" s="72"/>
    </row>
    <row r="80" spans="1:9" x14ac:dyDescent="0.2">
      <c r="A80" s="64"/>
      <c r="B80" s="65"/>
      <c r="C80" s="65"/>
      <c r="D80" s="72"/>
      <c r="E80" s="72"/>
      <c r="F80" s="72"/>
      <c r="G80" s="72"/>
      <c r="H80" s="72"/>
      <c r="I80" s="72"/>
    </row>
    <row r="81" spans="1:9" x14ac:dyDescent="0.2">
      <c r="A81" s="64"/>
      <c r="B81" s="65"/>
      <c r="C81" s="65"/>
      <c r="D81" s="72"/>
      <c r="E81" s="72"/>
      <c r="F81" s="72"/>
      <c r="G81" s="72"/>
      <c r="H81" s="72"/>
      <c r="I81" s="72"/>
    </row>
    <row r="82" spans="1:9" x14ac:dyDescent="0.2">
      <c r="A82" s="64"/>
      <c r="B82" s="65"/>
      <c r="C82" s="65"/>
      <c r="D82" s="72"/>
      <c r="E82" s="72"/>
      <c r="F82" s="72"/>
      <c r="G82" s="72"/>
      <c r="H82" s="72"/>
      <c r="I82" s="85"/>
    </row>
    <row r="83" spans="1:9" x14ac:dyDescent="0.2">
      <c r="A83" s="64"/>
      <c r="B83" s="65"/>
      <c r="C83" s="65"/>
      <c r="D83" s="72"/>
      <c r="E83" s="72"/>
      <c r="F83" s="72"/>
      <c r="G83" s="72"/>
      <c r="H83" s="72"/>
      <c r="I83" s="72"/>
    </row>
    <row r="84" spans="1:9" x14ac:dyDescent="0.2">
      <c r="A84" s="64"/>
      <c r="B84" s="65"/>
      <c r="C84" s="65"/>
      <c r="D84" s="72"/>
      <c r="E84" s="72"/>
      <c r="F84" s="72"/>
      <c r="G84" s="72"/>
      <c r="H84" s="72"/>
      <c r="I84" s="72"/>
    </row>
    <row r="85" spans="1:9" x14ac:dyDescent="0.2">
      <c r="A85" s="64"/>
      <c r="B85" s="65"/>
      <c r="C85" s="65"/>
      <c r="D85" s="72"/>
      <c r="E85" s="72"/>
      <c r="F85" s="72"/>
      <c r="G85" s="72"/>
      <c r="H85" s="72"/>
      <c r="I85" s="72"/>
    </row>
    <row r="86" spans="1:9" x14ac:dyDescent="0.2">
      <c r="A86" s="64"/>
      <c r="B86" s="65"/>
      <c r="C86" s="65"/>
      <c r="D86" s="72"/>
      <c r="E86" s="72"/>
      <c r="F86" s="72"/>
      <c r="G86" s="72"/>
      <c r="H86" s="72"/>
      <c r="I86" s="72"/>
    </row>
    <row r="87" spans="1:9" x14ac:dyDescent="0.2">
      <c r="A87" s="64"/>
      <c r="B87" s="65"/>
      <c r="C87" s="65"/>
      <c r="D87" s="72"/>
      <c r="E87" s="72"/>
      <c r="F87" s="72"/>
      <c r="G87" s="72"/>
      <c r="H87" s="72"/>
      <c r="I87" s="72"/>
    </row>
    <row r="88" spans="1:9" x14ac:dyDescent="0.2">
      <c r="A88" s="64"/>
      <c r="B88" s="65"/>
      <c r="C88" s="65"/>
      <c r="D88" s="72"/>
      <c r="E88" s="72"/>
      <c r="F88" s="72"/>
      <c r="G88" s="72"/>
      <c r="H88" s="72"/>
      <c r="I88" s="72"/>
    </row>
    <row r="89" spans="1:9" x14ac:dyDescent="0.2">
      <c r="A89" s="64"/>
      <c r="B89" s="65"/>
      <c r="C89" s="65"/>
      <c r="D89" s="72"/>
      <c r="E89" s="72"/>
      <c r="F89" s="72"/>
      <c r="G89" s="72"/>
      <c r="H89" s="72"/>
      <c r="I89" s="72"/>
    </row>
    <row r="90" spans="1:9" x14ac:dyDescent="0.2">
      <c r="A90" s="64"/>
      <c r="B90" s="65"/>
      <c r="C90" s="65"/>
      <c r="D90" s="72"/>
      <c r="E90" s="72"/>
      <c r="F90" s="72"/>
      <c r="G90" s="72"/>
      <c r="H90" s="72"/>
      <c r="I90" s="72"/>
    </row>
    <row r="91" spans="1:9" x14ac:dyDescent="0.2">
      <c r="A91" s="64"/>
      <c r="B91" s="65"/>
      <c r="C91" s="65"/>
      <c r="D91" s="72"/>
      <c r="E91" s="72"/>
      <c r="F91" s="72"/>
      <c r="G91" s="72"/>
      <c r="H91" s="72"/>
      <c r="I91" s="72"/>
    </row>
    <row r="92" spans="1:9" x14ac:dyDescent="0.2">
      <c r="A92" s="64"/>
      <c r="B92" s="65"/>
      <c r="C92" s="65"/>
      <c r="D92" s="72"/>
      <c r="E92" s="72"/>
      <c r="F92" s="72"/>
      <c r="G92" s="72"/>
      <c r="H92" s="72"/>
      <c r="I92" s="72"/>
    </row>
    <row r="93" spans="1:9" x14ac:dyDescent="0.2">
      <c r="A93" s="64"/>
      <c r="B93" s="65"/>
      <c r="C93" s="65"/>
      <c r="D93" s="72"/>
      <c r="E93" s="72"/>
      <c r="F93" s="72"/>
      <c r="G93" s="72"/>
      <c r="H93" s="72"/>
      <c r="I93" s="72"/>
    </row>
    <row r="94" spans="1:9" x14ac:dyDescent="0.2">
      <c r="A94" s="64"/>
      <c r="B94" s="65"/>
      <c r="C94" s="65"/>
      <c r="D94" s="72"/>
      <c r="E94" s="72"/>
      <c r="F94" s="72"/>
      <c r="G94" s="72"/>
      <c r="H94" s="72"/>
      <c r="I94" s="72"/>
    </row>
    <row r="95" spans="1:9" x14ac:dyDescent="0.2">
      <c r="A95" s="64"/>
      <c r="B95" s="65"/>
      <c r="C95" s="65"/>
      <c r="D95" s="72"/>
      <c r="E95" s="72"/>
      <c r="F95" s="72"/>
      <c r="G95" s="72"/>
      <c r="H95" s="72"/>
      <c r="I95" s="72"/>
    </row>
    <row r="96" spans="1:9" x14ac:dyDescent="0.2">
      <c r="A96" s="64"/>
      <c r="B96" s="65"/>
      <c r="C96" s="65"/>
      <c r="D96" s="72"/>
      <c r="E96" s="72"/>
      <c r="F96" s="72"/>
      <c r="G96" s="72"/>
      <c r="H96" s="72"/>
      <c r="I96" s="72"/>
    </row>
    <row r="97" spans="1:9" x14ac:dyDescent="0.2">
      <c r="A97" s="64"/>
      <c r="B97" s="65"/>
      <c r="C97" s="65"/>
      <c r="D97" s="72"/>
      <c r="E97" s="72"/>
      <c r="F97" s="72"/>
      <c r="G97" s="72"/>
      <c r="H97" s="72"/>
      <c r="I97" s="72"/>
    </row>
    <row r="98" spans="1:9" x14ac:dyDescent="0.2">
      <c r="A98" s="64"/>
      <c r="B98" s="65"/>
      <c r="C98" s="65"/>
      <c r="D98" s="72"/>
      <c r="E98" s="72"/>
      <c r="F98" s="72"/>
      <c r="G98" s="72"/>
      <c r="H98" s="72"/>
      <c r="I98" s="72"/>
    </row>
    <row r="99" spans="1:9" x14ac:dyDescent="0.2">
      <c r="A99" s="64"/>
      <c r="B99" s="65"/>
      <c r="C99" s="65"/>
      <c r="D99" s="72"/>
      <c r="E99" s="72"/>
      <c r="F99" s="72"/>
      <c r="G99" s="72"/>
      <c r="H99" s="72"/>
      <c r="I99" s="72"/>
    </row>
    <row r="100" spans="1:9" x14ac:dyDescent="0.2">
      <c r="A100" s="64"/>
      <c r="B100" s="65"/>
      <c r="C100" s="65"/>
      <c r="D100" s="72"/>
      <c r="E100" s="72"/>
      <c r="F100" s="72"/>
      <c r="G100" s="72"/>
      <c r="H100" s="72"/>
      <c r="I100" s="72"/>
    </row>
    <row r="101" spans="1:9" x14ac:dyDescent="0.2">
      <c r="A101" s="64"/>
      <c r="B101" s="65"/>
      <c r="C101" s="65"/>
      <c r="D101" s="72"/>
      <c r="E101" s="72"/>
      <c r="F101" s="72"/>
      <c r="G101" s="72"/>
      <c r="H101" s="72"/>
      <c r="I101" s="72"/>
    </row>
    <row r="102" spans="1:9" x14ac:dyDescent="0.2">
      <c r="A102" s="64"/>
      <c r="B102" s="65"/>
      <c r="C102" s="65"/>
      <c r="D102" s="72"/>
      <c r="E102" s="72"/>
      <c r="F102" s="72"/>
      <c r="G102" s="72"/>
      <c r="H102" s="72"/>
      <c r="I102" s="72"/>
    </row>
    <row r="103" spans="1:9" x14ac:dyDescent="0.2">
      <c r="A103" s="64"/>
      <c r="B103" s="65"/>
      <c r="C103" s="65"/>
      <c r="D103" s="72"/>
      <c r="E103" s="72"/>
      <c r="F103" s="72"/>
      <c r="G103" s="72"/>
      <c r="H103" s="72"/>
      <c r="I103" s="72"/>
    </row>
    <row r="104" spans="1:9" x14ac:dyDescent="0.2">
      <c r="A104" s="64"/>
      <c r="B104" s="65"/>
      <c r="C104" s="65"/>
      <c r="D104" s="72"/>
      <c r="E104" s="72"/>
      <c r="F104" s="72"/>
      <c r="G104" s="72"/>
      <c r="H104" s="72"/>
      <c r="I104" s="85"/>
    </row>
    <row r="105" spans="1:9" x14ac:dyDescent="0.2">
      <c r="A105" s="64"/>
      <c r="B105" s="65"/>
      <c r="C105" s="65"/>
      <c r="D105" s="72"/>
      <c r="E105" s="72"/>
      <c r="F105" s="72"/>
      <c r="G105" s="72"/>
      <c r="H105" s="72"/>
      <c r="I105" s="72"/>
    </row>
    <row r="106" spans="1:9" x14ac:dyDescent="0.2">
      <c r="A106" s="64"/>
      <c r="B106" s="65"/>
      <c r="C106" s="65"/>
      <c r="D106" s="72"/>
      <c r="E106" s="72"/>
      <c r="F106" s="72"/>
      <c r="G106" s="72"/>
      <c r="H106" s="72"/>
      <c r="I106" s="72"/>
    </row>
    <row r="107" spans="1:9" x14ac:dyDescent="0.2">
      <c r="A107" s="64"/>
      <c r="B107" s="65"/>
      <c r="C107" s="65"/>
      <c r="D107" s="72"/>
      <c r="E107" s="72"/>
      <c r="F107" s="72"/>
      <c r="G107" s="72"/>
      <c r="H107" s="72"/>
      <c r="I107" s="72"/>
    </row>
    <row r="108" spans="1:9" x14ac:dyDescent="0.2">
      <c r="A108" s="64"/>
      <c r="B108" s="65"/>
      <c r="C108" s="65"/>
      <c r="D108" s="72"/>
      <c r="E108" s="72"/>
      <c r="F108" s="72"/>
      <c r="G108" s="72"/>
      <c r="H108" s="72"/>
      <c r="I108" s="72"/>
    </row>
    <row r="109" spans="1:9" x14ac:dyDescent="0.2">
      <c r="A109" s="64"/>
      <c r="B109" s="65"/>
      <c r="C109" s="65"/>
      <c r="D109" s="72"/>
      <c r="E109" s="72"/>
      <c r="F109" s="72"/>
      <c r="G109" s="72"/>
      <c r="H109" s="72"/>
      <c r="I109" s="72"/>
    </row>
    <row r="110" spans="1:9" x14ac:dyDescent="0.2">
      <c r="A110" s="64"/>
      <c r="B110" s="65"/>
      <c r="C110" s="65"/>
      <c r="D110" s="72"/>
      <c r="E110" s="72"/>
      <c r="F110" s="72"/>
      <c r="G110" s="72"/>
      <c r="H110" s="72"/>
      <c r="I110" s="72"/>
    </row>
    <row r="111" spans="1:9" x14ac:dyDescent="0.2">
      <c r="A111" s="64"/>
      <c r="B111" s="65"/>
      <c r="C111" s="65"/>
      <c r="D111" s="72"/>
      <c r="E111" s="72"/>
      <c r="F111" s="72"/>
      <c r="G111" s="72"/>
      <c r="H111" s="72"/>
      <c r="I111" s="72"/>
    </row>
    <row r="112" spans="1:9" x14ac:dyDescent="0.2">
      <c r="A112" s="64"/>
      <c r="B112" s="65"/>
      <c r="C112" s="65"/>
      <c r="D112" s="72"/>
      <c r="E112" s="72"/>
      <c r="F112" s="72"/>
      <c r="G112" s="72"/>
      <c r="H112" s="72"/>
      <c r="I112" s="72"/>
    </row>
    <row r="113" spans="1:9" x14ac:dyDescent="0.2">
      <c r="A113" s="64"/>
      <c r="B113" s="65"/>
      <c r="C113" s="65"/>
      <c r="D113" s="72"/>
      <c r="E113" s="72"/>
      <c r="F113" s="72"/>
      <c r="G113" s="72"/>
      <c r="H113" s="72"/>
      <c r="I113" s="72"/>
    </row>
    <row r="114" spans="1:9" x14ac:dyDescent="0.2">
      <c r="A114" s="64"/>
      <c r="B114" s="65"/>
      <c r="C114" s="65"/>
      <c r="D114" s="72"/>
      <c r="E114" s="72"/>
      <c r="F114" s="72"/>
      <c r="G114" s="72"/>
      <c r="H114" s="72"/>
      <c r="I114" s="72"/>
    </row>
    <row r="115" spans="1:9" x14ac:dyDescent="0.2">
      <c r="A115" s="64"/>
      <c r="B115" s="65"/>
      <c r="C115" s="65"/>
      <c r="D115" s="72"/>
      <c r="E115" s="72"/>
      <c r="F115" s="72"/>
      <c r="G115" s="72"/>
      <c r="H115" s="72"/>
      <c r="I115" s="72"/>
    </row>
    <row r="116" spans="1:9" x14ac:dyDescent="0.2">
      <c r="A116" s="64"/>
      <c r="B116" s="65"/>
      <c r="C116" s="65"/>
      <c r="D116" s="72"/>
      <c r="E116" s="72"/>
      <c r="F116" s="72"/>
      <c r="G116" s="72"/>
      <c r="H116" s="72"/>
      <c r="I116" s="72"/>
    </row>
    <row r="117" spans="1:9" x14ac:dyDescent="0.2">
      <c r="A117" s="64"/>
      <c r="B117" s="65"/>
      <c r="C117" s="65"/>
      <c r="D117" s="72"/>
      <c r="E117" s="72"/>
      <c r="F117" s="72"/>
      <c r="G117" s="72"/>
      <c r="H117" s="72"/>
      <c r="I117" s="72"/>
    </row>
    <row r="118" spans="1:9" x14ac:dyDescent="0.2">
      <c r="A118" s="64"/>
      <c r="B118" s="65"/>
      <c r="C118" s="65"/>
      <c r="D118" s="72"/>
      <c r="E118" s="72"/>
      <c r="F118" s="72"/>
      <c r="G118" s="72"/>
      <c r="H118" s="72"/>
      <c r="I118" s="72"/>
    </row>
    <row r="119" spans="1:9" x14ac:dyDescent="0.2">
      <c r="A119" s="64"/>
      <c r="B119" s="65"/>
      <c r="C119" s="65"/>
      <c r="D119" s="72"/>
      <c r="E119" s="72"/>
      <c r="F119" s="72"/>
      <c r="G119" s="72"/>
      <c r="H119" s="72"/>
      <c r="I119" s="72"/>
    </row>
    <row r="120" spans="1:9" x14ac:dyDescent="0.2">
      <c r="A120" s="64"/>
      <c r="B120" s="65"/>
      <c r="C120" s="65"/>
      <c r="D120" s="72"/>
      <c r="E120" s="72"/>
      <c r="F120" s="72"/>
      <c r="G120" s="72"/>
      <c r="H120" s="72"/>
      <c r="I120" s="72"/>
    </row>
    <row r="121" spans="1:9" x14ac:dyDescent="0.2">
      <c r="A121" s="64"/>
      <c r="B121" s="65"/>
      <c r="C121" s="65"/>
      <c r="D121" s="72"/>
      <c r="E121" s="72"/>
      <c r="F121" s="72"/>
      <c r="G121" s="72"/>
      <c r="H121" s="72"/>
      <c r="I121" s="72"/>
    </row>
    <row r="122" spans="1:9" x14ac:dyDescent="0.2">
      <c r="A122" s="64"/>
      <c r="B122" s="65"/>
      <c r="C122" s="65"/>
      <c r="D122" s="72"/>
      <c r="E122" s="72"/>
      <c r="F122" s="72"/>
      <c r="G122" s="72"/>
      <c r="H122" s="72"/>
      <c r="I122" s="72"/>
    </row>
    <row r="123" spans="1:9" x14ac:dyDescent="0.2">
      <c r="A123" s="64"/>
      <c r="B123" s="65"/>
      <c r="C123" s="65"/>
      <c r="D123" s="72"/>
      <c r="E123" s="72"/>
      <c r="F123" s="72"/>
      <c r="G123" s="72"/>
      <c r="H123" s="72"/>
      <c r="I123" s="72"/>
    </row>
    <row r="124" spans="1:9" x14ac:dyDescent="0.2">
      <c r="A124" s="64"/>
      <c r="B124" s="65"/>
      <c r="C124" s="65"/>
      <c r="D124" s="72"/>
      <c r="E124" s="72"/>
      <c r="F124" s="72"/>
      <c r="G124" s="72"/>
      <c r="H124" s="72"/>
      <c r="I124" s="72"/>
    </row>
    <row r="125" spans="1:9" x14ac:dyDescent="0.2">
      <c r="A125" s="64"/>
      <c r="B125" s="65"/>
      <c r="C125" s="65"/>
      <c r="D125" s="72"/>
      <c r="E125" s="72"/>
      <c r="F125" s="72"/>
      <c r="G125" s="72"/>
      <c r="H125" s="72"/>
      <c r="I125" s="72"/>
    </row>
    <row r="126" spans="1:9" x14ac:dyDescent="0.2">
      <c r="A126" s="64"/>
      <c r="B126" s="65"/>
      <c r="C126" s="65"/>
      <c r="D126" s="72"/>
      <c r="E126" s="72"/>
      <c r="F126" s="72"/>
      <c r="G126" s="72"/>
      <c r="H126" s="72"/>
      <c r="I126" s="72"/>
    </row>
    <row r="127" spans="1:9" x14ac:dyDescent="0.2">
      <c r="A127" s="64"/>
      <c r="B127" s="65"/>
      <c r="C127" s="65"/>
      <c r="D127" s="72"/>
      <c r="E127" s="72"/>
      <c r="F127" s="72"/>
      <c r="G127" s="72"/>
      <c r="H127" s="72"/>
      <c r="I127" s="72"/>
    </row>
    <row r="128" spans="1:9" x14ac:dyDescent="0.2">
      <c r="A128" s="64"/>
      <c r="B128" s="65"/>
      <c r="C128" s="65"/>
      <c r="D128" s="72"/>
      <c r="E128" s="72"/>
      <c r="F128" s="72"/>
      <c r="G128" s="72"/>
      <c r="H128" s="72"/>
      <c r="I128" s="72"/>
    </row>
    <row r="129" spans="1:9" x14ac:dyDescent="0.2">
      <c r="A129" s="64"/>
      <c r="B129" s="65"/>
      <c r="C129" s="65"/>
      <c r="D129" s="72"/>
      <c r="E129" s="72"/>
      <c r="F129" s="72"/>
      <c r="G129" s="72"/>
      <c r="H129" s="72"/>
      <c r="I129" s="72"/>
    </row>
    <row r="130" spans="1:9" x14ac:dyDescent="0.2">
      <c r="A130" s="64"/>
      <c r="B130" s="65"/>
      <c r="C130" s="65"/>
      <c r="D130" s="72"/>
      <c r="E130" s="72"/>
      <c r="F130" s="72"/>
      <c r="G130" s="72"/>
      <c r="H130" s="72"/>
      <c r="I130" s="72"/>
    </row>
    <row r="131" spans="1:9" x14ac:dyDescent="0.2">
      <c r="A131" s="64"/>
      <c r="B131" s="65"/>
      <c r="C131" s="65"/>
      <c r="D131" s="72"/>
      <c r="E131" s="72"/>
      <c r="F131" s="72"/>
      <c r="G131" s="72"/>
      <c r="H131" s="72"/>
      <c r="I131" s="72"/>
    </row>
    <row r="132" spans="1:9" x14ac:dyDescent="0.2">
      <c r="A132" s="64"/>
      <c r="B132" s="65"/>
      <c r="C132" s="65"/>
      <c r="D132" s="72"/>
      <c r="E132" s="72"/>
      <c r="F132" s="72"/>
      <c r="G132" s="72"/>
      <c r="H132" s="72"/>
      <c r="I132" s="72"/>
    </row>
    <row r="133" spans="1:9" x14ac:dyDescent="0.2">
      <c r="A133" s="64"/>
      <c r="B133" s="65"/>
      <c r="C133" s="65"/>
      <c r="D133" s="72"/>
      <c r="E133" s="72"/>
      <c r="F133" s="72"/>
      <c r="G133" s="72"/>
      <c r="H133" s="72"/>
      <c r="I133" s="72"/>
    </row>
    <row r="134" spans="1:9" x14ac:dyDescent="0.2">
      <c r="A134" s="64"/>
      <c r="B134" s="65"/>
      <c r="C134" s="65"/>
      <c r="D134" s="72"/>
      <c r="E134" s="72"/>
      <c r="F134" s="72"/>
      <c r="G134" s="72"/>
      <c r="H134" s="72"/>
      <c r="I134" s="72"/>
    </row>
    <row r="135" spans="1:9" x14ac:dyDescent="0.2">
      <c r="A135" s="64"/>
      <c r="B135" s="65"/>
      <c r="C135" s="65"/>
      <c r="D135" s="72"/>
      <c r="E135" s="72"/>
      <c r="F135" s="72"/>
      <c r="G135" s="72"/>
      <c r="H135" s="72"/>
      <c r="I135" s="72"/>
    </row>
    <row r="136" spans="1:9" x14ac:dyDescent="0.2">
      <c r="A136" s="64"/>
      <c r="B136" s="65"/>
      <c r="C136" s="65"/>
      <c r="D136" s="72"/>
      <c r="E136" s="72"/>
      <c r="F136" s="72"/>
      <c r="G136" s="72"/>
      <c r="H136" s="72"/>
      <c r="I136" s="72"/>
    </row>
    <row r="137" spans="1:9" x14ac:dyDescent="0.2">
      <c r="A137" s="64"/>
      <c r="B137" s="65"/>
      <c r="C137" s="65"/>
      <c r="D137" s="72"/>
      <c r="E137" s="72"/>
      <c r="F137" s="72"/>
      <c r="G137" s="72"/>
      <c r="H137" s="72"/>
      <c r="I137" s="72"/>
    </row>
    <row r="138" spans="1:9" x14ac:dyDescent="0.2">
      <c r="A138" s="64"/>
      <c r="B138" s="65"/>
      <c r="C138" s="65"/>
      <c r="D138" s="72"/>
      <c r="E138" s="72"/>
      <c r="F138" s="72"/>
      <c r="G138" s="72"/>
      <c r="H138" s="72"/>
      <c r="I138" s="72"/>
    </row>
    <row r="139" spans="1:9" x14ac:dyDescent="0.2">
      <c r="A139" s="64"/>
      <c r="B139" s="65"/>
      <c r="C139" s="65"/>
      <c r="D139" s="72"/>
      <c r="E139" s="72"/>
      <c r="F139" s="72"/>
      <c r="G139" s="72"/>
      <c r="H139" s="72"/>
      <c r="I139" s="72"/>
    </row>
    <row r="140" spans="1:9" x14ac:dyDescent="0.2">
      <c r="A140" s="64"/>
      <c r="B140" s="65"/>
      <c r="C140" s="65"/>
      <c r="D140" s="72"/>
      <c r="E140" s="72"/>
      <c r="F140" s="72"/>
      <c r="G140" s="72"/>
      <c r="H140" s="72"/>
      <c r="I140" s="72"/>
    </row>
    <row r="141" spans="1:9" x14ac:dyDescent="0.2">
      <c r="A141" s="64"/>
      <c r="B141" s="65"/>
      <c r="C141" s="65"/>
      <c r="D141" s="72"/>
      <c r="E141" s="72"/>
      <c r="F141" s="72"/>
      <c r="G141" s="72"/>
      <c r="H141" s="72"/>
      <c r="I141" s="72"/>
    </row>
    <row r="142" spans="1:9" x14ac:dyDescent="0.2">
      <c r="A142" s="64"/>
      <c r="B142" s="65"/>
      <c r="C142" s="65"/>
      <c r="D142" s="72"/>
      <c r="E142" s="72"/>
      <c r="F142" s="72"/>
      <c r="G142" s="72"/>
      <c r="H142" s="72"/>
      <c r="I142" s="72"/>
    </row>
    <row r="143" spans="1:9" x14ac:dyDescent="0.2">
      <c r="A143" s="64"/>
      <c r="B143" s="65"/>
      <c r="C143" s="65"/>
      <c r="D143" s="72"/>
      <c r="E143" s="72"/>
      <c r="F143" s="72"/>
      <c r="G143" s="72"/>
      <c r="H143" s="72"/>
      <c r="I143" s="72"/>
    </row>
    <row r="144" spans="1:9" x14ac:dyDescent="0.2">
      <c r="A144" s="64"/>
      <c r="B144" s="65"/>
      <c r="C144" s="65"/>
      <c r="D144" s="72"/>
      <c r="E144" s="72"/>
      <c r="F144" s="72"/>
      <c r="G144" s="72"/>
      <c r="H144" s="72"/>
      <c r="I144" s="72"/>
    </row>
    <row r="145" spans="1:9" x14ac:dyDescent="0.2">
      <c r="A145" s="64"/>
      <c r="B145" s="65"/>
      <c r="C145" s="65"/>
      <c r="D145" s="72"/>
      <c r="E145" s="72"/>
      <c r="F145" s="72"/>
      <c r="G145" s="72"/>
      <c r="H145" s="72"/>
      <c r="I145" s="72"/>
    </row>
    <row r="146" spans="1:9" x14ac:dyDescent="0.2">
      <c r="A146" s="64"/>
      <c r="B146" s="65"/>
      <c r="C146" s="65"/>
      <c r="D146" s="72"/>
      <c r="E146" s="72"/>
      <c r="F146" s="72"/>
      <c r="G146" s="72"/>
      <c r="H146" s="72"/>
      <c r="I146" s="72"/>
    </row>
    <row r="147" spans="1:9" x14ac:dyDescent="0.2">
      <c r="A147" s="64"/>
      <c r="B147" s="65"/>
      <c r="C147" s="65"/>
      <c r="D147" s="72"/>
      <c r="E147" s="72"/>
      <c r="F147" s="72"/>
      <c r="G147" s="72"/>
      <c r="H147" s="72"/>
      <c r="I147" s="72"/>
    </row>
    <row r="148" spans="1:9" x14ac:dyDescent="0.2">
      <c r="A148" s="64"/>
      <c r="B148" s="65"/>
      <c r="C148" s="65"/>
      <c r="D148" s="72"/>
      <c r="E148" s="72"/>
      <c r="F148" s="72"/>
      <c r="G148" s="72"/>
      <c r="H148" s="72"/>
      <c r="I148" s="72"/>
    </row>
    <row r="149" spans="1:9" x14ac:dyDescent="0.2">
      <c r="A149" s="64"/>
      <c r="B149" s="65"/>
      <c r="C149" s="65"/>
      <c r="D149" s="72"/>
      <c r="E149" s="72"/>
      <c r="F149" s="72"/>
      <c r="G149" s="72"/>
      <c r="H149" s="72"/>
      <c r="I149" s="72"/>
    </row>
    <row r="150" spans="1:9" x14ac:dyDescent="0.2">
      <c r="A150" s="64"/>
      <c r="B150" s="65"/>
      <c r="C150" s="65"/>
      <c r="D150" s="72"/>
      <c r="E150" s="72"/>
      <c r="F150" s="72"/>
      <c r="G150" s="72"/>
      <c r="H150" s="72"/>
      <c r="I150" s="72"/>
    </row>
    <row r="151" spans="1:9" x14ac:dyDescent="0.2">
      <c r="A151" s="64"/>
      <c r="B151" s="65"/>
      <c r="C151" s="65"/>
      <c r="D151" s="72"/>
      <c r="E151" s="72"/>
      <c r="F151" s="72"/>
      <c r="G151" s="72"/>
      <c r="H151" s="72"/>
      <c r="I151" s="72"/>
    </row>
    <row r="152" spans="1:9" x14ac:dyDescent="0.2">
      <c r="A152" s="64"/>
      <c r="B152" s="65"/>
      <c r="C152" s="65"/>
      <c r="D152" s="72"/>
      <c r="E152" s="72"/>
      <c r="F152" s="72"/>
      <c r="G152" s="72"/>
      <c r="H152" s="72"/>
      <c r="I152" s="72"/>
    </row>
    <row r="153" spans="1:9" x14ac:dyDescent="0.2">
      <c r="A153" s="64"/>
      <c r="B153" s="65"/>
      <c r="C153" s="65"/>
      <c r="D153" s="72"/>
      <c r="E153" s="72"/>
      <c r="F153" s="72"/>
      <c r="G153" s="72"/>
      <c r="H153" s="72"/>
      <c r="I153" s="72"/>
    </row>
    <row r="154" spans="1:9" x14ac:dyDescent="0.2">
      <c r="A154" s="64"/>
      <c r="B154" s="65"/>
      <c r="C154" s="65"/>
      <c r="D154" s="72"/>
      <c r="E154" s="72"/>
      <c r="F154" s="72"/>
      <c r="G154" s="72"/>
      <c r="H154" s="72"/>
      <c r="I154" s="72"/>
    </row>
    <row r="155" spans="1:9" x14ac:dyDescent="0.2">
      <c r="A155" s="64"/>
      <c r="B155" s="65"/>
      <c r="C155" s="65"/>
      <c r="D155" s="72"/>
      <c r="E155" s="72"/>
      <c r="F155" s="72"/>
      <c r="G155" s="72"/>
      <c r="H155" s="72"/>
      <c r="I155" s="72"/>
    </row>
    <row r="156" spans="1:9" x14ac:dyDescent="0.2">
      <c r="A156" s="64"/>
      <c r="B156" s="65"/>
      <c r="C156" s="65"/>
      <c r="D156" s="72"/>
      <c r="E156" s="72"/>
      <c r="F156" s="72"/>
      <c r="G156" s="72"/>
      <c r="H156" s="72"/>
      <c r="I156" s="85"/>
    </row>
    <row r="157" spans="1:9" x14ac:dyDescent="0.2">
      <c r="A157" s="64"/>
      <c r="B157" s="65"/>
      <c r="C157" s="65"/>
      <c r="D157" s="72"/>
      <c r="E157" s="72"/>
      <c r="F157" s="72"/>
      <c r="G157" s="72"/>
      <c r="H157" s="72"/>
      <c r="I157" s="72"/>
    </row>
    <row r="158" spans="1:9" x14ac:dyDescent="0.2">
      <c r="A158" s="64"/>
      <c r="B158" s="65"/>
      <c r="C158" s="65"/>
      <c r="D158" s="72"/>
      <c r="E158" s="72"/>
      <c r="F158" s="72"/>
      <c r="G158" s="72"/>
      <c r="H158" s="72"/>
      <c r="I158" s="72"/>
    </row>
    <row r="159" spans="1:9" x14ac:dyDescent="0.2">
      <c r="A159" s="64"/>
      <c r="B159" s="65"/>
      <c r="C159" s="65"/>
      <c r="D159" s="72"/>
      <c r="E159" s="72"/>
      <c r="F159" s="72"/>
      <c r="G159" s="72"/>
      <c r="H159" s="72"/>
      <c r="I159" s="72"/>
    </row>
    <row r="160" spans="1:9" x14ac:dyDescent="0.2">
      <c r="A160" s="64"/>
      <c r="B160" s="65"/>
      <c r="C160" s="65"/>
      <c r="D160" s="72"/>
      <c r="E160" s="72"/>
      <c r="F160" s="72"/>
      <c r="G160" s="72"/>
      <c r="H160" s="72"/>
      <c r="I160" s="72"/>
    </row>
    <row r="161" spans="1:9" x14ac:dyDescent="0.2">
      <c r="A161" s="64"/>
      <c r="B161" s="65"/>
      <c r="C161" s="65"/>
      <c r="D161" s="72"/>
      <c r="E161" s="72"/>
      <c r="F161" s="72"/>
      <c r="G161" s="72"/>
      <c r="H161" s="72"/>
      <c r="I161" s="72"/>
    </row>
    <row r="162" spans="1:9" x14ac:dyDescent="0.2">
      <c r="A162" s="64"/>
      <c r="B162" s="65"/>
      <c r="C162" s="65"/>
      <c r="D162" s="72"/>
      <c r="E162" s="72"/>
      <c r="F162" s="72"/>
      <c r="G162" s="72"/>
      <c r="H162" s="72"/>
      <c r="I162" s="72"/>
    </row>
    <row r="163" spans="1:9" x14ac:dyDescent="0.2">
      <c r="A163" s="64"/>
      <c r="B163" s="65"/>
      <c r="C163" s="65"/>
      <c r="D163" s="72"/>
      <c r="E163" s="72"/>
      <c r="F163" s="72"/>
      <c r="G163" s="72"/>
      <c r="H163" s="72"/>
      <c r="I163" s="72"/>
    </row>
    <row r="164" spans="1:9" x14ac:dyDescent="0.2">
      <c r="A164" s="64"/>
      <c r="B164" s="65"/>
      <c r="C164" s="65"/>
      <c r="D164" s="72"/>
      <c r="E164" s="72"/>
      <c r="F164" s="72"/>
      <c r="G164" s="72"/>
      <c r="H164" s="72"/>
      <c r="I164" s="72"/>
    </row>
    <row r="165" spans="1:9" x14ac:dyDescent="0.2">
      <c r="A165" s="64"/>
      <c r="B165" s="65"/>
      <c r="C165" s="65"/>
      <c r="D165" s="72"/>
      <c r="E165" s="72"/>
      <c r="F165" s="72"/>
      <c r="G165" s="72"/>
      <c r="H165" s="72"/>
      <c r="I165" s="72"/>
    </row>
    <row r="166" spans="1:9" x14ac:dyDescent="0.2">
      <c r="A166" s="64"/>
      <c r="B166" s="65"/>
      <c r="C166" s="65"/>
      <c r="D166" s="72"/>
      <c r="E166" s="72"/>
      <c r="F166" s="72"/>
      <c r="G166" s="72"/>
      <c r="H166" s="72"/>
      <c r="I166" s="72"/>
    </row>
    <row r="167" spans="1:9" x14ac:dyDescent="0.2">
      <c r="A167" s="64"/>
      <c r="B167" s="65"/>
      <c r="C167" s="65"/>
      <c r="D167" s="72"/>
      <c r="E167" s="72"/>
      <c r="F167" s="72"/>
      <c r="G167" s="72"/>
      <c r="H167" s="72"/>
      <c r="I167" s="72"/>
    </row>
    <row r="168" spans="1:9" x14ac:dyDescent="0.2">
      <c r="A168" s="64"/>
      <c r="B168" s="65"/>
      <c r="C168" s="65"/>
      <c r="D168" s="72"/>
      <c r="E168" s="72"/>
      <c r="F168" s="72"/>
      <c r="G168" s="72"/>
      <c r="H168" s="72"/>
      <c r="I168" s="72"/>
    </row>
    <row r="169" spans="1:9" x14ac:dyDescent="0.2">
      <c r="A169" s="64"/>
      <c r="B169" s="65"/>
      <c r="C169" s="65"/>
      <c r="D169" s="72"/>
      <c r="E169" s="72"/>
      <c r="F169" s="72"/>
      <c r="G169" s="72"/>
      <c r="H169" s="72"/>
      <c r="I169" s="72"/>
    </row>
    <row r="170" spans="1:9" x14ac:dyDescent="0.2">
      <c r="A170" s="64"/>
      <c r="B170" s="65"/>
      <c r="C170" s="65"/>
      <c r="D170" s="72"/>
      <c r="E170" s="72"/>
      <c r="F170" s="72"/>
      <c r="G170" s="72"/>
      <c r="H170" s="72"/>
      <c r="I170" s="72"/>
    </row>
    <row r="171" spans="1:9" x14ac:dyDescent="0.2">
      <c r="A171" s="64"/>
      <c r="B171" s="65"/>
      <c r="C171" s="65"/>
      <c r="D171" s="72"/>
      <c r="E171" s="72"/>
      <c r="F171" s="72"/>
      <c r="G171" s="72"/>
      <c r="H171" s="72"/>
      <c r="I171" s="72"/>
    </row>
    <row r="172" spans="1:9" x14ac:dyDescent="0.2">
      <c r="A172" s="64"/>
      <c r="B172" s="65"/>
      <c r="C172" s="65"/>
      <c r="D172" s="72"/>
      <c r="E172" s="72"/>
      <c r="F172" s="72"/>
      <c r="G172" s="72"/>
      <c r="H172" s="72"/>
      <c r="I172" s="72"/>
    </row>
    <row r="173" spans="1:9" x14ac:dyDescent="0.2">
      <c r="A173" s="64"/>
      <c r="B173" s="65"/>
      <c r="C173" s="65"/>
      <c r="D173" s="72"/>
      <c r="E173" s="72"/>
      <c r="F173" s="72"/>
      <c r="G173" s="72"/>
      <c r="H173" s="72"/>
      <c r="I173" s="72"/>
    </row>
    <row r="174" spans="1:9" x14ac:dyDescent="0.2">
      <c r="A174" s="64"/>
      <c r="B174" s="65"/>
      <c r="C174" s="65"/>
      <c r="D174" s="72"/>
      <c r="E174" s="72"/>
      <c r="F174" s="72"/>
      <c r="G174" s="72"/>
      <c r="H174" s="72"/>
      <c r="I174" s="85"/>
    </row>
    <row r="175" spans="1:9" x14ac:dyDescent="0.2">
      <c r="A175" s="64"/>
      <c r="B175" s="65"/>
      <c r="C175" s="65"/>
      <c r="D175" s="72"/>
      <c r="E175" s="72"/>
      <c r="F175" s="72"/>
      <c r="G175" s="72"/>
      <c r="H175" s="72"/>
      <c r="I175" s="72"/>
    </row>
    <row r="176" spans="1:9" x14ac:dyDescent="0.2">
      <c r="A176" s="64"/>
      <c r="B176" s="65"/>
      <c r="C176" s="65"/>
      <c r="D176" s="72"/>
      <c r="E176" s="72"/>
      <c r="F176" s="72"/>
      <c r="G176" s="72"/>
      <c r="H176" s="72"/>
      <c r="I176" s="72"/>
    </row>
    <row r="177" spans="1:9" x14ac:dyDescent="0.2">
      <c r="A177" s="64"/>
      <c r="B177" s="65"/>
      <c r="C177" s="65"/>
      <c r="D177" s="72"/>
      <c r="E177" s="72"/>
      <c r="F177" s="72"/>
      <c r="G177" s="72"/>
      <c r="H177" s="72"/>
      <c r="I177" s="72"/>
    </row>
    <row r="178" spans="1:9" x14ac:dyDescent="0.2">
      <c r="A178" s="64"/>
      <c r="B178" s="65"/>
      <c r="C178" s="65"/>
      <c r="D178" s="72"/>
      <c r="E178" s="72"/>
      <c r="F178" s="72"/>
      <c r="G178" s="72"/>
      <c r="H178" s="72"/>
      <c r="I178" s="72"/>
    </row>
    <row r="179" spans="1:9" x14ac:dyDescent="0.2">
      <c r="A179" s="64"/>
      <c r="B179" s="65"/>
      <c r="C179" s="65"/>
      <c r="D179" s="72"/>
      <c r="E179" s="72"/>
      <c r="F179" s="72"/>
      <c r="G179" s="72"/>
      <c r="H179" s="72"/>
      <c r="I179" s="72"/>
    </row>
    <row r="180" spans="1:9" x14ac:dyDescent="0.2">
      <c r="A180" s="64"/>
      <c r="B180" s="65"/>
      <c r="C180" s="65"/>
      <c r="D180" s="72"/>
      <c r="E180" s="72"/>
      <c r="F180" s="72"/>
      <c r="G180" s="72"/>
      <c r="H180" s="72"/>
      <c r="I180" s="72"/>
    </row>
    <row r="181" spans="1:9" x14ac:dyDescent="0.2">
      <c r="A181" s="64"/>
      <c r="B181" s="65"/>
      <c r="C181" s="65"/>
      <c r="D181" s="72"/>
      <c r="E181" s="72"/>
      <c r="F181" s="72"/>
      <c r="G181" s="72"/>
      <c r="H181" s="72"/>
      <c r="I181" s="72"/>
    </row>
    <row r="182" spans="1:9" x14ac:dyDescent="0.2">
      <c r="A182" s="64"/>
      <c r="B182" s="65"/>
      <c r="C182" s="65"/>
      <c r="D182" s="72"/>
      <c r="E182" s="72"/>
      <c r="F182" s="72"/>
      <c r="G182" s="72"/>
      <c r="H182" s="72"/>
      <c r="I182" s="72"/>
    </row>
    <row r="183" spans="1:9" x14ac:dyDescent="0.2">
      <c r="A183" s="64"/>
      <c r="B183" s="65"/>
      <c r="C183" s="65"/>
      <c r="D183" s="72"/>
      <c r="E183" s="72"/>
      <c r="F183" s="72"/>
      <c r="G183" s="72"/>
      <c r="H183" s="72"/>
      <c r="I183" s="85"/>
    </row>
    <row r="184" spans="1:9" x14ac:dyDescent="0.2">
      <c r="A184" s="64"/>
      <c r="B184" s="65"/>
      <c r="C184" s="65"/>
      <c r="D184" s="72"/>
      <c r="E184" s="72"/>
      <c r="F184" s="72"/>
      <c r="G184" s="72"/>
      <c r="H184" s="72"/>
      <c r="I184" s="72"/>
    </row>
    <row r="185" spans="1:9" x14ac:dyDescent="0.2">
      <c r="A185" s="64"/>
      <c r="B185" s="65"/>
      <c r="C185" s="65"/>
      <c r="D185" s="72"/>
      <c r="E185" s="72"/>
      <c r="F185" s="72"/>
      <c r="G185" s="72"/>
      <c r="H185" s="72"/>
      <c r="I185" s="72"/>
    </row>
    <row r="186" spans="1:9" x14ac:dyDescent="0.2">
      <c r="A186" s="64"/>
      <c r="B186" s="65"/>
      <c r="C186" s="65"/>
      <c r="D186" s="72"/>
      <c r="E186" s="72"/>
      <c r="F186" s="72"/>
      <c r="G186" s="72"/>
      <c r="H186" s="72"/>
      <c r="I186" s="72"/>
    </row>
    <row r="187" spans="1:9" x14ac:dyDescent="0.2">
      <c r="A187" s="64"/>
      <c r="B187" s="65"/>
      <c r="C187" s="65"/>
      <c r="D187" s="72"/>
      <c r="E187" s="72"/>
      <c r="F187" s="72"/>
      <c r="G187" s="72"/>
      <c r="H187" s="72"/>
      <c r="I187" s="72"/>
    </row>
    <row r="188" spans="1:9" x14ac:dyDescent="0.2">
      <c r="A188" s="64"/>
      <c r="B188" s="65"/>
      <c r="C188" s="65"/>
      <c r="D188" s="72"/>
      <c r="E188" s="72"/>
      <c r="F188" s="72"/>
      <c r="G188" s="72"/>
      <c r="H188" s="72"/>
      <c r="I188" s="72"/>
    </row>
    <row r="189" spans="1:9" x14ac:dyDescent="0.2">
      <c r="A189" s="64"/>
      <c r="B189" s="65"/>
      <c r="C189" s="65"/>
      <c r="D189" s="72"/>
      <c r="E189" s="72"/>
      <c r="F189" s="72"/>
      <c r="G189" s="72"/>
      <c r="H189" s="72"/>
      <c r="I189" s="72"/>
    </row>
    <row r="190" spans="1:9" x14ac:dyDescent="0.2">
      <c r="A190" s="64"/>
      <c r="B190" s="65"/>
      <c r="C190" s="65"/>
      <c r="D190" s="72"/>
      <c r="E190" s="72"/>
      <c r="F190" s="72"/>
      <c r="G190" s="72"/>
      <c r="H190" s="72"/>
      <c r="I190" s="72"/>
    </row>
    <row r="191" spans="1:9" x14ac:dyDescent="0.2">
      <c r="A191" s="64"/>
      <c r="B191" s="65"/>
      <c r="C191" s="65"/>
      <c r="D191" s="72"/>
      <c r="E191" s="72"/>
      <c r="F191" s="72"/>
      <c r="G191" s="72"/>
      <c r="H191" s="72"/>
      <c r="I191" s="72"/>
    </row>
    <row r="192" spans="1:9" x14ac:dyDescent="0.2">
      <c r="A192" s="64"/>
      <c r="B192" s="65"/>
      <c r="C192" s="65"/>
      <c r="D192" s="72"/>
      <c r="E192" s="72"/>
      <c r="F192" s="72"/>
      <c r="G192" s="72"/>
      <c r="H192" s="72"/>
      <c r="I192" s="72"/>
    </row>
    <row r="193" spans="1:9" x14ac:dyDescent="0.2">
      <c r="A193" s="64"/>
      <c r="B193" s="65"/>
      <c r="C193" s="65"/>
      <c r="D193" s="72"/>
      <c r="E193" s="72"/>
      <c r="F193" s="72"/>
      <c r="G193" s="72"/>
      <c r="H193" s="72"/>
      <c r="I193" s="72"/>
    </row>
    <row r="194" spans="1:9" x14ac:dyDescent="0.2">
      <c r="A194" s="64"/>
      <c r="B194" s="65"/>
      <c r="C194" s="65"/>
      <c r="D194" s="72"/>
      <c r="E194" s="72"/>
      <c r="F194" s="72"/>
      <c r="G194" s="72"/>
      <c r="H194" s="72"/>
      <c r="I194" s="72"/>
    </row>
    <row r="195" spans="1:9" x14ac:dyDescent="0.2">
      <c r="A195" s="64"/>
      <c r="B195" s="65"/>
      <c r="C195" s="65"/>
      <c r="D195" s="72"/>
      <c r="E195" s="72"/>
      <c r="F195" s="72"/>
      <c r="G195" s="72"/>
      <c r="H195" s="72"/>
      <c r="I195" s="72"/>
    </row>
    <row r="196" spans="1:9" x14ac:dyDescent="0.2">
      <c r="A196" s="64"/>
      <c r="B196" s="65"/>
      <c r="C196" s="65"/>
      <c r="D196" s="72"/>
      <c r="E196" s="72"/>
      <c r="F196" s="72"/>
      <c r="G196" s="72"/>
      <c r="H196" s="72"/>
      <c r="I196" s="72"/>
    </row>
    <row r="197" spans="1:9" x14ac:dyDescent="0.2">
      <c r="A197" s="64"/>
      <c r="B197" s="65"/>
      <c r="C197" s="65"/>
      <c r="D197" s="72"/>
      <c r="E197" s="72"/>
      <c r="F197" s="72"/>
      <c r="G197" s="72"/>
      <c r="H197" s="72"/>
      <c r="I197" s="72"/>
    </row>
    <row r="198" spans="1:9" x14ac:dyDescent="0.2">
      <c r="A198" s="64"/>
      <c r="B198" s="65"/>
      <c r="C198" s="65"/>
      <c r="D198" s="72"/>
      <c r="E198" s="72"/>
      <c r="F198" s="72"/>
      <c r="G198" s="72"/>
      <c r="H198" s="72"/>
      <c r="I198" s="72"/>
    </row>
    <row r="199" spans="1:9" x14ac:dyDescent="0.2">
      <c r="A199" s="64"/>
      <c r="B199" s="65"/>
      <c r="C199" s="65"/>
      <c r="D199" s="72"/>
      <c r="E199" s="72"/>
      <c r="F199" s="72"/>
      <c r="G199" s="72"/>
      <c r="H199" s="72"/>
      <c r="I199" s="72"/>
    </row>
    <row r="200" spans="1:9" x14ac:dyDescent="0.2">
      <c r="A200" s="64"/>
      <c r="B200" s="65"/>
      <c r="C200" s="65"/>
      <c r="D200" s="72"/>
      <c r="E200" s="72"/>
      <c r="F200" s="72"/>
      <c r="G200" s="72"/>
      <c r="H200" s="72"/>
      <c r="I200" s="72"/>
    </row>
    <row r="201" spans="1:9" x14ac:dyDescent="0.2">
      <c r="A201" s="64"/>
      <c r="B201" s="65"/>
      <c r="C201" s="65"/>
      <c r="D201" s="72"/>
      <c r="E201" s="72"/>
      <c r="F201" s="72"/>
      <c r="G201" s="72"/>
      <c r="H201" s="72"/>
      <c r="I201" s="72"/>
    </row>
    <row r="202" spans="1:9" x14ac:dyDescent="0.2">
      <c r="A202" s="64"/>
      <c r="B202" s="65"/>
      <c r="C202" s="65"/>
      <c r="D202" s="72"/>
      <c r="E202" s="72"/>
      <c r="F202" s="72"/>
      <c r="G202" s="72"/>
      <c r="H202" s="72"/>
      <c r="I202" s="72"/>
    </row>
    <row r="203" spans="1:9" x14ac:dyDescent="0.2">
      <c r="A203" s="64"/>
      <c r="B203" s="65"/>
      <c r="C203" s="65"/>
      <c r="D203" s="72"/>
      <c r="E203" s="72"/>
      <c r="F203" s="72"/>
      <c r="G203" s="72"/>
      <c r="H203" s="72"/>
      <c r="I203" s="72"/>
    </row>
    <row r="204" spans="1:9" x14ac:dyDescent="0.2">
      <c r="A204" s="64"/>
      <c r="B204" s="65"/>
      <c r="C204" s="65"/>
      <c r="D204" s="72"/>
      <c r="E204" s="72"/>
      <c r="F204" s="72"/>
      <c r="G204" s="72"/>
      <c r="H204" s="72"/>
      <c r="I204" s="72"/>
    </row>
    <row r="205" spans="1:9" x14ac:dyDescent="0.2">
      <c r="A205" s="64"/>
      <c r="B205" s="65"/>
      <c r="C205" s="65"/>
      <c r="D205" s="72"/>
      <c r="E205" s="72"/>
      <c r="F205" s="72"/>
      <c r="G205" s="72"/>
      <c r="H205" s="72"/>
      <c r="I205" s="72"/>
    </row>
    <row r="206" spans="1:9" x14ac:dyDescent="0.2">
      <c r="A206" s="64"/>
      <c r="B206" s="65"/>
      <c r="C206" s="65"/>
      <c r="D206" s="72"/>
      <c r="E206" s="72"/>
      <c r="F206" s="72"/>
      <c r="G206" s="72"/>
      <c r="H206" s="72"/>
      <c r="I206" s="72"/>
    </row>
    <row r="207" spans="1:9" x14ac:dyDescent="0.2">
      <c r="A207" s="64"/>
      <c r="B207" s="65"/>
      <c r="C207" s="65"/>
      <c r="D207" s="72"/>
      <c r="E207" s="72"/>
      <c r="F207" s="72"/>
      <c r="G207" s="72"/>
      <c r="H207" s="72"/>
      <c r="I207" s="72"/>
    </row>
    <row r="208" spans="1:9" x14ac:dyDescent="0.2">
      <c r="A208" s="64"/>
      <c r="B208" s="65"/>
      <c r="C208" s="65"/>
      <c r="D208" s="72"/>
      <c r="E208" s="72"/>
      <c r="F208" s="72"/>
      <c r="G208" s="72"/>
      <c r="H208" s="72"/>
      <c r="I208" s="72"/>
    </row>
    <row r="209" spans="1:9" x14ac:dyDescent="0.2">
      <c r="A209" s="64"/>
      <c r="B209" s="65"/>
      <c r="C209" s="65"/>
      <c r="D209" s="72"/>
      <c r="E209" s="72"/>
      <c r="F209" s="72"/>
      <c r="G209" s="72"/>
      <c r="H209" s="72"/>
      <c r="I209" s="72"/>
    </row>
    <row r="210" spans="1:9" x14ac:dyDescent="0.2">
      <c r="A210" s="64"/>
      <c r="B210" s="65"/>
      <c r="C210" s="65"/>
      <c r="D210" s="72"/>
      <c r="E210" s="72"/>
      <c r="F210" s="72"/>
      <c r="G210" s="72"/>
      <c r="H210" s="72"/>
      <c r="I210" s="72"/>
    </row>
    <row r="211" spans="1:9" x14ac:dyDescent="0.2">
      <c r="A211" s="64"/>
      <c r="B211" s="65"/>
      <c r="C211" s="65"/>
      <c r="D211" s="72"/>
      <c r="E211" s="72"/>
      <c r="F211" s="72"/>
      <c r="G211" s="72"/>
      <c r="H211" s="72"/>
      <c r="I211" s="72"/>
    </row>
    <row r="212" spans="1:9" x14ac:dyDescent="0.2">
      <c r="A212" s="64"/>
      <c r="B212" s="65"/>
      <c r="C212" s="65"/>
      <c r="D212" s="72"/>
      <c r="E212" s="72"/>
      <c r="F212" s="72"/>
      <c r="G212" s="72"/>
      <c r="H212" s="72"/>
      <c r="I212" s="72"/>
    </row>
    <row r="213" spans="1:9" x14ac:dyDescent="0.2">
      <c r="A213" s="64"/>
      <c r="B213" s="65"/>
      <c r="C213" s="65"/>
      <c r="D213" s="72"/>
      <c r="E213" s="72"/>
      <c r="F213" s="72"/>
      <c r="G213" s="72"/>
      <c r="H213" s="72"/>
      <c r="I213" s="72"/>
    </row>
    <row r="214" spans="1:9" x14ac:dyDescent="0.2">
      <c r="A214" s="64"/>
      <c r="B214" s="65"/>
      <c r="C214" s="65"/>
      <c r="D214" s="72"/>
      <c r="E214" s="72"/>
      <c r="F214" s="72"/>
      <c r="G214" s="72"/>
      <c r="H214" s="72"/>
      <c r="I214" s="72"/>
    </row>
    <row r="215" spans="1:9" x14ac:dyDescent="0.2">
      <c r="A215" s="64"/>
      <c r="B215" s="65"/>
      <c r="C215" s="65"/>
      <c r="D215" s="72"/>
      <c r="E215" s="72"/>
      <c r="F215" s="72"/>
      <c r="G215" s="72"/>
      <c r="H215" s="72"/>
      <c r="I215" s="72"/>
    </row>
    <row r="216" spans="1:9" x14ac:dyDescent="0.2">
      <c r="A216" s="64"/>
      <c r="B216" s="65"/>
      <c r="C216" s="65"/>
      <c r="D216" s="72"/>
      <c r="E216" s="72"/>
      <c r="F216" s="72"/>
      <c r="G216" s="72"/>
      <c r="H216" s="72"/>
      <c r="I216" s="72"/>
    </row>
    <row r="217" spans="1:9" x14ac:dyDescent="0.2">
      <c r="A217" s="64"/>
      <c r="B217" s="65"/>
      <c r="C217" s="65"/>
      <c r="D217" s="72"/>
      <c r="E217" s="72"/>
      <c r="F217" s="72"/>
      <c r="G217" s="72"/>
      <c r="H217" s="72"/>
      <c r="I217" s="72"/>
    </row>
    <row r="218" spans="1:9" x14ac:dyDescent="0.2">
      <c r="A218" s="64"/>
      <c r="B218" s="65"/>
      <c r="C218" s="65"/>
      <c r="D218" s="72"/>
      <c r="E218" s="72"/>
      <c r="F218" s="72"/>
      <c r="G218" s="72"/>
      <c r="H218" s="72"/>
      <c r="I218" s="72"/>
    </row>
    <row r="219" spans="1:9" x14ac:dyDescent="0.2">
      <c r="A219" s="64"/>
      <c r="B219" s="65"/>
      <c r="C219" s="65"/>
      <c r="D219" s="72"/>
      <c r="E219" s="72"/>
      <c r="F219" s="72"/>
      <c r="G219" s="72"/>
      <c r="H219" s="72"/>
      <c r="I219" s="72"/>
    </row>
    <row r="220" spans="1:9" x14ac:dyDescent="0.2">
      <c r="A220" s="64"/>
      <c r="B220" s="65"/>
      <c r="C220" s="65"/>
      <c r="D220" s="72"/>
      <c r="E220" s="72"/>
      <c r="F220" s="72"/>
      <c r="G220" s="72"/>
      <c r="H220" s="72"/>
      <c r="I220" s="72"/>
    </row>
    <row r="221" spans="1:9" x14ac:dyDescent="0.2">
      <c r="A221" s="64"/>
      <c r="B221" s="65"/>
      <c r="C221" s="65"/>
      <c r="D221" s="72"/>
      <c r="E221" s="72"/>
      <c r="F221" s="72"/>
      <c r="G221" s="72"/>
      <c r="H221" s="72"/>
      <c r="I221" s="72"/>
    </row>
    <row r="222" spans="1:9" x14ac:dyDescent="0.2">
      <c r="A222" s="64"/>
      <c r="B222" s="65"/>
      <c r="C222" s="65"/>
      <c r="D222" s="72"/>
      <c r="E222" s="72"/>
      <c r="F222" s="72"/>
      <c r="G222" s="72"/>
      <c r="H222" s="72"/>
      <c r="I222" s="72"/>
    </row>
    <row r="223" spans="1:9" x14ac:dyDescent="0.2">
      <c r="A223" s="64"/>
      <c r="B223" s="65"/>
      <c r="C223" s="65"/>
      <c r="D223" s="72"/>
      <c r="E223" s="72"/>
      <c r="F223" s="72"/>
      <c r="G223" s="72"/>
      <c r="H223" s="72"/>
      <c r="I223" s="72"/>
    </row>
    <row r="224" spans="1:9" x14ac:dyDescent="0.2">
      <c r="A224" s="64"/>
      <c r="B224" s="65"/>
      <c r="C224" s="65"/>
      <c r="D224" s="72"/>
      <c r="E224" s="72"/>
      <c r="F224" s="72"/>
      <c r="G224" s="72"/>
      <c r="H224" s="72"/>
      <c r="I224" s="72"/>
    </row>
    <row r="225" spans="1:9" x14ac:dyDescent="0.2">
      <c r="A225" s="64"/>
      <c r="B225" s="65"/>
      <c r="C225" s="65"/>
      <c r="D225" s="72"/>
      <c r="E225" s="72"/>
      <c r="F225" s="72"/>
      <c r="G225" s="72"/>
      <c r="H225" s="72"/>
      <c r="I225" s="72"/>
    </row>
    <row r="226" spans="1:9" x14ac:dyDescent="0.2">
      <c r="A226" s="64"/>
      <c r="B226" s="65"/>
      <c r="C226" s="65"/>
      <c r="D226" s="72"/>
      <c r="E226" s="72"/>
      <c r="F226" s="72"/>
      <c r="G226" s="72"/>
      <c r="H226" s="72"/>
      <c r="I226" s="72"/>
    </row>
    <row r="227" spans="1:9" x14ac:dyDescent="0.2">
      <c r="A227" s="64"/>
      <c r="B227" s="65"/>
      <c r="C227" s="65"/>
      <c r="D227" s="72"/>
      <c r="E227" s="72"/>
      <c r="F227" s="72"/>
      <c r="G227" s="72"/>
      <c r="H227" s="72"/>
      <c r="I227" s="72"/>
    </row>
    <row r="228" spans="1:9" x14ac:dyDescent="0.2">
      <c r="A228" s="64"/>
      <c r="B228" s="65"/>
      <c r="C228" s="65"/>
      <c r="D228" s="72"/>
      <c r="E228" s="72"/>
      <c r="F228" s="72"/>
      <c r="G228" s="72"/>
      <c r="H228" s="72"/>
      <c r="I228" s="72"/>
    </row>
    <row r="229" spans="1:9" x14ac:dyDescent="0.2">
      <c r="A229" s="64"/>
      <c r="B229" s="65"/>
      <c r="C229" s="65"/>
      <c r="D229" s="72"/>
      <c r="E229" s="72"/>
      <c r="F229" s="72"/>
      <c r="G229" s="72"/>
      <c r="H229" s="72"/>
      <c r="I229" s="72"/>
    </row>
    <row r="230" spans="1:9" x14ac:dyDescent="0.2">
      <c r="A230" s="64"/>
      <c r="B230" s="65"/>
      <c r="C230" s="65"/>
      <c r="D230" s="72"/>
      <c r="E230" s="72"/>
      <c r="F230" s="72"/>
      <c r="G230" s="72"/>
      <c r="H230" s="72"/>
      <c r="I230" s="85"/>
    </row>
    <row r="231" spans="1:9" x14ac:dyDescent="0.2">
      <c r="A231" s="64"/>
      <c r="B231" s="65"/>
      <c r="C231" s="65"/>
      <c r="D231" s="72"/>
      <c r="E231" s="72"/>
      <c r="F231" s="72"/>
      <c r="G231" s="72"/>
      <c r="H231" s="72"/>
      <c r="I231" s="72"/>
    </row>
    <row r="232" spans="1:9" x14ac:dyDescent="0.2">
      <c r="A232" s="64"/>
      <c r="B232" s="65"/>
      <c r="C232" s="65"/>
      <c r="D232" s="72"/>
      <c r="E232" s="72"/>
      <c r="F232" s="72"/>
      <c r="G232" s="72"/>
      <c r="H232" s="72"/>
      <c r="I232" s="72"/>
    </row>
    <row r="233" spans="1:9" x14ac:dyDescent="0.2">
      <c r="A233" s="64"/>
      <c r="B233" s="65"/>
      <c r="C233" s="65"/>
      <c r="D233" s="72"/>
      <c r="E233" s="72"/>
      <c r="F233" s="72"/>
      <c r="G233" s="72"/>
      <c r="H233" s="72"/>
      <c r="I233" s="72"/>
    </row>
    <row r="234" spans="1:9" x14ac:dyDescent="0.2">
      <c r="A234" s="64"/>
      <c r="B234" s="65"/>
      <c r="C234" s="65"/>
      <c r="D234" s="72"/>
      <c r="E234" s="72"/>
      <c r="F234" s="72"/>
      <c r="G234" s="72"/>
      <c r="H234" s="72"/>
      <c r="I234" s="72"/>
    </row>
    <row r="235" spans="1:9" x14ac:dyDescent="0.2">
      <c r="A235" s="64"/>
      <c r="B235" s="65"/>
      <c r="C235" s="65"/>
      <c r="D235" s="72"/>
      <c r="E235" s="72"/>
      <c r="F235" s="72"/>
      <c r="G235" s="72"/>
      <c r="H235" s="72"/>
      <c r="I235" s="72"/>
    </row>
    <row r="236" spans="1:9" x14ac:dyDescent="0.2">
      <c r="A236" s="64"/>
      <c r="B236" s="65"/>
      <c r="C236" s="65"/>
      <c r="D236" s="72"/>
      <c r="E236" s="72"/>
      <c r="F236" s="72"/>
      <c r="G236" s="72"/>
      <c r="H236" s="72"/>
      <c r="I236" s="72"/>
    </row>
    <row r="237" spans="1:9" x14ac:dyDescent="0.2">
      <c r="A237" s="64"/>
      <c r="B237" s="65"/>
      <c r="C237" s="65"/>
      <c r="D237" s="72"/>
      <c r="E237" s="72"/>
      <c r="F237" s="72"/>
      <c r="G237" s="72"/>
      <c r="H237" s="72"/>
      <c r="I237" s="72"/>
    </row>
    <row r="238" spans="1:9" x14ac:dyDescent="0.2">
      <c r="A238" s="64"/>
      <c r="B238" s="65"/>
      <c r="C238" s="65"/>
      <c r="D238" s="72"/>
      <c r="E238" s="72"/>
      <c r="F238" s="72"/>
      <c r="G238" s="72"/>
      <c r="H238" s="72"/>
      <c r="I238" s="72"/>
    </row>
    <row r="239" spans="1:9" x14ac:dyDescent="0.2">
      <c r="A239" s="64"/>
      <c r="B239" s="65"/>
      <c r="C239" s="65"/>
      <c r="D239" s="72"/>
      <c r="E239" s="72"/>
      <c r="F239" s="72"/>
      <c r="G239" s="72"/>
      <c r="H239" s="72"/>
      <c r="I239" s="72"/>
    </row>
    <row r="240" spans="1:9" x14ac:dyDescent="0.2">
      <c r="A240" s="64"/>
      <c r="B240" s="65"/>
      <c r="C240" s="65"/>
      <c r="D240" s="72"/>
      <c r="E240" s="72"/>
      <c r="F240" s="72"/>
      <c r="G240" s="72"/>
      <c r="H240" s="72"/>
      <c r="I240" s="72"/>
    </row>
    <row r="241" spans="1:9" x14ac:dyDescent="0.2">
      <c r="A241" s="64"/>
      <c r="B241" s="65"/>
      <c r="C241" s="65"/>
      <c r="D241" s="72"/>
      <c r="E241" s="72"/>
      <c r="F241" s="72"/>
      <c r="G241" s="72"/>
      <c r="H241" s="72"/>
      <c r="I241" s="72"/>
    </row>
    <row r="242" spans="1:9" x14ac:dyDescent="0.2">
      <c r="A242" s="64"/>
      <c r="B242" s="65"/>
      <c r="C242" s="65"/>
      <c r="D242" s="72"/>
      <c r="E242" s="72"/>
      <c r="F242" s="72"/>
      <c r="G242" s="72"/>
      <c r="H242" s="72"/>
      <c r="I242" s="72"/>
    </row>
    <row r="243" spans="1:9" x14ac:dyDescent="0.2">
      <c r="A243" s="64"/>
      <c r="B243" s="65"/>
      <c r="C243" s="65"/>
      <c r="D243" s="72"/>
      <c r="E243" s="72"/>
      <c r="F243" s="72"/>
      <c r="G243" s="72"/>
      <c r="H243" s="72"/>
      <c r="I243" s="72"/>
    </row>
    <row r="244" spans="1:9" x14ac:dyDescent="0.2">
      <c r="A244" s="64"/>
      <c r="B244" s="65"/>
      <c r="C244" s="65"/>
      <c r="D244" s="72"/>
      <c r="E244" s="72"/>
      <c r="F244" s="72"/>
      <c r="G244" s="72"/>
      <c r="H244" s="72"/>
      <c r="I244" s="72"/>
    </row>
    <row r="245" spans="1:9" x14ac:dyDescent="0.2">
      <c r="A245" s="64"/>
      <c r="B245" s="65"/>
      <c r="C245" s="65"/>
      <c r="D245" s="72"/>
      <c r="E245" s="72"/>
      <c r="F245" s="72"/>
      <c r="G245" s="72"/>
      <c r="H245" s="72"/>
      <c r="I245" s="72"/>
    </row>
    <row r="246" spans="1:9" x14ac:dyDescent="0.2">
      <c r="A246" s="64"/>
      <c r="B246" s="65"/>
      <c r="C246" s="65"/>
      <c r="D246" s="72"/>
      <c r="E246" s="72"/>
      <c r="F246" s="72"/>
      <c r="G246" s="72"/>
      <c r="H246" s="72"/>
      <c r="I246" s="85"/>
    </row>
    <row r="247" spans="1:9" x14ac:dyDescent="0.2">
      <c r="A247" s="64"/>
      <c r="B247" s="65"/>
      <c r="C247" s="65"/>
      <c r="D247" s="72"/>
      <c r="E247" s="72"/>
      <c r="F247" s="72"/>
      <c r="G247" s="72"/>
      <c r="H247" s="72"/>
      <c r="I247" s="72"/>
    </row>
    <row r="248" spans="1:9" x14ac:dyDescent="0.2">
      <c r="A248" s="64"/>
      <c r="B248" s="65"/>
      <c r="C248" s="65"/>
      <c r="D248" s="72"/>
      <c r="E248" s="72"/>
      <c r="F248" s="72"/>
      <c r="G248" s="72"/>
      <c r="H248" s="72"/>
      <c r="I248" s="72"/>
    </row>
    <row r="249" spans="1:9" x14ac:dyDescent="0.2">
      <c r="A249" s="64"/>
      <c r="B249" s="65"/>
      <c r="C249" s="65"/>
      <c r="D249" s="72"/>
      <c r="E249" s="72"/>
      <c r="F249" s="72"/>
      <c r="G249" s="72"/>
      <c r="H249" s="72"/>
      <c r="I249" s="72"/>
    </row>
    <row r="250" spans="1:9" x14ac:dyDescent="0.2">
      <c r="A250" s="64"/>
      <c r="B250" s="65"/>
      <c r="C250" s="65"/>
      <c r="D250" s="72"/>
      <c r="E250" s="72"/>
      <c r="F250" s="72"/>
      <c r="G250" s="72"/>
      <c r="H250" s="72"/>
      <c r="I250" s="72"/>
    </row>
    <row r="251" spans="1:9" x14ac:dyDescent="0.2">
      <c r="A251" s="64"/>
      <c r="B251" s="65"/>
      <c r="C251" s="65"/>
      <c r="D251" s="72"/>
      <c r="E251" s="72"/>
      <c r="F251" s="72"/>
      <c r="G251" s="72"/>
      <c r="H251" s="72"/>
      <c r="I251" s="72"/>
    </row>
    <row r="252" spans="1:9" x14ac:dyDescent="0.2">
      <c r="A252" s="64"/>
      <c r="B252" s="65"/>
      <c r="C252" s="65"/>
      <c r="D252" s="72"/>
      <c r="E252" s="72"/>
      <c r="F252" s="72"/>
      <c r="G252" s="72"/>
      <c r="H252" s="72"/>
      <c r="I252" s="72"/>
    </row>
    <row r="253" spans="1:9" x14ac:dyDescent="0.2">
      <c r="A253" s="64"/>
      <c r="B253" s="65"/>
      <c r="C253" s="65"/>
      <c r="D253" s="72"/>
      <c r="E253" s="72"/>
      <c r="F253" s="72"/>
      <c r="G253" s="72"/>
      <c r="H253" s="72"/>
      <c r="I253" s="72"/>
    </row>
    <row r="254" spans="1:9" x14ac:dyDescent="0.2">
      <c r="A254" s="64"/>
      <c r="B254" s="65"/>
      <c r="C254" s="65"/>
      <c r="D254" s="72"/>
      <c r="E254" s="72"/>
      <c r="F254" s="72"/>
      <c r="G254" s="72"/>
      <c r="H254" s="72"/>
      <c r="I254" s="72"/>
    </row>
    <row r="255" spans="1:9" x14ac:dyDescent="0.2">
      <c r="A255" s="64"/>
      <c r="B255" s="65"/>
      <c r="C255" s="65"/>
      <c r="D255" s="72"/>
      <c r="E255" s="72"/>
      <c r="F255" s="72"/>
      <c r="G255" s="72"/>
      <c r="H255" s="72"/>
      <c r="I255" s="72"/>
    </row>
    <row r="256" spans="1:9" x14ac:dyDescent="0.2">
      <c r="A256" s="64"/>
      <c r="B256" s="65"/>
      <c r="C256" s="65"/>
      <c r="D256" s="72"/>
      <c r="E256" s="72"/>
      <c r="F256" s="72"/>
      <c r="G256" s="72"/>
      <c r="H256" s="72"/>
      <c r="I256" s="72"/>
    </row>
    <row r="257" spans="1:9" x14ac:dyDescent="0.2">
      <c r="A257" s="64"/>
      <c r="B257" s="65"/>
      <c r="C257" s="65"/>
      <c r="D257" s="72"/>
      <c r="E257" s="72"/>
      <c r="F257" s="72"/>
      <c r="G257" s="72"/>
      <c r="H257" s="72"/>
      <c r="I257" s="72"/>
    </row>
    <row r="258" spans="1:9" x14ac:dyDescent="0.2">
      <c r="A258" s="64"/>
      <c r="B258" s="65"/>
      <c r="C258" s="65"/>
      <c r="D258" s="72"/>
      <c r="E258" s="72"/>
      <c r="F258" s="72"/>
      <c r="G258" s="72"/>
      <c r="H258" s="72"/>
      <c r="I258" s="72"/>
    </row>
    <row r="259" spans="1:9" x14ac:dyDescent="0.2">
      <c r="A259" s="64"/>
      <c r="B259" s="65"/>
      <c r="C259" s="65"/>
      <c r="D259" s="72"/>
      <c r="E259" s="72"/>
      <c r="F259" s="72"/>
      <c r="G259" s="72"/>
      <c r="H259" s="72"/>
      <c r="I259" s="72"/>
    </row>
    <row r="260" spans="1:9" x14ac:dyDescent="0.2">
      <c r="A260" s="64"/>
      <c r="B260" s="65"/>
      <c r="C260" s="65"/>
      <c r="D260" s="72"/>
      <c r="E260" s="72"/>
      <c r="F260" s="72"/>
      <c r="G260" s="72"/>
      <c r="H260" s="72"/>
      <c r="I260" s="72"/>
    </row>
    <row r="261" spans="1:9" x14ac:dyDescent="0.2">
      <c r="A261" s="64"/>
      <c r="B261" s="65"/>
      <c r="C261" s="65"/>
      <c r="D261" s="72"/>
      <c r="E261" s="72"/>
      <c r="F261" s="72"/>
      <c r="G261" s="72"/>
      <c r="H261" s="72"/>
      <c r="I261" s="72"/>
    </row>
    <row r="262" spans="1:9" x14ac:dyDescent="0.2">
      <c r="A262" s="64"/>
      <c r="B262" s="65"/>
      <c r="C262" s="65"/>
      <c r="D262" s="72"/>
      <c r="E262" s="72"/>
      <c r="F262" s="72"/>
      <c r="G262" s="72"/>
      <c r="H262" s="72"/>
      <c r="I262" s="72"/>
    </row>
    <row r="263" spans="1:9" x14ac:dyDescent="0.2">
      <c r="A263" s="64"/>
      <c r="B263" s="65"/>
      <c r="C263" s="65"/>
      <c r="D263" s="72"/>
      <c r="E263" s="72"/>
      <c r="F263" s="72"/>
      <c r="G263" s="72"/>
      <c r="H263" s="72"/>
      <c r="I263" s="72"/>
    </row>
    <row r="264" spans="1:9" x14ac:dyDescent="0.2">
      <c r="A264" s="64"/>
      <c r="B264" s="65"/>
      <c r="C264" s="65"/>
      <c r="D264" s="72"/>
      <c r="E264" s="72"/>
      <c r="F264" s="72"/>
      <c r="G264" s="72"/>
      <c r="H264" s="72"/>
      <c r="I264" s="72"/>
    </row>
    <row r="265" spans="1:9" x14ac:dyDescent="0.2">
      <c r="A265" s="64"/>
      <c r="B265" s="65"/>
      <c r="C265" s="65"/>
      <c r="D265" s="72"/>
      <c r="E265" s="72"/>
      <c r="F265" s="72"/>
      <c r="G265" s="72"/>
      <c r="H265" s="72"/>
      <c r="I265" s="72"/>
    </row>
    <row r="266" spans="1:9" x14ac:dyDescent="0.2">
      <c r="A266" s="64"/>
      <c r="B266" s="65"/>
      <c r="C266" s="65"/>
      <c r="D266" s="72"/>
      <c r="E266" s="72"/>
      <c r="F266" s="72"/>
      <c r="G266" s="72"/>
      <c r="H266" s="72"/>
      <c r="I266" s="72"/>
    </row>
    <row r="267" spans="1:9" x14ac:dyDescent="0.2">
      <c r="A267" s="64"/>
      <c r="B267" s="65"/>
      <c r="C267" s="65"/>
      <c r="D267" s="72"/>
      <c r="E267" s="72"/>
      <c r="F267" s="72"/>
      <c r="G267" s="72"/>
      <c r="H267" s="72"/>
      <c r="I267" s="72"/>
    </row>
    <row r="268" spans="1:9" x14ac:dyDescent="0.2">
      <c r="A268" s="64"/>
      <c r="B268" s="65"/>
      <c r="C268" s="65"/>
      <c r="D268" s="72"/>
      <c r="E268" s="72"/>
      <c r="F268" s="72"/>
      <c r="G268" s="72"/>
      <c r="H268" s="72"/>
      <c r="I268" s="72"/>
    </row>
    <row r="269" spans="1:9" x14ac:dyDescent="0.2">
      <c r="A269" s="64"/>
      <c r="B269" s="65"/>
      <c r="C269" s="65"/>
      <c r="D269" s="72"/>
      <c r="E269" s="72"/>
      <c r="F269" s="72"/>
      <c r="G269" s="72"/>
      <c r="H269" s="72"/>
      <c r="I269" s="72"/>
    </row>
    <row r="270" spans="1:9" x14ac:dyDescent="0.2">
      <c r="A270" s="64"/>
      <c r="B270" s="65"/>
      <c r="C270" s="65"/>
      <c r="D270" s="72"/>
      <c r="E270" s="72"/>
      <c r="F270" s="72"/>
      <c r="G270" s="72"/>
      <c r="H270" s="72"/>
      <c r="I270" s="72"/>
    </row>
    <row r="271" spans="1:9" x14ac:dyDescent="0.2">
      <c r="A271" s="64"/>
      <c r="B271" s="65"/>
      <c r="C271" s="65"/>
      <c r="D271" s="72"/>
      <c r="E271" s="72"/>
      <c r="F271" s="72"/>
      <c r="G271" s="72"/>
      <c r="H271" s="72"/>
      <c r="I271" s="72"/>
    </row>
    <row r="272" spans="1:9" x14ac:dyDescent="0.2">
      <c r="A272" s="64"/>
      <c r="B272" s="65"/>
      <c r="C272" s="65"/>
      <c r="D272" s="72"/>
      <c r="E272" s="72"/>
      <c r="F272" s="72"/>
      <c r="G272" s="72"/>
      <c r="H272" s="72"/>
      <c r="I272" s="72"/>
    </row>
    <row r="273" spans="1:9" x14ac:dyDescent="0.2">
      <c r="A273" s="64"/>
      <c r="B273" s="65"/>
      <c r="C273" s="65"/>
      <c r="D273" s="72"/>
      <c r="E273" s="72"/>
      <c r="F273" s="72"/>
      <c r="G273" s="72"/>
      <c r="H273" s="72"/>
      <c r="I273" s="72"/>
    </row>
    <row r="274" spans="1:9" x14ac:dyDescent="0.2">
      <c r="A274" s="64"/>
      <c r="B274" s="65"/>
      <c r="C274" s="65"/>
      <c r="D274" s="72"/>
      <c r="E274" s="72"/>
      <c r="F274" s="72"/>
      <c r="G274" s="72"/>
      <c r="H274" s="72"/>
      <c r="I274" s="72"/>
    </row>
    <row r="275" spans="1:9" x14ac:dyDescent="0.2">
      <c r="A275" s="64"/>
      <c r="B275" s="65"/>
      <c r="C275" s="65"/>
      <c r="D275" s="72"/>
      <c r="E275" s="72"/>
      <c r="F275" s="72"/>
      <c r="G275" s="72"/>
      <c r="H275" s="72"/>
      <c r="I275" s="72"/>
    </row>
    <row r="276" spans="1:9" x14ac:dyDescent="0.2">
      <c r="A276" s="64"/>
      <c r="B276" s="65"/>
      <c r="C276" s="65"/>
      <c r="D276" s="72"/>
      <c r="E276" s="72"/>
      <c r="F276" s="72"/>
      <c r="G276" s="72"/>
      <c r="H276" s="72"/>
      <c r="I276" s="72"/>
    </row>
    <row r="277" spans="1:9" x14ac:dyDescent="0.2">
      <c r="A277" s="64"/>
      <c r="B277" s="65"/>
      <c r="C277" s="65"/>
      <c r="D277" s="72"/>
      <c r="E277" s="72"/>
      <c r="F277" s="72"/>
      <c r="G277" s="72"/>
      <c r="H277" s="72"/>
      <c r="I277" s="72"/>
    </row>
    <row r="278" spans="1:9" x14ac:dyDescent="0.2">
      <c r="A278" s="64"/>
      <c r="B278" s="65"/>
      <c r="C278" s="65"/>
      <c r="D278" s="72"/>
      <c r="E278" s="72"/>
      <c r="F278" s="72"/>
      <c r="G278" s="72"/>
      <c r="H278" s="72"/>
      <c r="I278" s="72"/>
    </row>
    <row r="279" spans="1:9" x14ac:dyDescent="0.2">
      <c r="A279" s="64"/>
      <c r="B279" s="65"/>
      <c r="C279" s="65"/>
      <c r="D279" s="72"/>
      <c r="E279" s="72"/>
      <c r="F279" s="72"/>
      <c r="G279" s="72"/>
      <c r="H279" s="72"/>
      <c r="I279" s="72"/>
    </row>
    <row r="280" spans="1:9" x14ac:dyDescent="0.2">
      <c r="A280" s="64"/>
      <c r="B280" s="65"/>
      <c r="C280" s="65"/>
      <c r="D280" s="72"/>
      <c r="E280" s="72"/>
      <c r="F280" s="72"/>
      <c r="G280" s="72"/>
      <c r="H280" s="72"/>
      <c r="I280" s="72"/>
    </row>
    <row r="281" spans="1:9" x14ac:dyDescent="0.2">
      <c r="A281" s="64"/>
      <c r="B281" s="65"/>
      <c r="C281" s="65"/>
      <c r="D281" s="72"/>
      <c r="E281" s="72"/>
      <c r="F281" s="72"/>
      <c r="G281" s="72"/>
      <c r="H281" s="72"/>
      <c r="I281" s="72"/>
    </row>
    <row r="282" spans="1:9" x14ac:dyDescent="0.2">
      <c r="A282" s="64"/>
      <c r="B282" s="65"/>
      <c r="C282" s="65"/>
      <c r="D282" s="72"/>
      <c r="E282" s="72"/>
      <c r="F282" s="72"/>
      <c r="G282" s="72"/>
      <c r="H282" s="72"/>
      <c r="I282" s="72"/>
    </row>
    <row r="283" spans="1:9" x14ac:dyDescent="0.2">
      <c r="A283" s="64"/>
      <c r="B283" s="65"/>
      <c r="C283" s="65"/>
      <c r="D283" s="72"/>
      <c r="E283" s="72"/>
      <c r="F283" s="72"/>
      <c r="G283" s="72"/>
      <c r="H283" s="72"/>
      <c r="I283" s="72"/>
    </row>
    <row r="284" spans="1:9" x14ac:dyDescent="0.2">
      <c r="A284" s="64"/>
      <c r="B284" s="65"/>
      <c r="C284" s="65"/>
      <c r="D284" s="72"/>
      <c r="E284" s="72"/>
      <c r="F284" s="72"/>
      <c r="G284" s="72"/>
      <c r="H284" s="72"/>
      <c r="I284" s="72"/>
    </row>
    <row r="285" spans="1:9" x14ac:dyDescent="0.2">
      <c r="A285" s="64"/>
      <c r="B285" s="65"/>
      <c r="C285" s="65"/>
      <c r="D285" s="72"/>
      <c r="E285" s="72"/>
      <c r="F285" s="72"/>
      <c r="G285" s="72"/>
      <c r="H285" s="72"/>
      <c r="I285" s="72"/>
    </row>
    <row r="286" spans="1:9" x14ac:dyDescent="0.2">
      <c r="A286" s="64"/>
      <c r="B286" s="65"/>
      <c r="C286" s="65"/>
      <c r="D286" s="72"/>
      <c r="E286" s="72"/>
      <c r="F286" s="72"/>
      <c r="G286" s="72"/>
      <c r="H286" s="72"/>
      <c r="I286" s="72"/>
    </row>
    <row r="287" spans="1:9" x14ac:dyDescent="0.2">
      <c r="A287" s="64"/>
      <c r="B287" s="65"/>
      <c r="C287" s="65"/>
      <c r="D287" s="72"/>
      <c r="E287" s="72"/>
      <c r="F287" s="72"/>
      <c r="G287" s="72"/>
      <c r="H287" s="72"/>
      <c r="I287" s="72"/>
    </row>
    <row r="288" spans="1:9" x14ac:dyDescent="0.2">
      <c r="A288" s="64"/>
      <c r="B288" s="65"/>
      <c r="C288" s="65"/>
      <c r="D288" s="72"/>
      <c r="E288" s="72"/>
      <c r="F288" s="72"/>
      <c r="G288" s="72"/>
      <c r="H288" s="72"/>
      <c r="I288" s="85"/>
    </row>
    <row r="289" spans="1:9" x14ac:dyDescent="0.2">
      <c r="A289" s="64"/>
      <c r="B289" s="65"/>
      <c r="C289" s="65"/>
      <c r="D289" s="72"/>
      <c r="E289" s="72"/>
      <c r="F289" s="72"/>
      <c r="G289" s="72"/>
      <c r="H289" s="72"/>
      <c r="I289" s="72"/>
    </row>
    <row r="290" spans="1:9" x14ac:dyDescent="0.2">
      <c r="A290" s="64"/>
      <c r="B290" s="65"/>
      <c r="C290" s="65"/>
      <c r="D290" s="72"/>
      <c r="E290" s="72"/>
      <c r="F290" s="72"/>
      <c r="G290" s="72"/>
      <c r="H290" s="72"/>
      <c r="I290" s="72"/>
    </row>
    <row r="291" spans="1:9" x14ac:dyDescent="0.2">
      <c r="A291" s="64"/>
      <c r="B291" s="65"/>
      <c r="C291" s="65"/>
      <c r="D291" s="72"/>
      <c r="E291" s="72"/>
      <c r="F291" s="72"/>
      <c r="G291" s="72"/>
      <c r="H291" s="72"/>
      <c r="I291" s="72"/>
    </row>
    <row r="292" spans="1:9" x14ac:dyDescent="0.2">
      <c r="A292" s="64"/>
      <c r="B292" s="65"/>
      <c r="C292" s="65"/>
      <c r="D292" s="72"/>
      <c r="E292" s="72"/>
      <c r="F292" s="72"/>
      <c r="G292" s="72"/>
      <c r="H292" s="72"/>
      <c r="I292" s="72"/>
    </row>
    <row r="293" spans="1:9" x14ac:dyDescent="0.2">
      <c r="A293" s="64"/>
      <c r="B293" s="65"/>
      <c r="C293" s="65"/>
      <c r="D293" s="72"/>
      <c r="E293" s="72"/>
      <c r="F293" s="72"/>
      <c r="G293" s="72"/>
      <c r="H293" s="72"/>
      <c r="I293" s="72"/>
    </row>
    <row r="294" spans="1:9" x14ac:dyDescent="0.2">
      <c r="A294" s="64"/>
      <c r="B294" s="65"/>
      <c r="C294" s="65"/>
      <c r="D294" s="72"/>
      <c r="E294" s="72"/>
      <c r="F294" s="72"/>
      <c r="G294" s="72"/>
      <c r="H294" s="72"/>
      <c r="I294" s="72"/>
    </row>
    <row r="295" spans="1:9" x14ac:dyDescent="0.2">
      <c r="A295" s="64"/>
      <c r="B295" s="65"/>
      <c r="C295" s="65"/>
      <c r="D295" s="72"/>
      <c r="E295" s="72"/>
      <c r="F295" s="72"/>
      <c r="G295" s="72"/>
      <c r="H295" s="72"/>
      <c r="I295" s="72"/>
    </row>
    <row r="296" spans="1:9" x14ac:dyDescent="0.2">
      <c r="A296" s="64"/>
      <c r="B296" s="65"/>
      <c r="C296" s="65"/>
      <c r="D296" s="72"/>
      <c r="E296" s="72"/>
      <c r="F296" s="72"/>
      <c r="G296" s="72"/>
      <c r="H296" s="72"/>
      <c r="I296" s="72"/>
    </row>
    <row r="297" spans="1:9" x14ac:dyDescent="0.2">
      <c r="A297" s="64"/>
      <c r="B297" s="65"/>
      <c r="C297" s="65"/>
      <c r="D297" s="72"/>
      <c r="E297" s="72"/>
      <c r="F297" s="72"/>
      <c r="G297" s="72"/>
      <c r="H297" s="72"/>
      <c r="I297" s="72"/>
    </row>
    <row r="298" spans="1:9" x14ac:dyDescent="0.2">
      <c r="A298" s="64"/>
      <c r="B298" s="65"/>
      <c r="C298" s="65"/>
      <c r="D298" s="72"/>
      <c r="E298" s="72"/>
      <c r="F298" s="72"/>
      <c r="G298" s="72"/>
      <c r="H298" s="72"/>
      <c r="I298" s="72"/>
    </row>
    <row r="299" spans="1:9" x14ac:dyDescent="0.2">
      <c r="A299" s="64"/>
      <c r="B299" s="65"/>
      <c r="C299" s="65"/>
      <c r="D299" s="72"/>
      <c r="E299" s="72"/>
      <c r="F299" s="72"/>
      <c r="G299" s="72"/>
      <c r="H299" s="72"/>
      <c r="I299" s="72"/>
    </row>
    <row r="300" spans="1:9" x14ac:dyDescent="0.2">
      <c r="A300" s="64"/>
      <c r="B300" s="65"/>
      <c r="C300" s="65"/>
      <c r="D300" s="72"/>
      <c r="E300" s="72"/>
      <c r="F300" s="72"/>
      <c r="G300" s="72"/>
      <c r="H300" s="72"/>
      <c r="I300" s="72"/>
    </row>
    <row r="301" spans="1:9" x14ac:dyDescent="0.2">
      <c r="A301" s="64"/>
      <c r="B301" s="65"/>
      <c r="C301" s="65"/>
      <c r="D301" s="72"/>
      <c r="E301" s="72"/>
      <c r="F301" s="72"/>
      <c r="G301" s="72"/>
      <c r="H301" s="72"/>
      <c r="I301" s="72"/>
    </row>
    <row r="302" spans="1:9" x14ac:dyDescent="0.2">
      <c r="A302" s="64"/>
      <c r="B302" s="65"/>
      <c r="C302" s="65"/>
      <c r="D302" s="72"/>
      <c r="E302" s="72"/>
      <c r="F302" s="72"/>
      <c r="G302" s="72"/>
      <c r="H302" s="72"/>
      <c r="I302" s="72"/>
    </row>
    <row r="303" spans="1:9" x14ac:dyDescent="0.2">
      <c r="A303" s="64"/>
      <c r="B303" s="65"/>
      <c r="C303" s="65"/>
      <c r="D303" s="72"/>
      <c r="E303" s="72"/>
      <c r="F303" s="72"/>
      <c r="G303" s="72"/>
      <c r="H303" s="72"/>
      <c r="I303" s="72"/>
    </row>
    <row r="304" spans="1:9" x14ac:dyDescent="0.2">
      <c r="A304" s="64"/>
      <c r="B304" s="65"/>
      <c r="C304" s="65"/>
      <c r="D304" s="72"/>
      <c r="E304" s="72"/>
      <c r="F304" s="72"/>
      <c r="G304" s="72"/>
      <c r="H304" s="72"/>
      <c r="I304" s="72"/>
    </row>
    <row r="305" spans="1:9" x14ac:dyDescent="0.2">
      <c r="A305" s="64"/>
      <c r="B305" s="65"/>
      <c r="C305" s="65"/>
      <c r="D305" s="72"/>
      <c r="E305" s="72"/>
      <c r="F305" s="72"/>
      <c r="G305" s="72"/>
      <c r="H305" s="72"/>
      <c r="I305" s="85"/>
    </row>
    <row r="306" spans="1:9" x14ac:dyDescent="0.2">
      <c r="A306" s="64"/>
      <c r="B306" s="65"/>
      <c r="C306" s="65"/>
      <c r="D306" s="72"/>
      <c r="E306" s="72"/>
      <c r="F306" s="72"/>
      <c r="G306" s="72"/>
      <c r="H306" s="72"/>
      <c r="I306" s="72"/>
    </row>
    <row r="307" spans="1:9" x14ac:dyDescent="0.2">
      <c r="A307" s="64"/>
      <c r="B307" s="65"/>
      <c r="C307" s="65"/>
      <c r="D307" s="72"/>
      <c r="E307" s="72"/>
      <c r="F307" s="72"/>
      <c r="G307" s="72"/>
      <c r="H307" s="72"/>
      <c r="I307" s="72"/>
    </row>
    <row r="308" spans="1:9" x14ac:dyDescent="0.2">
      <c r="A308" s="64"/>
      <c r="B308" s="65"/>
      <c r="C308" s="65"/>
      <c r="D308" s="72"/>
      <c r="E308" s="72"/>
      <c r="F308" s="72"/>
      <c r="G308" s="72"/>
      <c r="H308" s="72"/>
      <c r="I308" s="72"/>
    </row>
    <row r="309" spans="1:9" x14ac:dyDescent="0.2">
      <c r="A309" s="64"/>
      <c r="B309" s="65"/>
      <c r="C309" s="65"/>
      <c r="D309" s="72"/>
      <c r="E309" s="72"/>
      <c r="F309" s="72"/>
      <c r="G309" s="72"/>
      <c r="H309" s="72"/>
      <c r="I309" s="72"/>
    </row>
    <row r="310" spans="1:9" x14ac:dyDescent="0.2">
      <c r="A310" s="64"/>
      <c r="B310" s="65"/>
      <c r="C310" s="65"/>
      <c r="D310" s="72"/>
      <c r="E310" s="72"/>
      <c r="F310" s="72"/>
      <c r="G310" s="72"/>
      <c r="H310" s="72"/>
      <c r="I310" s="72"/>
    </row>
    <row r="311" spans="1:9" x14ac:dyDescent="0.2">
      <c r="A311" s="64"/>
      <c r="B311" s="65"/>
      <c r="C311" s="65"/>
      <c r="D311" s="72"/>
      <c r="E311" s="72"/>
      <c r="F311" s="72"/>
      <c r="G311" s="72"/>
      <c r="H311" s="72"/>
      <c r="I311" s="72"/>
    </row>
    <row r="312" spans="1:9" x14ac:dyDescent="0.2">
      <c r="A312" s="64"/>
      <c r="B312" s="65"/>
      <c r="C312" s="65"/>
      <c r="D312" s="72"/>
      <c r="E312" s="72"/>
      <c r="F312" s="72"/>
      <c r="G312" s="72"/>
      <c r="H312" s="72"/>
      <c r="I312" s="72"/>
    </row>
    <row r="313" spans="1:9" x14ac:dyDescent="0.2">
      <c r="A313" s="64"/>
      <c r="B313" s="65"/>
      <c r="C313" s="65"/>
      <c r="D313" s="72"/>
      <c r="E313" s="72"/>
      <c r="F313" s="72"/>
      <c r="G313" s="72"/>
      <c r="H313" s="72"/>
      <c r="I313" s="72"/>
    </row>
    <row r="314" spans="1:9" x14ac:dyDescent="0.2">
      <c r="A314" s="64"/>
      <c r="B314" s="65"/>
      <c r="C314" s="65"/>
      <c r="D314" s="72"/>
      <c r="E314" s="72"/>
      <c r="F314" s="72"/>
      <c r="G314" s="72"/>
      <c r="H314" s="72"/>
      <c r="I314" s="72"/>
    </row>
    <row r="315" spans="1:9" x14ac:dyDescent="0.2">
      <c r="A315" s="64"/>
      <c r="B315" s="65"/>
      <c r="C315" s="65"/>
      <c r="D315" s="72"/>
      <c r="E315" s="72"/>
      <c r="F315" s="72"/>
      <c r="G315" s="72"/>
      <c r="H315" s="72"/>
      <c r="I315" s="72"/>
    </row>
    <row r="316" spans="1:9" x14ac:dyDescent="0.2">
      <c r="A316" s="64"/>
      <c r="B316" s="65"/>
      <c r="C316" s="65"/>
      <c r="D316" s="72"/>
      <c r="E316" s="72"/>
      <c r="F316" s="72"/>
      <c r="G316" s="72"/>
      <c r="H316" s="72"/>
      <c r="I316" s="72"/>
    </row>
    <row r="317" spans="1:9" x14ac:dyDescent="0.2">
      <c r="A317" s="64"/>
      <c r="B317" s="65"/>
      <c r="C317" s="65"/>
      <c r="D317" s="72"/>
      <c r="E317" s="72"/>
      <c r="F317" s="72"/>
      <c r="G317" s="72"/>
      <c r="H317" s="72"/>
      <c r="I317" s="72"/>
    </row>
    <row r="318" spans="1:9" x14ac:dyDescent="0.2">
      <c r="A318" s="64"/>
      <c r="B318" s="65"/>
      <c r="C318" s="65"/>
      <c r="D318" s="72"/>
      <c r="E318" s="72"/>
      <c r="F318" s="72"/>
      <c r="G318" s="72"/>
      <c r="H318" s="72"/>
      <c r="I318" s="72"/>
    </row>
    <row r="319" spans="1:9" x14ac:dyDescent="0.2">
      <c r="A319" s="64"/>
      <c r="B319" s="65"/>
      <c r="C319" s="65"/>
      <c r="D319" s="72"/>
      <c r="E319" s="72"/>
      <c r="F319" s="72"/>
      <c r="G319" s="72"/>
      <c r="H319" s="72"/>
      <c r="I319" s="72"/>
    </row>
    <row r="320" spans="1:9" x14ac:dyDescent="0.2">
      <c r="A320" s="64"/>
      <c r="B320" s="65"/>
      <c r="C320" s="65"/>
      <c r="D320" s="72"/>
      <c r="E320" s="72"/>
      <c r="F320" s="72"/>
      <c r="G320" s="72"/>
      <c r="H320" s="72"/>
      <c r="I320" s="72"/>
    </row>
    <row r="321" spans="1:9" x14ac:dyDescent="0.2">
      <c r="A321" s="64"/>
      <c r="B321" s="65"/>
      <c r="C321" s="65"/>
      <c r="D321" s="72"/>
      <c r="E321" s="72"/>
      <c r="F321" s="72"/>
      <c r="G321" s="72"/>
      <c r="H321" s="72"/>
      <c r="I321" s="72"/>
    </row>
    <row r="322" spans="1:9" x14ac:dyDescent="0.2">
      <c r="A322" s="64"/>
      <c r="B322" s="65"/>
      <c r="C322" s="65"/>
      <c r="D322" s="72"/>
      <c r="E322" s="72"/>
      <c r="F322" s="72"/>
      <c r="G322" s="72"/>
      <c r="H322" s="72"/>
      <c r="I322" s="72"/>
    </row>
    <row r="323" spans="1:9" x14ac:dyDescent="0.2">
      <c r="A323" s="64"/>
      <c r="B323" s="65"/>
      <c r="C323" s="65"/>
      <c r="D323" s="72"/>
      <c r="E323" s="72"/>
      <c r="F323" s="72"/>
      <c r="G323" s="72"/>
      <c r="H323" s="72"/>
      <c r="I323" s="72"/>
    </row>
    <row r="324" spans="1:9" x14ac:dyDescent="0.2">
      <c r="A324" s="64"/>
      <c r="B324" s="65"/>
      <c r="C324" s="65"/>
      <c r="D324" s="72"/>
      <c r="E324" s="72"/>
      <c r="F324" s="72"/>
      <c r="G324" s="72"/>
      <c r="H324" s="72"/>
      <c r="I324" s="72"/>
    </row>
    <row r="325" spans="1:9" x14ac:dyDescent="0.2">
      <c r="A325" s="64"/>
      <c r="B325" s="65"/>
      <c r="C325" s="65"/>
      <c r="D325" s="72"/>
      <c r="E325" s="72"/>
      <c r="F325" s="72"/>
      <c r="G325" s="72"/>
      <c r="H325" s="72"/>
      <c r="I325" s="72"/>
    </row>
    <row r="326" spans="1:9" x14ac:dyDescent="0.2">
      <c r="A326" s="64"/>
      <c r="B326" s="65"/>
      <c r="C326" s="65"/>
      <c r="D326" s="72"/>
      <c r="E326" s="72"/>
      <c r="F326" s="72"/>
      <c r="G326" s="72"/>
      <c r="H326" s="72"/>
      <c r="I326" s="72"/>
    </row>
    <row r="327" spans="1:9" x14ac:dyDescent="0.2">
      <c r="A327" s="64"/>
      <c r="B327" s="65"/>
      <c r="C327" s="65"/>
      <c r="D327" s="72"/>
      <c r="E327" s="72"/>
      <c r="F327" s="72"/>
      <c r="G327" s="72"/>
      <c r="H327" s="72"/>
      <c r="I327" s="72"/>
    </row>
    <row r="328" spans="1:9" x14ac:dyDescent="0.2">
      <c r="A328" s="64"/>
      <c r="B328" s="65"/>
      <c r="C328" s="65"/>
      <c r="D328" s="72"/>
      <c r="E328" s="72"/>
      <c r="F328" s="72"/>
      <c r="G328" s="72"/>
      <c r="H328" s="72"/>
      <c r="I328" s="72"/>
    </row>
    <row r="329" spans="1:9" x14ac:dyDescent="0.2">
      <c r="A329" s="64"/>
      <c r="B329" s="65"/>
      <c r="C329" s="65"/>
      <c r="D329" s="72"/>
      <c r="E329" s="72"/>
      <c r="F329" s="72"/>
      <c r="G329" s="72"/>
      <c r="H329" s="72"/>
      <c r="I329" s="72"/>
    </row>
    <row r="330" spans="1:9" x14ac:dyDescent="0.2">
      <c r="A330" s="64"/>
      <c r="B330" s="65"/>
      <c r="C330" s="65"/>
      <c r="D330" s="72"/>
      <c r="E330" s="72"/>
      <c r="F330" s="72"/>
      <c r="G330" s="72"/>
      <c r="H330" s="72"/>
      <c r="I330" s="72"/>
    </row>
    <row r="331" spans="1:9" x14ac:dyDescent="0.2">
      <c r="A331" s="64"/>
      <c r="B331" s="65"/>
      <c r="C331" s="65"/>
      <c r="D331" s="72"/>
      <c r="E331" s="72"/>
      <c r="F331" s="72"/>
      <c r="G331" s="72"/>
      <c r="H331" s="72"/>
      <c r="I331" s="72"/>
    </row>
    <row r="332" spans="1:9" x14ac:dyDescent="0.2">
      <c r="A332" s="64"/>
      <c r="B332" s="65"/>
      <c r="C332" s="65"/>
      <c r="D332" s="72"/>
      <c r="E332" s="72"/>
      <c r="F332" s="72"/>
      <c r="G332" s="72"/>
      <c r="H332" s="72"/>
      <c r="I332" s="72"/>
    </row>
    <row r="333" spans="1:9" x14ac:dyDescent="0.2">
      <c r="A333" s="64"/>
      <c r="B333" s="65"/>
      <c r="C333" s="65"/>
      <c r="D333" s="72"/>
      <c r="E333" s="72"/>
      <c r="F333" s="72"/>
      <c r="G333" s="72"/>
      <c r="H333" s="72"/>
      <c r="I333" s="72"/>
    </row>
    <row r="334" spans="1:9" x14ac:dyDescent="0.2">
      <c r="A334" s="64"/>
      <c r="B334" s="65"/>
      <c r="C334" s="65"/>
      <c r="D334" s="72"/>
      <c r="E334" s="72"/>
      <c r="F334" s="72"/>
      <c r="G334" s="72"/>
      <c r="H334" s="72"/>
      <c r="I334" s="72"/>
    </row>
    <row r="335" spans="1:9" x14ac:dyDescent="0.2">
      <c r="A335" s="64"/>
      <c r="B335" s="65"/>
      <c r="C335" s="65"/>
      <c r="D335" s="72"/>
      <c r="E335" s="72"/>
      <c r="F335" s="72"/>
      <c r="G335" s="72"/>
      <c r="H335" s="72"/>
      <c r="I335" s="72"/>
    </row>
    <row r="336" spans="1:9" x14ac:dyDescent="0.2">
      <c r="A336" s="64"/>
      <c r="B336" s="65"/>
      <c r="C336" s="65"/>
      <c r="D336" s="72"/>
      <c r="E336" s="72"/>
      <c r="F336" s="72"/>
      <c r="G336" s="72"/>
      <c r="H336" s="72"/>
      <c r="I336" s="72"/>
    </row>
    <row r="337" spans="1:9" x14ac:dyDescent="0.2">
      <c r="A337" s="64"/>
      <c r="B337" s="65"/>
      <c r="C337" s="65"/>
      <c r="D337" s="72"/>
      <c r="E337" s="72"/>
      <c r="F337" s="72"/>
      <c r="G337" s="72"/>
      <c r="H337" s="72"/>
      <c r="I337" s="72"/>
    </row>
    <row r="338" spans="1:9" x14ac:dyDescent="0.2">
      <c r="A338" s="64"/>
      <c r="B338" s="65"/>
      <c r="C338" s="65"/>
      <c r="D338" s="72"/>
      <c r="E338" s="72"/>
      <c r="F338" s="72"/>
      <c r="G338" s="72"/>
      <c r="H338" s="72"/>
      <c r="I338" s="72"/>
    </row>
    <row r="339" spans="1:9" x14ac:dyDescent="0.2">
      <c r="A339" s="64"/>
      <c r="B339" s="65"/>
      <c r="C339" s="65"/>
      <c r="D339" s="72"/>
      <c r="E339" s="72"/>
      <c r="F339" s="72"/>
      <c r="G339" s="72"/>
      <c r="H339" s="72"/>
      <c r="I339" s="72"/>
    </row>
    <row r="340" spans="1:9" x14ac:dyDescent="0.2">
      <c r="A340" s="64"/>
      <c r="B340" s="65"/>
      <c r="C340" s="65"/>
      <c r="D340" s="72"/>
      <c r="E340" s="72"/>
      <c r="F340" s="72"/>
      <c r="G340" s="72"/>
      <c r="H340" s="72"/>
      <c r="I340" s="72"/>
    </row>
    <row r="341" spans="1:9" x14ac:dyDescent="0.2">
      <c r="A341" s="64"/>
      <c r="B341" s="65"/>
      <c r="C341" s="65"/>
      <c r="D341" s="72"/>
      <c r="E341" s="72"/>
      <c r="F341" s="72"/>
      <c r="G341" s="72"/>
      <c r="H341" s="72"/>
      <c r="I341" s="72"/>
    </row>
    <row r="342" spans="1:9" x14ac:dyDescent="0.2">
      <c r="A342" s="64"/>
      <c r="B342" s="65"/>
      <c r="C342" s="65"/>
      <c r="D342" s="72"/>
      <c r="E342" s="72"/>
      <c r="F342" s="72"/>
      <c r="G342" s="72"/>
      <c r="H342" s="72"/>
      <c r="I342" s="72"/>
    </row>
    <row r="343" spans="1:9" x14ac:dyDescent="0.2">
      <c r="A343" s="64"/>
      <c r="B343" s="65"/>
      <c r="C343" s="65"/>
      <c r="D343" s="72"/>
      <c r="E343" s="72"/>
      <c r="F343" s="72"/>
      <c r="G343" s="72"/>
      <c r="H343" s="72"/>
      <c r="I343" s="72"/>
    </row>
    <row r="344" spans="1:9" x14ac:dyDescent="0.2">
      <c r="A344" s="64"/>
      <c r="B344" s="65"/>
      <c r="C344" s="65"/>
      <c r="D344" s="72"/>
      <c r="E344" s="72"/>
      <c r="F344" s="72"/>
      <c r="G344" s="72"/>
      <c r="H344" s="72"/>
      <c r="I344" s="72"/>
    </row>
    <row r="345" spans="1:9" x14ac:dyDescent="0.2">
      <c r="A345" s="64"/>
      <c r="B345" s="65"/>
      <c r="C345" s="65"/>
      <c r="D345" s="72"/>
      <c r="E345" s="72"/>
      <c r="F345" s="72"/>
      <c r="G345" s="72"/>
      <c r="H345" s="72"/>
      <c r="I345" s="72"/>
    </row>
    <row r="346" spans="1:9" x14ac:dyDescent="0.2">
      <c r="A346" s="64"/>
      <c r="B346" s="65"/>
      <c r="C346" s="65"/>
      <c r="D346" s="72"/>
      <c r="E346" s="72"/>
      <c r="F346" s="72"/>
      <c r="G346" s="72"/>
      <c r="H346" s="72"/>
      <c r="I346" s="72"/>
    </row>
    <row r="347" spans="1:9" x14ac:dyDescent="0.2">
      <c r="A347" s="64"/>
      <c r="B347" s="65"/>
      <c r="C347" s="65"/>
      <c r="D347" s="72"/>
      <c r="E347" s="72"/>
      <c r="F347" s="72"/>
      <c r="G347" s="72"/>
      <c r="H347" s="72"/>
      <c r="I347" s="72"/>
    </row>
    <row r="348" spans="1:9" x14ac:dyDescent="0.2">
      <c r="A348" s="64"/>
      <c r="B348" s="65"/>
      <c r="C348" s="65"/>
      <c r="D348" s="72"/>
      <c r="E348" s="72"/>
      <c r="F348" s="72"/>
      <c r="G348" s="72"/>
      <c r="H348" s="72"/>
      <c r="I348" s="72"/>
    </row>
    <row r="349" spans="1:9" x14ac:dyDescent="0.2">
      <c r="A349" s="64"/>
      <c r="B349" s="65"/>
      <c r="C349" s="65"/>
      <c r="D349" s="72"/>
      <c r="E349" s="72"/>
      <c r="F349" s="72"/>
      <c r="G349" s="72"/>
      <c r="H349" s="72"/>
      <c r="I349" s="72"/>
    </row>
    <row r="350" spans="1:9" x14ac:dyDescent="0.2">
      <c r="A350" s="64"/>
      <c r="B350" s="65"/>
      <c r="C350" s="65"/>
      <c r="D350" s="72"/>
      <c r="E350" s="72"/>
      <c r="F350" s="72"/>
      <c r="G350" s="72"/>
      <c r="H350" s="72"/>
      <c r="I350" s="72"/>
    </row>
    <row r="351" spans="1:9" x14ac:dyDescent="0.2">
      <c r="A351" s="64"/>
      <c r="B351" s="65"/>
      <c r="C351" s="65"/>
      <c r="D351" s="72"/>
      <c r="E351" s="72"/>
      <c r="F351" s="72"/>
      <c r="G351" s="72"/>
      <c r="H351" s="72"/>
      <c r="I351" s="72"/>
    </row>
    <row r="352" spans="1:9" x14ac:dyDescent="0.2">
      <c r="A352" s="64"/>
      <c r="B352" s="65"/>
      <c r="C352" s="65"/>
      <c r="D352" s="72"/>
      <c r="E352" s="72"/>
      <c r="F352" s="72"/>
      <c r="G352" s="72"/>
      <c r="H352" s="72"/>
      <c r="I352" s="72"/>
    </row>
    <row r="353" spans="1:9" x14ac:dyDescent="0.2">
      <c r="A353" s="64"/>
      <c r="B353" s="65"/>
      <c r="C353" s="65"/>
      <c r="D353" s="72"/>
      <c r="E353" s="72"/>
      <c r="F353" s="72"/>
      <c r="G353" s="72"/>
      <c r="H353" s="72"/>
      <c r="I353" s="72"/>
    </row>
    <row r="354" spans="1:9" x14ac:dyDescent="0.2">
      <c r="A354" s="64"/>
      <c r="B354" s="65"/>
      <c r="C354" s="65"/>
      <c r="D354" s="72"/>
      <c r="E354" s="72"/>
      <c r="F354" s="72"/>
      <c r="G354" s="72"/>
      <c r="H354" s="72"/>
      <c r="I354" s="72"/>
    </row>
    <row r="355" spans="1:9" x14ac:dyDescent="0.2">
      <c r="A355" s="64"/>
      <c r="B355" s="65"/>
      <c r="C355" s="65"/>
      <c r="D355" s="72"/>
      <c r="E355" s="72"/>
      <c r="F355" s="72"/>
      <c r="G355" s="72"/>
      <c r="H355" s="72"/>
      <c r="I355" s="72"/>
    </row>
    <row r="356" spans="1:9" x14ac:dyDescent="0.2">
      <c r="A356" s="64"/>
      <c r="B356" s="65"/>
      <c r="C356" s="65"/>
      <c r="D356" s="72"/>
      <c r="E356" s="72"/>
      <c r="F356" s="72"/>
      <c r="G356" s="72"/>
      <c r="H356" s="72"/>
      <c r="I356" s="72"/>
    </row>
    <row r="357" spans="1:9" x14ac:dyDescent="0.2">
      <c r="A357" s="64"/>
      <c r="B357" s="65"/>
      <c r="C357" s="65"/>
      <c r="D357" s="72"/>
      <c r="E357" s="72"/>
      <c r="F357" s="72"/>
      <c r="G357" s="72"/>
      <c r="H357" s="72"/>
      <c r="I357" s="72"/>
    </row>
    <row r="358" spans="1:9" x14ac:dyDescent="0.2">
      <c r="A358" s="64"/>
      <c r="B358" s="65"/>
      <c r="C358" s="65"/>
      <c r="D358" s="72"/>
      <c r="E358" s="72"/>
      <c r="F358" s="72"/>
      <c r="G358" s="72"/>
      <c r="H358" s="72"/>
      <c r="I358" s="72"/>
    </row>
    <row r="359" spans="1:9" x14ac:dyDescent="0.2">
      <c r="A359" s="64"/>
      <c r="B359" s="65"/>
      <c r="C359" s="65"/>
      <c r="D359" s="72"/>
      <c r="E359" s="72"/>
      <c r="F359" s="72"/>
      <c r="G359" s="72"/>
      <c r="H359" s="72"/>
      <c r="I359" s="72"/>
    </row>
    <row r="360" spans="1:9" x14ac:dyDescent="0.2">
      <c r="A360" s="64"/>
      <c r="B360" s="65"/>
      <c r="C360" s="65"/>
      <c r="D360" s="72"/>
      <c r="E360" s="72"/>
      <c r="F360" s="72"/>
      <c r="G360" s="72"/>
      <c r="H360" s="72"/>
      <c r="I360" s="72"/>
    </row>
    <row r="361" spans="1:9" x14ac:dyDescent="0.2">
      <c r="A361" s="64"/>
      <c r="B361" s="65"/>
      <c r="C361" s="65"/>
      <c r="D361" s="72"/>
      <c r="E361" s="72"/>
      <c r="F361" s="72"/>
      <c r="G361" s="72"/>
      <c r="H361" s="72"/>
      <c r="I361" s="72"/>
    </row>
    <row r="362" spans="1:9" x14ac:dyDescent="0.2">
      <c r="A362" s="64"/>
      <c r="B362" s="65"/>
      <c r="C362" s="65"/>
      <c r="D362" s="72"/>
      <c r="E362" s="72"/>
      <c r="F362" s="72"/>
      <c r="G362" s="72"/>
      <c r="H362" s="72"/>
      <c r="I362" s="72"/>
    </row>
    <row r="363" spans="1:9" x14ac:dyDescent="0.2">
      <c r="A363" s="64"/>
      <c r="B363" s="65"/>
      <c r="C363" s="65"/>
      <c r="D363" s="72"/>
      <c r="E363" s="72"/>
      <c r="F363" s="72"/>
      <c r="G363" s="72"/>
      <c r="H363" s="72"/>
      <c r="I363" s="72"/>
    </row>
    <row r="364" spans="1:9" x14ac:dyDescent="0.2">
      <c r="A364" s="64"/>
      <c r="B364" s="65"/>
      <c r="C364" s="65"/>
      <c r="D364" s="72"/>
      <c r="E364" s="72"/>
      <c r="F364" s="72"/>
      <c r="G364" s="72"/>
      <c r="H364" s="72"/>
      <c r="I364" s="72"/>
    </row>
    <row r="365" spans="1:9" x14ac:dyDescent="0.2">
      <c r="A365" s="64"/>
      <c r="B365" s="65"/>
      <c r="C365" s="65"/>
      <c r="D365" s="72"/>
      <c r="E365" s="72"/>
      <c r="F365" s="72"/>
      <c r="G365" s="72"/>
      <c r="H365" s="72"/>
      <c r="I365" s="72"/>
    </row>
    <row r="366" spans="1:9" x14ac:dyDescent="0.2">
      <c r="A366" s="64"/>
      <c r="B366" s="65"/>
      <c r="C366" s="65"/>
      <c r="D366" s="72"/>
      <c r="E366" s="72"/>
      <c r="F366" s="72"/>
      <c r="G366" s="72"/>
      <c r="H366" s="72"/>
      <c r="I366" s="72"/>
    </row>
    <row r="367" spans="1:9" x14ac:dyDescent="0.2">
      <c r="A367" s="64"/>
      <c r="B367" s="65"/>
      <c r="C367" s="65"/>
      <c r="D367" s="72"/>
      <c r="E367" s="72"/>
      <c r="F367" s="72"/>
      <c r="G367" s="72"/>
      <c r="H367" s="72"/>
      <c r="I367" s="72"/>
    </row>
    <row r="368" spans="1:9" x14ac:dyDescent="0.2">
      <c r="A368" s="64"/>
      <c r="B368" s="65"/>
      <c r="C368" s="65"/>
      <c r="D368" s="72"/>
      <c r="E368" s="72"/>
      <c r="F368" s="72"/>
      <c r="G368" s="72"/>
      <c r="H368" s="72"/>
      <c r="I368" s="72"/>
    </row>
    <row r="369" spans="1:9" x14ac:dyDescent="0.2">
      <c r="A369" s="64"/>
      <c r="B369" s="65"/>
      <c r="C369" s="65"/>
      <c r="D369" s="72"/>
      <c r="E369" s="72"/>
      <c r="F369" s="72"/>
      <c r="G369" s="72"/>
      <c r="H369" s="72"/>
      <c r="I369" s="72"/>
    </row>
    <row r="370" spans="1:9" x14ac:dyDescent="0.2">
      <c r="A370" s="64"/>
      <c r="B370" s="65"/>
      <c r="C370" s="65"/>
      <c r="D370" s="72"/>
      <c r="E370" s="72"/>
      <c r="F370" s="72"/>
      <c r="G370" s="72"/>
      <c r="H370" s="72"/>
      <c r="I370" s="72"/>
    </row>
    <row r="371" spans="1:9" x14ac:dyDescent="0.2">
      <c r="A371" s="64"/>
      <c r="B371" s="65"/>
      <c r="C371" s="65"/>
      <c r="D371" s="72"/>
      <c r="E371" s="72"/>
      <c r="F371" s="72"/>
      <c r="G371" s="72"/>
      <c r="H371" s="72"/>
      <c r="I371" s="72"/>
    </row>
    <row r="372" spans="1:9" x14ac:dyDescent="0.2">
      <c r="A372" s="64"/>
      <c r="B372" s="65"/>
      <c r="C372" s="65"/>
      <c r="D372" s="72"/>
      <c r="E372" s="72"/>
      <c r="F372" s="72"/>
      <c r="G372" s="72"/>
      <c r="H372" s="72"/>
      <c r="I372" s="72"/>
    </row>
    <row r="373" spans="1:9" x14ac:dyDescent="0.2">
      <c r="A373" s="64"/>
      <c r="B373" s="65"/>
      <c r="C373" s="65"/>
      <c r="D373" s="72"/>
      <c r="E373" s="72"/>
      <c r="F373" s="72"/>
      <c r="G373" s="72"/>
      <c r="H373" s="72"/>
      <c r="I373" s="72"/>
    </row>
    <row r="374" spans="1:9" x14ac:dyDescent="0.2">
      <c r="A374" s="64"/>
      <c r="B374" s="65"/>
      <c r="C374" s="65"/>
      <c r="D374" s="72"/>
      <c r="E374" s="72"/>
      <c r="F374" s="72"/>
      <c r="G374" s="72"/>
      <c r="H374" s="72"/>
      <c r="I374" s="72"/>
    </row>
    <row r="375" spans="1:9" x14ac:dyDescent="0.2">
      <c r="A375" s="64"/>
      <c r="B375" s="65"/>
      <c r="C375" s="65"/>
      <c r="D375" s="72"/>
      <c r="E375" s="72"/>
      <c r="F375" s="72"/>
      <c r="G375" s="72"/>
      <c r="H375" s="72"/>
      <c r="I375" s="72"/>
    </row>
    <row r="376" spans="1:9" x14ac:dyDescent="0.2">
      <c r="A376" s="64"/>
      <c r="B376" s="65"/>
      <c r="C376" s="65"/>
      <c r="D376" s="72"/>
      <c r="E376" s="72"/>
      <c r="F376" s="72"/>
      <c r="G376" s="72"/>
      <c r="H376" s="72"/>
      <c r="I376" s="72"/>
    </row>
    <row r="377" spans="1:9" x14ac:dyDescent="0.2">
      <c r="A377" s="64"/>
      <c r="B377" s="65"/>
      <c r="C377" s="65"/>
      <c r="D377" s="72"/>
      <c r="E377" s="72"/>
      <c r="F377" s="72"/>
      <c r="G377" s="72"/>
      <c r="H377" s="72"/>
      <c r="I377" s="72"/>
    </row>
    <row r="378" spans="1:9" x14ac:dyDescent="0.2">
      <c r="A378" s="64"/>
      <c r="B378" s="65"/>
      <c r="C378" s="65"/>
      <c r="D378" s="72"/>
      <c r="E378" s="72"/>
      <c r="F378" s="72"/>
      <c r="G378" s="72"/>
      <c r="H378" s="72"/>
      <c r="I378" s="72"/>
    </row>
    <row r="379" spans="1:9" x14ac:dyDescent="0.2">
      <c r="A379" s="64"/>
      <c r="B379" s="65"/>
      <c r="C379" s="65"/>
      <c r="D379" s="72"/>
      <c r="E379" s="72"/>
      <c r="F379" s="72"/>
      <c r="G379" s="72"/>
      <c r="H379" s="72"/>
      <c r="I379" s="72"/>
    </row>
    <row r="380" spans="1:9" x14ac:dyDescent="0.2">
      <c r="A380" s="64"/>
      <c r="B380" s="65"/>
      <c r="C380" s="65"/>
      <c r="D380" s="72"/>
      <c r="E380" s="72"/>
      <c r="F380" s="72"/>
      <c r="G380" s="72"/>
      <c r="H380" s="72"/>
      <c r="I380" s="72"/>
    </row>
    <row r="381" spans="1:9" x14ac:dyDescent="0.2">
      <c r="A381" s="64"/>
      <c r="B381" s="65"/>
      <c r="C381" s="65"/>
      <c r="D381" s="72"/>
      <c r="E381" s="72"/>
      <c r="F381" s="72"/>
      <c r="G381" s="72"/>
      <c r="H381" s="72"/>
      <c r="I381" s="72"/>
    </row>
    <row r="382" spans="1:9" x14ac:dyDescent="0.2">
      <c r="A382" s="64"/>
      <c r="B382" s="65"/>
      <c r="C382" s="65"/>
      <c r="D382" s="72"/>
      <c r="E382" s="72"/>
      <c r="F382" s="72"/>
      <c r="G382" s="72"/>
      <c r="H382" s="72"/>
      <c r="I382" s="72"/>
    </row>
    <row r="383" spans="1:9" x14ac:dyDescent="0.2">
      <c r="A383" s="64"/>
      <c r="B383" s="65"/>
      <c r="C383" s="65"/>
      <c r="D383" s="72"/>
      <c r="E383" s="72"/>
      <c r="F383" s="72"/>
      <c r="G383" s="72"/>
      <c r="H383" s="72"/>
      <c r="I383" s="72"/>
    </row>
    <row r="384" spans="1:9" x14ac:dyDescent="0.2">
      <c r="A384" s="64"/>
      <c r="B384" s="65"/>
      <c r="C384" s="65"/>
      <c r="D384" s="72"/>
      <c r="E384" s="72"/>
      <c r="F384" s="72"/>
      <c r="G384" s="72"/>
      <c r="H384" s="72"/>
      <c r="I384" s="72"/>
    </row>
    <row r="385" spans="1:9" x14ac:dyDescent="0.2">
      <c r="A385" s="64"/>
      <c r="B385" s="65"/>
      <c r="C385" s="65"/>
      <c r="D385" s="72"/>
      <c r="E385" s="72"/>
      <c r="F385" s="72"/>
      <c r="G385" s="72"/>
      <c r="H385" s="72"/>
      <c r="I385" s="72"/>
    </row>
    <row r="386" spans="1:9" x14ac:dyDescent="0.2">
      <c r="A386" s="64"/>
      <c r="B386" s="65"/>
      <c r="C386" s="65"/>
      <c r="D386" s="72"/>
      <c r="E386" s="72"/>
      <c r="F386" s="72"/>
      <c r="G386" s="72"/>
      <c r="H386" s="72"/>
      <c r="I386" s="72"/>
    </row>
    <row r="387" spans="1:9" x14ac:dyDescent="0.2">
      <c r="A387" s="64"/>
      <c r="B387" s="65"/>
      <c r="C387" s="65"/>
      <c r="D387" s="72"/>
      <c r="E387" s="72"/>
      <c r="F387" s="72"/>
      <c r="G387" s="72"/>
      <c r="H387" s="72"/>
      <c r="I387" s="72"/>
    </row>
    <row r="388" spans="1:9" x14ac:dyDescent="0.2">
      <c r="A388" s="64"/>
      <c r="B388" s="65"/>
      <c r="C388" s="65"/>
      <c r="D388" s="72"/>
      <c r="E388" s="72"/>
      <c r="F388" s="72"/>
      <c r="G388" s="72"/>
      <c r="H388" s="72"/>
      <c r="I388" s="72"/>
    </row>
    <row r="389" spans="1:9" x14ac:dyDescent="0.2">
      <c r="A389" s="64"/>
      <c r="B389" s="65"/>
      <c r="C389" s="65"/>
      <c r="D389" s="72"/>
      <c r="E389" s="72"/>
      <c r="F389" s="72"/>
      <c r="G389" s="72"/>
      <c r="H389" s="72"/>
      <c r="I389" s="72"/>
    </row>
    <row r="390" spans="1:9" x14ac:dyDescent="0.2">
      <c r="A390" s="64"/>
      <c r="B390" s="65"/>
      <c r="C390" s="65"/>
      <c r="D390" s="72"/>
      <c r="E390" s="72"/>
      <c r="F390" s="72"/>
      <c r="G390" s="72"/>
      <c r="H390" s="72"/>
      <c r="I390" s="72"/>
    </row>
    <row r="391" spans="1:9" x14ac:dyDescent="0.2">
      <c r="A391" s="64"/>
      <c r="B391" s="65"/>
      <c r="C391" s="65"/>
      <c r="D391" s="72"/>
      <c r="E391" s="72"/>
      <c r="F391" s="72"/>
      <c r="G391" s="72"/>
      <c r="H391" s="72"/>
      <c r="I391" s="72"/>
    </row>
    <row r="392" spans="1:9" x14ac:dyDescent="0.2">
      <c r="A392" s="64"/>
      <c r="B392" s="65"/>
      <c r="C392" s="65"/>
      <c r="D392" s="72"/>
      <c r="E392" s="72"/>
      <c r="F392" s="72"/>
      <c r="G392" s="72"/>
      <c r="H392" s="72"/>
      <c r="I392" s="72"/>
    </row>
    <row r="393" spans="1:9" x14ac:dyDescent="0.2">
      <c r="A393" s="64"/>
      <c r="B393" s="65"/>
      <c r="C393" s="65"/>
      <c r="D393" s="72"/>
      <c r="E393" s="72"/>
      <c r="F393" s="72"/>
      <c r="G393" s="72"/>
      <c r="H393" s="72"/>
      <c r="I393" s="72"/>
    </row>
    <row r="394" spans="1:9" x14ac:dyDescent="0.2">
      <c r="A394" s="64"/>
      <c r="B394" s="65"/>
      <c r="C394" s="65"/>
      <c r="D394" s="72"/>
      <c r="E394" s="72"/>
      <c r="F394" s="72"/>
      <c r="G394" s="72"/>
      <c r="H394" s="72"/>
      <c r="I394" s="72"/>
    </row>
    <row r="395" spans="1:9" x14ac:dyDescent="0.2">
      <c r="A395" s="64"/>
      <c r="B395" s="65"/>
      <c r="C395" s="65"/>
      <c r="D395" s="72"/>
      <c r="E395" s="72"/>
      <c r="F395" s="72"/>
      <c r="G395" s="72"/>
      <c r="H395" s="72"/>
      <c r="I395" s="72"/>
    </row>
    <row r="396" spans="1:9" x14ac:dyDescent="0.2">
      <c r="A396" s="64"/>
      <c r="B396" s="65"/>
      <c r="C396" s="65"/>
      <c r="D396" s="72"/>
      <c r="E396" s="72"/>
      <c r="F396" s="72"/>
      <c r="G396" s="72"/>
      <c r="H396" s="72"/>
      <c r="I396" s="72"/>
    </row>
    <row r="397" spans="1:9" x14ac:dyDescent="0.2">
      <c r="A397" s="64"/>
      <c r="B397" s="65"/>
      <c r="C397" s="65"/>
      <c r="D397" s="72"/>
      <c r="E397" s="72"/>
      <c r="F397" s="72"/>
      <c r="G397" s="72"/>
      <c r="H397" s="72"/>
      <c r="I397" s="72"/>
    </row>
    <row r="398" spans="1:9" x14ac:dyDescent="0.2">
      <c r="A398" s="64"/>
      <c r="B398" s="65"/>
      <c r="C398" s="65"/>
      <c r="D398" s="72"/>
      <c r="E398" s="72"/>
      <c r="F398" s="72"/>
      <c r="G398" s="72"/>
      <c r="H398" s="72"/>
      <c r="I398" s="72"/>
    </row>
    <row r="399" spans="1:9" x14ac:dyDescent="0.2">
      <c r="A399" s="64"/>
      <c r="B399" s="65"/>
      <c r="C399" s="65"/>
      <c r="D399" s="72"/>
      <c r="E399" s="72"/>
      <c r="F399" s="72"/>
      <c r="G399" s="72"/>
      <c r="H399" s="72"/>
      <c r="I399" s="72"/>
    </row>
    <row r="400" spans="1:9" x14ac:dyDescent="0.2">
      <c r="A400" s="64"/>
      <c r="B400" s="65"/>
      <c r="C400" s="65"/>
      <c r="D400" s="72"/>
      <c r="E400" s="72"/>
      <c r="F400" s="72"/>
      <c r="G400" s="72"/>
      <c r="H400" s="72"/>
      <c r="I400" s="72"/>
    </row>
    <row r="401" spans="1:9" x14ac:dyDescent="0.2">
      <c r="A401" s="64"/>
      <c r="B401" s="65"/>
      <c r="C401" s="65"/>
      <c r="D401" s="72"/>
      <c r="E401" s="72"/>
      <c r="F401" s="72"/>
      <c r="G401" s="72"/>
      <c r="H401" s="72"/>
      <c r="I401" s="72"/>
    </row>
    <row r="402" spans="1:9" x14ac:dyDescent="0.2">
      <c r="A402" s="64"/>
      <c r="B402" s="65"/>
      <c r="C402" s="65"/>
      <c r="D402" s="72"/>
      <c r="E402" s="72"/>
      <c r="F402" s="72"/>
      <c r="G402" s="72"/>
      <c r="H402" s="72"/>
      <c r="I402" s="72"/>
    </row>
    <row r="403" spans="1:9" x14ac:dyDescent="0.2">
      <c r="A403" s="64"/>
      <c r="B403" s="65"/>
      <c r="C403" s="65"/>
      <c r="D403" s="72"/>
      <c r="E403" s="72"/>
      <c r="F403" s="72"/>
      <c r="G403" s="72"/>
      <c r="H403" s="72"/>
      <c r="I403" s="72"/>
    </row>
    <row r="404" spans="1:9" x14ac:dyDescent="0.2">
      <c r="A404" s="64"/>
      <c r="B404" s="65"/>
      <c r="C404" s="65"/>
      <c r="D404" s="72"/>
      <c r="E404" s="72"/>
      <c r="F404" s="72"/>
      <c r="G404" s="72"/>
      <c r="H404" s="72"/>
      <c r="I404" s="72"/>
    </row>
    <row r="405" spans="1:9" x14ac:dyDescent="0.2">
      <c r="A405" s="64"/>
      <c r="B405" s="65"/>
      <c r="C405" s="65"/>
      <c r="D405" s="72"/>
      <c r="E405" s="72"/>
      <c r="F405" s="72"/>
      <c r="G405" s="72"/>
      <c r="H405" s="72"/>
      <c r="I405" s="72"/>
    </row>
    <row r="406" spans="1:9" x14ac:dyDescent="0.2">
      <c r="A406" s="64"/>
      <c r="B406" s="65"/>
      <c r="C406" s="65"/>
      <c r="D406" s="72"/>
      <c r="E406" s="72"/>
      <c r="F406" s="72"/>
      <c r="G406" s="72"/>
      <c r="H406" s="72"/>
      <c r="I406" s="72"/>
    </row>
    <row r="407" spans="1:9" x14ac:dyDescent="0.2">
      <c r="A407" s="64"/>
      <c r="B407" s="65"/>
      <c r="C407" s="65"/>
      <c r="D407" s="72"/>
      <c r="E407" s="72"/>
      <c r="F407" s="72"/>
      <c r="G407" s="72"/>
      <c r="H407" s="72"/>
      <c r="I407" s="72"/>
    </row>
    <row r="408" spans="1:9" x14ac:dyDescent="0.2">
      <c r="A408" s="64"/>
      <c r="B408" s="65"/>
      <c r="C408" s="65"/>
      <c r="D408" s="72"/>
      <c r="E408" s="72"/>
      <c r="F408" s="72"/>
      <c r="G408" s="72"/>
      <c r="H408" s="72"/>
      <c r="I408" s="72"/>
    </row>
    <row r="409" spans="1:9" x14ac:dyDescent="0.2">
      <c r="A409" s="64"/>
      <c r="B409" s="65"/>
      <c r="C409" s="65"/>
      <c r="D409" s="72"/>
      <c r="E409" s="72"/>
      <c r="F409" s="72"/>
      <c r="G409" s="72"/>
      <c r="H409" s="72"/>
      <c r="I409" s="72"/>
    </row>
    <row r="410" spans="1:9" x14ac:dyDescent="0.2">
      <c r="A410" s="64"/>
      <c r="B410" s="65"/>
      <c r="C410" s="65"/>
      <c r="D410" s="72"/>
      <c r="E410" s="72"/>
      <c r="F410" s="72"/>
      <c r="G410" s="72"/>
      <c r="H410" s="72"/>
      <c r="I410" s="72"/>
    </row>
    <row r="411" spans="1:9" x14ac:dyDescent="0.2">
      <c r="A411" s="64"/>
      <c r="B411" s="65"/>
      <c r="C411" s="65"/>
      <c r="D411" s="72"/>
      <c r="E411" s="72"/>
      <c r="F411" s="72"/>
      <c r="G411" s="72"/>
      <c r="H411" s="72"/>
      <c r="I411" s="72"/>
    </row>
    <row r="412" spans="1:9" x14ac:dyDescent="0.2">
      <c r="A412" s="64"/>
      <c r="B412" s="65"/>
      <c r="C412" s="65"/>
      <c r="D412" s="72"/>
      <c r="E412" s="72"/>
      <c r="F412" s="72"/>
      <c r="G412" s="72"/>
      <c r="H412" s="72"/>
      <c r="I412" s="72"/>
    </row>
    <row r="413" spans="1:9" x14ac:dyDescent="0.2">
      <c r="A413" s="64"/>
      <c r="B413" s="65"/>
      <c r="C413" s="65"/>
      <c r="D413" s="72"/>
      <c r="E413" s="72"/>
      <c r="F413" s="72"/>
      <c r="G413" s="72"/>
      <c r="H413" s="72"/>
      <c r="I413" s="72"/>
    </row>
    <row r="414" spans="1:9" x14ac:dyDescent="0.2">
      <c r="A414" s="64"/>
      <c r="B414" s="65"/>
      <c r="C414" s="65"/>
      <c r="D414" s="72"/>
      <c r="E414" s="72"/>
      <c r="F414" s="72"/>
      <c r="G414" s="72"/>
      <c r="H414" s="72"/>
      <c r="I414" s="72"/>
    </row>
    <row r="415" spans="1:9" x14ac:dyDescent="0.2">
      <c r="A415" s="64"/>
      <c r="B415" s="65"/>
      <c r="C415" s="65"/>
      <c r="D415" s="72"/>
      <c r="E415" s="72"/>
      <c r="F415" s="72"/>
      <c r="G415" s="72"/>
      <c r="H415" s="72"/>
      <c r="I415" s="72"/>
    </row>
    <row r="416" spans="1:9" x14ac:dyDescent="0.2">
      <c r="A416" s="64"/>
      <c r="B416" s="65"/>
      <c r="C416" s="65"/>
      <c r="D416" s="72"/>
      <c r="E416" s="72"/>
      <c r="F416" s="72"/>
      <c r="G416" s="72"/>
      <c r="H416" s="72"/>
      <c r="I416" s="72"/>
    </row>
    <row r="417" spans="1:9" x14ac:dyDescent="0.2">
      <c r="A417" s="64"/>
      <c r="B417" s="65"/>
      <c r="C417" s="65"/>
      <c r="D417" s="72"/>
      <c r="E417" s="72"/>
      <c r="F417" s="72"/>
      <c r="G417" s="72"/>
      <c r="H417" s="72"/>
      <c r="I417" s="72"/>
    </row>
    <row r="418" spans="1:9" x14ac:dyDescent="0.2">
      <c r="A418" s="64"/>
      <c r="B418" s="65"/>
      <c r="C418" s="65"/>
      <c r="D418" s="72"/>
      <c r="E418" s="72"/>
      <c r="F418" s="72"/>
      <c r="G418" s="72"/>
      <c r="H418" s="72"/>
      <c r="I418" s="72"/>
    </row>
    <row r="419" spans="1:9" x14ac:dyDescent="0.2">
      <c r="A419" s="64"/>
      <c r="B419" s="65"/>
      <c r="C419" s="65"/>
      <c r="D419" s="72"/>
      <c r="E419" s="72"/>
      <c r="F419" s="72"/>
      <c r="G419" s="72"/>
      <c r="H419" s="72"/>
      <c r="I419" s="72"/>
    </row>
    <row r="420" spans="1:9" x14ac:dyDescent="0.2">
      <c r="A420" s="64"/>
      <c r="B420" s="65"/>
      <c r="C420" s="65"/>
      <c r="D420" s="72"/>
      <c r="E420" s="72"/>
      <c r="F420" s="72"/>
      <c r="G420" s="72"/>
      <c r="H420" s="72"/>
      <c r="I420" s="72"/>
    </row>
    <row r="421" spans="1:9" x14ac:dyDescent="0.2">
      <c r="A421" s="64"/>
      <c r="B421" s="65"/>
      <c r="C421" s="65"/>
      <c r="D421" s="72"/>
      <c r="E421" s="72"/>
      <c r="F421" s="72"/>
      <c r="G421" s="72"/>
      <c r="H421" s="72"/>
      <c r="I421" s="72"/>
    </row>
    <row r="422" spans="1:9" x14ac:dyDescent="0.2">
      <c r="A422" s="64"/>
      <c r="B422" s="65"/>
      <c r="C422" s="65"/>
      <c r="D422" s="72"/>
      <c r="E422" s="72"/>
      <c r="F422" s="72"/>
      <c r="G422" s="72"/>
      <c r="H422" s="72"/>
      <c r="I422" s="72"/>
    </row>
    <row r="423" spans="1:9" x14ac:dyDescent="0.2">
      <c r="A423" s="64"/>
      <c r="B423" s="65"/>
      <c r="C423" s="65"/>
      <c r="D423" s="72"/>
      <c r="E423" s="72"/>
      <c r="F423" s="72"/>
      <c r="G423" s="72"/>
      <c r="H423" s="72"/>
      <c r="I423" s="72"/>
    </row>
    <row r="424" spans="1:9" x14ac:dyDescent="0.2">
      <c r="A424" s="64"/>
      <c r="B424" s="65"/>
      <c r="C424" s="65"/>
      <c r="D424" s="72"/>
      <c r="E424" s="72"/>
      <c r="F424" s="72"/>
      <c r="G424" s="72"/>
      <c r="H424" s="72"/>
      <c r="I424" s="72"/>
    </row>
    <row r="425" spans="1:9" x14ac:dyDescent="0.2">
      <c r="A425" s="64"/>
      <c r="B425" s="65"/>
      <c r="C425" s="65"/>
      <c r="D425" s="72"/>
      <c r="E425" s="72"/>
      <c r="F425" s="72"/>
      <c r="G425" s="72"/>
      <c r="H425" s="72"/>
      <c r="I425" s="72"/>
    </row>
    <row r="426" spans="1:9" x14ac:dyDescent="0.2">
      <c r="A426" s="64"/>
      <c r="B426" s="65"/>
      <c r="C426" s="65"/>
      <c r="D426" s="72"/>
      <c r="E426" s="72"/>
      <c r="F426" s="72"/>
      <c r="G426" s="72"/>
      <c r="H426" s="72"/>
      <c r="I426" s="72"/>
    </row>
    <row r="427" spans="1:9" x14ac:dyDescent="0.2">
      <c r="A427" s="64"/>
      <c r="B427" s="65"/>
      <c r="C427" s="65"/>
      <c r="D427" s="72"/>
      <c r="E427" s="72"/>
      <c r="F427" s="72"/>
      <c r="G427" s="72"/>
      <c r="H427" s="72"/>
      <c r="I427" s="72"/>
    </row>
    <row r="428" spans="1:9" x14ac:dyDescent="0.2">
      <c r="A428" s="64"/>
      <c r="B428" s="65"/>
      <c r="C428" s="65"/>
      <c r="D428" s="72"/>
      <c r="E428" s="72"/>
      <c r="F428" s="72"/>
      <c r="G428" s="72"/>
      <c r="H428" s="72"/>
      <c r="I428" s="72"/>
    </row>
    <row r="429" spans="1:9" x14ac:dyDescent="0.2">
      <c r="A429" s="64"/>
      <c r="B429" s="65"/>
      <c r="C429" s="65"/>
      <c r="D429" s="72"/>
      <c r="E429" s="72"/>
      <c r="F429" s="72"/>
      <c r="G429" s="72"/>
      <c r="H429" s="72"/>
      <c r="I429" s="72"/>
    </row>
    <row r="430" spans="1:9" x14ac:dyDescent="0.2">
      <c r="A430" s="64"/>
      <c r="B430" s="65"/>
      <c r="C430" s="65"/>
      <c r="D430" s="72"/>
      <c r="E430" s="72"/>
      <c r="F430" s="72"/>
      <c r="G430" s="72"/>
      <c r="H430" s="72"/>
      <c r="I430" s="72"/>
    </row>
    <row r="431" spans="1:9" x14ac:dyDescent="0.2">
      <c r="A431" s="64"/>
      <c r="B431" s="65"/>
      <c r="C431" s="65"/>
      <c r="D431" s="72"/>
      <c r="E431" s="72"/>
      <c r="F431" s="72"/>
      <c r="G431" s="72"/>
      <c r="H431" s="72"/>
      <c r="I431" s="72"/>
    </row>
    <row r="432" spans="1:9" x14ac:dyDescent="0.2">
      <c r="A432" s="64"/>
      <c r="B432" s="65"/>
      <c r="C432" s="65"/>
      <c r="D432" s="72"/>
      <c r="E432" s="72"/>
      <c r="F432" s="72"/>
      <c r="G432" s="72"/>
      <c r="H432" s="72"/>
      <c r="I432" s="72"/>
    </row>
    <row r="433" spans="1:9" x14ac:dyDescent="0.2">
      <c r="A433" s="64"/>
      <c r="B433" s="65"/>
      <c r="C433" s="65"/>
      <c r="D433" s="72"/>
      <c r="E433" s="72"/>
      <c r="F433" s="72"/>
      <c r="G433" s="72"/>
      <c r="H433" s="72"/>
      <c r="I433" s="72"/>
    </row>
    <row r="434" spans="1:9" x14ac:dyDescent="0.2">
      <c r="A434" s="64"/>
      <c r="B434" s="65"/>
      <c r="C434" s="65"/>
      <c r="D434" s="72"/>
      <c r="E434" s="72"/>
      <c r="F434" s="72"/>
      <c r="G434" s="72"/>
      <c r="H434" s="72"/>
      <c r="I434" s="72"/>
    </row>
    <row r="435" spans="1:9" x14ac:dyDescent="0.2">
      <c r="A435" s="64"/>
      <c r="B435" s="65"/>
      <c r="C435" s="65"/>
      <c r="D435" s="72"/>
      <c r="E435" s="72"/>
      <c r="F435" s="72"/>
      <c r="G435" s="72"/>
      <c r="H435" s="72"/>
      <c r="I435" s="72"/>
    </row>
    <row r="436" spans="1:9" x14ac:dyDescent="0.2">
      <c r="A436" s="64"/>
      <c r="B436" s="65"/>
      <c r="C436" s="65"/>
      <c r="D436" s="72"/>
      <c r="E436" s="72"/>
      <c r="F436" s="72"/>
      <c r="G436" s="72"/>
      <c r="H436" s="72"/>
      <c r="I436" s="72"/>
    </row>
    <row r="437" spans="1:9" x14ac:dyDescent="0.2">
      <c r="A437" s="64"/>
      <c r="B437" s="65"/>
      <c r="C437" s="65"/>
      <c r="D437" s="72"/>
      <c r="E437" s="72"/>
      <c r="F437" s="72"/>
      <c r="G437" s="72"/>
      <c r="H437" s="72"/>
      <c r="I437" s="72"/>
    </row>
    <row r="438" spans="1:9" x14ac:dyDescent="0.2">
      <c r="A438" s="64"/>
      <c r="B438" s="65"/>
      <c r="C438" s="65"/>
      <c r="D438" s="72"/>
      <c r="E438" s="72"/>
      <c r="F438" s="72"/>
      <c r="G438" s="72"/>
      <c r="H438" s="72"/>
      <c r="I438" s="72"/>
    </row>
    <row r="439" spans="1:9" x14ac:dyDescent="0.2">
      <c r="A439" s="64"/>
      <c r="B439" s="65"/>
      <c r="C439" s="65"/>
      <c r="D439" s="72"/>
      <c r="E439" s="72"/>
      <c r="F439" s="72"/>
      <c r="G439" s="72"/>
      <c r="H439" s="72"/>
      <c r="I439" s="72"/>
    </row>
    <row r="440" spans="1:9" x14ac:dyDescent="0.2">
      <c r="A440" s="64"/>
      <c r="B440" s="65"/>
      <c r="C440" s="65"/>
      <c r="D440" s="72"/>
      <c r="E440" s="72"/>
      <c r="F440" s="72"/>
      <c r="G440" s="72"/>
      <c r="H440" s="72"/>
      <c r="I440" s="72"/>
    </row>
    <row r="441" spans="1:9" x14ac:dyDescent="0.2">
      <c r="A441" s="64"/>
      <c r="B441" s="65"/>
      <c r="C441" s="65"/>
      <c r="D441" s="72"/>
      <c r="E441" s="72"/>
      <c r="F441" s="72"/>
      <c r="G441" s="72"/>
      <c r="H441" s="72"/>
      <c r="I441" s="72"/>
    </row>
    <row r="442" spans="1:9" x14ac:dyDescent="0.2">
      <c r="A442" s="64"/>
      <c r="B442" s="65"/>
      <c r="C442" s="65"/>
      <c r="D442" s="72"/>
      <c r="E442" s="72"/>
      <c r="F442" s="72"/>
      <c r="G442" s="72"/>
      <c r="H442" s="72"/>
      <c r="I442" s="72"/>
    </row>
    <row r="443" spans="1:9" x14ac:dyDescent="0.2">
      <c r="A443" s="64"/>
      <c r="B443" s="65"/>
      <c r="C443" s="65"/>
      <c r="D443" s="72"/>
      <c r="E443" s="72"/>
      <c r="F443" s="72"/>
      <c r="G443" s="72"/>
      <c r="H443" s="72"/>
      <c r="I443" s="72"/>
    </row>
    <row r="444" spans="1:9" x14ac:dyDescent="0.2">
      <c r="A444" s="64"/>
      <c r="B444" s="65"/>
      <c r="C444" s="65"/>
      <c r="D444" s="72"/>
      <c r="E444" s="72"/>
      <c r="F444" s="72"/>
      <c r="G444" s="72"/>
      <c r="H444" s="72"/>
      <c r="I444" s="72"/>
    </row>
    <row r="445" spans="1:9" x14ac:dyDescent="0.2">
      <c r="A445" s="64"/>
      <c r="B445" s="65"/>
      <c r="C445" s="65"/>
      <c r="D445" s="72"/>
      <c r="E445" s="72"/>
      <c r="F445" s="72"/>
      <c r="G445" s="72"/>
      <c r="H445" s="72"/>
      <c r="I445" s="72"/>
    </row>
    <row r="446" spans="1:9" x14ac:dyDescent="0.2">
      <c r="A446" s="64"/>
      <c r="B446" s="65"/>
      <c r="C446" s="65"/>
      <c r="D446" s="72"/>
      <c r="E446" s="72"/>
      <c r="F446" s="72"/>
      <c r="G446" s="72"/>
      <c r="H446" s="72"/>
      <c r="I446" s="72"/>
    </row>
    <row r="447" spans="1:9" x14ac:dyDescent="0.2">
      <c r="A447" s="64"/>
      <c r="B447" s="65"/>
      <c r="C447" s="65"/>
      <c r="D447" s="72"/>
      <c r="E447" s="72"/>
      <c r="F447" s="72"/>
      <c r="G447" s="72"/>
      <c r="H447" s="72"/>
      <c r="I447" s="72"/>
    </row>
    <row r="448" spans="1:9" x14ac:dyDescent="0.2">
      <c r="A448" s="64"/>
      <c r="B448" s="65"/>
      <c r="C448" s="65"/>
      <c r="D448" s="72"/>
      <c r="E448" s="72"/>
      <c r="F448" s="72"/>
      <c r="G448" s="72"/>
      <c r="H448" s="72"/>
      <c r="I448" s="72"/>
    </row>
    <row r="449" spans="1:9" x14ac:dyDescent="0.2">
      <c r="A449" s="64"/>
      <c r="B449" s="65"/>
      <c r="C449" s="65"/>
      <c r="D449" s="72"/>
      <c r="E449" s="72"/>
      <c r="F449" s="72"/>
      <c r="G449" s="72"/>
      <c r="H449" s="72"/>
      <c r="I449" s="72"/>
    </row>
    <row r="450" spans="1:9" x14ac:dyDescent="0.2">
      <c r="A450" s="64"/>
      <c r="B450" s="65"/>
      <c r="C450" s="65"/>
      <c r="D450" s="72"/>
      <c r="E450" s="72"/>
      <c r="F450" s="72"/>
      <c r="G450" s="72"/>
      <c r="H450" s="72"/>
      <c r="I450" s="72"/>
    </row>
    <row r="451" spans="1:9" x14ac:dyDescent="0.2">
      <c r="A451" s="64"/>
      <c r="B451" s="65"/>
      <c r="C451" s="65"/>
      <c r="D451" s="72"/>
      <c r="E451" s="72"/>
      <c r="F451" s="72"/>
      <c r="G451" s="72"/>
      <c r="H451" s="72"/>
      <c r="I451" s="72"/>
    </row>
    <row r="452" spans="1:9" x14ac:dyDescent="0.2">
      <c r="A452" s="64"/>
      <c r="B452" s="65"/>
      <c r="C452" s="65"/>
      <c r="D452" s="72"/>
      <c r="E452" s="72"/>
      <c r="F452" s="72"/>
      <c r="G452" s="72"/>
      <c r="H452" s="72"/>
      <c r="I452" s="72"/>
    </row>
    <row r="453" spans="1:9" x14ac:dyDescent="0.2">
      <c r="A453" s="64"/>
      <c r="B453" s="65"/>
      <c r="C453" s="65"/>
      <c r="D453" s="72"/>
      <c r="E453" s="72"/>
      <c r="F453" s="72"/>
      <c r="G453" s="72"/>
      <c r="H453" s="72"/>
      <c r="I453" s="72"/>
    </row>
    <row r="454" spans="1:9" x14ac:dyDescent="0.2">
      <c r="A454" s="64"/>
      <c r="B454" s="65"/>
      <c r="C454" s="65"/>
      <c r="D454" s="72"/>
      <c r="E454" s="72"/>
      <c r="F454" s="72"/>
      <c r="G454" s="72"/>
      <c r="H454" s="72"/>
      <c r="I454" s="72"/>
    </row>
    <row r="455" spans="1:9" x14ac:dyDescent="0.2">
      <c r="A455" s="64"/>
      <c r="B455" s="65"/>
      <c r="C455" s="65"/>
      <c r="D455" s="72"/>
      <c r="E455" s="72"/>
      <c r="F455" s="72"/>
      <c r="G455" s="72"/>
      <c r="H455" s="72"/>
      <c r="I455" s="72"/>
    </row>
    <row r="456" spans="1:9" x14ac:dyDescent="0.2">
      <c r="A456" s="64"/>
      <c r="B456" s="65"/>
      <c r="C456" s="65"/>
      <c r="D456" s="72"/>
      <c r="E456" s="72"/>
      <c r="F456" s="72"/>
      <c r="G456" s="72"/>
      <c r="H456" s="72"/>
      <c r="I456" s="72"/>
    </row>
    <row r="457" spans="1:9" x14ac:dyDescent="0.2">
      <c r="A457" s="64"/>
      <c r="B457" s="65"/>
      <c r="C457" s="65"/>
      <c r="D457" s="72"/>
      <c r="E457" s="72"/>
      <c r="F457" s="72"/>
      <c r="G457" s="72"/>
      <c r="H457" s="72"/>
      <c r="I457" s="72"/>
    </row>
    <row r="458" spans="1:9" x14ac:dyDescent="0.2">
      <c r="A458" s="64"/>
      <c r="B458" s="65"/>
      <c r="C458" s="65"/>
      <c r="D458" s="72"/>
      <c r="E458" s="72"/>
      <c r="F458" s="72"/>
      <c r="G458" s="72"/>
      <c r="H458" s="72"/>
      <c r="I458" s="72"/>
    </row>
    <row r="459" spans="1:9" x14ac:dyDescent="0.2">
      <c r="A459" s="64"/>
      <c r="B459" s="65"/>
      <c r="C459" s="65"/>
      <c r="D459" s="72"/>
      <c r="E459" s="72"/>
      <c r="F459" s="72"/>
      <c r="G459" s="72"/>
      <c r="H459" s="72"/>
      <c r="I459" s="72"/>
    </row>
    <row r="460" spans="1:9" x14ac:dyDescent="0.2">
      <c r="A460" s="64"/>
      <c r="B460" s="65"/>
      <c r="C460" s="65"/>
      <c r="D460" s="72"/>
      <c r="E460" s="72"/>
      <c r="F460" s="72"/>
      <c r="G460" s="72"/>
      <c r="H460" s="72"/>
      <c r="I460" s="72"/>
    </row>
    <row r="461" spans="1:9" x14ac:dyDescent="0.2">
      <c r="A461" s="64"/>
      <c r="B461" s="65"/>
      <c r="C461" s="65"/>
      <c r="D461" s="72"/>
      <c r="E461" s="72"/>
      <c r="F461" s="72"/>
      <c r="G461" s="72"/>
      <c r="H461" s="72"/>
      <c r="I461" s="72"/>
    </row>
    <row r="462" spans="1:9" x14ac:dyDescent="0.2">
      <c r="A462" s="64"/>
      <c r="B462" s="65"/>
      <c r="C462" s="65"/>
      <c r="D462" s="72"/>
      <c r="E462" s="72"/>
      <c r="F462" s="72"/>
      <c r="G462" s="72"/>
      <c r="H462" s="72"/>
      <c r="I462" s="72"/>
    </row>
    <row r="463" spans="1:9" x14ac:dyDescent="0.2">
      <c r="A463" s="64"/>
      <c r="B463" s="65"/>
      <c r="C463" s="65"/>
      <c r="D463" s="72"/>
      <c r="E463" s="72"/>
      <c r="F463" s="72"/>
      <c r="G463" s="72"/>
      <c r="H463" s="72"/>
      <c r="I463" s="72"/>
    </row>
    <row r="464" spans="1:9" x14ac:dyDescent="0.2">
      <c r="A464" s="64"/>
      <c r="B464" s="65"/>
      <c r="C464" s="65"/>
      <c r="D464" s="72"/>
      <c r="E464" s="72"/>
      <c r="F464" s="72"/>
      <c r="G464" s="72"/>
      <c r="H464" s="72"/>
      <c r="I464" s="72"/>
    </row>
    <row r="465" spans="1:9" x14ac:dyDescent="0.2">
      <c r="A465" s="64"/>
      <c r="B465" s="65"/>
      <c r="C465" s="65"/>
      <c r="D465" s="72"/>
      <c r="E465" s="72"/>
      <c r="F465" s="72"/>
      <c r="G465" s="72"/>
      <c r="H465" s="72"/>
      <c r="I465" s="72"/>
    </row>
    <row r="466" spans="1:9" x14ac:dyDescent="0.2">
      <c r="A466" s="64"/>
      <c r="B466" s="65"/>
      <c r="C466" s="65"/>
      <c r="D466" s="72"/>
      <c r="E466" s="72"/>
      <c r="F466" s="72"/>
      <c r="G466" s="72"/>
      <c r="H466" s="72"/>
      <c r="I466" s="72"/>
    </row>
    <row r="467" spans="1:9" x14ac:dyDescent="0.2">
      <c r="A467" s="64"/>
      <c r="B467" s="65"/>
      <c r="C467" s="65"/>
      <c r="D467" s="72"/>
      <c r="E467" s="72"/>
      <c r="F467" s="72"/>
      <c r="G467" s="72"/>
      <c r="H467" s="72"/>
      <c r="I467" s="72"/>
    </row>
    <row r="468" spans="1:9" x14ac:dyDescent="0.2">
      <c r="A468" s="64"/>
      <c r="B468" s="65"/>
      <c r="C468" s="65"/>
      <c r="D468" s="72"/>
      <c r="E468" s="72"/>
      <c r="F468" s="72"/>
      <c r="G468" s="72"/>
      <c r="H468" s="72"/>
      <c r="I468" s="72"/>
    </row>
    <row r="469" spans="1:9" x14ac:dyDescent="0.2">
      <c r="A469" s="64"/>
      <c r="B469" s="65"/>
      <c r="C469" s="65"/>
      <c r="D469" s="72"/>
      <c r="E469" s="72"/>
      <c r="F469" s="72"/>
      <c r="G469" s="72"/>
      <c r="H469" s="72"/>
      <c r="I469" s="72"/>
    </row>
    <row r="470" spans="1:9" x14ac:dyDescent="0.2">
      <c r="A470" s="64"/>
      <c r="B470" s="65"/>
      <c r="C470" s="65"/>
      <c r="D470" s="72"/>
      <c r="E470" s="72"/>
      <c r="F470" s="72"/>
      <c r="G470" s="72"/>
      <c r="H470" s="72"/>
      <c r="I470" s="72"/>
    </row>
    <row r="471" spans="1:9" x14ac:dyDescent="0.2">
      <c r="A471" s="64"/>
      <c r="B471" s="65"/>
      <c r="C471" s="65"/>
      <c r="D471" s="72"/>
      <c r="E471" s="72"/>
      <c r="F471" s="72"/>
      <c r="G471" s="72"/>
      <c r="H471" s="72"/>
      <c r="I471" s="72"/>
    </row>
    <row r="472" spans="1:9" x14ac:dyDescent="0.2">
      <c r="A472" s="64"/>
      <c r="B472" s="65"/>
      <c r="C472" s="65"/>
      <c r="D472" s="72"/>
      <c r="E472" s="72"/>
      <c r="F472" s="72"/>
      <c r="G472" s="72"/>
      <c r="H472" s="72"/>
      <c r="I472" s="72"/>
    </row>
    <row r="473" spans="1:9" x14ac:dyDescent="0.2">
      <c r="A473" s="64"/>
      <c r="B473" s="65"/>
      <c r="C473" s="65"/>
      <c r="D473" s="72"/>
      <c r="E473" s="72"/>
      <c r="F473" s="72"/>
      <c r="G473" s="72"/>
      <c r="H473" s="72"/>
      <c r="I473" s="72"/>
    </row>
    <row r="474" spans="1:9" x14ac:dyDescent="0.2">
      <c r="A474" s="64"/>
      <c r="B474" s="65"/>
      <c r="C474" s="65"/>
      <c r="D474" s="72"/>
      <c r="E474" s="72"/>
      <c r="F474" s="72"/>
      <c r="G474" s="72"/>
      <c r="H474" s="72"/>
      <c r="I474" s="72"/>
    </row>
    <row r="475" spans="1:9" x14ac:dyDescent="0.2">
      <c r="A475" s="64"/>
      <c r="B475" s="65"/>
      <c r="C475" s="65"/>
      <c r="D475" s="72"/>
      <c r="E475" s="72"/>
      <c r="F475" s="72"/>
      <c r="G475" s="72"/>
      <c r="H475" s="72"/>
      <c r="I475" s="72"/>
    </row>
    <row r="476" spans="1:9" x14ac:dyDescent="0.2">
      <c r="A476" s="64"/>
      <c r="B476" s="65"/>
      <c r="C476" s="65"/>
      <c r="D476" s="72"/>
      <c r="E476" s="72"/>
      <c r="F476" s="72"/>
      <c r="G476" s="72"/>
      <c r="H476" s="72"/>
      <c r="I476" s="72"/>
    </row>
    <row r="477" spans="1:9" x14ac:dyDescent="0.2">
      <c r="A477" s="64"/>
      <c r="B477" s="65"/>
      <c r="C477" s="65"/>
      <c r="D477" s="72"/>
      <c r="E477" s="72"/>
      <c r="F477" s="72"/>
      <c r="G477" s="72"/>
      <c r="H477" s="72"/>
      <c r="I477" s="72"/>
    </row>
    <row r="478" spans="1:9" x14ac:dyDescent="0.2">
      <c r="A478" s="64"/>
      <c r="B478" s="65"/>
      <c r="C478" s="65"/>
      <c r="D478" s="72"/>
      <c r="E478" s="72"/>
      <c r="F478" s="72"/>
      <c r="G478" s="72"/>
      <c r="H478" s="72"/>
      <c r="I478" s="72"/>
    </row>
    <row r="479" spans="1:9" x14ac:dyDescent="0.2">
      <c r="A479" s="64"/>
      <c r="B479" s="65"/>
      <c r="C479" s="65"/>
      <c r="D479" s="72"/>
      <c r="E479" s="72"/>
      <c r="F479" s="72"/>
      <c r="G479" s="72"/>
      <c r="H479" s="72"/>
      <c r="I479" s="72"/>
    </row>
    <row r="480" spans="1:9" x14ac:dyDescent="0.2">
      <c r="A480" s="64"/>
      <c r="B480" s="65"/>
      <c r="C480" s="65"/>
      <c r="D480" s="72"/>
      <c r="E480" s="72"/>
      <c r="F480" s="72"/>
      <c r="G480" s="72"/>
      <c r="H480" s="72"/>
      <c r="I480" s="72"/>
    </row>
    <row r="481" spans="1:9" x14ac:dyDescent="0.2">
      <c r="A481" s="64"/>
      <c r="B481" s="65"/>
      <c r="C481" s="65"/>
      <c r="D481" s="72"/>
      <c r="E481" s="72"/>
      <c r="F481" s="72"/>
      <c r="G481" s="72"/>
      <c r="H481" s="72"/>
      <c r="I481" s="72"/>
    </row>
    <row r="482" spans="1:9" x14ac:dyDescent="0.2">
      <c r="A482" s="64"/>
      <c r="B482" s="65"/>
      <c r="C482" s="65"/>
      <c r="D482" s="72"/>
      <c r="E482" s="72"/>
      <c r="F482" s="72"/>
      <c r="G482" s="72"/>
      <c r="H482" s="72"/>
      <c r="I482" s="72"/>
    </row>
    <row r="483" spans="1:9" x14ac:dyDescent="0.2">
      <c r="A483" s="64"/>
      <c r="B483" s="65"/>
      <c r="C483" s="65"/>
      <c r="D483" s="72"/>
      <c r="E483" s="72"/>
      <c r="F483" s="72"/>
      <c r="G483" s="72"/>
      <c r="H483" s="72"/>
      <c r="I483" s="72"/>
    </row>
    <row r="484" spans="1:9" x14ac:dyDescent="0.2">
      <c r="A484" s="64"/>
      <c r="B484" s="65"/>
      <c r="C484" s="65"/>
      <c r="D484" s="72"/>
      <c r="E484" s="72"/>
      <c r="F484" s="72"/>
      <c r="G484" s="72"/>
      <c r="H484" s="72"/>
      <c r="I484" s="72"/>
    </row>
    <row r="485" spans="1:9" x14ac:dyDescent="0.2">
      <c r="A485" s="64"/>
      <c r="B485" s="65"/>
      <c r="C485" s="65"/>
      <c r="D485" s="72"/>
      <c r="E485" s="72"/>
      <c r="F485" s="72"/>
      <c r="G485" s="72"/>
      <c r="H485" s="72"/>
      <c r="I485" s="72"/>
    </row>
    <row r="486" spans="1:9" x14ac:dyDescent="0.2">
      <c r="A486" s="64"/>
      <c r="B486" s="65"/>
      <c r="C486" s="65"/>
      <c r="D486" s="72"/>
      <c r="E486" s="72"/>
      <c r="F486" s="72"/>
      <c r="G486" s="72"/>
      <c r="H486" s="72"/>
      <c r="I486" s="72"/>
    </row>
    <row r="487" spans="1:9" x14ac:dyDescent="0.2">
      <c r="A487" s="64"/>
      <c r="B487" s="65"/>
      <c r="C487" s="65"/>
      <c r="D487" s="72"/>
      <c r="E487" s="72"/>
      <c r="F487" s="72"/>
      <c r="G487" s="72"/>
      <c r="H487" s="72"/>
      <c r="I487" s="72"/>
    </row>
    <row r="488" spans="1:9" x14ac:dyDescent="0.2">
      <c r="A488" s="64"/>
      <c r="B488" s="65"/>
      <c r="C488" s="65"/>
      <c r="D488" s="72"/>
      <c r="E488" s="72"/>
      <c r="F488" s="72"/>
      <c r="G488" s="72"/>
      <c r="H488" s="72"/>
      <c r="I488" s="72"/>
    </row>
    <row r="489" spans="1:9" x14ac:dyDescent="0.2">
      <c r="A489" s="64"/>
      <c r="B489" s="65"/>
      <c r="C489" s="65"/>
      <c r="D489" s="72"/>
      <c r="E489" s="72"/>
      <c r="F489" s="72"/>
      <c r="G489" s="72"/>
      <c r="H489" s="72"/>
      <c r="I489" s="72"/>
    </row>
    <row r="490" spans="1:9" x14ac:dyDescent="0.2">
      <c r="A490" s="64"/>
      <c r="B490" s="65"/>
      <c r="C490" s="65"/>
      <c r="D490" s="72"/>
      <c r="E490" s="72"/>
      <c r="F490" s="72"/>
      <c r="G490" s="72"/>
      <c r="H490" s="72"/>
      <c r="I490" s="72"/>
    </row>
    <row r="491" spans="1:9" x14ac:dyDescent="0.2">
      <c r="A491" s="64"/>
      <c r="B491" s="65"/>
      <c r="C491" s="65"/>
      <c r="D491" s="72"/>
      <c r="E491" s="72"/>
      <c r="F491" s="72"/>
      <c r="G491" s="72"/>
      <c r="H491" s="72"/>
      <c r="I491" s="72"/>
    </row>
    <row r="492" spans="1:9" x14ac:dyDescent="0.2">
      <c r="A492" s="64"/>
      <c r="B492" s="65"/>
      <c r="C492" s="65"/>
      <c r="D492" s="72"/>
      <c r="E492" s="72"/>
      <c r="F492" s="72"/>
      <c r="G492" s="72"/>
      <c r="H492" s="72"/>
      <c r="I492" s="72"/>
    </row>
    <row r="493" spans="1:9" x14ac:dyDescent="0.2">
      <c r="A493" s="64"/>
      <c r="B493" s="65"/>
      <c r="C493" s="65"/>
      <c r="D493" s="72"/>
      <c r="E493" s="72"/>
      <c r="F493" s="72"/>
      <c r="G493" s="72"/>
      <c r="H493" s="72"/>
      <c r="I493" s="72"/>
    </row>
    <row r="494" spans="1:9" x14ac:dyDescent="0.2">
      <c r="A494" s="64"/>
      <c r="B494" s="65"/>
      <c r="C494" s="65"/>
      <c r="D494" s="72"/>
      <c r="E494" s="72"/>
      <c r="F494" s="72"/>
      <c r="G494" s="72"/>
      <c r="H494" s="72"/>
      <c r="I494" s="72"/>
    </row>
    <row r="495" spans="1:9" x14ac:dyDescent="0.2">
      <c r="A495" s="64"/>
      <c r="B495" s="65"/>
      <c r="C495" s="65"/>
      <c r="D495" s="72"/>
      <c r="E495" s="72"/>
      <c r="F495" s="72"/>
      <c r="G495" s="72"/>
      <c r="H495" s="72"/>
      <c r="I495" s="72"/>
    </row>
    <row r="496" spans="1:9" x14ac:dyDescent="0.2">
      <c r="A496" s="64"/>
      <c r="B496" s="65"/>
      <c r="C496" s="65"/>
      <c r="D496" s="72"/>
      <c r="E496" s="72"/>
      <c r="F496" s="72"/>
      <c r="G496" s="72"/>
      <c r="H496" s="72"/>
      <c r="I496" s="72"/>
    </row>
    <row r="497" spans="1:9" x14ac:dyDescent="0.2">
      <c r="A497" s="64"/>
      <c r="B497" s="65"/>
      <c r="C497" s="65"/>
      <c r="D497" s="72"/>
      <c r="E497" s="72"/>
      <c r="F497" s="72"/>
      <c r="G497" s="72"/>
      <c r="H497" s="72"/>
      <c r="I497" s="72"/>
    </row>
    <row r="498" spans="1:9" x14ac:dyDescent="0.2">
      <c r="A498" s="64"/>
      <c r="B498" s="65"/>
      <c r="C498" s="65"/>
      <c r="D498" s="72"/>
      <c r="E498" s="72"/>
      <c r="F498" s="72"/>
      <c r="G498" s="72"/>
      <c r="H498" s="72"/>
      <c r="I498" s="72"/>
    </row>
    <row r="499" spans="1:9" x14ac:dyDescent="0.2">
      <c r="A499" s="64"/>
      <c r="B499" s="65"/>
      <c r="C499" s="65"/>
      <c r="D499" s="72"/>
      <c r="E499" s="72"/>
      <c r="F499" s="72"/>
      <c r="G499" s="72"/>
      <c r="H499" s="72"/>
      <c r="I499" s="72"/>
    </row>
    <row r="500" spans="1:9" x14ac:dyDescent="0.2">
      <c r="A500" s="64"/>
      <c r="B500" s="65"/>
      <c r="C500" s="65"/>
      <c r="D500" s="72"/>
      <c r="E500" s="72"/>
      <c r="F500" s="72"/>
      <c r="G500" s="72"/>
      <c r="H500" s="72"/>
      <c r="I500" s="72"/>
    </row>
    <row r="501" spans="1:9" x14ac:dyDescent="0.2">
      <c r="A501" s="64"/>
      <c r="B501" s="65"/>
      <c r="C501" s="65"/>
      <c r="D501" s="72"/>
      <c r="E501" s="72"/>
      <c r="F501" s="72"/>
      <c r="G501" s="72"/>
      <c r="H501" s="72"/>
      <c r="I501" s="72"/>
    </row>
    <row r="502" spans="1:9" x14ac:dyDescent="0.2">
      <c r="A502" s="64"/>
      <c r="B502" s="65"/>
      <c r="C502" s="65"/>
      <c r="D502" s="72"/>
      <c r="E502" s="72"/>
      <c r="F502" s="72"/>
      <c r="G502" s="72"/>
      <c r="H502" s="72"/>
      <c r="I502" s="72"/>
    </row>
    <row r="503" spans="1:9" x14ac:dyDescent="0.2">
      <c r="A503" s="64"/>
      <c r="B503" s="65"/>
      <c r="C503" s="65"/>
      <c r="D503" s="72"/>
      <c r="E503" s="72"/>
      <c r="F503" s="72"/>
      <c r="G503" s="72"/>
      <c r="H503" s="72"/>
      <c r="I503" s="72"/>
    </row>
    <row r="504" spans="1:9" x14ac:dyDescent="0.2">
      <c r="A504" s="64"/>
      <c r="B504" s="65"/>
      <c r="C504" s="65"/>
      <c r="D504" s="72"/>
      <c r="E504" s="72"/>
      <c r="F504" s="72"/>
      <c r="G504" s="72"/>
      <c r="H504" s="72"/>
      <c r="I504" s="72"/>
    </row>
    <row r="505" spans="1:9" x14ac:dyDescent="0.2">
      <c r="A505" s="64"/>
      <c r="B505" s="65"/>
      <c r="C505" s="65"/>
      <c r="D505" s="72"/>
      <c r="E505" s="72"/>
      <c r="F505" s="72"/>
      <c r="G505" s="72"/>
      <c r="H505" s="72"/>
      <c r="I505" s="72"/>
    </row>
    <row r="506" spans="1:9" x14ac:dyDescent="0.2">
      <c r="A506" s="64"/>
      <c r="B506" s="65"/>
      <c r="C506" s="65"/>
      <c r="D506" s="72"/>
      <c r="E506" s="72"/>
      <c r="F506" s="72"/>
      <c r="G506" s="72"/>
      <c r="H506" s="72"/>
      <c r="I506" s="72"/>
    </row>
    <row r="507" spans="1:9" x14ac:dyDescent="0.2">
      <c r="A507" s="64"/>
      <c r="B507" s="65"/>
      <c r="C507" s="65"/>
      <c r="D507" s="72"/>
      <c r="E507" s="72"/>
      <c r="F507" s="72"/>
      <c r="G507" s="72"/>
      <c r="H507" s="72"/>
      <c r="I507" s="72"/>
    </row>
    <row r="508" spans="1:9" x14ac:dyDescent="0.2">
      <c r="A508" s="64"/>
      <c r="B508" s="65"/>
      <c r="C508" s="65"/>
      <c r="D508" s="72"/>
      <c r="E508" s="72"/>
      <c r="F508" s="72"/>
      <c r="G508" s="72"/>
      <c r="H508" s="72"/>
      <c r="I508" s="72"/>
    </row>
    <row r="509" spans="1:9" x14ac:dyDescent="0.2">
      <c r="A509" s="64"/>
      <c r="B509" s="65"/>
      <c r="C509" s="65"/>
      <c r="D509" s="72"/>
      <c r="E509" s="72"/>
      <c r="F509" s="72"/>
      <c r="G509" s="72"/>
      <c r="H509" s="72"/>
      <c r="I509" s="72"/>
    </row>
    <row r="510" spans="1:9" x14ac:dyDescent="0.2">
      <c r="A510" s="64"/>
      <c r="B510" s="65"/>
      <c r="C510" s="65"/>
      <c r="D510" s="72"/>
      <c r="E510" s="72"/>
      <c r="F510" s="72"/>
      <c r="G510" s="72"/>
      <c r="H510" s="72"/>
      <c r="I510" s="72"/>
    </row>
    <row r="511" spans="1:9" x14ac:dyDescent="0.2">
      <c r="A511" s="64"/>
      <c r="B511" s="65"/>
      <c r="C511" s="65"/>
      <c r="D511" s="72"/>
      <c r="E511" s="72"/>
      <c r="F511" s="72"/>
      <c r="G511" s="72"/>
      <c r="H511" s="72"/>
      <c r="I511" s="72"/>
    </row>
    <row r="512" spans="1:9" x14ac:dyDescent="0.2">
      <c r="A512" s="64"/>
      <c r="B512" s="65"/>
      <c r="C512" s="65"/>
      <c r="D512" s="72"/>
      <c r="E512" s="72"/>
      <c r="F512" s="72"/>
      <c r="G512" s="72"/>
      <c r="H512" s="72"/>
      <c r="I512" s="72"/>
    </row>
    <row r="513" spans="1:9" x14ac:dyDescent="0.2">
      <c r="A513" s="64"/>
      <c r="B513" s="65"/>
      <c r="C513" s="65"/>
      <c r="D513" s="72"/>
      <c r="E513" s="72"/>
      <c r="F513" s="72"/>
      <c r="G513" s="72"/>
      <c r="H513" s="72"/>
      <c r="I513" s="72"/>
    </row>
    <row r="514" spans="1:9" x14ac:dyDescent="0.2">
      <c r="A514" s="64"/>
      <c r="B514" s="65"/>
      <c r="C514" s="65"/>
      <c r="D514" s="72"/>
      <c r="E514" s="72"/>
      <c r="F514" s="72"/>
      <c r="G514" s="72"/>
      <c r="H514" s="72"/>
      <c r="I514" s="72"/>
    </row>
    <row r="515" spans="1:9" x14ac:dyDescent="0.2">
      <c r="A515" s="64"/>
      <c r="B515" s="65"/>
      <c r="C515" s="65"/>
      <c r="D515" s="72"/>
      <c r="E515" s="72"/>
      <c r="F515" s="72"/>
      <c r="G515" s="72"/>
      <c r="H515" s="72"/>
      <c r="I515" s="72"/>
    </row>
    <row r="516" spans="1:9" x14ac:dyDescent="0.2">
      <c r="A516" s="64"/>
      <c r="B516" s="65"/>
      <c r="C516" s="65"/>
      <c r="D516" s="72"/>
      <c r="E516" s="72"/>
      <c r="F516" s="72"/>
      <c r="G516" s="72"/>
      <c r="H516" s="72"/>
      <c r="I516" s="72"/>
    </row>
    <row r="517" spans="1:9" x14ac:dyDescent="0.2">
      <c r="A517" s="64"/>
      <c r="B517" s="65"/>
      <c r="C517" s="65"/>
      <c r="D517" s="72"/>
      <c r="E517" s="72"/>
      <c r="F517" s="72"/>
      <c r="G517" s="72"/>
      <c r="H517" s="72"/>
      <c r="I517" s="72"/>
    </row>
    <row r="518" spans="1:9" x14ac:dyDescent="0.2">
      <c r="A518" s="64"/>
      <c r="B518" s="65"/>
      <c r="C518" s="65"/>
      <c r="D518" s="72"/>
      <c r="E518" s="72"/>
      <c r="F518" s="72"/>
      <c r="G518" s="72"/>
      <c r="H518" s="72"/>
      <c r="I518" s="72"/>
    </row>
    <row r="519" spans="1:9" x14ac:dyDescent="0.2">
      <c r="A519" s="64"/>
      <c r="B519" s="65"/>
      <c r="C519" s="65"/>
      <c r="D519" s="72"/>
      <c r="E519" s="72"/>
      <c r="F519" s="72"/>
      <c r="G519" s="72"/>
      <c r="H519" s="72"/>
      <c r="I519" s="72"/>
    </row>
    <row r="520" spans="1:9" x14ac:dyDescent="0.2">
      <c r="A520" s="64"/>
      <c r="B520" s="65"/>
      <c r="C520" s="65"/>
      <c r="D520" s="72"/>
      <c r="E520" s="72"/>
      <c r="F520" s="72"/>
      <c r="G520" s="72"/>
      <c r="H520" s="72"/>
      <c r="I520" s="72"/>
    </row>
    <row r="521" spans="1:9" x14ac:dyDescent="0.2">
      <c r="A521" s="64"/>
      <c r="B521" s="65"/>
      <c r="C521" s="65"/>
      <c r="D521" s="72"/>
      <c r="E521" s="72"/>
      <c r="F521" s="72"/>
      <c r="G521" s="72"/>
      <c r="H521" s="72"/>
      <c r="I521" s="72"/>
    </row>
    <row r="522" spans="1:9" x14ac:dyDescent="0.2">
      <c r="A522" s="64"/>
      <c r="B522" s="65"/>
      <c r="C522" s="65"/>
      <c r="D522" s="72"/>
      <c r="E522" s="72"/>
      <c r="F522" s="72"/>
      <c r="G522" s="72"/>
      <c r="H522" s="72"/>
      <c r="I522" s="72"/>
    </row>
    <row r="523" spans="1:9" x14ac:dyDescent="0.2">
      <c r="A523" s="64"/>
      <c r="B523" s="65"/>
      <c r="C523" s="65"/>
      <c r="D523" s="72"/>
      <c r="E523" s="72"/>
      <c r="F523" s="72"/>
      <c r="G523" s="72"/>
      <c r="H523" s="72"/>
      <c r="I523" s="72"/>
    </row>
    <row r="524" spans="1:9" x14ac:dyDescent="0.2">
      <c r="A524" s="64"/>
      <c r="B524" s="65"/>
      <c r="C524" s="65"/>
      <c r="D524" s="72"/>
      <c r="E524" s="72"/>
      <c r="F524" s="72"/>
      <c r="G524" s="72"/>
      <c r="H524" s="72"/>
      <c r="I524" s="72"/>
    </row>
    <row r="525" spans="1:9" x14ac:dyDescent="0.2">
      <c r="A525" s="64"/>
      <c r="B525" s="65"/>
      <c r="C525" s="65"/>
      <c r="D525" s="72"/>
      <c r="E525" s="72"/>
      <c r="F525" s="72"/>
      <c r="G525" s="72"/>
      <c r="H525" s="72"/>
      <c r="I525" s="72"/>
    </row>
    <row r="526" spans="1:9" x14ac:dyDescent="0.2">
      <c r="A526" s="64"/>
      <c r="B526" s="65"/>
      <c r="C526" s="65"/>
      <c r="D526" s="72"/>
      <c r="E526" s="72"/>
      <c r="F526" s="72"/>
      <c r="G526" s="72"/>
      <c r="H526" s="72"/>
      <c r="I526" s="72"/>
    </row>
    <row r="527" spans="1:9" x14ac:dyDescent="0.2">
      <c r="A527" s="64"/>
      <c r="B527" s="65"/>
      <c r="C527" s="65"/>
      <c r="D527" s="72"/>
      <c r="E527" s="72"/>
      <c r="F527" s="72"/>
      <c r="G527" s="72"/>
      <c r="H527" s="72"/>
      <c r="I527" s="72"/>
    </row>
    <row r="528" spans="1:9" x14ac:dyDescent="0.2">
      <c r="A528" s="64"/>
      <c r="B528" s="65"/>
      <c r="C528" s="65"/>
      <c r="D528" s="72"/>
      <c r="E528" s="72"/>
      <c r="F528" s="72"/>
      <c r="G528" s="72"/>
      <c r="H528" s="72"/>
      <c r="I528" s="72"/>
    </row>
    <row r="529" spans="1:9" x14ac:dyDescent="0.2">
      <c r="A529" s="64"/>
      <c r="B529" s="65"/>
      <c r="C529" s="65"/>
      <c r="D529" s="72"/>
      <c r="E529" s="72"/>
      <c r="F529" s="72"/>
      <c r="G529" s="72"/>
      <c r="H529" s="72"/>
      <c r="I529" s="72"/>
    </row>
    <row r="530" spans="1:9" x14ac:dyDescent="0.2">
      <c r="A530" s="64"/>
      <c r="B530" s="65"/>
      <c r="C530" s="65"/>
      <c r="D530" s="72"/>
      <c r="E530" s="72"/>
      <c r="F530" s="72"/>
      <c r="G530" s="72"/>
      <c r="H530" s="72"/>
      <c r="I530" s="72"/>
    </row>
    <row r="531" spans="1:9" x14ac:dyDescent="0.2">
      <c r="A531" s="64"/>
      <c r="B531" s="65"/>
      <c r="C531" s="65"/>
      <c r="D531" s="72"/>
      <c r="E531" s="72"/>
      <c r="F531" s="72"/>
      <c r="G531" s="72"/>
      <c r="H531" s="72"/>
      <c r="I531" s="72"/>
    </row>
    <row r="532" spans="1:9" x14ac:dyDescent="0.2">
      <c r="A532" s="64"/>
      <c r="B532" s="65"/>
      <c r="C532" s="65"/>
      <c r="D532" s="72"/>
      <c r="E532" s="72"/>
      <c r="F532" s="72"/>
      <c r="G532" s="72"/>
      <c r="H532" s="72"/>
      <c r="I532" s="72"/>
    </row>
    <row r="533" spans="1:9" x14ac:dyDescent="0.2">
      <c r="A533" s="64"/>
      <c r="B533" s="65"/>
      <c r="C533" s="65"/>
      <c r="D533" s="72"/>
      <c r="E533" s="72"/>
      <c r="F533" s="72"/>
      <c r="G533" s="72"/>
      <c r="H533" s="72"/>
      <c r="I533" s="72"/>
    </row>
    <row r="534" spans="1:9" x14ac:dyDescent="0.2">
      <c r="A534" s="64"/>
      <c r="B534" s="65"/>
      <c r="C534" s="65"/>
      <c r="D534" s="72"/>
      <c r="E534" s="72"/>
      <c r="F534" s="72"/>
      <c r="G534" s="72"/>
      <c r="H534" s="72"/>
      <c r="I534" s="72"/>
    </row>
    <row r="535" spans="1:9" x14ac:dyDescent="0.2">
      <c r="A535" s="64"/>
      <c r="B535" s="65"/>
      <c r="C535" s="65"/>
      <c r="D535" s="72"/>
      <c r="E535" s="72"/>
      <c r="F535" s="72"/>
      <c r="G535" s="72"/>
      <c r="H535" s="72"/>
      <c r="I535" s="72"/>
    </row>
    <row r="536" spans="1:9" x14ac:dyDescent="0.2">
      <c r="A536" s="64"/>
      <c r="B536" s="65"/>
      <c r="C536" s="65"/>
      <c r="D536" s="72"/>
      <c r="E536" s="72"/>
      <c r="F536" s="72"/>
      <c r="G536" s="72"/>
      <c r="H536" s="72"/>
      <c r="I536" s="72"/>
    </row>
    <row r="537" spans="1:9" x14ac:dyDescent="0.2">
      <c r="A537" s="64"/>
      <c r="B537" s="65"/>
      <c r="C537" s="65"/>
      <c r="D537" s="72"/>
      <c r="E537" s="72"/>
      <c r="F537" s="72"/>
      <c r="G537" s="72"/>
      <c r="H537" s="72"/>
      <c r="I537" s="72"/>
    </row>
    <row r="538" spans="1:9" x14ac:dyDescent="0.2">
      <c r="A538" s="64"/>
      <c r="B538" s="65"/>
      <c r="C538" s="65"/>
      <c r="D538" s="72"/>
      <c r="E538" s="72"/>
      <c r="F538" s="72"/>
      <c r="G538" s="72"/>
      <c r="H538" s="72"/>
      <c r="I538" s="72"/>
    </row>
    <row r="539" spans="1:9" x14ac:dyDescent="0.2">
      <c r="A539" s="64"/>
      <c r="B539" s="65"/>
      <c r="C539" s="65"/>
      <c r="D539" s="72"/>
      <c r="E539" s="72"/>
      <c r="F539" s="72"/>
      <c r="G539" s="72"/>
      <c r="H539" s="72"/>
      <c r="I539" s="72"/>
    </row>
    <row r="540" spans="1:9" x14ac:dyDescent="0.2">
      <c r="A540" s="64"/>
      <c r="B540" s="65"/>
      <c r="C540" s="65"/>
      <c r="D540" s="72"/>
      <c r="E540" s="72"/>
      <c r="F540" s="72"/>
      <c r="G540" s="72"/>
      <c r="H540" s="72"/>
      <c r="I540" s="72"/>
    </row>
    <row r="541" spans="1:9" x14ac:dyDescent="0.2">
      <c r="A541" s="64"/>
      <c r="B541" s="65"/>
      <c r="C541" s="65"/>
      <c r="D541" s="72"/>
      <c r="E541" s="72"/>
      <c r="F541" s="72"/>
      <c r="G541" s="72"/>
      <c r="H541" s="72"/>
      <c r="I541" s="72"/>
    </row>
    <row r="542" spans="1:9" x14ac:dyDescent="0.2">
      <c r="A542" s="64"/>
      <c r="B542" s="65"/>
      <c r="C542" s="65"/>
      <c r="D542" s="72"/>
      <c r="E542" s="72"/>
      <c r="F542" s="72"/>
      <c r="G542" s="72"/>
      <c r="H542" s="72"/>
      <c r="I542" s="72"/>
    </row>
    <row r="543" spans="1:9" x14ac:dyDescent="0.2">
      <c r="A543" s="64"/>
      <c r="B543" s="65"/>
      <c r="C543" s="65"/>
      <c r="D543" s="72"/>
      <c r="E543" s="72"/>
      <c r="F543" s="72"/>
      <c r="G543" s="72"/>
      <c r="H543" s="72"/>
      <c r="I543" s="72"/>
    </row>
    <row r="544" spans="1:9" x14ac:dyDescent="0.2">
      <c r="A544" s="64"/>
      <c r="B544" s="65"/>
      <c r="C544" s="65"/>
      <c r="D544" s="72"/>
      <c r="E544" s="72"/>
      <c r="F544" s="72"/>
      <c r="G544" s="72"/>
      <c r="H544" s="72"/>
      <c r="I544" s="72"/>
    </row>
    <row r="545" spans="1:9" x14ac:dyDescent="0.2">
      <c r="A545" s="64"/>
      <c r="B545" s="65"/>
      <c r="C545" s="65"/>
      <c r="D545" s="72"/>
      <c r="E545" s="72"/>
      <c r="F545" s="72"/>
      <c r="G545" s="72"/>
      <c r="H545" s="72"/>
      <c r="I545" s="72"/>
    </row>
    <row r="546" spans="1:9" x14ac:dyDescent="0.2">
      <c r="A546" s="64"/>
      <c r="B546" s="65"/>
      <c r="C546" s="65"/>
      <c r="D546" s="72"/>
      <c r="E546" s="72"/>
      <c r="F546" s="72"/>
      <c r="G546" s="72"/>
      <c r="H546" s="72"/>
      <c r="I546" s="72"/>
    </row>
    <row r="547" spans="1:9" x14ac:dyDescent="0.2">
      <c r="A547" s="64"/>
      <c r="B547" s="65"/>
      <c r="C547" s="65"/>
      <c r="D547" s="72"/>
      <c r="E547" s="72"/>
      <c r="F547" s="72"/>
      <c r="G547" s="72"/>
      <c r="H547" s="72"/>
      <c r="I547" s="72"/>
    </row>
    <row r="548" spans="1:9" x14ac:dyDescent="0.2">
      <c r="A548" s="64"/>
      <c r="B548" s="65"/>
      <c r="C548" s="65"/>
      <c r="D548" s="72"/>
      <c r="E548" s="72"/>
      <c r="F548" s="72"/>
      <c r="G548" s="72"/>
      <c r="H548" s="72"/>
      <c r="I548" s="72"/>
    </row>
    <row r="549" spans="1:9" x14ac:dyDescent="0.2">
      <c r="A549" s="64"/>
      <c r="B549" s="65"/>
      <c r="C549" s="65"/>
      <c r="D549" s="72"/>
      <c r="E549" s="72"/>
      <c r="F549" s="72"/>
      <c r="G549" s="72"/>
      <c r="H549" s="72"/>
      <c r="I549" s="72"/>
    </row>
    <row r="550" spans="1:9" x14ac:dyDescent="0.2">
      <c r="A550" s="64"/>
      <c r="B550" s="65"/>
      <c r="C550" s="65"/>
      <c r="D550" s="72"/>
      <c r="E550" s="72"/>
      <c r="F550" s="72"/>
      <c r="G550" s="72"/>
      <c r="H550" s="72"/>
      <c r="I550" s="72"/>
    </row>
    <row r="551" spans="1:9" x14ac:dyDescent="0.2">
      <c r="A551" s="64"/>
      <c r="B551" s="65"/>
      <c r="C551" s="65"/>
      <c r="D551" s="72"/>
      <c r="E551" s="72"/>
      <c r="F551" s="72"/>
      <c r="G551" s="72"/>
      <c r="H551" s="72"/>
      <c r="I551" s="72"/>
    </row>
    <row r="552" spans="1:9" x14ac:dyDescent="0.2">
      <c r="A552" s="64"/>
      <c r="B552" s="65"/>
      <c r="C552" s="65"/>
      <c r="D552" s="72"/>
      <c r="E552" s="72"/>
      <c r="F552" s="72"/>
      <c r="G552" s="72"/>
      <c r="H552" s="72"/>
      <c r="I552" s="72"/>
    </row>
    <row r="553" spans="1:9" x14ac:dyDescent="0.2">
      <c r="A553" s="64"/>
      <c r="B553" s="65"/>
      <c r="C553" s="65"/>
      <c r="D553" s="72"/>
      <c r="E553" s="72"/>
      <c r="F553" s="72"/>
      <c r="G553" s="72"/>
      <c r="H553" s="72"/>
      <c r="I553" s="72"/>
    </row>
    <row r="554" spans="1:9" x14ac:dyDescent="0.2">
      <c r="A554" s="64"/>
      <c r="B554" s="65"/>
      <c r="C554" s="65"/>
      <c r="D554" s="72"/>
      <c r="E554" s="72"/>
      <c r="F554" s="72"/>
      <c r="G554" s="72"/>
      <c r="H554" s="72"/>
      <c r="I554" s="72"/>
    </row>
    <row r="555" spans="1:9" x14ac:dyDescent="0.2">
      <c r="A555" s="64"/>
      <c r="B555" s="65"/>
      <c r="C555" s="65"/>
      <c r="D555" s="72"/>
      <c r="E555" s="72"/>
      <c r="F555" s="72"/>
      <c r="G555" s="72"/>
      <c r="H555" s="72"/>
      <c r="I555" s="72"/>
    </row>
    <row r="556" spans="1:9" x14ac:dyDescent="0.2">
      <c r="A556" s="64"/>
      <c r="B556" s="65"/>
      <c r="C556" s="65"/>
      <c r="D556" s="72"/>
      <c r="E556" s="72"/>
      <c r="F556" s="72"/>
      <c r="G556" s="72"/>
      <c r="H556" s="72"/>
      <c r="I556" s="72"/>
    </row>
    <row r="557" spans="1:9" x14ac:dyDescent="0.2">
      <c r="A557" s="64"/>
      <c r="B557" s="65"/>
      <c r="C557" s="65"/>
      <c r="D557" s="72"/>
      <c r="E557" s="72"/>
      <c r="F557" s="72"/>
      <c r="G557" s="72"/>
      <c r="H557" s="72"/>
      <c r="I557" s="72"/>
    </row>
    <row r="558" spans="1:9" x14ac:dyDescent="0.2">
      <c r="A558" s="64"/>
      <c r="B558" s="65"/>
      <c r="C558" s="65"/>
      <c r="D558" s="72"/>
      <c r="E558" s="72"/>
      <c r="F558" s="72"/>
      <c r="G558" s="72"/>
      <c r="H558" s="72"/>
      <c r="I558" s="72"/>
    </row>
    <row r="559" spans="1:9" x14ac:dyDescent="0.2">
      <c r="A559" s="64"/>
      <c r="B559" s="65"/>
      <c r="C559" s="65"/>
      <c r="D559" s="72"/>
      <c r="E559" s="72"/>
      <c r="F559" s="72"/>
      <c r="G559" s="72"/>
      <c r="H559" s="72"/>
      <c r="I559" s="72"/>
    </row>
    <row r="560" spans="1:9" x14ac:dyDescent="0.2">
      <c r="A560" s="64"/>
      <c r="B560" s="65"/>
      <c r="C560" s="65"/>
      <c r="D560" s="72"/>
      <c r="E560" s="72"/>
      <c r="F560" s="72"/>
      <c r="G560" s="72"/>
      <c r="H560" s="72"/>
      <c r="I560" s="72"/>
    </row>
    <row r="561" spans="1:9" x14ac:dyDescent="0.2">
      <c r="A561" s="64"/>
      <c r="B561" s="65"/>
      <c r="C561" s="65"/>
      <c r="D561" s="72"/>
      <c r="E561" s="72"/>
      <c r="F561" s="72"/>
      <c r="G561" s="72"/>
      <c r="H561" s="72"/>
      <c r="I561" s="72"/>
    </row>
    <row r="562" spans="1:9" x14ac:dyDescent="0.2">
      <c r="A562" s="64"/>
      <c r="B562" s="65"/>
      <c r="C562" s="65"/>
      <c r="D562" s="72"/>
      <c r="E562" s="72"/>
      <c r="F562" s="72"/>
      <c r="G562" s="72"/>
      <c r="H562" s="72"/>
      <c r="I562" s="72"/>
    </row>
    <row r="563" spans="1:9" x14ac:dyDescent="0.2">
      <c r="A563" s="64"/>
      <c r="B563" s="65"/>
      <c r="C563" s="65"/>
      <c r="D563" s="72"/>
      <c r="E563" s="72"/>
      <c r="F563" s="72"/>
      <c r="G563" s="72"/>
      <c r="H563" s="72"/>
      <c r="I563" s="72"/>
    </row>
    <row r="564" spans="1:9" x14ac:dyDescent="0.2">
      <c r="A564" s="64"/>
      <c r="B564" s="65"/>
      <c r="C564" s="65"/>
      <c r="D564" s="72"/>
      <c r="E564" s="72"/>
      <c r="F564" s="72"/>
      <c r="G564" s="72"/>
      <c r="H564" s="72"/>
      <c r="I564" s="72"/>
    </row>
    <row r="565" spans="1:9" x14ac:dyDescent="0.2">
      <c r="A565" s="64"/>
      <c r="B565" s="65"/>
      <c r="C565" s="65"/>
      <c r="D565" s="72"/>
      <c r="E565" s="72"/>
      <c r="F565" s="72"/>
      <c r="G565" s="72"/>
      <c r="H565" s="72"/>
      <c r="I565" s="72"/>
    </row>
    <row r="566" spans="1:9" x14ac:dyDescent="0.2">
      <c r="A566" s="64"/>
      <c r="B566" s="65"/>
      <c r="C566" s="65"/>
      <c r="D566" s="72"/>
      <c r="E566" s="72"/>
      <c r="F566" s="72"/>
      <c r="G566" s="72"/>
      <c r="H566" s="72"/>
      <c r="I566" s="72"/>
    </row>
    <row r="567" spans="1:9" x14ac:dyDescent="0.2">
      <c r="A567" s="64"/>
      <c r="B567" s="65"/>
      <c r="C567" s="65"/>
      <c r="D567" s="72"/>
      <c r="E567" s="72"/>
      <c r="F567" s="72"/>
      <c r="G567" s="72"/>
      <c r="H567" s="72"/>
      <c r="I567" s="72"/>
    </row>
    <row r="568" spans="1:9" x14ac:dyDescent="0.2">
      <c r="A568" s="64"/>
      <c r="B568" s="65"/>
      <c r="C568" s="65"/>
      <c r="D568" s="72"/>
      <c r="E568" s="72"/>
      <c r="F568" s="72"/>
      <c r="G568" s="72"/>
      <c r="H568" s="72"/>
      <c r="I568" s="72"/>
    </row>
    <row r="569" spans="1:9" x14ac:dyDescent="0.2">
      <c r="A569" s="64"/>
      <c r="B569" s="65"/>
      <c r="C569" s="65"/>
      <c r="D569" s="72"/>
      <c r="E569" s="72"/>
      <c r="F569" s="72"/>
      <c r="G569" s="72"/>
      <c r="H569" s="72"/>
      <c r="I569" s="72"/>
    </row>
    <row r="570" spans="1:9" x14ac:dyDescent="0.2">
      <c r="A570" s="64"/>
      <c r="B570" s="65"/>
      <c r="C570" s="65"/>
      <c r="D570" s="72"/>
      <c r="E570" s="72"/>
      <c r="F570" s="72"/>
      <c r="G570" s="72"/>
      <c r="H570" s="72"/>
      <c r="I570" s="72"/>
    </row>
    <row r="571" spans="1:9" x14ac:dyDescent="0.2">
      <c r="A571" s="64"/>
      <c r="B571" s="65"/>
      <c r="C571" s="65"/>
      <c r="D571" s="72"/>
      <c r="E571" s="72"/>
      <c r="F571" s="72"/>
      <c r="G571" s="72"/>
      <c r="H571" s="72"/>
      <c r="I571" s="72"/>
    </row>
    <row r="572" spans="1:9" x14ac:dyDescent="0.2">
      <c r="A572" s="64"/>
      <c r="B572" s="65"/>
      <c r="C572" s="65"/>
      <c r="D572" s="72"/>
      <c r="E572" s="72"/>
      <c r="F572" s="72"/>
      <c r="G572" s="72"/>
      <c r="H572" s="72"/>
      <c r="I572" s="72"/>
    </row>
    <row r="573" spans="1:9" x14ac:dyDescent="0.2">
      <c r="A573" s="64"/>
      <c r="B573" s="65"/>
      <c r="C573" s="65"/>
      <c r="D573" s="72"/>
      <c r="E573" s="72"/>
      <c r="F573" s="72"/>
      <c r="G573" s="72"/>
      <c r="H573" s="72"/>
      <c r="I573" s="72"/>
    </row>
    <row r="574" spans="1:9" x14ac:dyDescent="0.2">
      <c r="A574" s="64"/>
      <c r="B574" s="65"/>
      <c r="C574" s="65"/>
      <c r="D574" s="72"/>
      <c r="E574" s="72"/>
      <c r="F574" s="72"/>
      <c r="G574" s="72"/>
      <c r="H574" s="72"/>
      <c r="I574" s="72"/>
    </row>
    <row r="575" spans="1:9" x14ac:dyDescent="0.2">
      <c r="A575" s="64"/>
      <c r="B575" s="65"/>
      <c r="C575" s="65"/>
      <c r="D575" s="72"/>
      <c r="E575" s="72"/>
      <c r="F575" s="72"/>
      <c r="G575" s="72"/>
      <c r="H575" s="72"/>
      <c r="I575" s="72"/>
    </row>
    <row r="576" spans="1:9" x14ac:dyDescent="0.2">
      <c r="A576" s="64"/>
      <c r="B576" s="65"/>
      <c r="C576" s="65"/>
      <c r="D576" s="72"/>
      <c r="E576" s="72"/>
      <c r="F576" s="72"/>
      <c r="G576" s="72"/>
      <c r="H576" s="72"/>
      <c r="I576" s="72"/>
    </row>
    <row r="577" spans="1:9" x14ac:dyDescent="0.2">
      <c r="A577" s="64"/>
      <c r="B577" s="65"/>
      <c r="C577" s="65"/>
      <c r="D577" s="72"/>
      <c r="E577" s="72"/>
      <c r="F577" s="72"/>
      <c r="G577" s="72"/>
      <c r="H577" s="72"/>
      <c r="I577" s="72"/>
    </row>
    <row r="578" spans="1:9" x14ac:dyDescent="0.2">
      <c r="A578" s="64"/>
      <c r="B578" s="65"/>
      <c r="C578" s="65"/>
      <c r="D578" s="72"/>
      <c r="E578" s="72"/>
      <c r="F578" s="72"/>
      <c r="G578" s="72"/>
      <c r="H578" s="72"/>
      <c r="I578" s="72"/>
    </row>
    <row r="579" spans="1:9" x14ac:dyDescent="0.2">
      <c r="A579" s="64"/>
      <c r="B579" s="65"/>
      <c r="C579" s="65"/>
      <c r="D579" s="72"/>
      <c r="E579" s="72"/>
      <c r="F579" s="72"/>
      <c r="G579" s="72"/>
      <c r="H579" s="72"/>
      <c r="I579" s="72"/>
    </row>
    <row r="580" spans="1:9" x14ac:dyDescent="0.2">
      <c r="A580" s="64"/>
      <c r="B580" s="65"/>
      <c r="C580" s="65"/>
      <c r="D580" s="72"/>
      <c r="E580" s="72"/>
      <c r="F580" s="72"/>
      <c r="G580" s="72"/>
      <c r="H580" s="72"/>
      <c r="I580" s="72"/>
    </row>
    <row r="581" spans="1:9" x14ac:dyDescent="0.2">
      <c r="A581" s="64"/>
      <c r="B581" s="65"/>
      <c r="C581" s="65"/>
      <c r="D581" s="72"/>
      <c r="E581" s="72"/>
      <c r="F581" s="72"/>
      <c r="G581" s="72"/>
      <c r="H581" s="72"/>
      <c r="I581" s="72"/>
    </row>
    <row r="582" spans="1:9" x14ac:dyDescent="0.2">
      <c r="A582" s="64"/>
      <c r="B582" s="65"/>
      <c r="C582" s="65"/>
      <c r="D582" s="72"/>
      <c r="E582" s="72"/>
      <c r="F582" s="72"/>
      <c r="G582" s="72"/>
      <c r="H582" s="72"/>
      <c r="I582" s="72"/>
    </row>
    <row r="583" spans="1:9" x14ac:dyDescent="0.2">
      <c r="A583" s="64"/>
      <c r="B583" s="65"/>
      <c r="C583" s="65"/>
      <c r="D583" s="72"/>
      <c r="E583" s="72"/>
      <c r="F583" s="72"/>
      <c r="G583" s="72"/>
      <c r="H583" s="72"/>
      <c r="I583" s="72"/>
    </row>
    <row r="584" spans="1:9" x14ac:dyDescent="0.2">
      <c r="A584" s="64"/>
      <c r="B584" s="65"/>
      <c r="C584" s="65"/>
      <c r="D584" s="72"/>
      <c r="E584" s="72"/>
      <c r="F584" s="72"/>
      <c r="G584" s="72"/>
      <c r="H584" s="72"/>
      <c r="I584" s="72"/>
    </row>
    <row r="585" spans="1:9" x14ac:dyDescent="0.2">
      <c r="A585" s="64"/>
      <c r="B585" s="65"/>
      <c r="C585" s="65"/>
      <c r="D585" s="72"/>
      <c r="E585" s="72"/>
      <c r="F585" s="72"/>
      <c r="G585" s="72"/>
      <c r="H585" s="72"/>
      <c r="I585" s="72"/>
    </row>
    <row r="586" spans="1:9" x14ac:dyDescent="0.2">
      <c r="A586" s="64"/>
      <c r="B586" s="65"/>
      <c r="C586" s="65"/>
      <c r="D586" s="72"/>
      <c r="E586" s="72"/>
      <c r="F586" s="72"/>
      <c r="G586" s="72"/>
      <c r="H586" s="72"/>
      <c r="I586" s="72"/>
    </row>
    <row r="587" spans="1:9" x14ac:dyDescent="0.2">
      <c r="A587" s="64"/>
      <c r="B587" s="65"/>
      <c r="C587" s="65"/>
      <c r="D587" s="72"/>
      <c r="E587" s="72"/>
      <c r="F587" s="72"/>
      <c r="G587" s="72"/>
      <c r="H587" s="72"/>
      <c r="I587" s="72"/>
    </row>
    <row r="588" spans="1:9" x14ac:dyDescent="0.2">
      <c r="A588" s="64"/>
      <c r="B588" s="65"/>
      <c r="C588" s="65"/>
      <c r="D588" s="72"/>
      <c r="E588" s="72"/>
      <c r="F588" s="72"/>
      <c r="G588" s="72"/>
      <c r="H588" s="72"/>
      <c r="I588" s="72"/>
    </row>
    <row r="589" spans="1:9" x14ac:dyDescent="0.2">
      <c r="A589" s="64"/>
      <c r="B589" s="65"/>
      <c r="C589" s="65"/>
      <c r="D589" s="72"/>
      <c r="E589" s="72"/>
      <c r="F589" s="72"/>
      <c r="G589" s="72"/>
      <c r="H589" s="72"/>
      <c r="I589" s="72"/>
    </row>
    <row r="590" spans="1:9" x14ac:dyDescent="0.2">
      <c r="A590" s="64"/>
      <c r="B590" s="65"/>
      <c r="C590" s="65"/>
      <c r="D590" s="72"/>
      <c r="E590" s="72"/>
      <c r="F590" s="72"/>
      <c r="G590" s="72"/>
      <c r="H590" s="72"/>
      <c r="I590" s="72"/>
    </row>
    <row r="591" spans="1:9" x14ac:dyDescent="0.2">
      <c r="A591" s="64"/>
      <c r="B591" s="65"/>
      <c r="C591" s="65"/>
      <c r="D591" s="72"/>
      <c r="E591" s="72"/>
      <c r="F591" s="72"/>
      <c r="G591" s="72"/>
      <c r="H591" s="72"/>
      <c r="I591" s="72"/>
    </row>
    <row r="592" spans="1:9" x14ac:dyDescent="0.2">
      <c r="A592" s="64"/>
      <c r="B592" s="65"/>
      <c r="C592" s="65"/>
      <c r="D592" s="72"/>
      <c r="E592" s="72"/>
      <c r="F592" s="72"/>
      <c r="G592" s="72"/>
      <c r="H592" s="72"/>
      <c r="I592" s="72"/>
    </row>
    <row r="593" spans="1:9" x14ac:dyDescent="0.2">
      <c r="A593" s="64"/>
      <c r="B593" s="65"/>
      <c r="C593" s="65"/>
      <c r="D593" s="72"/>
      <c r="E593" s="72"/>
      <c r="F593" s="72"/>
      <c r="G593" s="72"/>
      <c r="H593" s="72"/>
      <c r="I593" s="72"/>
    </row>
    <row r="594" spans="1:9" x14ac:dyDescent="0.2">
      <c r="A594" s="64"/>
      <c r="B594" s="65"/>
      <c r="C594" s="65"/>
      <c r="D594" s="72"/>
      <c r="E594" s="72"/>
      <c r="F594" s="72"/>
      <c r="G594" s="72"/>
      <c r="H594" s="72"/>
      <c r="I594" s="72"/>
    </row>
    <row r="595" spans="1:9" x14ac:dyDescent="0.2">
      <c r="A595" s="64"/>
      <c r="B595" s="65"/>
      <c r="C595" s="65"/>
      <c r="D595" s="72"/>
      <c r="E595" s="72"/>
      <c r="F595" s="72"/>
      <c r="G595" s="72"/>
      <c r="H595" s="72"/>
      <c r="I595" s="72"/>
    </row>
    <row r="596" spans="1:9" x14ac:dyDescent="0.2">
      <c r="A596" s="64"/>
      <c r="B596" s="65"/>
      <c r="C596" s="65"/>
      <c r="D596" s="72"/>
      <c r="E596" s="72"/>
      <c r="F596" s="72"/>
      <c r="G596" s="72"/>
      <c r="H596" s="72"/>
      <c r="I596" s="72"/>
    </row>
    <row r="597" spans="1:9" x14ac:dyDescent="0.2">
      <c r="A597" s="64"/>
      <c r="B597" s="65"/>
      <c r="C597" s="65"/>
      <c r="D597" s="72"/>
      <c r="E597" s="72"/>
      <c r="F597" s="72"/>
      <c r="G597" s="72"/>
      <c r="H597" s="72"/>
      <c r="I597" s="72"/>
    </row>
    <row r="598" spans="1:9" x14ac:dyDescent="0.2">
      <c r="A598" s="64"/>
      <c r="B598" s="65"/>
      <c r="C598" s="65"/>
      <c r="D598" s="72"/>
      <c r="E598" s="72"/>
      <c r="F598" s="72"/>
      <c r="G598" s="72"/>
      <c r="H598" s="72"/>
      <c r="I598" s="72"/>
    </row>
    <row r="599" spans="1:9" x14ac:dyDescent="0.2">
      <c r="A599" s="64"/>
      <c r="B599" s="65"/>
      <c r="C599" s="65"/>
      <c r="D599" s="72"/>
      <c r="E599" s="72"/>
      <c r="F599" s="72"/>
      <c r="G599" s="72"/>
      <c r="H599" s="72"/>
      <c r="I599" s="72"/>
    </row>
    <row r="600" spans="1:9" x14ac:dyDescent="0.2">
      <c r="A600" s="64"/>
      <c r="B600" s="65"/>
      <c r="C600" s="65"/>
      <c r="D600" s="72"/>
      <c r="E600" s="72"/>
      <c r="F600" s="72"/>
      <c r="G600" s="72"/>
      <c r="H600" s="72"/>
      <c r="I600" s="72"/>
    </row>
    <row r="601" spans="1:9" x14ac:dyDescent="0.2">
      <c r="A601" s="64"/>
      <c r="B601" s="65"/>
      <c r="C601" s="65"/>
      <c r="D601" s="72"/>
      <c r="E601" s="72"/>
      <c r="F601" s="72"/>
      <c r="G601" s="72"/>
      <c r="H601" s="72"/>
      <c r="I601" s="72"/>
    </row>
    <row r="602" spans="1:9" x14ac:dyDescent="0.2">
      <c r="A602" s="64"/>
      <c r="B602" s="65"/>
      <c r="C602" s="65"/>
      <c r="D602" s="72"/>
      <c r="E602" s="72"/>
      <c r="F602" s="72"/>
      <c r="G602" s="72"/>
      <c r="H602" s="72"/>
      <c r="I602" s="72"/>
    </row>
    <row r="603" spans="1:9" x14ac:dyDescent="0.2">
      <c r="A603" s="64"/>
      <c r="B603" s="65"/>
      <c r="C603" s="65"/>
      <c r="D603" s="72"/>
      <c r="E603" s="72"/>
      <c r="F603" s="72"/>
      <c r="G603" s="72"/>
      <c r="H603" s="72"/>
      <c r="I603" s="72"/>
    </row>
    <row r="604" spans="1:9" x14ac:dyDescent="0.2">
      <c r="A604" s="64"/>
      <c r="B604" s="65"/>
      <c r="C604" s="65"/>
      <c r="D604" s="72"/>
      <c r="E604" s="72"/>
      <c r="F604" s="72"/>
      <c r="G604" s="72"/>
      <c r="H604" s="72"/>
      <c r="I604" s="72"/>
    </row>
    <row r="605" spans="1:9" x14ac:dyDescent="0.2">
      <c r="A605" s="64"/>
      <c r="B605" s="65"/>
      <c r="C605" s="65"/>
      <c r="D605" s="72"/>
      <c r="E605" s="72"/>
      <c r="F605" s="72"/>
      <c r="G605" s="72"/>
      <c r="H605" s="72"/>
      <c r="I605" s="72"/>
    </row>
    <row r="606" spans="1:9" x14ac:dyDescent="0.2">
      <c r="A606" s="64"/>
      <c r="B606" s="65"/>
      <c r="C606" s="65"/>
      <c r="D606" s="72"/>
      <c r="E606" s="72"/>
      <c r="F606" s="72"/>
      <c r="G606" s="72"/>
      <c r="H606" s="72"/>
      <c r="I606" s="72"/>
    </row>
    <row r="607" spans="1:9" x14ac:dyDescent="0.2">
      <c r="A607" s="64"/>
      <c r="B607" s="65"/>
      <c r="C607" s="65"/>
      <c r="D607" s="72"/>
      <c r="E607" s="72"/>
      <c r="F607" s="72"/>
      <c r="G607" s="72"/>
      <c r="H607" s="72"/>
      <c r="I607" s="72"/>
    </row>
    <row r="608" spans="1:9" x14ac:dyDescent="0.2">
      <c r="A608" s="64"/>
      <c r="B608" s="65"/>
      <c r="C608" s="65"/>
      <c r="D608" s="72"/>
      <c r="E608" s="72"/>
      <c r="F608" s="72"/>
      <c r="G608" s="72"/>
      <c r="H608" s="72"/>
      <c r="I608" s="72"/>
    </row>
    <row r="609" spans="1:9" x14ac:dyDescent="0.2">
      <c r="A609" s="64"/>
      <c r="B609" s="65"/>
      <c r="C609" s="65"/>
      <c r="D609" s="72"/>
      <c r="E609" s="72"/>
      <c r="F609" s="72"/>
      <c r="G609" s="72"/>
      <c r="H609" s="72"/>
      <c r="I609" s="72"/>
    </row>
    <row r="610" spans="1:9" x14ac:dyDescent="0.2">
      <c r="A610" s="64"/>
      <c r="B610" s="65"/>
      <c r="C610" s="65"/>
      <c r="D610" s="72"/>
      <c r="E610" s="72"/>
      <c r="F610" s="72"/>
      <c r="G610" s="72"/>
      <c r="H610" s="72"/>
      <c r="I610" s="72"/>
    </row>
    <row r="611" spans="1:9" x14ac:dyDescent="0.2">
      <c r="A611" s="64"/>
      <c r="B611" s="65"/>
      <c r="C611" s="65"/>
      <c r="D611" s="72"/>
      <c r="E611" s="72"/>
      <c r="F611" s="72"/>
      <c r="G611" s="72"/>
      <c r="H611" s="72"/>
      <c r="I611" s="72"/>
    </row>
    <row r="612" spans="1:9" x14ac:dyDescent="0.2">
      <c r="A612" s="64"/>
      <c r="B612" s="65"/>
      <c r="C612" s="65"/>
      <c r="D612" s="72"/>
      <c r="E612" s="72"/>
      <c r="F612" s="72"/>
      <c r="G612" s="72"/>
      <c r="H612" s="72"/>
      <c r="I612" s="72"/>
    </row>
    <row r="613" spans="1:9" x14ac:dyDescent="0.2">
      <c r="A613" s="64"/>
      <c r="B613" s="65"/>
      <c r="C613" s="65"/>
      <c r="D613" s="72"/>
      <c r="E613" s="72"/>
      <c r="F613" s="72"/>
      <c r="G613" s="72"/>
      <c r="H613" s="72"/>
      <c r="I613" s="72"/>
    </row>
    <row r="614" spans="1:9" x14ac:dyDescent="0.2">
      <c r="A614" s="64"/>
      <c r="B614" s="65"/>
      <c r="C614" s="65"/>
      <c r="D614" s="72"/>
      <c r="E614" s="72"/>
      <c r="F614" s="72"/>
      <c r="G614" s="72"/>
      <c r="H614" s="72"/>
      <c r="I614" s="72"/>
    </row>
    <row r="615" spans="1:9" x14ac:dyDescent="0.2">
      <c r="A615" s="64"/>
      <c r="B615" s="65"/>
      <c r="C615" s="65"/>
      <c r="D615" s="72"/>
      <c r="E615" s="72"/>
      <c r="F615" s="72"/>
      <c r="G615" s="72"/>
      <c r="H615" s="72"/>
      <c r="I615" s="72"/>
    </row>
    <row r="616" spans="1:9" x14ac:dyDescent="0.2">
      <c r="A616" s="64"/>
      <c r="B616" s="65"/>
      <c r="C616" s="65"/>
      <c r="D616" s="72"/>
      <c r="E616" s="72"/>
      <c r="F616" s="72"/>
      <c r="G616" s="72"/>
      <c r="H616" s="72"/>
      <c r="I616" s="72"/>
    </row>
    <row r="617" spans="1:9" x14ac:dyDescent="0.2">
      <c r="A617" s="64"/>
      <c r="B617" s="65"/>
      <c r="C617" s="65"/>
      <c r="D617" s="72"/>
      <c r="E617" s="72"/>
      <c r="F617" s="72"/>
      <c r="G617" s="72"/>
      <c r="H617" s="72"/>
      <c r="I617" s="72"/>
    </row>
    <row r="618" spans="1:9" x14ac:dyDescent="0.2">
      <c r="A618" s="64"/>
      <c r="B618" s="65"/>
      <c r="C618" s="65"/>
      <c r="D618" s="72"/>
      <c r="E618" s="72"/>
      <c r="F618" s="72"/>
      <c r="G618" s="72"/>
      <c r="H618" s="72"/>
      <c r="I618" s="72"/>
    </row>
    <row r="619" spans="1:9" x14ac:dyDescent="0.2">
      <c r="A619" s="64"/>
      <c r="B619" s="65"/>
      <c r="C619" s="65"/>
      <c r="D619" s="72"/>
      <c r="E619" s="72"/>
      <c r="F619" s="72"/>
      <c r="G619" s="72"/>
      <c r="H619" s="72"/>
      <c r="I619" s="72"/>
    </row>
    <row r="620" spans="1:9" x14ac:dyDescent="0.2">
      <c r="A620" s="64"/>
      <c r="B620" s="65"/>
      <c r="C620" s="65"/>
      <c r="D620" s="72"/>
      <c r="E620" s="72"/>
      <c r="F620" s="72"/>
      <c r="G620" s="72"/>
      <c r="H620" s="72"/>
      <c r="I620" s="72"/>
    </row>
    <row r="621" spans="1:9" x14ac:dyDescent="0.2">
      <c r="A621" s="64"/>
      <c r="B621" s="65"/>
      <c r="C621" s="65"/>
      <c r="D621" s="72"/>
      <c r="E621" s="72"/>
      <c r="F621" s="72"/>
      <c r="G621" s="72"/>
      <c r="H621" s="72"/>
      <c r="I621" s="72"/>
    </row>
    <row r="622" spans="1:9" x14ac:dyDescent="0.2">
      <c r="A622" s="64"/>
      <c r="B622" s="65"/>
      <c r="C622" s="65"/>
      <c r="D622" s="72"/>
      <c r="E622" s="72"/>
      <c r="F622" s="72"/>
      <c r="G622" s="72"/>
      <c r="H622" s="72"/>
      <c r="I622" s="72"/>
    </row>
    <row r="623" spans="1:9" x14ac:dyDescent="0.2">
      <c r="A623" s="64"/>
      <c r="B623" s="65"/>
      <c r="C623" s="65"/>
      <c r="D623" s="72"/>
      <c r="E623" s="72"/>
      <c r="F623" s="72"/>
      <c r="G623" s="72"/>
      <c r="H623" s="72"/>
      <c r="I623" s="72"/>
    </row>
    <row r="624" spans="1:9" x14ac:dyDescent="0.2">
      <c r="A624" s="64"/>
      <c r="B624" s="65"/>
      <c r="C624" s="65"/>
      <c r="D624" s="72"/>
      <c r="E624" s="72"/>
      <c r="F624" s="72"/>
      <c r="G624" s="72"/>
      <c r="H624" s="72"/>
      <c r="I624" s="72"/>
    </row>
    <row r="625" spans="1:9" x14ac:dyDescent="0.2">
      <c r="A625" s="64"/>
      <c r="B625" s="65"/>
      <c r="C625" s="65"/>
      <c r="D625" s="72"/>
      <c r="E625" s="72"/>
      <c r="F625" s="72"/>
      <c r="G625" s="72"/>
      <c r="H625" s="72"/>
      <c r="I625" s="72"/>
    </row>
    <row r="626" spans="1:9" x14ac:dyDescent="0.2">
      <c r="A626" s="64"/>
      <c r="B626" s="65"/>
      <c r="C626" s="65"/>
      <c r="D626" s="72"/>
      <c r="E626" s="72"/>
      <c r="F626" s="72"/>
      <c r="G626" s="72"/>
      <c r="H626" s="72"/>
      <c r="I626" s="72"/>
    </row>
    <row r="627" spans="1:9" x14ac:dyDescent="0.2">
      <c r="A627" s="64"/>
      <c r="B627" s="65"/>
      <c r="C627" s="65"/>
      <c r="D627" s="72"/>
      <c r="E627" s="72"/>
      <c r="F627" s="72"/>
      <c r="G627" s="72"/>
      <c r="H627" s="72"/>
      <c r="I627" s="72"/>
    </row>
    <row r="628" spans="1:9" x14ac:dyDescent="0.2">
      <c r="A628" s="64"/>
      <c r="B628" s="65"/>
      <c r="C628" s="65"/>
      <c r="D628" s="72"/>
      <c r="E628" s="72"/>
      <c r="F628" s="72"/>
      <c r="G628" s="72"/>
      <c r="H628" s="72"/>
      <c r="I628" s="72"/>
    </row>
    <row r="629" spans="1:9" x14ac:dyDescent="0.2">
      <c r="A629" s="64"/>
      <c r="B629" s="65"/>
      <c r="C629" s="65"/>
      <c r="D629" s="72"/>
      <c r="E629" s="72"/>
      <c r="F629" s="72"/>
      <c r="G629" s="72"/>
      <c r="H629" s="72"/>
      <c r="I629" s="72"/>
    </row>
    <row r="630" spans="1:9" x14ac:dyDescent="0.2">
      <c r="A630" s="64"/>
      <c r="B630" s="65"/>
      <c r="C630" s="65"/>
      <c r="D630" s="72"/>
      <c r="E630" s="72"/>
      <c r="F630" s="72"/>
      <c r="G630" s="72"/>
      <c r="H630" s="72"/>
      <c r="I630" s="72"/>
    </row>
    <row r="631" spans="1:9" x14ac:dyDescent="0.2">
      <c r="A631" s="64"/>
      <c r="B631" s="65"/>
      <c r="C631" s="65"/>
      <c r="D631" s="72"/>
      <c r="E631" s="72"/>
      <c r="F631" s="72"/>
      <c r="G631" s="72"/>
      <c r="H631" s="72"/>
      <c r="I631" s="72"/>
    </row>
    <row r="632" spans="1:9" x14ac:dyDescent="0.2">
      <c r="A632" s="64"/>
      <c r="B632" s="65"/>
      <c r="C632" s="65"/>
      <c r="D632" s="72"/>
      <c r="E632" s="72"/>
      <c r="F632" s="72"/>
      <c r="G632" s="72"/>
      <c r="H632" s="72"/>
      <c r="I632" s="72"/>
    </row>
    <row r="633" spans="1:9" x14ac:dyDescent="0.2">
      <c r="A633" s="64"/>
      <c r="B633" s="65"/>
      <c r="C633" s="65"/>
      <c r="D633" s="72"/>
      <c r="E633" s="72"/>
      <c r="F633" s="72"/>
      <c r="G633" s="72"/>
      <c r="H633" s="72"/>
      <c r="I633" s="72"/>
    </row>
    <row r="634" spans="1:9" x14ac:dyDescent="0.2">
      <c r="A634" s="64"/>
      <c r="B634" s="65"/>
      <c r="C634" s="65"/>
      <c r="D634" s="72"/>
      <c r="E634" s="72"/>
      <c r="F634" s="72"/>
      <c r="G634" s="72"/>
      <c r="H634" s="72"/>
      <c r="I634" s="72"/>
    </row>
    <row r="635" spans="1:9" x14ac:dyDescent="0.2">
      <c r="A635" s="64"/>
      <c r="B635" s="65"/>
      <c r="C635" s="65"/>
      <c r="D635" s="72"/>
      <c r="E635" s="72"/>
      <c r="F635" s="72"/>
      <c r="G635" s="72"/>
      <c r="H635" s="72"/>
      <c r="I635" s="72"/>
    </row>
    <row r="636" spans="1:9" x14ac:dyDescent="0.2">
      <c r="A636" s="64"/>
      <c r="B636" s="65"/>
      <c r="C636" s="65"/>
      <c r="D636" s="72"/>
      <c r="E636" s="72"/>
      <c r="F636" s="72"/>
      <c r="G636" s="72"/>
      <c r="H636" s="72"/>
      <c r="I636" s="72"/>
    </row>
    <row r="637" spans="1:9" x14ac:dyDescent="0.2">
      <c r="A637" s="64"/>
      <c r="B637" s="65"/>
      <c r="C637" s="65"/>
      <c r="D637" s="72"/>
      <c r="E637" s="72"/>
      <c r="F637" s="72"/>
      <c r="G637" s="72"/>
      <c r="H637" s="72"/>
      <c r="I637" s="72"/>
    </row>
    <row r="638" spans="1:9" x14ac:dyDescent="0.2">
      <c r="A638" s="64"/>
      <c r="B638" s="65"/>
      <c r="C638" s="65"/>
      <c r="D638" s="72"/>
      <c r="E638" s="72"/>
      <c r="F638" s="72"/>
      <c r="G638" s="72"/>
      <c r="H638" s="72"/>
      <c r="I638" s="72"/>
    </row>
    <row r="639" spans="1:9" x14ac:dyDescent="0.2">
      <c r="A639" s="64"/>
      <c r="B639" s="65"/>
      <c r="C639" s="65"/>
      <c r="D639" s="72"/>
      <c r="E639" s="72"/>
      <c r="F639" s="72"/>
      <c r="G639" s="72"/>
      <c r="H639" s="72"/>
      <c r="I639" s="72"/>
    </row>
    <row r="640" spans="1:9" x14ac:dyDescent="0.2">
      <c r="A640" s="64"/>
      <c r="B640" s="65"/>
      <c r="C640" s="65"/>
      <c r="D640" s="72"/>
      <c r="E640" s="72"/>
      <c r="F640" s="72"/>
      <c r="G640" s="72"/>
      <c r="H640" s="72"/>
      <c r="I640" s="72"/>
    </row>
    <row r="641" spans="1:9" x14ac:dyDescent="0.2">
      <c r="A641" s="64"/>
      <c r="B641" s="65"/>
      <c r="C641" s="65"/>
      <c r="D641" s="72"/>
      <c r="E641" s="72"/>
      <c r="F641" s="72"/>
      <c r="G641" s="72"/>
      <c r="H641" s="72"/>
      <c r="I641" s="72"/>
    </row>
    <row r="642" spans="1:9" x14ac:dyDescent="0.2">
      <c r="A642" s="64"/>
      <c r="B642" s="65"/>
      <c r="C642" s="65"/>
      <c r="D642" s="72"/>
      <c r="E642" s="72"/>
      <c r="F642" s="72"/>
      <c r="G642" s="72"/>
      <c r="H642" s="72"/>
      <c r="I642" s="72"/>
    </row>
    <row r="643" spans="1:9" x14ac:dyDescent="0.2">
      <c r="A643" s="64"/>
      <c r="B643" s="65"/>
      <c r="C643" s="65"/>
      <c r="D643" s="72"/>
      <c r="E643" s="72"/>
      <c r="F643" s="72"/>
      <c r="G643" s="72"/>
      <c r="H643" s="72"/>
      <c r="I643" s="72"/>
    </row>
    <row r="644" spans="1:9" x14ac:dyDescent="0.2">
      <c r="A644" s="64"/>
      <c r="B644" s="65"/>
      <c r="C644" s="65"/>
      <c r="D644" s="72"/>
      <c r="E644" s="72"/>
      <c r="F644" s="72"/>
      <c r="G644" s="72"/>
      <c r="H644" s="72"/>
      <c r="I644" s="72"/>
    </row>
    <row r="645" spans="1:9" x14ac:dyDescent="0.2">
      <c r="A645" s="64"/>
      <c r="B645" s="65"/>
      <c r="C645" s="65"/>
      <c r="D645" s="72"/>
      <c r="E645" s="72"/>
      <c r="F645" s="72"/>
      <c r="G645" s="72"/>
      <c r="H645" s="72"/>
      <c r="I645" s="72"/>
    </row>
    <row r="646" spans="1:9" x14ac:dyDescent="0.2">
      <c r="A646" s="64"/>
      <c r="B646" s="65"/>
      <c r="C646" s="65"/>
      <c r="D646" s="72"/>
      <c r="E646" s="72"/>
      <c r="F646" s="72"/>
      <c r="G646" s="72"/>
      <c r="H646" s="72"/>
      <c r="I646" s="72"/>
    </row>
    <row r="647" spans="1:9" x14ac:dyDescent="0.2">
      <c r="A647" s="64"/>
      <c r="B647" s="65"/>
      <c r="C647" s="65"/>
      <c r="D647" s="72"/>
      <c r="E647" s="72"/>
      <c r="F647" s="72"/>
      <c r="G647" s="72"/>
      <c r="H647" s="72"/>
      <c r="I647" s="72"/>
    </row>
    <row r="648" spans="1:9" x14ac:dyDescent="0.2">
      <c r="A648" s="64"/>
      <c r="B648" s="65"/>
      <c r="C648" s="65"/>
      <c r="D648" s="72"/>
      <c r="E648" s="72"/>
      <c r="F648" s="72"/>
      <c r="G648" s="72"/>
      <c r="H648" s="72"/>
      <c r="I648" s="72"/>
    </row>
    <row r="649" spans="1:9" x14ac:dyDescent="0.2">
      <c r="A649" s="64"/>
      <c r="B649" s="65"/>
      <c r="C649" s="65"/>
      <c r="D649" s="72"/>
      <c r="E649" s="72"/>
      <c r="F649" s="72"/>
      <c r="G649" s="72"/>
      <c r="H649" s="72"/>
      <c r="I649" s="72"/>
    </row>
    <row r="650" spans="1:9" x14ac:dyDescent="0.2">
      <c r="A650" s="64"/>
      <c r="B650" s="65"/>
      <c r="C650" s="65"/>
      <c r="D650" s="72"/>
      <c r="E650" s="72"/>
      <c r="F650" s="72"/>
      <c r="G650" s="72"/>
      <c r="H650" s="72"/>
      <c r="I650" s="72"/>
    </row>
    <row r="651" spans="1:9" x14ac:dyDescent="0.2">
      <c r="A651" s="64"/>
      <c r="B651" s="65"/>
      <c r="C651" s="65"/>
      <c r="D651" s="72"/>
      <c r="E651" s="72"/>
      <c r="F651" s="72"/>
      <c r="G651" s="72"/>
      <c r="H651" s="72"/>
      <c r="I651" s="72"/>
    </row>
    <row r="652" spans="1:9" x14ac:dyDescent="0.2">
      <c r="A652" s="64"/>
      <c r="B652" s="65"/>
      <c r="C652" s="65"/>
      <c r="D652" s="72"/>
      <c r="E652" s="72"/>
      <c r="F652" s="72"/>
      <c r="G652" s="72"/>
      <c r="H652" s="72"/>
      <c r="I652" s="72"/>
    </row>
    <row r="653" spans="1:9" x14ac:dyDescent="0.2">
      <c r="A653" s="64"/>
      <c r="B653" s="65"/>
      <c r="C653" s="65"/>
      <c r="D653" s="72"/>
      <c r="E653" s="72"/>
      <c r="F653" s="72"/>
      <c r="G653" s="72"/>
      <c r="H653" s="72"/>
      <c r="I653" s="72"/>
    </row>
    <row r="654" spans="1:9" x14ac:dyDescent="0.2">
      <c r="A654" s="64"/>
      <c r="B654" s="65"/>
      <c r="C654" s="65"/>
      <c r="D654" s="72"/>
      <c r="E654" s="72"/>
      <c r="F654" s="72"/>
      <c r="G654" s="72"/>
      <c r="H654" s="72"/>
      <c r="I654" s="72"/>
    </row>
    <row r="655" spans="1:9" x14ac:dyDescent="0.2">
      <c r="A655" s="64"/>
      <c r="B655" s="65"/>
      <c r="C655" s="65"/>
      <c r="D655" s="72"/>
      <c r="E655" s="72"/>
      <c r="F655" s="72"/>
      <c r="G655" s="72"/>
      <c r="H655" s="72"/>
      <c r="I655" s="72"/>
    </row>
    <row r="656" spans="1:9" x14ac:dyDescent="0.2">
      <c r="A656" s="64"/>
      <c r="B656" s="65"/>
      <c r="C656" s="65"/>
      <c r="D656" s="72"/>
      <c r="E656" s="72"/>
      <c r="F656" s="72"/>
      <c r="G656" s="72"/>
      <c r="H656" s="72"/>
      <c r="I656" s="72"/>
    </row>
    <row r="657" spans="1:9" x14ac:dyDescent="0.2">
      <c r="A657" s="64"/>
      <c r="B657" s="65"/>
      <c r="C657" s="65"/>
      <c r="D657" s="72"/>
      <c r="E657" s="72"/>
      <c r="F657" s="72"/>
      <c r="G657" s="72"/>
      <c r="H657" s="72"/>
      <c r="I657" s="72"/>
    </row>
    <row r="658" spans="1:9" x14ac:dyDescent="0.2">
      <c r="A658" s="64"/>
      <c r="B658" s="65"/>
      <c r="C658" s="65"/>
      <c r="D658" s="72"/>
      <c r="E658" s="72"/>
      <c r="F658" s="72"/>
      <c r="G658" s="72"/>
      <c r="H658" s="72"/>
      <c r="I658" s="72"/>
    </row>
    <row r="659" spans="1:9" x14ac:dyDescent="0.2">
      <c r="A659" s="64"/>
      <c r="B659" s="65"/>
      <c r="C659" s="65"/>
      <c r="D659" s="72"/>
      <c r="E659" s="72"/>
      <c r="F659" s="72"/>
      <c r="G659" s="72"/>
      <c r="H659" s="72"/>
      <c r="I659" s="72"/>
    </row>
    <row r="660" spans="1:9" x14ac:dyDescent="0.2">
      <c r="A660" s="64"/>
      <c r="B660" s="65"/>
      <c r="C660" s="65"/>
      <c r="D660" s="72"/>
      <c r="E660" s="72"/>
      <c r="F660" s="72"/>
      <c r="G660" s="72"/>
      <c r="H660" s="72"/>
      <c r="I660" s="72"/>
    </row>
    <row r="661" spans="1:9" x14ac:dyDescent="0.2">
      <c r="A661" s="64"/>
      <c r="B661" s="65"/>
      <c r="C661" s="65"/>
      <c r="D661" s="72"/>
      <c r="E661" s="72"/>
      <c r="F661" s="72"/>
      <c r="G661" s="72"/>
      <c r="H661" s="72"/>
      <c r="I661" s="72"/>
    </row>
    <row r="662" spans="1:9" x14ac:dyDescent="0.2">
      <c r="A662" s="64"/>
      <c r="B662" s="65"/>
      <c r="C662" s="65"/>
      <c r="D662" s="72"/>
      <c r="E662" s="72"/>
      <c r="F662" s="72"/>
      <c r="G662" s="72"/>
      <c r="H662" s="72"/>
      <c r="I662" s="72"/>
    </row>
    <row r="663" spans="1:9" x14ac:dyDescent="0.2">
      <c r="A663" s="64"/>
      <c r="B663" s="65"/>
      <c r="C663" s="65"/>
      <c r="D663" s="72"/>
      <c r="E663" s="72"/>
      <c r="F663" s="72"/>
      <c r="G663" s="72"/>
      <c r="H663" s="72"/>
      <c r="I663" s="72"/>
    </row>
    <row r="664" spans="1:9" x14ac:dyDescent="0.2">
      <c r="A664" s="64"/>
      <c r="B664" s="65"/>
      <c r="C664" s="65"/>
      <c r="D664" s="72"/>
      <c r="E664" s="72"/>
      <c r="F664" s="72"/>
      <c r="G664" s="72"/>
      <c r="H664" s="72"/>
      <c r="I664" s="72"/>
    </row>
    <row r="665" spans="1:9" x14ac:dyDescent="0.2">
      <c r="A665" s="64"/>
      <c r="B665" s="65"/>
      <c r="C665" s="65"/>
      <c r="D665" s="72"/>
      <c r="E665" s="72"/>
      <c r="F665" s="72"/>
      <c r="G665" s="72"/>
      <c r="H665" s="72"/>
      <c r="I665" s="72"/>
    </row>
    <row r="666" spans="1:9" x14ac:dyDescent="0.2">
      <c r="A666" s="64"/>
      <c r="B666" s="65"/>
      <c r="C666" s="65"/>
      <c r="D666" s="72"/>
      <c r="E666" s="72"/>
      <c r="F666" s="72"/>
      <c r="G666" s="72"/>
      <c r="H666" s="72"/>
      <c r="I666" s="72"/>
    </row>
    <row r="667" spans="1:9" x14ac:dyDescent="0.2">
      <c r="A667" s="64"/>
      <c r="B667" s="65"/>
      <c r="C667" s="65"/>
      <c r="D667" s="72"/>
      <c r="E667" s="72"/>
      <c r="F667" s="72"/>
      <c r="G667" s="72"/>
      <c r="H667" s="72"/>
      <c r="I667" s="72"/>
    </row>
    <row r="668" spans="1:9" x14ac:dyDescent="0.2">
      <c r="A668" s="64"/>
      <c r="B668" s="65"/>
      <c r="C668" s="65"/>
      <c r="D668" s="72"/>
      <c r="E668" s="72"/>
      <c r="F668" s="72"/>
      <c r="G668" s="72"/>
      <c r="H668" s="72"/>
      <c r="I668" s="72"/>
    </row>
    <row r="669" spans="1:9" x14ac:dyDescent="0.2">
      <c r="A669" s="64"/>
      <c r="B669" s="65"/>
      <c r="C669" s="65"/>
      <c r="D669" s="72"/>
      <c r="E669" s="72"/>
      <c r="F669" s="72"/>
      <c r="G669" s="72"/>
      <c r="H669" s="72"/>
      <c r="I669" s="72"/>
    </row>
    <row r="670" spans="1:9" x14ac:dyDescent="0.2">
      <c r="A670" s="64"/>
      <c r="B670" s="65"/>
      <c r="C670" s="65"/>
      <c r="D670" s="72"/>
      <c r="E670" s="72"/>
      <c r="F670" s="72"/>
      <c r="G670" s="72"/>
      <c r="H670" s="72"/>
      <c r="I670" s="72"/>
    </row>
    <row r="671" spans="1:9" x14ac:dyDescent="0.2">
      <c r="A671" s="64"/>
      <c r="B671" s="65"/>
      <c r="C671" s="65"/>
      <c r="D671" s="72"/>
      <c r="E671" s="72"/>
      <c r="F671" s="72"/>
      <c r="G671" s="72"/>
      <c r="H671" s="72"/>
      <c r="I671" s="72"/>
    </row>
    <row r="672" spans="1:9" x14ac:dyDescent="0.2">
      <c r="A672" s="64"/>
      <c r="B672" s="65"/>
      <c r="C672" s="65"/>
      <c r="D672" s="72"/>
      <c r="E672" s="72"/>
      <c r="F672" s="72"/>
      <c r="G672" s="72"/>
      <c r="H672" s="72"/>
      <c r="I672" s="72"/>
    </row>
    <row r="673" spans="1:9" x14ac:dyDescent="0.2">
      <c r="A673" s="64"/>
      <c r="B673" s="65"/>
      <c r="C673" s="65"/>
      <c r="D673" s="72"/>
      <c r="E673" s="72"/>
      <c r="F673" s="72"/>
      <c r="G673" s="72"/>
      <c r="H673" s="72"/>
      <c r="I673" s="72"/>
    </row>
    <row r="674" spans="1:9" x14ac:dyDescent="0.2">
      <c r="A674" s="64"/>
      <c r="B674" s="65"/>
      <c r="C674" s="65"/>
      <c r="D674" s="72"/>
      <c r="E674" s="72"/>
      <c r="F674" s="72"/>
      <c r="G674" s="72"/>
      <c r="H674" s="72"/>
      <c r="I674" s="72"/>
    </row>
    <row r="675" spans="1:9" x14ac:dyDescent="0.2">
      <c r="A675" s="64"/>
      <c r="B675" s="65"/>
      <c r="C675" s="65"/>
      <c r="D675" s="72"/>
      <c r="E675" s="72"/>
      <c r="F675" s="72"/>
      <c r="G675" s="72"/>
      <c r="H675" s="72"/>
      <c r="I675" s="72"/>
    </row>
    <row r="676" spans="1:9" x14ac:dyDescent="0.2">
      <c r="A676" s="64"/>
      <c r="B676" s="65"/>
      <c r="C676" s="65"/>
      <c r="D676" s="72"/>
      <c r="E676" s="72"/>
      <c r="F676" s="72"/>
      <c r="G676" s="72"/>
      <c r="H676" s="72"/>
      <c r="I676" s="72"/>
    </row>
    <row r="677" spans="1:9" x14ac:dyDescent="0.2">
      <c r="A677" s="64"/>
      <c r="B677" s="65"/>
      <c r="C677" s="65"/>
      <c r="D677" s="72"/>
      <c r="E677" s="72"/>
      <c r="F677" s="72"/>
      <c r="G677" s="72"/>
      <c r="H677" s="72"/>
      <c r="I677" s="72"/>
    </row>
    <row r="678" spans="1:9" x14ac:dyDescent="0.2">
      <c r="A678" s="64"/>
      <c r="B678" s="65"/>
      <c r="C678" s="65"/>
      <c r="D678" s="72"/>
      <c r="E678" s="72"/>
      <c r="F678" s="72"/>
      <c r="G678" s="72"/>
      <c r="H678" s="72"/>
      <c r="I678" s="72"/>
    </row>
    <row r="679" spans="1:9" x14ac:dyDescent="0.2">
      <c r="A679" s="64"/>
      <c r="B679" s="65"/>
      <c r="C679" s="65"/>
      <c r="D679" s="72"/>
      <c r="E679" s="72"/>
      <c r="F679" s="72"/>
      <c r="G679" s="72"/>
      <c r="H679" s="72"/>
      <c r="I679" s="72"/>
    </row>
    <row r="680" spans="1:9" x14ac:dyDescent="0.2">
      <c r="A680" s="64"/>
      <c r="B680" s="65"/>
      <c r="C680" s="65"/>
      <c r="D680" s="72"/>
      <c r="E680" s="72"/>
      <c r="F680" s="72"/>
      <c r="G680" s="72"/>
      <c r="H680" s="72"/>
      <c r="I680" s="72"/>
    </row>
    <row r="681" spans="1:9" x14ac:dyDescent="0.2">
      <c r="A681" s="64"/>
      <c r="B681" s="65"/>
      <c r="C681" s="65"/>
      <c r="D681" s="72"/>
      <c r="E681" s="72"/>
      <c r="F681" s="72"/>
      <c r="G681" s="72"/>
      <c r="H681" s="72"/>
      <c r="I681" s="72"/>
    </row>
    <row r="682" spans="1:9" x14ac:dyDescent="0.2">
      <c r="A682" s="64"/>
      <c r="B682" s="65"/>
      <c r="C682" s="65"/>
      <c r="D682" s="72"/>
      <c r="E682" s="72"/>
      <c r="F682" s="72"/>
      <c r="G682" s="72"/>
      <c r="H682" s="72"/>
      <c r="I682" s="72"/>
    </row>
    <row r="683" spans="1:9" x14ac:dyDescent="0.2">
      <c r="A683" s="64"/>
      <c r="B683" s="65"/>
      <c r="C683" s="65"/>
      <c r="D683" s="72"/>
      <c r="E683" s="72"/>
      <c r="F683" s="72"/>
      <c r="G683" s="72"/>
      <c r="H683" s="72"/>
      <c r="I683" s="72"/>
    </row>
    <row r="684" spans="1:9" x14ac:dyDescent="0.2">
      <c r="A684" s="64"/>
      <c r="B684" s="65"/>
      <c r="C684" s="65"/>
      <c r="D684" s="72"/>
      <c r="E684" s="72"/>
      <c r="F684" s="72"/>
      <c r="G684" s="72"/>
      <c r="H684" s="72"/>
      <c r="I684" s="72"/>
    </row>
    <row r="685" spans="1:9" x14ac:dyDescent="0.2">
      <c r="A685" s="64"/>
      <c r="B685" s="65"/>
      <c r="C685" s="65"/>
      <c r="D685" s="72"/>
      <c r="E685" s="72"/>
      <c r="F685" s="72"/>
      <c r="G685" s="72"/>
      <c r="H685" s="72"/>
      <c r="I685" s="72"/>
    </row>
    <row r="686" spans="1:9" x14ac:dyDescent="0.2">
      <c r="A686" s="64"/>
      <c r="B686" s="65"/>
      <c r="C686" s="65"/>
      <c r="D686" s="72"/>
      <c r="E686" s="72"/>
      <c r="F686" s="72"/>
      <c r="G686" s="72"/>
      <c r="H686" s="72"/>
      <c r="I686" s="72"/>
    </row>
    <row r="687" spans="1:9" x14ac:dyDescent="0.2">
      <c r="A687" s="64"/>
      <c r="B687" s="65"/>
      <c r="C687" s="65"/>
      <c r="D687" s="72"/>
      <c r="E687" s="72"/>
      <c r="F687" s="72"/>
      <c r="G687" s="72"/>
      <c r="H687" s="72"/>
      <c r="I687" s="72"/>
    </row>
    <row r="688" spans="1:9" x14ac:dyDescent="0.2">
      <c r="A688" s="64"/>
      <c r="B688" s="65"/>
      <c r="C688" s="65"/>
      <c r="D688" s="72"/>
      <c r="E688" s="72"/>
      <c r="F688" s="72"/>
      <c r="G688" s="72"/>
      <c r="H688" s="72"/>
      <c r="I688" s="72"/>
    </row>
    <row r="689" spans="1:9" x14ac:dyDescent="0.2">
      <c r="A689" s="64"/>
      <c r="B689" s="65"/>
      <c r="C689" s="65"/>
      <c r="D689" s="72"/>
      <c r="E689" s="72"/>
      <c r="F689" s="72"/>
      <c r="G689" s="72"/>
      <c r="H689" s="72"/>
      <c r="I689" s="72"/>
    </row>
    <row r="690" spans="1:9" x14ac:dyDescent="0.2">
      <c r="A690" s="64"/>
      <c r="B690" s="65"/>
      <c r="C690" s="65"/>
      <c r="D690" s="72"/>
      <c r="E690" s="72"/>
      <c r="F690" s="72"/>
      <c r="G690" s="72"/>
      <c r="H690" s="72"/>
      <c r="I690" s="72"/>
    </row>
    <row r="691" spans="1:9" x14ac:dyDescent="0.2">
      <c r="A691" s="64"/>
      <c r="B691" s="65"/>
      <c r="C691" s="65"/>
      <c r="D691" s="72"/>
      <c r="E691" s="72"/>
      <c r="F691" s="72"/>
      <c r="G691" s="72"/>
      <c r="H691" s="72"/>
      <c r="I691" s="72"/>
    </row>
    <row r="692" spans="1:9" x14ac:dyDescent="0.2">
      <c r="A692" s="64"/>
      <c r="B692" s="65"/>
      <c r="C692" s="65"/>
      <c r="D692" s="72"/>
      <c r="E692" s="72"/>
      <c r="F692" s="72"/>
      <c r="G692" s="72"/>
      <c r="H692" s="72"/>
      <c r="I692" s="72"/>
    </row>
    <row r="693" spans="1:9" x14ac:dyDescent="0.2">
      <c r="A693" s="64"/>
      <c r="B693" s="65"/>
      <c r="C693" s="65"/>
      <c r="D693" s="72"/>
      <c r="E693" s="72"/>
      <c r="F693" s="72"/>
      <c r="G693" s="72"/>
      <c r="H693" s="72"/>
      <c r="I693" s="72"/>
    </row>
    <row r="694" spans="1:9" x14ac:dyDescent="0.2">
      <c r="A694" s="64"/>
      <c r="B694" s="65"/>
      <c r="C694" s="65"/>
      <c r="D694" s="72"/>
      <c r="E694" s="72"/>
      <c r="F694" s="72"/>
      <c r="G694" s="72"/>
      <c r="H694" s="72"/>
      <c r="I694" s="72"/>
    </row>
    <row r="695" spans="1:9" x14ac:dyDescent="0.2">
      <c r="A695" s="64"/>
      <c r="B695" s="65"/>
      <c r="C695" s="65"/>
      <c r="D695" s="72"/>
      <c r="E695" s="72"/>
      <c r="F695" s="72"/>
      <c r="G695" s="72"/>
      <c r="H695" s="72"/>
      <c r="I695" s="72"/>
    </row>
    <row r="696" spans="1:9" x14ac:dyDescent="0.2">
      <c r="A696" s="64"/>
      <c r="B696" s="65"/>
      <c r="C696" s="65"/>
      <c r="D696" s="72"/>
      <c r="E696" s="72"/>
      <c r="F696" s="72"/>
      <c r="G696" s="72"/>
      <c r="H696" s="72"/>
      <c r="I696" s="72"/>
    </row>
    <row r="697" spans="1:9" x14ac:dyDescent="0.2">
      <c r="A697" s="64"/>
      <c r="B697" s="65"/>
      <c r="C697" s="65"/>
      <c r="D697" s="72"/>
      <c r="E697" s="72"/>
      <c r="F697" s="72"/>
      <c r="G697" s="72"/>
      <c r="H697" s="72"/>
      <c r="I697" s="72"/>
    </row>
    <row r="698" spans="1:9" x14ac:dyDescent="0.2">
      <c r="A698" s="64"/>
      <c r="B698" s="65"/>
      <c r="C698" s="65"/>
      <c r="D698" s="72"/>
      <c r="E698" s="72"/>
      <c r="F698" s="72"/>
      <c r="G698" s="72"/>
      <c r="H698" s="72"/>
      <c r="I698" s="72"/>
    </row>
    <row r="699" spans="1:9" x14ac:dyDescent="0.2">
      <c r="A699" s="64"/>
      <c r="B699" s="65"/>
      <c r="C699" s="65"/>
      <c r="D699" s="72"/>
      <c r="E699" s="72"/>
      <c r="F699" s="72"/>
      <c r="G699" s="72"/>
      <c r="H699" s="72"/>
      <c r="I699" s="72"/>
    </row>
    <row r="700" spans="1:9" x14ac:dyDescent="0.2">
      <c r="A700" s="64"/>
      <c r="B700" s="65"/>
      <c r="C700" s="65"/>
      <c r="D700" s="72"/>
      <c r="E700" s="72"/>
      <c r="F700" s="72"/>
      <c r="G700" s="72"/>
      <c r="H700" s="72"/>
      <c r="I700" s="72"/>
    </row>
    <row r="701" spans="1:9" x14ac:dyDescent="0.2">
      <c r="A701" s="64"/>
      <c r="B701" s="65"/>
      <c r="C701" s="65"/>
      <c r="D701" s="72"/>
      <c r="E701" s="72"/>
      <c r="F701" s="72"/>
      <c r="G701" s="72"/>
      <c r="H701" s="72"/>
      <c r="I701" s="72"/>
    </row>
    <row r="702" spans="1:9" x14ac:dyDescent="0.2">
      <c r="A702" s="64"/>
      <c r="B702" s="65"/>
      <c r="C702" s="65"/>
      <c r="D702" s="72"/>
      <c r="E702" s="72"/>
      <c r="F702" s="72"/>
      <c r="G702" s="72"/>
      <c r="H702" s="72"/>
      <c r="I702" s="72"/>
    </row>
    <row r="703" spans="1:9" x14ac:dyDescent="0.2">
      <c r="A703" s="64"/>
      <c r="B703" s="65"/>
      <c r="C703" s="65"/>
      <c r="D703" s="72"/>
      <c r="E703" s="72"/>
      <c r="F703" s="72"/>
      <c r="G703" s="72"/>
      <c r="H703" s="72"/>
      <c r="I703" s="72"/>
    </row>
    <row r="704" spans="1:9" x14ac:dyDescent="0.2">
      <c r="A704" s="64"/>
      <c r="B704" s="65"/>
      <c r="C704" s="65"/>
      <c r="D704" s="72"/>
      <c r="E704" s="72"/>
      <c r="F704" s="72"/>
      <c r="G704" s="72"/>
      <c r="H704" s="72"/>
      <c r="I704" s="72"/>
    </row>
    <row r="705" spans="1:9" x14ac:dyDescent="0.2">
      <c r="A705" s="64"/>
      <c r="B705" s="65"/>
      <c r="C705" s="65"/>
      <c r="D705" s="72"/>
      <c r="E705" s="72"/>
      <c r="F705" s="72"/>
      <c r="G705" s="72"/>
      <c r="H705" s="72"/>
      <c r="I705" s="72"/>
    </row>
    <row r="706" spans="1:9" x14ac:dyDescent="0.2">
      <c r="A706" s="64"/>
      <c r="B706" s="65"/>
      <c r="C706" s="65"/>
      <c r="D706" s="72"/>
      <c r="E706" s="72"/>
      <c r="F706" s="72"/>
      <c r="G706" s="72"/>
      <c r="H706" s="72"/>
      <c r="I706" s="72"/>
    </row>
    <row r="707" spans="1:9" x14ac:dyDescent="0.2">
      <c r="A707" s="64"/>
      <c r="B707" s="65"/>
      <c r="C707" s="65"/>
      <c r="D707" s="72"/>
      <c r="E707" s="72"/>
      <c r="F707" s="72"/>
      <c r="G707" s="72"/>
      <c r="H707" s="72"/>
      <c r="I707" s="72"/>
    </row>
    <row r="708" spans="1:9" x14ac:dyDescent="0.2">
      <c r="A708" s="64"/>
      <c r="B708" s="65"/>
      <c r="C708" s="65"/>
      <c r="D708" s="72"/>
      <c r="E708" s="72"/>
      <c r="F708" s="72"/>
      <c r="G708" s="72"/>
      <c r="H708" s="72"/>
      <c r="I708" s="72"/>
    </row>
    <row r="709" spans="1:9" x14ac:dyDescent="0.2">
      <c r="A709" s="64"/>
      <c r="B709" s="65"/>
      <c r="C709" s="65"/>
      <c r="D709" s="72"/>
      <c r="E709" s="72"/>
      <c r="F709" s="72"/>
      <c r="G709" s="72"/>
      <c r="H709" s="72"/>
      <c r="I709" s="72"/>
    </row>
    <row r="710" spans="1:9" x14ac:dyDescent="0.2">
      <c r="A710" s="64"/>
      <c r="B710" s="65"/>
      <c r="C710" s="65"/>
      <c r="D710" s="72"/>
      <c r="E710" s="72"/>
      <c r="F710" s="72"/>
      <c r="G710" s="72"/>
      <c r="H710" s="72"/>
      <c r="I710" s="72"/>
    </row>
    <row r="711" spans="1:9" x14ac:dyDescent="0.2">
      <c r="A711" s="64"/>
      <c r="B711" s="65"/>
      <c r="C711" s="65"/>
      <c r="D711" s="72"/>
      <c r="E711" s="72"/>
      <c r="F711" s="72"/>
      <c r="G711" s="72"/>
      <c r="H711" s="72"/>
      <c r="I711" s="72"/>
    </row>
    <row r="712" spans="1:9" x14ac:dyDescent="0.2">
      <c r="A712" s="64"/>
      <c r="B712" s="65"/>
      <c r="C712" s="65"/>
      <c r="D712" s="72"/>
      <c r="E712" s="72"/>
      <c r="F712" s="72"/>
      <c r="G712" s="72"/>
      <c r="H712" s="72"/>
      <c r="I712" s="72"/>
    </row>
    <row r="713" spans="1:9" x14ac:dyDescent="0.2">
      <c r="A713" s="64"/>
      <c r="B713" s="65"/>
      <c r="C713" s="65"/>
      <c r="D713" s="72"/>
      <c r="E713" s="72"/>
      <c r="F713" s="72"/>
      <c r="G713" s="72"/>
      <c r="H713" s="72"/>
      <c r="I713" s="72"/>
    </row>
    <row r="714" spans="1:9" x14ac:dyDescent="0.2">
      <c r="A714" s="64"/>
      <c r="B714" s="65"/>
      <c r="C714" s="65"/>
      <c r="D714" s="72"/>
      <c r="E714" s="72"/>
      <c r="F714" s="72"/>
      <c r="G714" s="72"/>
      <c r="H714" s="72"/>
      <c r="I714" s="72"/>
    </row>
    <row r="715" spans="1:9" x14ac:dyDescent="0.2">
      <c r="A715" s="64"/>
      <c r="B715" s="65"/>
      <c r="C715" s="65"/>
      <c r="D715" s="72"/>
      <c r="E715" s="72"/>
      <c r="F715" s="72"/>
      <c r="G715" s="72"/>
      <c r="H715" s="72"/>
      <c r="I715" s="72"/>
    </row>
    <row r="716" spans="1:9" x14ac:dyDescent="0.2">
      <c r="A716" s="64"/>
      <c r="B716" s="65"/>
      <c r="C716" s="65"/>
      <c r="D716" s="72"/>
      <c r="E716" s="72"/>
      <c r="F716" s="72"/>
      <c r="G716" s="72"/>
      <c r="H716" s="72"/>
      <c r="I716" s="72"/>
    </row>
    <row r="717" spans="1:9" x14ac:dyDescent="0.2">
      <c r="A717" s="64"/>
      <c r="B717" s="65"/>
      <c r="C717" s="65"/>
      <c r="D717" s="72"/>
      <c r="E717" s="72"/>
      <c r="F717" s="72"/>
      <c r="G717" s="72"/>
      <c r="H717" s="72"/>
      <c r="I717" s="72"/>
    </row>
    <row r="718" spans="1:9" x14ac:dyDescent="0.2">
      <c r="A718" s="64"/>
      <c r="B718" s="65"/>
      <c r="C718" s="65"/>
      <c r="D718" s="72"/>
      <c r="E718" s="72"/>
      <c r="F718" s="72"/>
      <c r="G718" s="72"/>
      <c r="H718" s="72"/>
      <c r="I718" s="72"/>
    </row>
    <row r="719" spans="1:9" x14ac:dyDescent="0.2">
      <c r="A719" s="64"/>
      <c r="B719" s="65"/>
      <c r="C719" s="65"/>
      <c r="D719" s="72"/>
      <c r="E719" s="72"/>
      <c r="F719" s="72"/>
      <c r="G719" s="72"/>
      <c r="H719" s="72"/>
      <c r="I719" s="72"/>
    </row>
    <row r="720" spans="1:9" x14ac:dyDescent="0.2">
      <c r="A720" s="64"/>
      <c r="B720" s="65"/>
      <c r="C720" s="65"/>
      <c r="D720" s="72"/>
      <c r="E720" s="72"/>
      <c r="F720" s="72"/>
      <c r="G720" s="72"/>
      <c r="H720" s="72"/>
      <c r="I720" s="72"/>
    </row>
    <row r="721" spans="1:9" x14ac:dyDescent="0.2">
      <c r="A721" s="64"/>
      <c r="B721" s="65"/>
      <c r="C721" s="65"/>
      <c r="D721" s="72"/>
      <c r="E721" s="72"/>
      <c r="F721" s="72"/>
      <c r="G721" s="72"/>
      <c r="H721" s="72"/>
      <c r="I721" s="72"/>
    </row>
    <row r="722" spans="1:9" x14ac:dyDescent="0.2">
      <c r="A722" s="64"/>
      <c r="B722" s="65"/>
      <c r="C722" s="65"/>
      <c r="D722" s="72"/>
      <c r="E722" s="72"/>
      <c r="F722" s="72"/>
      <c r="G722" s="72"/>
      <c r="H722" s="72"/>
      <c r="I722" s="72"/>
    </row>
    <row r="723" spans="1:9" x14ac:dyDescent="0.2">
      <c r="A723" s="64"/>
      <c r="B723" s="65"/>
      <c r="C723" s="65"/>
      <c r="D723" s="72"/>
      <c r="E723" s="72"/>
      <c r="F723" s="72"/>
      <c r="G723" s="72"/>
      <c r="H723" s="72"/>
      <c r="I723" s="72"/>
    </row>
    <row r="724" spans="1:9" x14ac:dyDescent="0.2">
      <c r="A724" s="64"/>
      <c r="B724" s="65"/>
      <c r="C724" s="65"/>
      <c r="D724" s="72"/>
      <c r="E724" s="72"/>
      <c r="F724" s="72"/>
      <c r="G724" s="72"/>
      <c r="H724" s="72"/>
      <c r="I724" s="72"/>
    </row>
    <row r="725" spans="1:9" x14ac:dyDescent="0.2">
      <c r="A725" s="64"/>
      <c r="B725" s="65"/>
      <c r="C725" s="65"/>
      <c r="D725" s="72"/>
      <c r="E725" s="72"/>
      <c r="F725" s="72"/>
      <c r="G725" s="72"/>
      <c r="H725" s="72"/>
      <c r="I725" s="72"/>
    </row>
    <row r="726" spans="1:9" x14ac:dyDescent="0.2">
      <c r="A726" s="64"/>
      <c r="B726" s="65"/>
      <c r="C726" s="65"/>
      <c r="D726" s="72"/>
      <c r="E726" s="72"/>
      <c r="F726" s="72"/>
      <c r="G726" s="72"/>
      <c r="H726" s="72"/>
      <c r="I726" s="72"/>
    </row>
    <row r="727" spans="1:9" x14ac:dyDescent="0.2">
      <c r="A727" s="64"/>
      <c r="B727" s="65"/>
      <c r="C727" s="65"/>
      <c r="D727" s="72"/>
      <c r="E727" s="72"/>
      <c r="F727" s="72"/>
      <c r="G727" s="72"/>
      <c r="H727" s="72"/>
      <c r="I727" s="72"/>
    </row>
    <row r="728" spans="1:9" x14ac:dyDescent="0.2">
      <c r="A728" s="64"/>
      <c r="B728" s="65"/>
      <c r="C728" s="65"/>
      <c r="D728" s="72"/>
      <c r="E728" s="72"/>
      <c r="F728" s="72"/>
      <c r="G728" s="72"/>
      <c r="H728" s="72"/>
      <c r="I728" s="72"/>
    </row>
    <row r="729" spans="1:9" x14ac:dyDescent="0.2">
      <c r="A729" s="64"/>
      <c r="B729" s="65"/>
      <c r="C729" s="65"/>
      <c r="D729" s="72"/>
      <c r="E729" s="72"/>
      <c r="F729" s="72"/>
      <c r="G729" s="72"/>
      <c r="H729" s="72"/>
      <c r="I729" s="72"/>
    </row>
    <row r="730" spans="1:9" x14ac:dyDescent="0.2">
      <c r="A730" s="64"/>
      <c r="B730" s="65"/>
      <c r="C730" s="65"/>
      <c r="D730" s="72"/>
      <c r="E730" s="72"/>
      <c r="F730" s="72"/>
      <c r="G730" s="72"/>
      <c r="H730" s="72"/>
      <c r="I730" s="72"/>
    </row>
    <row r="731" spans="1:9" x14ac:dyDescent="0.2">
      <c r="A731" s="64"/>
      <c r="B731" s="65"/>
      <c r="C731" s="65"/>
      <c r="D731" s="72"/>
      <c r="E731" s="72"/>
      <c r="F731" s="72"/>
      <c r="G731" s="72"/>
      <c r="H731" s="72"/>
      <c r="I731" s="72"/>
    </row>
    <row r="732" spans="1:9" x14ac:dyDescent="0.2">
      <c r="A732" s="64"/>
      <c r="B732" s="65"/>
      <c r="C732" s="65"/>
      <c r="D732" s="72"/>
      <c r="E732" s="72"/>
      <c r="F732" s="72"/>
      <c r="G732" s="72"/>
      <c r="H732" s="72"/>
      <c r="I732" s="72"/>
    </row>
    <row r="733" spans="1:9" x14ac:dyDescent="0.2">
      <c r="A733" s="64"/>
      <c r="B733" s="65"/>
      <c r="C733" s="65"/>
      <c r="D733" s="72"/>
      <c r="E733" s="72"/>
      <c r="F733" s="72"/>
      <c r="G733" s="72"/>
      <c r="H733" s="72"/>
      <c r="I733" s="72"/>
    </row>
    <row r="734" spans="1:9" x14ac:dyDescent="0.2">
      <c r="A734" s="64"/>
      <c r="B734" s="65"/>
      <c r="C734" s="65"/>
      <c r="D734" s="72"/>
      <c r="E734" s="72"/>
      <c r="F734" s="72"/>
      <c r="G734" s="72"/>
      <c r="H734" s="72"/>
      <c r="I734" s="72"/>
    </row>
    <row r="735" spans="1:9" x14ac:dyDescent="0.2">
      <c r="A735" s="64"/>
      <c r="B735" s="65"/>
      <c r="C735" s="65"/>
      <c r="D735" s="72"/>
      <c r="E735" s="72"/>
      <c r="F735" s="72"/>
      <c r="G735" s="72"/>
      <c r="H735" s="72"/>
      <c r="I735" s="72"/>
    </row>
    <row r="736" spans="1:9" x14ac:dyDescent="0.2">
      <c r="A736" s="64"/>
      <c r="B736" s="65"/>
      <c r="C736" s="65"/>
      <c r="D736" s="72"/>
      <c r="E736" s="72"/>
      <c r="F736" s="72"/>
      <c r="G736" s="72"/>
      <c r="H736" s="72"/>
      <c r="I736" s="72"/>
    </row>
    <row r="737" spans="1:9" x14ac:dyDescent="0.2">
      <c r="A737" s="64"/>
      <c r="B737" s="65"/>
      <c r="C737" s="65"/>
      <c r="D737" s="72"/>
      <c r="E737" s="72"/>
      <c r="F737" s="72"/>
      <c r="G737" s="72"/>
      <c r="H737" s="72"/>
      <c r="I737" s="72"/>
    </row>
    <row r="738" spans="1:9" x14ac:dyDescent="0.2">
      <c r="A738" s="64"/>
      <c r="B738" s="65"/>
      <c r="C738" s="65"/>
      <c r="D738" s="72"/>
      <c r="E738" s="72"/>
      <c r="F738" s="72"/>
      <c r="G738" s="72"/>
      <c r="H738" s="72"/>
      <c r="I738" s="72"/>
    </row>
    <row r="739" spans="1:9" x14ac:dyDescent="0.2">
      <c r="A739" s="64"/>
      <c r="B739" s="65"/>
      <c r="C739" s="65"/>
      <c r="D739" s="72"/>
      <c r="E739" s="72"/>
      <c r="F739" s="72"/>
      <c r="G739" s="72"/>
      <c r="H739" s="72"/>
      <c r="I739" s="72"/>
    </row>
    <row r="740" spans="1:9" x14ac:dyDescent="0.2">
      <c r="A740" s="64"/>
      <c r="B740" s="65"/>
      <c r="C740" s="65"/>
      <c r="D740" s="72"/>
      <c r="E740" s="72"/>
      <c r="F740" s="72"/>
      <c r="G740" s="72"/>
      <c r="H740" s="72"/>
      <c r="I740" s="72"/>
    </row>
    <row r="741" spans="1:9" x14ac:dyDescent="0.2">
      <c r="A741" s="64"/>
      <c r="B741" s="65"/>
      <c r="C741" s="65"/>
      <c r="D741" s="72"/>
      <c r="E741" s="72"/>
      <c r="F741" s="72"/>
      <c r="G741" s="72"/>
      <c r="H741" s="72"/>
      <c r="I741" s="72"/>
    </row>
    <row r="742" spans="1:9" x14ac:dyDescent="0.2">
      <c r="A742" s="64"/>
      <c r="B742" s="65"/>
      <c r="C742" s="65"/>
      <c r="D742" s="72"/>
      <c r="E742" s="72"/>
      <c r="F742" s="72"/>
      <c r="G742" s="72"/>
      <c r="H742" s="72"/>
      <c r="I742" s="72"/>
    </row>
    <row r="743" spans="1:9" x14ac:dyDescent="0.2">
      <c r="A743" s="64"/>
      <c r="B743" s="65"/>
      <c r="C743" s="65"/>
      <c r="D743" s="72"/>
      <c r="E743" s="72"/>
      <c r="F743" s="72"/>
      <c r="G743" s="72"/>
      <c r="H743" s="72"/>
      <c r="I743" s="72"/>
    </row>
    <row r="744" spans="1:9" x14ac:dyDescent="0.2">
      <c r="A744" s="64"/>
      <c r="B744" s="65"/>
      <c r="C744" s="65"/>
      <c r="D744" s="72"/>
      <c r="E744" s="72"/>
      <c r="F744" s="72"/>
      <c r="G744" s="72"/>
      <c r="H744" s="72"/>
      <c r="I744" s="72"/>
    </row>
    <row r="745" spans="1:9" x14ac:dyDescent="0.2">
      <c r="A745" s="64"/>
      <c r="B745" s="65"/>
      <c r="C745" s="65"/>
      <c r="D745" s="72"/>
      <c r="E745" s="72"/>
      <c r="F745" s="72"/>
      <c r="G745" s="72"/>
      <c r="H745" s="72"/>
      <c r="I745" s="72"/>
    </row>
    <row r="746" spans="1:9" x14ac:dyDescent="0.2">
      <c r="A746" s="64"/>
      <c r="B746" s="65"/>
      <c r="C746" s="65"/>
      <c r="D746" s="72"/>
      <c r="E746" s="72"/>
      <c r="F746" s="72"/>
      <c r="G746" s="72"/>
      <c r="H746" s="72"/>
      <c r="I746" s="72"/>
    </row>
    <row r="747" spans="1:9" x14ac:dyDescent="0.2">
      <c r="A747" s="64"/>
      <c r="B747" s="65"/>
      <c r="C747" s="65"/>
      <c r="D747" s="72"/>
      <c r="E747" s="72"/>
      <c r="F747" s="72"/>
      <c r="G747" s="72"/>
      <c r="H747" s="72"/>
      <c r="I747" s="72"/>
    </row>
    <row r="748" spans="1:9" x14ac:dyDescent="0.2">
      <c r="A748" s="64"/>
      <c r="B748" s="65"/>
      <c r="C748" s="65"/>
      <c r="D748" s="72"/>
      <c r="E748" s="72"/>
      <c r="F748" s="72"/>
      <c r="G748" s="72"/>
      <c r="H748" s="72"/>
      <c r="I748" s="72"/>
    </row>
    <row r="749" spans="1:9" x14ac:dyDescent="0.2">
      <c r="A749" s="64"/>
      <c r="B749" s="65"/>
      <c r="C749" s="65"/>
      <c r="D749" s="72"/>
      <c r="E749" s="72"/>
      <c r="F749" s="72"/>
      <c r="G749" s="72"/>
      <c r="H749" s="72"/>
      <c r="I749" s="72"/>
    </row>
    <row r="750" spans="1:9" x14ac:dyDescent="0.2">
      <c r="A750" s="64"/>
      <c r="B750" s="65"/>
      <c r="C750" s="65"/>
      <c r="D750" s="72"/>
      <c r="E750" s="72"/>
      <c r="F750" s="72"/>
      <c r="G750" s="72"/>
      <c r="H750" s="72"/>
      <c r="I750" s="72"/>
    </row>
    <row r="751" spans="1:9" x14ac:dyDescent="0.2">
      <c r="A751" s="64"/>
      <c r="B751" s="65"/>
      <c r="C751" s="65"/>
      <c r="D751" s="72"/>
      <c r="E751" s="72"/>
      <c r="F751" s="72"/>
      <c r="G751" s="72"/>
      <c r="H751" s="72"/>
      <c r="I751" s="72"/>
    </row>
    <row r="752" spans="1:9" x14ac:dyDescent="0.2">
      <c r="A752" s="64"/>
      <c r="B752" s="65"/>
      <c r="C752" s="65"/>
      <c r="D752" s="72"/>
      <c r="E752" s="72"/>
      <c r="F752" s="72"/>
      <c r="G752" s="72"/>
      <c r="H752" s="72"/>
      <c r="I752" s="72"/>
    </row>
    <row r="753" spans="1:9" x14ac:dyDescent="0.2">
      <c r="A753" s="64"/>
      <c r="B753" s="65"/>
      <c r="C753" s="65"/>
      <c r="D753" s="72"/>
      <c r="E753" s="72"/>
      <c r="F753" s="72"/>
      <c r="G753" s="72"/>
      <c r="H753" s="72"/>
      <c r="I753" s="72"/>
    </row>
    <row r="754" spans="1:9" x14ac:dyDescent="0.2">
      <c r="A754" s="64"/>
      <c r="B754" s="65"/>
      <c r="C754" s="65"/>
      <c r="D754" s="72"/>
      <c r="E754" s="72"/>
      <c r="F754" s="72"/>
      <c r="G754" s="72"/>
      <c r="H754" s="72"/>
      <c r="I754" s="72"/>
    </row>
    <row r="755" spans="1:9" x14ac:dyDescent="0.2">
      <c r="A755" s="64"/>
      <c r="B755" s="65"/>
      <c r="C755" s="65"/>
      <c r="D755" s="72"/>
      <c r="E755" s="72"/>
      <c r="F755" s="72"/>
      <c r="G755" s="72"/>
      <c r="H755" s="72"/>
      <c r="I755" s="72"/>
    </row>
    <row r="756" spans="1:9" x14ac:dyDescent="0.2">
      <c r="A756" s="64"/>
      <c r="B756" s="65"/>
      <c r="C756" s="65"/>
      <c r="D756" s="72"/>
      <c r="E756" s="72"/>
      <c r="F756" s="72"/>
      <c r="G756" s="72"/>
      <c r="H756" s="72"/>
      <c r="I756" s="72"/>
    </row>
    <row r="757" spans="1:9" x14ac:dyDescent="0.2">
      <c r="A757" s="64"/>
      <c r="B757" s="65"/>
      <c r="C757" s="65"/>
      <c r="D757" s="72"/>
      <c r="E757" s="72"/>
      <c r="F757" s="72"/>
      <c r="G757" s="72"/>
      <c r="H757" s="72"/>
      <c r="I757" s="72"/>
    </row>
    <row r="758" spans="1:9" x14ac:dyDescent="0.2">
      <c r="A758" s="64"/>
      <c r="B758" s="65"/>
      <c r="C758" s="65"/>
      <c r="D758" s="72"/>
      <c r="E758" s="72"/>
      <c r="F758" s="72"/>
      <c r="G758" s="72"/>
      <c r="H758" s="72"/>
      <c r="I758" s="72"/>
    </row>
    <row r="759" spans="1:9" x14ac:dyDescent="0.2">
      <c r="A759" s="64"/>
      <c r="B759" s="65"/>
      <c r="C759" s="65"/>
      <c r="D759" s="72"/>
      <c r="E759" s="72"/>
      <c r="F759" s="72"/>
      <c r="G759" s="72"/>
      <c r="H759" s="72"/>
      <c r="I759" s="72"/>
    </row>
    <row r="760" spans="1:9" x14ac:dyDescent="0.2">
      <c r="A760" s="64"/>
      <c r="B760" s="65"/>
      <c r="C760" s="65"/>
      <c r="D760" s="72"/>
      <c r="E760" s="72"/>
      <c r="F760" s="72"/>
      <c r="G760" s="72"/>
      <c r="H760" s="72"/>
      <c r="I760" s="72"/>
    </row>
    <row r="761" spans="1:9" x14ac:dyDescent="0.2">
      <c r="A761" s="64"/>
      <c r="B761" s="65"/>
      <c r="C761" s="65"/>
      <c r="D761" s="72"/>
      <c r="E761" s="72"/>
      <c r="F761" s="72"/>
      <c r="G761" s="72"/>
      <c r="H761" s="72"/>
      <c r="I761" s="72"/>
    </row>
    <row r="762" spans="1:9" x14ac:dyDescent="0.2">
      <c r="A762" s="64"/>
      <c r="B762" s="65"/>
      <c r="C762" s="65"/>
      <c r="D762" s="72"/>
      <c r="E762" s="72"/>
      <c r="F762" s="72"/>
      <c r="G762" s="72"/>
      <c r="H762" s="72"/>
      <c r="I762" s="72"/>
    </row>
    <row r="763" spans="1:9" x14ac:dyDescent="0.2">
      <c r="A763" s="64"/>
      <c r="B763" s="65"/>
      <c r="C763" s="65"/>
      <c r="D763" s="72"/>
      <c r="E763" s="72"/>
      <c r="F763" s="72"/>
      <c r="G763" s="72"/>
      <c r="H763" s="72"/>
      <c r="I763" s="72"/>
    </row>
    <row r="764" spans="1:9" x14ac:dyDescent="0.2">
      <c r="A764" s="64"/>
      <c r="B764" s="65"/>
      <c r="C764" s="65"/>
      <c r="D764" s="72"/>
      <c r="E764" s="72"/>
      <c r="F764" s="72"/>
      <c r="G764" s="72"/>
      <c r="H764" s="72"/>
      <c r="I764" s="72"/>
    </row>
    <row r="765" spans="1:9" x14ac:dyDescent="0.2">
      <c r="A765" s="64"/>
      <c r="B765" s="65"/>
      <c r="C765" s="65"/>
      <c r="D765" s="72"/>
      <c r="E765" s="72"/>
      <c r="F765" s="72"/>
      <c r="G765" s="72"/>
      <c r="H765" s="72"/>
      <c r="I765" s="72"/>
    </row>
    <row r="766" spans="1:9" x14ac:dyDescent="0.2">
      <c r="A766" s="64"/>
      <c r="B766" s="65"/>
      <c r="C766" s="65"/>
      <c r="D766" s="72"/>
      <c r="E766" s="72"/>
      <c r="F766" s="72"/>
      <c r="G766" s="72"/>
      <c r="H766" s="72"/>
      <c r="I766" s="72"/>
    </row>
    <row r="767" spans="1:9" x14ac:dyDescent="0.2">
      <c r="A767" s="64"/>
      <c r="B767" s="65"/>
      <c r="C767" s="65"/>
      <c r="D767" s="72"/>
      <c r="E767" s="72"/>
      <c r="F767" s="72"/>
      <c r="G767" s="72"/>
      <c r="H767" s="72"/>
      <c r="I767" s="72"/>
    </row>
    <row r="768" spans="1:9" x14ac:dyDescent="0.2">
      <c r="A768" s="64"/>
      <c r="B768" s="65"/>
      <c r="C768" s="65"/>
      <c r="D768" s="72"/>
      <c r="E768" s="72"/>
      <c r="F768" s="72"/>
      <c r="G768" s="72"/>
      <c r="H768" s="72"/>
      <c r="I768" s="72"/>
    </row>
    <row r="769" spans="1:9" x14ac:dyDescent="0.2">
      <c r="A769" s="64"/>
      <c r="B769" s="65"/>
      <c r="C769" s="65"/>
      <c r="D769" s="72"/>
      <c r="E769" s="72"/>
      <c r="F769" s="72"/>
      <c r="G769" s="72"/>
      <c r="H769" s="72"/>
      <c r="I769" s="72"/>
    </row>
    <row r="770" spans="1:9" x14ac:dyDescent="0.2">
      <c r="A770" s="64"/>
      <c r="B770" s="65"/>
      <c r="C770" s="65"/>
      <c r="D770" s="72"/>
      <c r="E770" s="72"/>
      <c r="F770" s="72"/>
      <c r="G770" s="72"/>
      <c r="H770" s="72"/>
      <c r="I770" s="72"/>
    </row>
    <row r="771" spans="1:9" x14ac:dyDescent="0.2">
      <c r="A771" s="64"/>
      <c r="B771" s="65"/>
      <c r="C771" s="65"/>
      <c r="D771" s="72"/>
      <c r="E771" s="72"/>
      <c r="F771" s="72"/>
      <c r="G771" s="72"/>
      <c r="H771" s="72"/>
      <c r="I771" s="72"/>
    </row>
    <row r="772" spans="1:9" x14ac:dyDescent="0.2">
      <c r="A772" s="64"/>
      <c r="B772" s="65"/>
      <c r="C772" s="65"/>
      <c r="D772" s="72"/>
      <c r="E772" s="72"/>
      <c r="F772" s="72"/>
      <c r="G772" s="72"/>
      <c r="H772" s="72"/>
      <c r="I772" s="72"/>
    </row>
    <row r="773" spans="1:9" x14ac:dyDescent="0.2">
      <c r="A773" s="64"/>
      <c r="B773" s="65"/>
      <c r="C773" s="65"/>
      <c r="D773" s="72"/>
      <c r="E773" s="72"/>
      <c r="F773" s="72"/>
      <c r="G773" s="72"/>
      <c r="H773" s="72"/>
      <c r="I773" s="72"/>
    </row>
    <row r="774" spans="1:9" x14ac:dyDescent="0.2">
      <c r="A774" s="64"/>
      <c r="B774" s="65"/>
      <c r="C774" s="65"/>
      <c r="D774" s="72"/>
      <c r="E774" s="72"/>
      <c r="F774" s="72"/>
      <c r="G774" s="72"/>
      <c r="H774" s="72"/>
      <c r="I774" s="72"/>
    </row>
    <row r="775" spans="1:9" x14ac:dyDescent="0.2">
      <c r="A775" s="64"/>
      <c r="B775" s="65"/>
      <c r="C775" s="65"/>
      <c r="D775" s="72"/>
      <c r="E775" s="72"/>
      <c r="F775" s="72"/>
      <c r="G775" s="72"/>
      <c r="H775" s="72"/>
      <c r="I775" s="72"/>
    </row>
    <row r="776" spans="1:9" x14ac:dyDescent="0.2">
      <c r="A776" s="64"/>
      <c r="B776" s="65"/>
      <c r="C776" s="65"/>
      <c r="D776" s="72"/>
      <c r="E776" s="72"/>
      <c r="F776" s="72"/>
      <c r="G776" s="72"/>
      <c r="H776" s="72"/>
      <c r="I776" s="72"/>
    </row>
    <row r="777" spans="1:9" x14ac:dyDescent="0.2">
      <c r="A777" s="64"/>
      <c r="B777" s="65"/>
      <c r="C777" s="65"/>
      <c r="D777" s="72"/>
      <c r="E777" s="72"/>
      <c r="F777" s="72"/>
      <c r="G777" s="72"/>
      <c r="H777" s="72"/>
      <c r="I777" s="72"/>
    </row>
    <row r="778" spans="1:9" x14ac:dyDescent="0.2">
      <c r="A778" s="64"/>
      <c r="B778" s="65"/>
      <c r="C778" s="65"/>
      <c r="D778" s="72"/>
      <c r="E778" s="72"/>
      <c r="F778" s="72"/>
      <c r="G778" s="72"/>
      <c r="H778" s="72"/>
      <c r="I778" s="72"/>
    </row>
    <row r="779" spans="1:9" x14ac:dyDescent="0.2">
      <c r="A779" s="64"/>
      <c r="B779" s="65"/>
      <c r="C779" s="65"/>
      <c r="D779" s="72"/>
      <c r="E779" s="72"/>
      <c r="F779" s="72"/>
      <c r="G779" s="72"/>
      <c r="H779" s="72"/>
      <c r="I779" s="72"/>
    </row>
    <row r="780" spans="1:9" x14ac:dyDescent="0.2">
      <c r="A780" s="64"/>
      <c r="B780" s="65"/>
      <c r="C780" s="65"/>
      <c r="D780" s="72"/>
      <c r="E780" s="72"/>
      <c r="F780" s="72"/>
      <c r="G780" s="72"/>
      <c r="H780" s="72"/>
      <c r="I780" s="72"/>
    </row>
    <row r="781" spans="1:9" x14ac:dyDescent="0.2">
      <c r="A781" s="64"/>
      <c r="B781" s="65"/>
      <c r="C781" s="65"/>
      <c r="D781" s="72"/>
      <c r="E781" s="72"/>
      <c r="F781" s="72"/>
      <c r="G781" s="72"/>
      <c r="H781" s="72"/>
      <c r="I781" s="72"/>
    </row>
    <row r="782" spans="1:9" x14ac:dyDescent="0.2">
      <c r="A782" s="64"/>
      <c r="B782" s="65"/>
      <c r="C782" s="65"/>
      <c r="D782" s="72"/>
      <c r="E782" s="72"/>
      <c r="F782" s="72"/>
      <c r="G782" s="72"/>
      <c r="H782" s="72"/>
      <c r="I782" s="72"/>
    </row>
    <row r="783" spans="1:9" x14ac:dyDescent="0.2">
      <c r="A783" s="64"/>
      <c r="B783" s="65"/>
      <c r="C783" s="65"/>
      <c r="D783" s="72"/>
      <c r="E783" s="72"/>
      <c r="F783" s="72"/>
      <c r="G783" s="72"/>
      <c r="H783" s="72"/>
      <c r="I783" s="72"/>
    </row>
    <row r="784" spans="1:9" x14ac:dyDescent="0.2">
      <c r="A784" s="64"/>
      <c r="B784" s="65"/>
      <c r="C784" s="65"/>
      <c r="D784" s="72"/>
      <c r="E784" s="72"/>
      <c r="F784" s="72"/>
      <c r="G784" s="72"/>
      <c r="H784" s="72"/>
      <c r="I784" s="72"/>
    </row>
    <row r="785" spans="1:9" x14ac:dyDescent="0.2">
      <c r="A785" s="64"/>
      <c r="B785" s="65"/>
      <c r="C785" s="65"/>
      <c r="D785" s="72"/>
      <c r="E785" s="72"/>
      <c r="F785" s="72"/>
      <c r="G785" s="72"/>
      <c r="H785" s="72"/>
      <c r="I785" s="72"/>
    </row>
    <row r="786" spans="1:9" x14ac:dyDescent="0.2">
      <c r="A786" s="64"/>
      <c r="B786" s="65"/>
      <c r="C786" s="65"/>
      <c r="D786" s="72"/>
      <c r="E786" s="72"/>
      <c r="F786" s="72"/>
      <c r="G786" s="72"/>
      <c r="H786" s="72"/>
      <c r="I786" s="72"/>
    </row>
    <row r="787" spans="1:9" x14ac:dyDescent="0.2">
      <c r="A787" s="64"/>
      <c r="B787" s="65"/>
      <c r="C787" s="65"/>
      <c r="D787" s="72"/>
      <c r="E787" s="72"/>
      <c r="F787" s="72"/>
      <c r="G787" s="72"/>
      <c r="H787" s="72"/>
      <c r="I787" s="72"/>
    </row>
    <row r="788" spans="1:9" x14ac:dyDescent="0.2">
      <c r="A788" s="64"/>
      <c r="B788" s="65"/>
      <c r="C788" s="65"/>
      <c r="D788" s="72"/>
      <c r="E788" s="72"/>
      <c r="F788" s="72"/>
      <c r="G788" s="72"/>
      <c r="H788" s="72"/>
      <c r="I788" s="72"/>
    </row>
    <row r="789" spans="1:9" x14ac:dyDescent="0.2">
      <c r="A789" s="64"/>
      <c r="B789" s="65"/>
      <c r="C789" s="65"/>
      <c r="D789" s="72"/>
      <c r="E789" s="72"/>
      <c r="F789" s="72"/>
      <c r="G789" s="72"/>
      <c r="H789" s="72"/>
      <c r="I789" s="72"/>
    </row>
    <row r="790" spans="1:9" x14ac:dyDescent="0.2">
      <c r="A790" s="64"/>
      <c r="B790" s="65"/>
      <c r="C790" s="65"/>
      <c r="D790" s="72"/>
      <c r="E790" s="72"/>
      <c r="F790" s="72"/>
      <c r="G790" s="72"/>
      <c r="H790" s="72"/>
      <c r="I790" s="72"/>
    </row>
    <row r="791" spans="1:9" x14ac:dyDescent="0.2">
      <c r="A791" s="64"/>
      <c r="B791" s="65"/>
      <c r="C791" s="65"/>
      <c r="D791" s="72"/>
      <c r="E791" s="72"/>
      <c r="F791" s="72"/>
      <c r="G791" s="72"/>
      <c r="H791" s="72"/>
      <c r="I791" s="72"/>
    </row>
    <row r="792" spans="1:9" x14ac:dyDescent="0.2">
      <c r="A792" s="64"/>
      <c r="B792" s="65"/>
      <c r="C792" s="65"/>
      <c r="D792" s="72"/>
      <c r="E792" s="72"/>
      <c r="F792" s="72"/>
      <c r="G792" s="72"/>
      <c r="H792" s="72"/>
      <c r="I792" s="72"/>
    </row>
    <row r="793" spans="1:9" x14ac:dyDescent="0.2">
      <c r="A793" s="64"/>
      <c r="B793" s="65"/>
      <c r="C793" s="65"/>
      <c r="D793" s="72"/>
      <c r="E793" s="72"/>
      <c r="F793" s="72"/>
      <c r="G793" s="72"/>
      <c r="H793" s="72"/>
      <c r="I793" s="72"/>
    </row>
    <row r="794" spans="1:9" x14ac:dyDescent="0.2">
      <c r="A794" s="64"/>
      <c r="B794" s="65"/>
      <c r="C794" s="65"/>
      <c r="D794" s="72"/>
      <c r="E794" s="72"/>
      <c r="F794" s="72"/>
      <c r="G794" s="72"/>
      <c r="H794" s="72"/>
      <c r="I794" s="72"/>
    </row>
    <row r="795" spans="1:9" x14ac:dyDescent="0.2">
      <c r="A795" s="64"/>
      <c r="B795" s="65"/>
      <c r="C795" s="65"/>
      <c r="D795" s="72"/>
      <c r="E795" s="72"/>
      <c r="F795" s="72"/>
      <c r="G795" s="72"/>
      <c r="H795" s="72"/>
      <c r="I795" s="72"/>
    </row>
    <row r="796" spans="1:9" x14ac:dyDescent="0.2">
      <c r="A796" s="64"/>
      <c r="B796" s="65"/>
      <c r="C796" s="65"/>
      <c r="D796" s="72"/>
      <c r="E796" s="72"/>
      <c r="F796" s="72"/>
      <c r="G796" s="72"/>
      <c r="H796" s="72"/>
      <c r="I796" s="72"/>
    </row>
    <row r="797" spans="1:9" x14ac:dyDescent="0.2">
      <c r="A797" s="64"/>
      <c r="B797" s="65"/>
      <c r="C797" s="65"/>
      <c r="D797" s="72"/>
      <c r="E797" s="72"/>
      <c r="F797" s="72"/>
      <c r="G797" s="72"/>
      <c r="H797" s="72"/>
      <c r="I797" s="72"/>
    </row>
    <row r="798" spans="1:9" x14ac:dyDescent="0.2">
      <c r="A798" s="64"/>
      <c r="B798" s="65"/>
      <c r="C798" s="65"/>
      <c r="D798" s="72"/>
      <c r="E798" s="72"/>
      <c r="F798" s="72"/>
      <c r="G798" s="72"/>
      <c r="H798" s="72"/>
      <c r="I798" s="72"/>
    </row>
    <row r="799" spans="1:9" x14ac:dyDescent="0.2">
      <c r="A799" s="64"/>
      <c r="B799" s="65"/>
      <c r="C799" s="65"/>
      <c r="D799" s="72"/>
      <c r="E799" s="72"/>
      <c r="F799" s="72"/>
      <c r="G799" s="72"/>
      <c r="H799" s="72"/>
      <c r="I799" s="72"/>
    </row>
    <row r="800" spans="1:9" x14ac:dyDescent="0.2">
      <c r="A800" s="64"/>
      <c r="B800" s="65"/>
      <c r="C800" s="65"/>
    </row>
  </sheetData>
  <sheetProtection selectLockedCells="1"/>
  <sortState ref="A2:J3">
    <sortCondition ref="A2"/>
    <sortCondition ref="B2"/>
  </sortState>
  <printOptions horizontalCentered="1"/>
  <pageMargins left="0.25" right="0.25" top="0.75" bottom="0.75" header="0.3" footer="0.3"/>
  <pageSetup fitToHeight="0" orientation="landscape" r:id="rId1"/>
  <picture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35"/>
  <sheetViews>
    <sheetView showGridLines="0" showRowColHeaders="0" zoomScale="70" zoomScaleNormal="70" workbookViewId="0">
      <selection activeCell="B8" sqref="B8"/>
    </sheetView>
  </sheetViews>
  <sheetFormatPr baseColWidth="10" defaultColWidth="0" defaultRowHeight="12" zeroHeight="1" x14ac:dyDescent="0.2"/>
  <cols>
    <col min="1" max="1" width="3.33203125" style="9" customWidth="1"/>
    <col min="2" max="2" width="5.83203125" style="34" customWidth="1"/>
    <col min="3" max="3" width="51" style="35" customWidth="1"/>
    <col min="4" max="4" width="4.1640625" style="35" hidden="1" customWidth="1"/>
    <col min="5" max="5" width="4" style="9" hidden="1" customWidth="1"/>
    <col min="6" max="6" width="3.6640625" style="9" hidden="1" customWidth="1"/>
    <col min="7" max="7" width="24.5" style="9" hidden="1" customWidth="1"/>
    <col min="8" max="8" width="3.33203125" style="9" customWidth="1"/>
    <col min="9" max="9" width="5.83203125" style="34" customWidth="1"/>
    <col min="10" max="10" width="51" style="35" customWidth="1"/>
    <col min="11" max="11" width="4.1640625" style="35" hidden="1" customWidth="1"/>
    <col min="12" max="12" width="4" style="9" hidden="1" customWidth="1"/>
    <col min="13" max="13" width="3.6640625" style="9" hidden="1" customWidth="1"/>
    <col min="14" max="14" width="29" style="9" hidden="1" customWidth="1"/>
    <col min="15" max="15" width="3.33203125" style="9" customWidth="1"/>
    <col min="16" max="16" width="5.83203125" style="34" customWidth="1"/>
    <col min="17" max="17" width="51" style="35" customWidth="1"/>
    <col min="18" max="18" width="4.1640625" style="35" hidden="1" customWidth="1"/>
    <col min="19" max="19" width="4" style="9" hidden="1" customWidth="1"/>
    <col min="20" max="20" width="13.83203125" style="9" hidden="1" customWidth="1"/>
    <col min="21" max="21" width="28.5" style="9" hidden="1" customWidth="1"/>
    <col min="22" max="22" width="3.33203125" style="9" customWidth="1"/>
    <col min="23" max="23" width="5.83203125" style="34" customWidth="1"/>
    <col min="24" max="24" width="51" style="35" customWidth="1"/>
    <col min="25" max="25" width="4.1640625" style="35" hidden="1" customWidth="1"/>
    <col min="26" max="26" width="4" style="9" hidden="1" customWidth="1"/>
    <col min="27" max="27" width="13.83203125" style="9" hidden="1" customWidth="1"/>
    <col min="28" max="28" width="28.5" style="9" hidden="1" customWidth="1"/>
    <col min="29" max="29" width="3.33203125" style="9" customWidth="1"/>
    <col min="30" max="30" width="5.83203125" style="34" customWidth="1"/>
    <col min="31" max="31" width="51" style="35" customWidth="1"/>
    <col min="32" max="32" width="4.1640625" style="35" hidden="1" customWidth="1"/>
    <col min="33" max="33" width="4" style="9" hidden="1" customWidth="1"/>
    <col min="34" max="34" width="13.83203125" style="9" hidden="1" customWidth="1"/>
    <col min="35" max="35" width="28.5" style="9" hidden="1" customWidth="1"/>
    <col min="36" max="36" width="3.6640625" style="9" customWidth="1"/>
    <col min="37" max="16384" width="12" style="9" hidden="1"/>
  </cols>
  <sheetData>
    <row r="1" spans="2:35" ht="59.25" customHeight="1" x14ac:dyDescent="0.2">
      <c r="B1" s="9"/>
      <c r="C1" s="9"/>
      <c r="D1" s="9"/>
      <c r="I1" s="9"/>
      <c r="J1" s="9"/>
      <c r="K1" s="9"/>
      <c r="P1" s="9"/>
      <c r="Q1" s="9"/>
      <c r="R1" s="9"/>
      <c r="W1" s="9"/>
      <c r="X1" s="9"/>
      <c r="Y1" s="9"/>
      <c r="AD1" s="9"/>
      <c r="AE1" s="9"/>
      <c r="AF1" s="9"/>
    </row>
    <row r="2" spans="2:35" ht="21" x14ac:dyDescent="0.35">
      <c r="B2" s="66"/>
      <c r="C2" s="87" t="str">
        <f>Données!C2</f>
        <v>Salle 1</v>
      </c>
      <c r="D2" s="12"/>
      <c r="E2" s="12"/>
      <c r="F2" s="12"/>
      <c r="G2" s="12"/>
      <c r="H2" s="12"/>
      <c r="I2" s="11"/>
      <c r="J2" s="87" t="str">
        <f>Données!C3</f>
        <v>Salle 2</v>
      </c>
      <c r="K2" s="12"/>
      <c r="L2" s="12"/>
      <c r="M2" s="12"/>
      <c r="N2" s="12"/>
      <c r="P2" s="11"/>
      <c r="Q2" s="87">
        <f>Données!C4</f>
        <v>0</v>
      </c>
      <c r="R2" s="12"/>
      <c r="S2" s="12"/>
      <c r="T2" s="12"/>
      <c r="U2" s="12"/>
      <c r="W2" s="11"/>
      <c r="X2" s="87">
        <f>Données!C5</f>
        <v>0</v>
      </c>
      <c r="Y2" s="12"/>
      <c r="Z2" s="12"/>
      <c r="AA2" s="12"/>
      <c r="AB2" s="12"/>
      <c r="AD2" s="11"/>
      <c r="AE2" s="87">
        <f>Données!C6</f>
        <v>0</v>
      </c>
      <c r="AF2" s="12"/>
      <c r="AG2" s="12"/>
      <c r="AH2" s="12"/>
      <c r="AI2" s="12"/>
    </row>
    <row r="3" spans="2:35" ht="21" x14ac:dyDescent="0.2">
      <c r="B3" s="14"/>
      <c r="C3" s="51">
        <f ca="1">TODAY()</f>
        <v>42585</v>
      </c>
      <c r="D3" s="15"/>
      <c r="E3" s="15"/>
      <c r="F3" s="15"/>
      <c r="G3" s="15"/>
      <c r="H3" s="16"/>
      <c r="I3" s="14"/>
      <c r="J3" s="51">
        <f ca="1">TODAY()</f>
        <v>42585</v>
      </c>
      <c r="K3" s="15"/>
      <c r="L3" s="15"/>
      <c r="M3" s="15"/>
      <c r="N3" s="15"/>
      <c r="P3" s="14"/>
      <c r="Q3" s="51">
        <f ca="1">TODAY()</f>
        <v>42585</v>
      </c>
      <c r="R3" s="15"/>
      <c r="S3" s="15"/>
      <c r="T3" s="15"/>
      <c r="U3" s="15"/>
      <c r="W3" s="14"/>
      <c r="X3" s="51">
        <f ca="1">TODAY()</f>
        <v>42585</v>
      </c>
      <c r="Y3" s="15"/>
      <c r="Z3" s="15"/>
      <c r="AA3" s="15"/>
      <c r="AB3" s="15"/>
      <c r="AD3" s="14"/>
      <c r="AE3" s="51">
        <f ca="1">TODAY()</f>
        <v>42585</v>
      </c>
      <c r="AF3" s="15"/>
      <c r="AG3" s="15"/>
      <c r="AH3" s="15"/>
      <c r="AI3" s="15"/>
    </row>
    <row r="4" spans="2:35" x14ac:dyDescent="0.2">
      <c r="B4" s="56">
        <v>0.33333333333333331</v>
      </c>
      <c r="C4" s="45" t="str">
        <f t="shared" ref="C4:C33" ca="1" si="0">IFERROR(IF(INDEX(saisie,MATCH(G4,RechDateEtHeure,0),5)="Interne",INDEX(saisie,MATCH(G4,RechDateEtHeure,0),4)&amp;" : "&amp;INDEX(saisie,MATCH(G4,RechDateEtHeure,0),6),INDEX(saisie,MATCH(G4,RechDateEtHeure,0),4)&amp;" : "&amp;INDEX(saisie,MATCH(G4,RechDateEtHeure,0),5)&amp;" - "&amp;INDEX(saisie,MATCH(G4,RechDateEtHeure,0),6)),"")</f>
        <v/>
      </c>
      <c r="D4" s="19" t="str">
        <f t="shared" ref="D4:D33" ca="1" si="1">IFERROR(IF(C4&lt;&gt;"",INDEX(saisie,MATCH(G4,RechDateEtHeure,0),3),""),"")</f>
        <v/>
      </c>
      <c r="E4" s="19" t="str">
        <f ca="1">IF(AND(D4&lt;&gt;"",OR(D5="",D4&lt;&gt;D5)),D4,IF(E3&gt;=B4,E3,""))</f>
        <v/>
      </c>
      <c r="F4" s="19" t="str">
        <f t="shared" ref="F4:F33" ca="1" si="2">IFERROR(IF(C4&lt;&gt;"",INDEX(saisie,MATCH(G4,RechDateEtHeure,0),2),""),"")</f>
        <v/>
      </c>
      <c r="G4" s="19" t="str">
        <f ca="1">$C$2&amp;$C$3&amp;ROUND(B4,4)</f>
        <v>Salle 1425850,3333</v>
      </c>
      <c r="H4" s="19"/>
      <c r="I4" s="56">
        <v>0.33333333333333331</v>
      </c>
      <c r="J4" s="45" t="str">
        <f t="shared" ref="J4:J33" ca="1" si="3">IFERROR(IF(INDEX(saisie,MATCH(N4,RechDateEtHeure,0),5)="Interne",INDEX(saisie,MATCH(N4,RechDateEtHeure,0),4)&amp;" : "&amp;INDEX(saisie,MATCH(N4,RechDateEtHeure,0),6),INDEX(saisie,MATCH(N4,RechDateEtHeure,0),4)&amp;" : "&amp;INDEX(saisie,MATCH(N4,RechDateEtHeure,0),5)&amp;" - "&amp;INDEX(saisie,MATCH(N4,RechDateEtHeure,0),6)),"")</f>
        <v/>
      </c>
      <c r="K4" s="19" t="str">
        <f t="shared" ref="K4" ca="1" si="4">IFERROR(IF(J4&lt;&gt;"",INDEX(saisie,MATCH(N4,RechDateEtHeure,0),3),""),"")</f>
        <v/>
      </c>
      <c r="L4" s="19" t="str">
        <f ca="1">IF(AND(K4&lt;&gt;"",OR(K5="",K4&lt;&gt;K5)),K4,IF(L3&gt;=I4,L3,""))</f>
        <v/>
      </c>
      <c r="M4" s="19" t="str">
        <f t="shared" ref="M4" ca="1" si="5">IFERROR(IF(J4&lt;&gt;"",INDEX(saisie,MATCH(N4,RechDateEtHeure,0),2),""),"")</f>
        <v/>
      </c>
      <c r="N4" s="19" t="str">
        <f ca="1">$J$2&amp;$J$3&amp;ROUND(I4,4)</f>
        <v>Salle 2425850,3333</v>
      </c>
      <c r="P4" s="56">
        <v>0.33333333333333331</v>
      </c>
      <c r="Q4" s="45" t="str">
        <f t="shared" ref="Q4:Q33" ca="1" si="6">IFERROR(IF(INDEX(saisie,MATCH(U4,RechDateEtHeure,0),5)="Interne",INDEX(saisie,MATCH(U4,RechDateEtHeure,0),4)&amp;" : "&amp;INDEX(saisie,MATCH(U4,RechDateEtHeure,0),6),INDEX(saisie,MATCH(U4,RechDateEtHeure,0),4)&amp;" : "&amp;INDEX(saisie,MATCH(U4,RechDateEtHeure,0),5)&amp;" - "&amp;INDEX(saisie,MATCH(U4,RechDateEtHeure,0),6)),"")</f>
        <v/>
      </c>
      <c r="R4" s="19" t="str">
        <f t="shared" ref="R4" ca="1" si="7">IFERROR(IF(Q4&lt;&gt;"",INDEX(saisie,MATCH(U4,RechDateEtHeure,0),3),""),"")</f>
        <v/>
      </c>
      <c r="S4" s="19" t="str">
        <f ca="1">IF(AND(R4&lt;&gt;"",OR(R5="",R4&lt;&gt;R5)),R4,IF(S3&gt;=P4,S3,""))</f>
        <v/>
      </c>
      <c r="T4" s="19" t="str">
        <f t="shared" ref="T4" ca="1" si="8">IFERROR(IF(Q4&lt;&gt;"",INDEX(saisie,MATCH(U4,RechDateEtHeure,0),2),""),"")</f>
        <v/>
      </c>
      <c r="U4" s="19" t="str">
        <f ca="1">$Q$2&amp;Q$3&amp;ROUND(P4,4)</f>
        <v>0425850,3333</v>
      </c>
      <c r="W4" s="56">
        <v>0.33333333333333331</v>
      </c>
      <c r="X4" s="45" t="str">
        <f t="shared" ref="X4:X33" ca="1" si="9">IFERROR(IF(INDEX(saisie,MATCH(AB4,RechDateEtHeure,0),5)="Interne",INDEX(saisie,MATCH(AB4,RechDateEtHeure,0),4)&amp;" : "&amp;INDEX(saisie,MATCH(AB4,RechDateEtHeure,0),6),INDEX(saisie,MATCH(AB4,RechDateEtHeure,0),4)&amp;" : "&amp;INDEX(saisie,MATCH(AB4,RechDateEtHeure,0),5)&amp;" - "&amp;INDEX(saisie,MATCH(AB4,RechDateEtHeure,0),6)),"")</f>
        <v/>
      </c>
      <c r="Y4" s="19" t="str">
        <f t="shared" ref="Y4" ca="1" si="10">IFERROR(IF(X4&lt;&gt;"",INDEX(saisie,MATCH(AB4,RechDateEtHeure,0),3),""),"")</f>
        <v/>
      </c>
      <c r="Z4" s="19" t="str">
        <f ca="1">IF(AND(Y4&lt;&gt;"",OR(Y5="",Y4&lt;&gt;Y5)),Y4,IF(Z3&gt;=W4,Z3,""))</f>
        <v/>
      </c>
      <c r="AA4" s="19" t="str">
        <f t="shared" ref="AA4" ca="1" si="11">IFERROR(IF(X4&lt;&gt;"",INDEX(saisie,MATCH(AB4,RechDateEtHeure,0),2),""),"")</f>
        <v/>
      </c>
      <c r="AB4" s="19" t="str">
        <f ca="1">$X$2&amp;$X$3&amp;ROUND(W4,4)</f>
        <v>0425850,3333</v>
      </c>
      <c r="AD4" s="56">
        <v>0.33333333333333331</v>
      </c>
      <c r="AE4" s="45" t="str">
        <f t="shared" ref="AE4:AE33" ca="1" si="12">IFERROR(IF(INDEX(saisie,MATCH(AI4,RechDateEtHeure,0),5)="Interne",INDEX(saisie,MATCH(AI4,RechDateEtHeure,0),4)&amp;" : "&amp;INDEX(saisie,MATCH(AI4,RechDateEtHeure,0),6),INDEX(saisie,MATCH(AI4,RechDateEtHeure,0),4)&amp;" : "&amp;INDEX(saisie,MATCH(AI4,RechDateEtHeure,0),5)&amp;" - "&amp;INDEX(saisie,MATCH(AI4,RechDateEtHeure,0),6)),"")</f>
        <v/>
      </c>
      <c r="AF4" s="19" t="str">
        <f t="shared" ref="AF4" ca="1" si="13">IFERROR(IF(AE4&lt;&gt;"",INDEX(saisie,MATCH(AI4,RechDateEtHeure,0),3),""),"")</f>
        <v/>
      </c>
      <c r="AG4" s="19" t="str">
        <f ca="1">IF(AND(AF4&lt;&gt;"",OR(AF5="",AF4&lt;&gt;AF5)),AF4,IF(AG3&gt;=AD4,AG3,""))</f>
        <v/>
      </c>
      <c r="AH4" s="19" t="str">
        <f t="shared" ref="AH4" ca="1" si="14">IFERROR(IF(AE4&lt;&gt;"",INDEX(saisie,MATCH(AI4,RechDateEtHeure,0),2),""),"")</f>
        <v/>
      </c>
      <c r="AI4" s="19" t="str">
        <f ca="1">$AE$2&amp;$AE$3&amp;ROUND(AD4,4)</f>
        <v>0425850,3333</v>
      </c>
    </row>
    <row r="5" spans="2:35" x14ac:dyDescent="0.2">
      <c r="B5" s="57">
        <v>0.35416666666666669</v>
      </c>
      <c r="C5" s="46" t="str">
        <f t="shared" ca="1" si="0"/>
        <v/>
      </c>
      <c r="D5" s="19" t="str">
        <f t="shared" ca="1" si="1"/>
        <v/>
      </c>
      <c r="E5" s="19" t="str">
        <f t="shared" ref="E5:E33" ca="1" si="15">IF(AND(D5&lt;&gt;"",OR(D6="",D5&lt;&gt;D6)),D5,IF(E4&gt;=B5,E4,""))</f>
        <v/>
      </c>
      <c r="F5" s="19" t="str">
        <f t="shared" ca="1" si="2"/>
        <v/>
      </c>
      <c r="G5" s="19" t="str">
        <f t="shared" ref="G5:G33" ca="1" si="16">$C$2&amp;$C$3&amp;ROUND(B5,4)</f>
        <v>Salle 1425850,3542</v>
      </c>
      <c r="H5" s="19"/>
      <c r="I5" s="57">
        <v>0.35416666666666669</v>
      </c>
      <c r="J5" s="46" t="str">
        <f t="shared" ca="1" si="3"/>
        <v/>
      </c>
      <c r="K5" s="19" t="str">
        <f t="shared" ref="K5:K33" ca="1" si="17">IFERROR(IF(J5&lt;&gt;"",INDEX(saisie,MATCH(N5,RechDateEtHeure,0),3),""),"")</f>
        <v/>
      </c>
      <c r="L5" s="19" t="str">
        <f t="shared" ref="L5:L33" ca="1" si="18">IF(AND(K5&lt;&gt;"",OR(K6="",K5&lt;&gt;K6)),K5,IF(L4&gt;=I5,L4,""))</f>
        <v/>
      </c>
      <c r="M5" s="19" t="str">
        <f t="shared" ref="M5:M33" ca="1" si="19">IFERROR(IF(J5&lt;&gt;"",INDEX(saisie,MATCH(N5,RechDateEtHeure,0),2),""),"")</f>
        <v/>
      </c>
      <c r="N5" s="19" t="str">
        <f t="shared" ref="N5:N33" ca="1" si="20">$J$2&amp;$J$3&amp;ROUND(I5,4)</f>
        <v>Salle 2425850,3542</v>
      </c>
      <c r="P5" s="57">
        <v>0.35416666666666669</v>
      </c>
      <c r="Q5" s="46" t="str">
        <f t="shared" ca="1" si="6"/>
        <v/>
      </c>
      <c r="R5" s="19" t="str">
        <f t="shared" ref="R5:R33" ca="1" si="21">IFERROR(IF(Q5&lt;&gt;"",INDEX(saisie,MATCH(U5,RechDateEtHeure,0),3),""),"")</f>
        <v/>
      </c>
      <c r="S5" s="19" t="str">
        <f t="shared" ref="S5:S33" ca="1" si="22">IF(AND(R5&lt;&gt;"",OR(R6="",R5&lt;&gt;R6)),R5,IF(S4&gt;=P5,S4,""))</f>
        <v/>
      </c>
      <c r="T5" s="19" t="str">
        <f t="shared" ref="T5:T33" ca="1" si="23">IFERROR(IF(Q5&lt;&gt;"",INDEX(saisie,MATCH(U5,RechDateEtHeure,0),2),""),"")</f>
        <v/>
      </c>
      <c r="U5" s="19" t="str">
        <f t="shared" ref="U5:U33" ca="1" si="24">$Q$2&amp;Q$3&amp;ROUND(P5,4)</f>
        <v>0425850,3542</v>
      </c>
      <c r="W5" s="57">
        <v>0.35416666666666669</v>
      </c>
      <c r="X5" s="46" t="str">
        <f t="shared" ca="1" si="9"/>
        <v/>
      </c>
      <c r="Y5" s="19" t="str">
        <f t="shared" ref="Y5:Y33" ca="1" si="25">IFERROR(IF(X5&lt;&gt;"",INDEX(saisie,MATCH(AB5,RechDateEtHeure,0),3),""),"")</f>
        <v/>
      </c>
      <c r="Z5" s="19" t="str">
        <f t="shared" ref="Z5:Z33" ca="1" si="26">IF(AND(Y5&lt;&gt;"",OR(Y6="",Y5&lt;&gt;Y6)),Y5,IF(Z4&gt;=W5,Z4,""))</f>
        <v/>
      </c>
      <c r="AA5" s="19" t="str">
        <f t="shared" ref="AA5:AA33" ca="1" si="27">IFERROR(IF(X5&lt;&gt;"",INDEX(saisie,MATCH(AB5,RechDateEtHeure,0),2),""),"")</f>
        <v/>
      </c>
      <c r="AB5" s="19" t="str">
        <f t="shared" ref="AB5:AB33" ca="1" si="28">$X$2&amp;$X$3&amp;ROUND(W5,4)</f>
        <v>0425850,3542</v>
      </c>
      <c r="AD5" s="57">
        <v>0.35416666666666669</v>
      </c>
      <c r="AE5" s="46" t="str">
        <f t="shared" ca="1" si="12"/>
        <v/>
      </c>
      <c r="AF5" s="19" t="str">
        <f t="shared" ref="AF5:AF33" ca="1" si="29">IFERROR(IF(AE5&lt;&gt;"",INDEX(saisie,MATCH(AI5,RechDateEtHeure,0),3),""),"")</f>
        <v/>
      </c>
      <c r="AG5" s="19" t="str">
        <f t="shared" ref="AG5:AG33" ca="1" si="30">IF(AND(AF5&lt;&gt;"",OR(AF6="",AF5&lt;&gt;AF6)),AF5,IF(AG4&gt;=AD5,AG4,""))</f>
        <v/>
      </c>
      <c r="AH5" s="19" t="str">
        <f t="shared" ref="AH5:AH33" ca="1" si="31">IFERROR(IF(AE5&lt;&gt;"",INDEX(saisie,MATCH(AI5,RechDateEtHeure,0),2),""),"")</f>
        <v/>
      </c>
      <c r="AI5" s="19" t="str">
        <f t="shared" ref="AI5:AI33" ca="1" si="32">$AE$2&amp;$AE$3&amp;ROUND(AD5,4)</f>
        <v>0425850,3542</v>
      </c>
    </row>
    <row r="6" spans="2:35" x14ac:dyDescent="0.2">
      <c r="B6" s="58">
        <v>0.375</v>
      </c>
      <c r="C6" s="47" t="str">
        <f t="shared" ca="1" si="0"/>
        <v/>
      </c>
      <c r="D6" s="19" t="str">
        <f t="shared" ca="1" si="1"/>
        <v/>
      </c>
      <c r="E6" s="19" t="str">
        <f t="shared" ca="1" si="15"/>
        <v/>
      </c>
      <c r="F6" s="19" t="str">
        <f t="shared" ca="1" si="2"/>
        <v/>
      </c>
      <c r="G6" s="19" t="str">
        <f t="shared" ca="1" si="16"/>
        <v>Salle 1425850,375</v>
      </c>
      <c r="H6" s="19"/>
      <c r="I6" s="58">
        <v>0.375</v>
      </c>
      <c r="J6" s="47" t="str">
        <f t="shared" ca="1" si="3"/>
        <v/>
      </c>
      <c r="K6" s="19" t="str">
        <f t="shared" ca="1" si="17"/>
        <v/>
      </c>
      <c r="L6" s="19" t="str">
        <f t="shared" ca="1" si="18"/>
        <v/>
      </c>
      <c r="M6" s="19" t="str">
        <f t="shared" ca="1" si="19"/>
        <v/>
      </c>
      <c r="N6" s="19" t="str">
        <f t="shared" ca="1" si="20"/>
        <v>Salle 2425850,375</v>
      </c>
      <c r="P6" s="58">
        <v>0.375</v>
      </c>
      <c r="Q6" s="47" t="str">
        <f t="shared" ca="1" si="6"/>
        <v/>
      </c>
      <c r="R6" s="19" t="str">
        <f t="shared" ca="1" si="21"/>
        <v/>
      </c>
      <c r="S6" s="19" t="str">
        <f t="shared" ca="1" si="22"/>
        <v/>
      </c>
      <c r="T6" s="19" t="str">
        <f t="shared" ca="1" si="23"/>
        <v/>
      </c>
      <c r="U6" s="19" t="str">
        <f t="shared" ca="1" si="24"/>
        <v>0425850,375</v>
      </c>
      <c r="W6" s="58">
        <v>0.375</v>
      </c>
      <c r="X6" s="47" t="str">
        <f t="shared" ca="1" si="9"/>
        <v/>
      </c>
      <c r="Y6" s="19" t="str">
        <f t="shared" ca="1" si="25"/>
        <v/>
      </c>
      <c r="Z6" s="19" t="str">
        <f t="shared" ca="1" si="26"/>
        <v/>
      </c>
      <c r="AA6" s="19" t="str">
        <f t="shared" ca="1" si="27"/>
        <v/>
      </c>
      <c r="AB6" s="19" t="str">
        <f t="shared" ca="1" si="28"/>
        <v>0425850,375</v>
      </c>
      <c r="AD6" s="58">
        <v>0.375</v>
      </c>
      <c r="AE6" s="47" t="str">
        <f t="shared" ca="1" si="12"/>
        <v/>
      </c>
      <c r="AF6" s="19" t="str">
        <f t="shared" ca="1" si="29"/>
        <v/>
      </c>
      <c r="AG6" s="19" t="str">
        <f t="shared" ca="1" si="30"/>
        <v/>
      </c>
      <c r="AH6" s="19" t="str">
        <f t="shared" ca="1" si="31"/>
        <v/>
      </c>
      <c r="AI6" s="19" t="str">
        <f t="shared" ca="1" si="32"/>
        <v>0425850,375</v>
      </c>
    </row>
    <row r="7" spans="2:35" x14ac:dyDescent="0.2">
      <c r="B7" s="57">
        <v>0.39583333333333331</v>
      </c>
      <c r="C7" s="46" t="str">
        <f t="shared" ca="1" si="0"/>
        <v/>
      </c>
      <c r="D7" s="19" t="str">
        <f t="shared" ca="1" si="1"/>
        <v/>
      </c>
      <c r="E7" s="19" t="str">
        <f t="shared" ca="1" si="15"/>
        <v/>
      </c>
      <c r="F7" s="19" t="str">
        <f t="shared" ca="1" si="2"/>
        <v/>
      </c>
      <c r="G7" s="19" t="str">
        <f t="shared" ca="1" si="16"/>
        <v>Salle 1425850,3958</v>
      </c>
      <c r="H7" s="19"/>
      <c r="I7" s="57">
        <v>0.39583333333333331</v>
      </c>
      <c r="J7" s="46" t="str">
        <f t="shared" ca="1" si="3"/>
        <v/>
      </c>
      <c r="K7" s="19" t="str">
        <f t="shared" ca="1" si="17"/>
        <v/>
      </c>
      <c r="L7" s="19" t="str">
        <f t="shared" ca="1" si="18"/>
        <v/>
      </c>
      <c r="M7" s="19" t="str">
        <f t="shared" ca="1" si="19"/>
        <v/>
      </c>
      <c r="N7" s="19" t="str">
        <f t="shared" ca="1" si="20"/>
        <v>Salle 2425850,3958</v>
      </c>
      <c r="P7" s="57">
        <v>0.39583333333333331</v>
      </c>
      <c r="Q7" s="46" t="str">
        <f t="shared" ca="1" si="6"/>
        <v/>
      </c>
      <c r="R7" s="19" t="str">
        <f t="shared" ca="1" si="21"/>
        <v/>
      </c>
      <c r="S7" s="19" t="str">
        <f t="shared" ca="1" si="22"/>
        <v/>
      </c>
      <c r="T7" s="19" t="str">
        <f t="shared" ca="1" si="23"/>
        <v/>
      </c>
      <c r="U7" s="19" t="str">
        <f t="shared" ca="1" si="24"/>
        <v>0425850,3958</v>
      </c>
      <c r="W7" s="57">
        <v>0.39583333333333331</v>
      </c>
      <c r="X7" s="46" t="str">
        <f t="shared" ca="1" si="9"/>
        <v/>
      </c>
      <c r="Y7" s="19" t="str">
        <f t="shared" ca="1" si="25"/>
        <v/>
      </c>
      <c r="Z7" s="19" t="str">
        <f t="shared" ca="1" si="26"/>
        <v/>
      </c>
      <c r="AA7" s="19" t="str">
        <f t="shared" ca="1" si="27"/>
        <v/>
      </c>
      <c r="AB7" s="19" t="str">
        <f t="shared" ca="1" si="28"/>
        <v>0425850,3958</v>
      </c>
      <c r="AD7" s="57">
        <v>0.39583333333333331</v>
      </c>
      <c r="AE7" s="46" t="str">
        <f t="shared" ca="1" si="12"/>
        <v/>
      </c>
      <c r="AF7" s="19" t="str">
        <f t="shared" ca="1" si="29"/>
        <v/>
      </c>
      <c r="AG7" s="19" t="str">
        <f t="shared" ca="1" si="30"/>
        <v/>
      </c>
      <c r="AH7" s="19" t="str">
        <f t="shared" ca="1" si="31"/>
        <v/>
      </c>
      <c r="AI7" s="19" t="str">
        <f t="shared" ca="1" si="32"/>
        <v>0425850,3958</v>
      </c>
    </row>
    <row r="8" spans="2:35" x14ac:dyDescent="0.2">
      <c r="B8" s="38">
        <v>0.41666666666666669</v>
      </c>
      <c r="C8" s="47" t="str">
        <f t="shared" ca="1" si="0"/>
        <v/>
      </c>
      <c r="D8" s="19" t="str">
        <f t="shared" ca="1" si="1"/>
        <v/>
      </c>
      <c r="E8" s="19" t="str">
        <f t="shared" ca="1" si="15"/>
        <v/>
      </c>
      <c r="F8" s="19" t="str">
        <f t="shared" ca="1" si="2"/>
        <v/>
      </c>
      <c r="G8" s="19" t="str">
        <f t="shared" ca="1" si="16"/>
        <v>Salle 1425850,4167</v>
      </c>
      <c r="H8" s="19"/>
      <c r="I8" s="38">
        <v>0.41666666666666669</v>
      </c>
      <c r="J8" s="47" t="str">
        <f t="shared" ca="1" si="3"/>
        <v/>
      </c>
      <c r="K8" s="19" t="str">
        <f t="shared" ca="1" si="17"/>
        <v/>
      </c>
      <c r="L8" s="19" t="str">
        <f t="shared" ca="1" si="18"/>
        <v/>
      </c>
      <c r="M8" s="19" t="str">
        <f t="shared" ca="1" si="19"/>
        <v/>
      </c>
      <c r="N8" s="19" t="str">
        <f t="shared" ca="1" si="20"/>
        <v>Salle 2425850,4167</v>
      </c>
      <c r="P8" s="38">
        <v>0.41666666666666669</v>
      </c>
      <c r="Q8" s="47" t="str">
        <f t="shared" ca="1" si="6"/>
        <v/>
      </c>
      <c r="R8" s="19" t="str">
        <f t="shared" ca="1" si="21"/>
        <v/>
      </c>
      <c r="S8" s="19" t="str">
        <f t="shared" ca="1" si="22"/>
        <v/>
      </c>
      <c r="T8" s="19" t="str">
        <f t="shared" ca="1" si="23"/>
        <v/>
      </c>
      <c r="U8" s="19" t="str">
        <f t="shared" ca="1" si="24"/>
        <v>0425850,4167</v>
      </c>
      <c r="W8" s="38">
        <v>0.41666666666666669</v>
      </c>
      <c r="X8" s="47" t="str">
        <f t="shared" ca="1" si="9"/>
        <v/>
      </c>
      <c r="Y8" s="19" t="str">
        <f t="shared" ca="1" si="25"/>
        <v/>
      </c>
      <c r="Z8" s="19" t="str">
        <f t="shared" ca="1" si="26"/>
        <v/>
      </c>
      <c r="AA8" s="19" t="str">
        <f t="shared" ca="1" si="27"/>
        <v/>
      </c>
      <c r="AB8" s="19" t="str">
        <f t="shared" ca="1" si="28"/>
        <v>0425850,4167</v>
      </c>
      <c r="AD8" s="38">
        <v>0.41666666666666669</v>
      </c>
      <c r="AE8" s="47" t="str">
        <f t="shared" ca="1" si="12"/>
        <v/>
      </c>
      <c r="AF8" s="19" t="str">
        <f t="shared" ca="1" si="29"/>
        <v/>
      </c>
      <c r="AG8" s="19" t="str">
        <f t="shared" ca="1" si="30"/>
        <v/>
      </c>
      <c r="AH8" s="19" t="str">
        <f t="shared" ca="1" si="31"/>
        <v/>
      </c>
      <c r="AI8" s="19" t="str">
        <f t="shared" ca="1" si="32"/>
        <v>0425850,4167</v>
      </c>
    </row>
    <row r="9" spans="2:35" x14ac:dyDescent="0.2">
      <c r="B9" s="52">
        <v>0.4375</v>
      </c>
      <c r="C9" s="46" t="str">
        <f t="shared" ca="1" si="0"/>
        <v/>
      </c>
      <c r="D9" s="19" t="str">
        <f t="shared" ca="1" si="1"/>
        <v/>
      </c>
      <c r="E9" s="19" t="str">
        <f t="shared" ca="1" si="15"/>
        <v/>
      </c>
      <c r="F9" s="19" t="str">
        <f t="shared" ca="1" si="2"/>
        <v/>
      </c>
      <c r="G9" s="19" t="str">
        <f t="shared" ca="1" si="16"/>
        <v>Salle 1425850,4375</v>
      </c>
      <c r="H9" s="19"/>
      <c r="I9" s="52">
        <v>0.4375</v>
      </c>
      <c r="J9" s="46" t="str">
        <f t="shared" ca="1" si="3"/>
        <v/>
      </c>
      <c r="K9" s="19" t="str">
        <f t="shared" ca="1" si="17"/>
        <v/>
      </c>
      <c r="L9" s="19" t="str">
        <f t="shared" ca="1" si="18"/>
        <v/>
      </c>
      <c r="M9" s="19" t="str">
        <f t="shared" ca="1" si="19"/>
        <v/>
      </c>
      <c r="N9" s="19" t="str">
        <f t="shared" ca="1" si="20"/>
        <v>Salle 2425850,4375</v>
      </c>
      <c r="P9" s="52">
        <v>0.4375</v>
      </c>
      <c r="Q9" s="46" t="str">
        <f t="shared" ca="1" si="6"/>
        <v/>
      </c>
      <c r="R9" s="19" t="str">
        <f t="shared" ca="1" si="21"/>
        <v/>
      </c>
      <c r="S9" s="19" t="str">
        <f t="shared" ca="1" si="22"/>
        <v/>
      </c>
      <c r="T9" s="19" t="str">
        <f t="shared" ca="1" si="23"/>
        <v/>
      </c>
      <c r="U9" s="19" t="str">
        <f t="shared" ca="1" si="24"/>
        <v>0425850,4375</v>
      </c>
      <c r="W9" s="52">
        <v>0.4375</v>
      </c>
      <c r="X9" s="46" t="str">
        <f t="shared" ca="1" si="9"/>
        <v/>
      </c>
      <c r="Y9" s="19" t="str">
        <f t="shared" ca="1" si="25"/>
        <v/>
      </c>
      <c r="Z9" s="19" t="str">
        <f t="shared" ca="1" si="26"/>
        <v/>
      </c>
      <c r="AA9" s="19" t="str">
        <f t="shared" ca="1" si="27"/>
        <v/>
      </c>
      <c r="AB9" s="19" t="str">
        <f t="shared" ca="1" si="28"/>
        <v>0425850,4375</v>
      </c>
      <c r="AD9" s="52">
        <v>0.4375</v>
      </c>
      <c r="AE9" s="46" t="str">
        <f t="shared" ca="1" si="12"/>
        <v/>
      </c>
      <c r="AF9" s="19" t="str">
        <f t="shared" ca="1" si="29"/>
        <v/>
      </c>
      <c r="AG9" s="19" t="str">
        <f t="shared" ca="1" si="30"/>
        <v/>
      </c>
      <c r="AH9" s="19" t="str">
        <f t="shared" ca="1" si="31"/>
        <v/>
      </c>
      <c r="AI9" s="19" t="str">
        <f t="shared" ca="1" si="32"/>
        <v>0425850,4375</v>
      </c>
    </row>
    <row r="10" spans="2:35" x14ac:dyDescent="0.2">
      <c r="B10" s="53">
        <v>0.45833333333333331</v>
      </c>
      <c r="C10" s="47" t="str">
        <f t="shared" ca="1" si="0"/>
        <v/>
      </c>
      <c r="D10" s="19" t="str">
        <f t="shared" ca="1" si="1"/>
        <v/>
      </c>
      <c r="E10" s="19" t="str">
        <f t="shared" ca="1" si="15"/>
        <v/>
      </c>
      <c r="F10" s="19" t="str">
        <f t="shared" ca="1" si="2"/>
        <v/>
      </c>
      <c r="G10" s="19" t="str">
        <f t="shared" ca="1" si="16"/>
        <v>Salle 1425850,4583</v>
      </c>
      <c r="H10" s="19"/>
      <c r="I10" s="53">
        <v>0.45833333333333331</v>
      </c>
      <c r="J10" s="47" t="str">
        <f t="shared" ca="1" si="3"/>
        <v/>
      </c>
      <c r="K10" s="19" t="str">
        <f t="shared" ca="1" si="17"/>
        <v/>
      </c>
      <c r="L10" s="19" t="str">
        <f t="shared" ca="1" si="18"/>
        <v/>
      </c>
      <c r="M10" s="19" t="str">
        <f t="shared" ca="1" si="19"/>
        <v/>
      </c>
      <c r="N10" s="19" t="str">
        <f t="shared" ca="1" si="20"/>
        <v>Salle 2425850,4583</v>
      </c>
      <c r="P10" s="53">
        <v>0.45833333333333331</v>
      </c>
      <c r="Q10" s="47" t="str">
        <f t="shared" ca="1" si="6"/>
        <v/>
      </c>
      <c r="R10" s="19" t="str">
        <f t="shared" ca="1" si="21"/>
        <v/>
      </c>
      <c r="S10" s="19" t="str">
        <f t="shared" ca="1" si="22"/>
        <v/>
      </c>
      <c r="T10" s="19" t="str">
        <f t="shared" ca="1" si="23"/>
        <v/>
      </c>
      <c r="U10" s="19" t="str">
        <f t="shared" ca="1" si="24"/>
        <v>0425850,4583</v>
      </c>
      <c r="W10" s="53">
        <v>0.45833333333333331</v>
      </c>
      <c r="X10" s="47" t="str">
        <f t="shared" ca="1" si="9"/>
        <v/>
      </c>
      <c r="Y10" s="19" t="str">
        <f t="shared" ca="1" si="25"/>
        <v/>
      </c>
      <c r="Z10" s="19" t="str">
        <f t="shared" ca="1" si="26"/>
        <v/>
      </c>
      <c r="AA10" s="19" t="str">
        <f t="shared" ca="1" si="27"/>
        <v/>
      </c>
      <c r="AB10" s="19" t="str">
        <f t="shared" ca="1" si="28"/>
        <v>0425850,4583</v>
      </c>
      <c r="AD10" s="53">
        <v>0.45833333333333331</v>
      </c>
      <c r="AE10" s="47" t="str">
        <f t="shared" ca="1" si="12"/>
        <v/>
      </c>
      <c r="AF10" s="19" t="str">
        <f t="shared" ca="1" si="29"/>
        <v/>
      </c>
      <c r="AG10" s="19" t="str">
        <f t="shared" ca="1" si="30"/>
        <v/>
      </c>
      <c r="AH10" s="19" t="str">
        <f t="shared" ca="1" si="31"/>
        <v/>
      </c>
      <c r="AI10" s="19" t="str">
        <f t="shared" ca="1" si="32"/>
        <v>0425850,4583</v>
      </c>
    </row>
    <row r="11" spans="2:35" x14ac:dyDescent="0.2">
      <c r="B11" s="52">
        <v>0.47916666666666669</v>
      </c>
      <c r="C11" s="46" t="str">
        <f t="shared" ca="1" si="0"/>
        <v/>
      </c>
      <c r="D11" s="19" t="str">
        <f t="shared" ca="1" si="1"/>
        <v/>
      </c>
      <c r="E11" s="19" t="str">
        <f t="shared" ca="1" si="15"/>
        <v/>
      </c>
      <c r="F11" s="19" t="str">
        <f t="shared" ca="1" si="2"/>
        <v/>
      </c>
      <c r="G11" s="19" t="str">
        <f t="shared" ca="1" si="16"/>
        <v>Salle 1425850,4792</v>
      </c>
      <c r="H11" s="19"/>
      <c r="I11" s="52">
        <v>0.47916666666666669</v>
      </c>
      <c r="J11" s="46" t="str">
        <f t="shared" ca="1" si="3"/>
        <v/>
      </c>
      <c r="K11" s="19" t="str">
        <f t="shared" ca="1" si="17"/>
        <v/>
      </c>
      <c r="L11" s="19" t="str">
        <f t="shared" ca="1" si="18"/>
        <v/>
      </c>
      <c r="M11" s="19" t="str">
        <f t="shared" ca="1" si="19"/>
        <v/>
      </c>
      <c r="N11" s="19" t="str">
        <f t="shared" ca="1" si="20"/>
        <v>Salle 2425850,4792</v>
      </c>
      <c r="P11" s="52">
        <v>0.47916666666666669</v>
      </c>
      <c r="Q11" s="46" t="str">
        <f t="shared" ca="1" si="6"/>
        <v/>
      </c>
      <c r="R11" s="19" t="str">
        <f t="shared" ca="1" si="21"/>
        <v/>
      </c>
      <c r="S11" s="19" t="str">
        <f t="shared" ca="1" si="22"/>
        <v/>
      </c>
      <c r="T11" s="19" t="str">
        <f t="shared" ca="1" si="23"/>
        <v/>
      </c>
      <c r="U11" s="19" t="str">
        <f t="shared" ca="1" si="24"/>
        <v>0425850,4792</v>
      </c>
      <c r="W11" s="52">
        <v>0.47916666666666669</v>
      </c>
      <c r="X11" s="46" t="str">
        <f t="shared" ca="1" si="9"/>
        <v/>
      </c>
      <c r="Y11" s="19" t="str">
        <f t="shared" ca="1" si="25"/>
        <v/>
      </c>
      <c r="Z11" s="19" t="str">
        <f t="shared" ca="1" si="26"/>
        <v/>
      </c>
      <c r="AA11" s="19" t="str">
        <f t="shared" ca="1" si="27"/>
        <v/>
      </c>
      <c r="AB11" s="19" t="str">
        <f t="shared" ca="1" si="28"/>
        <v>0425850,4792</v>
      </c>
      <c r="AD11" s="52">
        <v>0.47916666666666669</v>
      </c>
      <c r="AE11" s="46" t="str">
        <f t="shared" ca="1" si="12"/>
        <v/>
      </c>
      <c r="AF11" s="19" t="str">
        <f t="shared" ca="1" si="29"/>
        <v/>
      </c>
      <c r="AG11" s="19" t="str">
        <f t="shared" ca="1" si="30"/>
        <v/>
      </c>
      <c r="AH11" s="19" t="str">
        <f t="shared" ca="1" si="31"/>
        <v/>
      </c>
      <c r="AI11" s="19" t="str">
        <f t="shared" ca="1" si="32"/>
        <v>0425850,4792</v>
      </c>
    </row>
    <row r="12" spans="2:35" x14ac:dyDescent="0.2">
      <c r="B12" s="53">
        <v>0.5</v>
      </c>
      <c r="C12" s="47" t="str">
        <f t="shared" ca="1" si="0"/>
        <v/>
      </c>
      <c r="D12" s="19" t="str">
        <f t="shared" ca="1" si="1"/>
        <v/>
      </c>
      <c r="E12" s="19" t="str">
        <f t="shared" ca="1" si="15"/>
        <v/>
      </c>
      <c r="F12" s="19" t="str">
        <f t="shared" ca="1" si="2"/>
        <v/>
      </c>
      <c r="G12" s="19" t="str">
        <f t="shared" ca="1" si="16"/>
        <v>Salle 1425850,5</v>
      </c>
      <c r="H12" s="19"/>
      <c r="I12" s="53">
        <v>0.5</v>
      </c>
      <c r="J12" s="47" t="str">
        <f t="shared" ca="1" si="3"/>
        <v/>
      </c>
      <c r="K12" s="19" t="str">
        <f t="shared" ca="1" si="17"/>
        <v/>
      </c>
      <c r="L12" s="19" t="str">
        <f t="shared" ca="1" si="18"/>
        <v/>
      </c>
      <c r="M12" s="19" t="str">
        <f t="shared" ca="1" si="19"/>
        <v/>
      </c>
      <c r="N12" s="19" t="str">
        <f t="shared" ca="1" si="20"/>
        <v>Salle 2425850,5</v>
      </c>
      <c r="P12" s="53">
        <v>0.5</v>
      </c>
      <c r="Q12" s="47" t="str">
        <f t="shared" ca="1" si="6"/>
        <v/>
      </c>
      <c r="R12" s="19" t="str">
        <f t="shared" ca="1" si="21"/>
        <v/>
      </c>
      <c r="S12" s="19" t="str">
        <f t="shared" ca="1" si="22"/>
        <v/>
      </c>
      <c r="T12" s="19" t="str">
        <f t="shared" ca="1" si="23"/>
        <v/>
      </c>
      <c r="U12" s="19" t="str">
        <f t="shared" ca="1" si="24"/>
        <v>0425850,5</v>
      </c>
      <c r="W12" s="53">
        <v>0.5</v>
      </c>
      <c r="X12" s="47" t="str">
        <f t="shared" ca="1" si="9"/>
        <v/>
      </c>
      <c r="Y12" s="19" t="str">
        <f t="shared" ca="1" si="25"/>
        <v/>
      </c>
      <c r="Z12" s="19" t="str">
        <f t="shared" ca="1" si="26"/>
        <v/>
      </c>
      <c r="AA12" s="19" t="str">
        <f t="shared" ca="1" si="27"/>
        <v/>
      </c>
      <c r="AB12" s="19" t="str">
        <f t="shared" ca="1" si="28"/>
        <v>0425850,5</v>
      </c>
      <c r="AD12" s="53">
        <v>0.5</v>
      </c>
      <c r="AE12" s="47" t="str">
        <f t="shared" ca="1" si="12"/>
        <v/>
      </c>
      <c r="AF12" s="19" t="str">
        <f t="shared" ca="1" si="29"/>
        <v/>
      </c>
      <c r="AG12" s="19" t="str">
        <f t="shared" ca="1" si="30"/>
        <v/>
      </c>
      <c r="AH12" s="19" t="str">
        <f t="shared" ca="1" si="31"/>
        <v/>
      </c>
      <c r="AI12" s="19" t="str">
        <f t="shared" ca="1" si="32"/>
        <v>0425850,5</v>
      </c>
    </row>
    <row r="13" spans="2:35" x14ac:dyDescent="0.2">
      <c r="B13" s="52">
        <v>0.52083333333333337</v>
      </c>
      <c r="C13" s="46" t="str">
        <f t="shared" ca="1" si="0"/>
        <v/>
      </c>
      <c r="D13" s="19" t="str">
        <f t="shared" ca="1" si="1"/>
        <v/>
      </c>
      <c r="E13" s="19" t="str">
        <f t="shared" ca="1" si="15"/>
        <v/>
      </c>
      <c r="F13" s="19" t="str">
        <f t="shared" ca="1" si="2"/>
        <v/>
      </c>
      <c r="G13" s="19" t="str">
        <f t="shared" ca="1" si="16"/>
        <v>Salle 1425850,5208</v>
      </c>
      <c r="H13" s="19"/>
      <c r="I13" s="52">
        <v>0.52083333333333337</v>
      </c>
      <c r="J13" s="46" t="str">
        <f t="shared" ca="1" si="3"/>
        <v/>
      </c>
      <c r="K13" s="19" t="str">
        <f t="shared" ca="1" si="17"/>
        <v/>
      </c>
      <c r="L13" s="19" t="str">
        <f t="shared" ca="1" si="18"/>
        <v/>
      </c>
      <c r="M13" s="19" t="str">
        <f t="shared" ca="1" si="19"/>
        <v/>
      </c>
      <c r="N13" s="19" t="str">
        <f t="shared" ca="1" si="20"/>
        <v>Salle 2425850,5208</v>
      </c>
      <c r="P13" s="52">
        <v>0.52083333333333337</v>
      </c>
      <c r="Q13" s="46" t="str">
        <f t="shared" ca="1" si="6"/>
        <v/>
      </c>
      <c r="R13" s="19" t="str">
        <f t="shared" ca="1" si="21"/>
        <v/>
      </c>
      <c r="S13" s="19" t="str">
        <f t="shared" ca="1" si="22"/>
        <v/>
      </c>
      <c r="T13" s="19" t="str">
        <f t="shared" ca="1" si="23"/>
        <v/>
      </c>
      <c r="U13" s="19" t="str">
        <f t="shared" ca="1" si="24"/>
        <v>0425850,5208</v>
      </c>
      <c r="W13" s="52">
        <v>0.52083333333333337</v>
      </c>
      <c r="X13" s="46" t="str">
        <f t="shared" ca="1" si="9"/>
        <v/>
      </c>
      <c r="Y13" s="19" t="str">
        <f t="shared" ca="1" si="25"/>
        <v/>
      </c>
      <c r="Z13" s="19" t="str">
        <f t="shared" ca="1" si="26"/>
        <v/>
      </c>
      <c r="AA13" s="19" t="str">
        <f t="shared" ca="1" si="27"/>
        <v/>
      </c>
      <c r="AB13" s="19" t="str">
        <f t="shared" ca="1" si="28"/>
        <v>0425850,5208</v>
      </c>
      <c r="AD13" s="52">
        <v>0.52083333333333337</v>
      </c>
      <c r="AE13" s="46" t="str">
        <f t="shared" ca="1" si="12"/>
        <v/>
      </c>
      <c r="AF13" s="19" t="str">
        <f t="shared" ca="1" si="29"/>
        <v/>
      </c>
      <c r="AG13" s="19" t="str">
        <f t="shared" ca="1" si="30"/>
        <v/>
      </c>
      <c r="AH13" s="19" t="str">
        <f t="shared" ca="1" si="31"/>
        <v/>
      </c>
      <c r="AI13" s="19" t="str">
        <f t="shared" ca="1" si="32"/>
        <v>0425850,5208</v>
      </c>
    </row>
    <row r="14" spans="2:35" x14ac:dyDescent="0.2">
      <c r="B14" s="53">
        <v>0.54166666666666663</v>
      </c>
      <c r="C14" s="47" t="str">
        <f t="shared" ca="1" si="0"/>
        <v/>
      </c>
      <c r="D14" s="19" t="str">
        <f t="shared" ca="1" si="1"/>
        <v/>
      </c>
      <c r="E14" s="19" t="str">
        <f t="shared" ca="1" si="15"/>
        <v/>
      </c>
      <c r="F14" s="19" t="str">
        <f t="shared" ca="1" si="2"/>
        <v/>
      </c>
      <c r="G14" s="19" t="str">
        <f t="shared" ca="1" si="16"/>
        <v>Salle 1425850,5417</v>
      </c>
      <c r="H14" s="19"/>
      <c r="I14" s="53">
        <v>0.54166666666666663</v>
      </c>
      <c r="J14" s="47" t="str">
        <f t="shared" ca="1" si="3"/>
        <v/>
      </c>
      <c r="K14" s="19" t="str">
        <f t="shared" ca="1" si="17"/>
        <v/>
      </c>
      <c r="L14" s="19" t="str">
        <f t="shared" ca="1" si="18"/>
        <v/>
      </c>
      <c r="M14" s="19" t="str">
        <f t="shared" ca="1" si="19"/>
        <v/>
      </c>
      <c r="N14" s="19" t="str">
        <f t="shared" ca="1" si="20"/>
        <v>Salle 2425850,5417</v>
      </c>
      <c r="P14" s="53">
        <v>0.54166666666666663</v>
      </c>
      <c r="Q14" s="47" t="str">
        <f t="shared" ca="1" si="6"/>
        <v/>
      </c>
      <c r="R14" s="19" t="str">
        <f t="shared" ca="1" si="21"/>
        <v/>
      </c>
      <c r="S14" s="19" t="str">
        <f t="shared" ca="1" si="22"/>
        <v/>
      </c>
      <c r="T14" s="19" t="str">
        <f t="shared" ca="1" si="23"/>
        <v/>
      </c>
      <c r="U14" s="19" t="str">
        <f t="shared" ca="1" si="24"/>
        <v>0425850,5417</v>
      </c>
      <c r="W14" s="53">
        <v>0.54166666666666663</v>
      </c>
      <c r="X14" s="47" t="str">
        <f t="shared" ca="1" si="9"/>
        <v/>
      </c>
      <c r="Y14" s="19" t="str">
        <f t="shared" ca="1" si="25"/>
        <v/>
      </c>
      <c r="Z14" s="19" t="str">
        <f t="shared" ca="1" si="26"/>
        <v/>
      </c>
      <c r="AA14" s="19" t="str">
        <f t="shared" ca="1" si="27"/>
        <v/>
      </c>
      <c r="AB14" s="19" t="str">
        <f t="shared" ca="1" si="28"/>
        <v>0425850,5417</v>
      </c>
      <c r="AD14" s="53">
        <v>0.54166666666666663</v>
      </c>
      <c r="AE14" s="47" t="str">
        <f t="shared" ca="1" si="12"/>
        <v/>
      </c>
      <c r="AF14" s="19" t="str">
        <f t="shared" ca="1" si="29"/>
        <v/>
      </c>
      <c r="AG14" s="19" t="str">
        <f t="shared" ca="1" si="30"/>
        <v/>
      </c>
      <c r="AH14" s="19" t="str">
        <f t="shared" ca="1" si="31"/>
        <v/>
      </c>
      <c r="AI14" s="19" t="str">
        <f t="shared" ca="1" si="32"/>
        <v>0425850,5417</v>
      </c>
    </row>
    <row r="15" spans="2:35" x14ac:dyDescent="0.2">
      <c r="B15" s="52">
        <v>0.5625</v>
      </c>
      <c r="C15" s="46" t="str">
        <f t="shared" ca="1" si="0"/>
        <v/>
      </c>
      <c r="D15" s="19" t="str">
        <f t="shared" ca="1" si="1"/>
        <v/>
      </c>
      <c r="E15" s="19" t="str">
        <f t="shared" ca="1" si="15"/>
        <v/>
      </c>
      <c r="F15" s="19" t="str">
        <f t="shared" ca="1" si="2"/>
        <v/>
      </c>
      <c r="G15" s="19" t="str">
        <f t="shared" ca="1" si="16"/>
        <v>Salle 1425850,5625</v>
      </c>
      <c r="H15" s="19"/>
      <c r="I15" s="52">
        <v>0.5625</v>
      </c>
      <c r="J15" s="46" t="str">
        <f t="shared" ca="1" si="3"/>
        <v/>
      </c>
      <c r="K15" s="19" t="str">
        <f t="shared" ca="1" si="17"/>
        <v/>
      </c>
      <c r="L15" s="19" t="str">
        <f t="shared" ca="1" si="18"/>
        <v/>
      </c>
      <c r="M15" s="19" t="str">
        <f t="shared" ca="1" si="19"/>
        <v/>
      </c>
      <c r="N15" s="19" t="str">
        <f t="shared" ca="1" si="20"/>
        <v>Salle 2425850,5625</v>
      </c>
      <c r="P15" s="52">
        <v>0.5625</v>
      </c>
      <c r="Q15" s="46" t="str">
        <f t="shared" ca="1" si="6"/>
        <v/>
      </c>
      <c r="R15" s="19" t="str">
        <f t="shared" ca="1" si="21"/>
        <v/>
      </c>
      <c r="S15" s="19" t="str">
        <f t="shared" ca="1" si="22"/>
        <v/>
      </c>
      <c r="T15" s="19" t="str">
        <f t="shared" ca="1" si="23"/>
        <v/>
      </c>
      <c r="U15" s="19" t="str">
        <f t="shared" ca="1" si="24"/>
        <v>0425850,5625</v>
      </c>
      <c r="W15" s="52">
        <v>0.5625</v>
      </c>
      <c r="X15" s="46" t="str">
        <f t="shared" ca="1" si="9"/>
        <v/>
      </c>
      <c r="Y15" s="19" t="str">
        <f t="shared" ca="1" si="25"/>
        <v/>
      </c>
      <c r="Z15" s="19" t="str">
        <f t="shared" ca="1" si="26"/>
        <v/>
      </c>
      <c r="AA15" s="19" t="str">
        <f t="shared" ca="1" si="27"/>
        <v/>
      </c>
      <c r="AB15" s="19" t="str">
        <f t="shared" ca="1" si="28"/>
        <v>0425850,5625</v>
      </c>
      <c r="AD15" s="52">
        <v>0.5625</v>
      </c>
      <c r="AE15" s="46" t="str">
        <f t="shared" ca="1" si="12"/>
        <v/>
      </c>
      <c r="AF15" s="19" t="str">
        <f t="shared" ca="1" si="29"/>
        <v/>
      </c>
      <c r="AG15" s="19" t="str">
        <f t="shared" ca="1" si="30"/>
        <v/>
      </c>
      <c r="AH15" s="19" t="str">
        <f t="shared" ca="1" si="31"/>
        <v/>
      </c>
      <c r="AI15" s="19" t="str">
        <f t="shared" ca="1" si="32"/>
        <v>0425850,5625</v>
      </c>
    </row>
    <row r="16" spans="2:35" x14ac:dyDescent="0.2">
      <c r="B16" s="53">
        <v>0.58333333333333337</v>
      </c>
      <c r="C16" s="47" t="str">
        <f t="shared" ca="1" si="0"/>
        <v/>
      </c>
      <c r="D16" s="19" t="str">
        <f t="shared" ca="1" si="1"/>
        <v/>
      </c>
      <c r="E16" s="19" t="str">
        <f t="shared" ca="1" si="15"/>
        <v/>
      </c>
      <c r="F16" s="19" t="str">
        <f t="shared" ca="1" si="2"/>
        <v/>
      </c>
      <c r="G16" s="19" t="str">
        <f t="shared" ca="1" si="16"/>
        <v>Salle 1425850,5833</v>
      </c>
      <c r="H16" s="19"/>
      <c r="I16" s="53">
        <v>0.58333333333333337</v>
      </c>
      <c r="J16" s="47" t="str">
        <f t="shared" ca="1" si="3"/>
        <v/>
      </c>
      <c r="K16" s="19" t="str">
        <f t="shared" ca="1" si="17"/>
        <v/>
      </c>
      <c r="L16" s="19" t="str">
        <f t="shared" ca="1" si="18"/>
        <v/>
      </c>
      <c r="M16" s="19" t="str">
        <f t="shared" ca="1" si="19"/>
        <v/>
      </c>
      <c r="N16" s="19" t="str">
        <f t="shared" ca="1" si="20"/>
        <v>Salle 2425850,5833</v>
      </c>
      <c r="P16" s="53">
        <v>0.58333333333333337</v>
      </c>
      <c r="Q16" s="47" t="str">
        <f t="shared" ca="1" si="6"/>
        <v/>
      </c>
      <c r="R16" s="19" t="str">
        <f t="shared" ca="1" si="21"/>
        <v/>
      </c>
      <c r="S16" s="19" t="str">
        <f t="shared" ca="1" si="22"/>
        <v/>
      </c>
      <c r="T16" s="19" t="str">
        <f t="shared" ca="1" si="23"/>
        <v/>
      </c>
      <c r="U16" s="19" t="str">
        <f t="shared" ca="1" si="24"/>
        <v>0425850,5833</v>
      </c>
      <c r="W16" s="53">
        <v>0.58333333333333337</v>
      </c>
      <c r="X16" s="47" t="str">
        <f t="shared" ca="1" si="9"/>
        <v/>
      </c>
      <c r="Y16" s="19" t="str">
        <f t="shared" ca="1" si="25"/>
        <v/>
      </c>
      <c r="Z16" s="19" t="str">
        <f t="shared" ca="1" si="26"/>
        <v/>
      </c>
      <c r="AA16" s="19" t="str">
        <f t="shared" ca="1" si="27"/>
        <v/>
      </c>
      <c r="AB16" s="19" t="str">
        <f t="shared" ca="1" si="28"/>
        <v>0425850,5833</v>
      </c>
      <c r="AD16" s="53">
        <v>0.58333333333333337</v>
      </c>
      <c r="AE16" s="47" t="str">
        <f t="shared" ca="1" si="12"/>
        <v/>
      </c>
      <c r="AF16" s="19" t="str">
        <f t="shared" ca="1" si="29"/>
        <v/>
      </c>
      <c r="AG16" s="19" t="str">
        <f t="shared" ca="1" si="30"/>
        <v/>
      </c>
      <c r="AH16" s="19" t="str">
        <f t="shared" ca="1" si="31"/>
        <v/>
      </c>
      <c r="AI16" s="19" t="str">
        <f t="shared" ca="1" si="32"/>
        <v>0425850,5833</v>
      </c>
    </row>
    <row r="17" spans="2:35" x14ac:dyDescent="0.2">
      <c r="B17" s="52">
        <v>0.60416666666666663</v>
      </c>
      <c r="C17" s="46" t="str">
        <f t="shared" ca="1" si="0"/>
        <v/>
      </c>
      <c r="D17" s="19" t="str">
        <f t="shared" ca="1" si="1"/>
        <v/>
      </c>
      <c r="E17" s="19" t="str">
        <f t="shared" ca="1" si="15"/>
        <v/>
      </c>
      <c r="F17" s="19" t="str">
        <f t="shared" ca="1" si="2"/>
        <v/>
      </c>
      <c r="G17" s="19" t="str">
        <f t="shared" ca="1" si="16"/>
        <v>Salle 1425850,6042</v>
      </c>
      <c r="H17" s="19"/>
      <c r="I17" s="52">
        <v>0.60416666666666663</v>
      </c>
      <c r="J17" s="46" t="str">
        <f t="shared" ca="1" si="3"/>
        <v/>
      </c>
      <c r="K17" s="19" t="str">
        <f t="shared" ca="1" si="17"/>
        <v/>
      </c>
      <c r="L17" s="19" t="str">
        <f t="shared" ca="1" si="18"/>
        <v/>
      </c>
      <c r="M17" s="19" t="str">
        <f t="shared" ca="1" si="19"/>
        <v/>
      </c>
      <c r="N17" s="19" t="str">
        <f t="shared" ca="1" si="20"/>
        <v>Salle 2425850,6042</v>
      </c>
      <c r="P17" s="52">
        <v>0.60416666666666663</v>
      </c>
      <c r="Q17" s="46" t="str">
        <f t="shared" ca="1" si="6"/>
        <v/>
      </c>
      <c r="R17" s="19" t="str">
        <f t="shared" ca="1" si="21"/>
        <v/>
      </c>
      <c r="S17" s="19" t="str">
        <f t="shared" ca="1" si="22"/>
        <v/>
      </c>
      <c r="T17" s="19" t="str">
        <f t="shared" ca="1" si="23"/>
        <v/>
      </c>
      <c r="U17" s="19" t="str">
        <f t="shared" ca="1" si="24"/>
        <v>0425850,6042</v>
      </c>
      <c r="W17" s="52">
        <v>0.60416666666666663</v>
      </c>
      <c r="X17" s="46" t="str">
        <f t="shared" ca="1" si="9"/>
        <v/>
      </c>
      <c r="Y17" s="19" t="str">
        <f t="shared" ca="1" si="25"/>
        <v/>
      </c>
      <c r="Z17" s="19" t="str">
        <f t="shared" ca="1" si="26"/>
        <v/>
      </c>
      <c r="AA17" s="19" t="str">
        <f t="shared" ca="1" si="27"/>
        <v/>
      </c>
      <c r="AB17" s="19" t="str">
        <f t="shared" ca="1" si="28"/>
        <v>0425850,6042</v>
      </c>
      <c r="AD17" s="52">
        <v>0.60416666666666663</v>
      </c>
      <c r="AE17" s="46" t="str">
        <f t="shared" ca="1" si="12"/>
        <v/>
      </c>
      <c r="AF17" s="19" t="str">
        <f t="shared" ca="1" si="29"/>
        <v/>
      </c>
      <c r="AG17" s="19" t="str">
        <f t="shared" ca="1" si="30"/>
        <v/>
      </c>
      <c r="AH17" s="19" t="str">
        <f t="shared" ca="1" si="31"/>
        <v/>
      </c>
      <c r="AI17" s="19" t="str">
        <f t="shared" ca="1" si="32"/>
        <v>0425850,6042</v>
      </c>
    </row>
    <row r="18" spans="2:35" x14ac:dyDescent="0.2">
      <c r="B18" s="53">
        <v>0.625</v>
      </c>
      <c r="C18" s="47" t="str">
        <f t="shared" ca="1" si="0"/>
        <v/>
      </c>
      <c r="D18" s="19" t="str">
        <f t="shared" ca="1" si="1"/>
        <v/>
      </c>
      <c r="E18" s="19" t="str">
        <f t="shared" ca="1" si="15"/>
        <v/>
      </c>
      <c r="F18" s="19" t="str">
        <f t="shared" ca="1" si="2"/>
        <v/>
      </c>
      <c r="G18" s="19" t="str">
        <f t="shared" ca="1" si="16"/>
        <v>Salle 1425850,625</v>
      </c>
      <c r="H18" s="19"/>
      <c r="I18" s="53">
        <v>0.625</v>
      </c>
      <c r="J18" s="47" t="str">
        <f t="shared" ca="1" si="3"/>
        <v/>
      </c>
      <c r="K18" s="19" t="str">
        <f t="shared" ca="1" si="17"/>
        <v/>
      </c>
      <c r="L18" s="19" t="str">
        <f t="shared" ca="1" si="18"/>
        <v/>
      </c>
      <c r="M18" s="19" t="str">
        <f t="shared" ca="1" si="19"/>
        <v/>
      </c>
      <c r="N18" s="19" t="str">
        <f t="shared" ca="1" si="20"/>
        <v>Salle 2425850,625</v>
      </c>
      <c r="P18" s="53">
        <v>0.625</v>
      </c>
      <c r="Q18" s="47" t="str">
        <f t="shared" ca="1" si="6"/>
        <v/>
      </c>
      <c r="R18" s="19" t="str">
        <f t="shared" ca="1" si="21"/>
        <v/>
      </c>
      <c r="S18" s="19" t="str">
        <f t="shared" ca="1" si="22"/>
        <v/>
      </c>
      <c r="T18" s="19" t="str">
        <f t="shared" ca="1" si="23"/>
        <v/>
      </c>
      <c r="U18" s="19" t="str">
        <f t="shared" ca="1" si="24"/>
        <v>0425850,625</v>
      </c>
      <c r="W18" s="53">
        <v>0.625</v>
      </c>
      <c r="X18" s="47" t="str">
        <f t="shared" ca="1" si="9"/>
        <v/>
      </c>
      <c r="Y18" s="19" t="str">
        <f t="shared" ca="1" si="25"/>
        <v/>
      </c>
      <c r="Z18" s="19" t="str">
        <f t="shared" ca="1" si="26"/>
        <v/>
      </c>
      <c r="AA18" s="19" t="str">
        <f t="shared" ca="1" si="27"/>
        <v/>
      </c>
      <c r="AB18" s="19" t="str">
        <f t="shared" ca="1" si="28"/>
        <v>0425850,625</v>
      </c>
      <c r="AD18" s="53">
        <v>0.625</v>
      </c>
      <c r="AE18" s="47" t="str">
        <f t="shared" ca="1" si="12"/>
        <v/>
      </c>
      <c r="AF18" s="19" t="str">
        <f t="shared" ca="1" si="29"/>
        <v/>
      </c>
      <c r="AG18" s="19" t="str">
        <f t="shared" ca="1" si="30"/>
        <v/>
      </c>
      <c r="AH18" s="19" t="str">
        <f t="shared" ca="1" si="31"/>
        <v/>
      </c>
      <c r="AI18" s="19" t="str">
        <f t="shared" ca="1" si="32"/>
        <v>0425850,625</v>
      </c>
    </row>
    <row r="19" spans="2:35" x14ac:dyDescent="0.2">
      <c r="B19" s="52">
        <v>0.64583333333333337</v>
      </c>
      <c r="C19" s="46" t="str">
        <f t="shared" ca="1" si="0"/>
        <v/>
      </c>
      <c r="D19" s="19" t="str">
        <f t="shared" ca="1" si="1"/>
        <v/>
      </c>
      <c r="E19" s="19" t="str">
        <f t="shared" ca="1" si="15"/>
        <v/>
      </c>
      <c r="F19" s="19" t="str">
        <f t="shared" ca="1" si="2"/>
        <v/>
      </c>
      <c r="G19" s="19" t="str">
        <f t="shared" ca="1" si="16"/>
        <v>Salle 1425850,6458</v>
      </c>
      <c r="H19" s="19"/>
      <c r="I19" s="52">
        <v>0.64583333333333337</v>
      </c>
      <c r="J19" s="46" t="str">
        <f t="shared" ca="1" si="3"/>
        <v/>
      </c>
      <c r="K19" s="19" t="str">
        <f t="shared" ca="1" si="17"/>
        <v/>
      </c>
      <c r="L19" s="19" t="str">
        <f t="shared" ca="1" si="18"/>
        <v/>
      </c>
      <c r="M19" s="19" t="str">
        <f t="shared" ca="1" si="19"/>
        <v/>
      </c>
      <c r="N19" s="19" t="str">
        <f t="shared" ca="1" si="20"/>
        <v>Salle 2425850,6458</v>
      </c>
      <c r="P19" s="52">
        <v>0.64583333333333337</v>
      </c>
      <c r="Q19" s="46" t="str">
        <f t="shared" ca="1" si="6"/>
        <v/>
      </c>
      <c r="R19" s="19" t="str">
        <f t="shared" ca="1" si="21"/>
        <v/>
      </c>
      <c r="S19" s="19" t="str">
        <f t="shared" ca="1" si="22"/>
        <v/>
      </c>
      <c r="T19" s="19" t="str">
        <f t="shared" ca="1" si="23"/>
        <v/>
      </c>
      <c r="U19" s="19" t="str">
        <f t="shared" ca="1" si="24"/>
        <v>0425850,6458</v>
      </c>
      <c r="W19" s="52">
        <v>0.64583333333333337</v>
      </c>
      <c r="X19" s="46" t="str">
        <f t="shared" ca="1" si="9"/>
        <v/>
      </c>
      <c r="Y19" s="19" t="str">
        <f t="shared" ca="1" si="25"/>
        <v/>
      </c>
      <c r="Z19" s="19" t="str">
        <f t="shared" ca="1" si="26"/>
        <v/>
      </c>
      <c r="AA19" s="19" t="str">
        <f t="shared" ca="1" si="27"/>
        <v/>
      </c>
      <c r="AB19" s="19" t="str">
        <f t="shared" ca="1" si="28"/>
        <v>0425850,6458</v>
      </c>
      <c r="AD19" s="52">
        <v>0.64583333333333337</v>
      </c>
      <c r="AE19" s="46" t="str">
        <f t="shared" ca="1" si="12"/>
        <v/>
      </c>
      <c r="AF19" s="19" t="str">
        <f t="shared" ca="1" si="29"/>
        <v/>
      </c>
      <c r="AG19" s="19" t="str">
        <f t="shared" ca="1" si="30"/>
        <v/>
      </c>
      <c r="AH19" s="19" t="str">
        <f t="shared" ca="1" si="31"/>
        <v/>
      </c>
      <c r="AI19" s="19" t="str">
        <f t="shared" ca="1" si="32"/>
        <v>0425850,6458</v>
      </c>
    </row>
    <row r="20" spans="2:35" x14ac:dyDescent="0.2">
      <c r="B20" s="53">
        <v>0.66666666666666663</v>
      </c>
      <c r="C20" s="47" t="str">
        <f t="shared" ca="1" si="0"/>
        <v/>
      </c>
      <c r="D20" s="19" t="str">
        <f t="shared" ca="1" si="1"/>
        <v/>
      </c>
      <c r="E20" s="19" t="str">
        <f t="shared" ca="1" si="15"/>
        <v/>
      </c>
      <c r="F20" s="19" t="str">
        <f t="shared" ca="1" si="2"/>
        <v/>
      </c>
      <c r="G20" s="19" t="str">
        <f t="shared" ca="1" si="16"/>
        <v>Salle 1425850,6667</v>
      </c>
      <c r="H20" s="19"/>
      <c r="I20" s="53">
        <v>0.66666666666666663</v>
      </c>
      <c r="J20" s="47" t="str">
        <f t="shared" ca="1" si="3"/>
        <v/>
      </c>
      <c r="K20" s="19" t="str">
        <f t="shared" ca="1" si="17"/>
        <v/>
      </c>
      <c r="L20" s="19" t="str">
        <f t="shared" ca="1" si="18"/>
        <v/>
      </c>
      <c r="M20" s="19" t="str">
        <f t="shared" ca="1" si="19"/>
        <v/>
      </c>
      <c r="N20" s="19" t="str">
        <f t="shared" ca="1" si="20"/>
        <v>Salle 2425850,6667</v>
      </c>
      <c r="P20" s="53">
        <v>0.66666666666666663</v>
      </c>
      <c r="Q20" s="47" t="str">
        <f t="shared" ca="1" si="6"/>
        <v/>
      </c>
      <c r="R20" s="19" t="str">
        <f t="shared" ca="1" si="21"/>
        <v/>
      </c>
      <c r="S20" s="19" t="str">
        <f t="shared" ca="1" si="22"/>
        <v/>
      </c>
      <c r="T20" s="19" t="str">
        <f t="shared" ca="1" si="23"/>
        <v/>
      </c>
      <c r="U20" s="19" t="str">
        <f t="shared" ca="1" si="24"/>
        <v>0425850,6667</v>
      </c>
      <c r="W20" s="53">
        <v>0.66666666666666663</v>
      </c>
      <c r="X20" s="47" t="str">
        <f t="shared" ca="1" si="9"/>
        <v/>
      </c>
      <c r="Y20" s="19" t="str">
        <f t="shared" ca="1" si="25"/>
        <v/>
      </c>
      <c r="Z20" s="19" t="str">
        <f t="shared" ca="1" si="26"/>
        <v/>
      </c>
      <c r="AA20" s="19" t="str">
        <f t="shared" ca="1" si="27"/>
        <v/>
      </c>
      <c r="AB20" s="19" t="str">
        <f t="shared" ca="1" si="28"/>
        <v>0425850,6667</v>
      </c>
      <c r="AD20" s="53">
        <v>0.66666666666666663</v>
      </c>
      <c r="AE20" s="47" t="str">
        <f t="shared" ca="1" si="12"/>
        <v/>
      </c>
      <c r="AF20" s="19" t="str">
        <f t="shared" ca="1" si="29"/>
        <v/>
      </c>
      <c r="AG20" s="19" t="str">
        <f t="shared" ca="1" si="30"/>
        <v/>
      </c>
      <c r="AH20" s="19" t="str">
        <f t="shared" ca="1" si="31"/>
        <v/>
      </c>
      <c r="AI20" s="19" t="str">
        <f t="shared" ca="1" si="32"/>
        <v>0425850,6667</v>
      </c>
    </row>
    <row r="21" spans="2:35" x14ac:dyDescent="0.2">
      <c r="B21" s="52">
        <v>0.6875</v>
      </c>
      <c r="C21" s="46" t="str">
        <f t="shared" ca="1" si="0"/>
        <v/>
      </c>
      <c r="D21" s="19" t="str">
        <f t="shared" ca="1" si="1"/>
        <v/>
      </c>
      <c r="E21" s="19" t="str">
        <f t="shared" ca="1" si="15"/>
        <v/>
      </c>
      <c r="F21" s="19" t="str">
        <f t="shared" ca="1" si="2"/>
        <v/>
      </c>
      <c r="G21" s="19" t="str">
        <f t="shared" ca="1" si="16"/>
        <v>Salle 1425850,6875</v>
      </c>
      <c r="H21" s="19"/>
      <c r="I21" s="52">
        <v>0.6875</v>
      </c>
      <c r="J21" s="46" t="str">
        <f t="shared" ca="1" si="3"/>
        <v/>
      </c>
      <c r="K21" s="19" t="str">
        <f t="shared" ca="1" si="17"/>
        <v/>
      </c>
      <c r="L21" s="19" t="str">
        <f t="shared" ca="1" si="18"/>
        <v/>
      </c>
      <c r="M21" s="19" t="str">
        <f t="shared" ca="1" si="19"/>
        <v/>
      </c>
      <c r="N21" s="19" t="str">
        <f t="shared" ca="1" si="20"/>
        <v>Salle 2425850,6875</v>
      </c>
      <c r="P21" s="52">
        <v>0.6875</v>
      </c>
      <c r="Q21" s="46" t="str">
        <f t="shared" ca="1" si="6"/>
        <v/>
      </c>
      <c r="R21" s="19" t="str">
        <f t="shared" ca="1" si="21"/>
        <v/>
      </c>
      <c r="S21" s="19" t="str">
        <f t="shared" ca="1" si="22"/>
        <v/>
      </c>
      <c r="T21" s="19" t="str">
        <f t="shared" ca="1" si="23"/>
        <v/>
      </c>
      <c r="U21" s="19" t="str">
        <f t="shared" ca="1" si="24"/>
        <v>0425850,6875</v>
      </c>
      <c r="W21" s="52">
        <v>0.6875</v>
      </c>
      <c r="X21" s="46" t="str">
        <f t="shared" ca="1" si="9"/>
        <v/>
      </c>
      <c r="Y21" s="19" t="str">
        <f t="shared" ca="1" si="25"/>
        <v/>
      </c>
      <c r="Z21" s="19" t="str">
        <f t="shared" ca="1" si="26"/>
        <v/>
      </c>
      <c r="AA21" s="19" t="str">
        <f t="shared" ca="1" si="27"/>
        <v/>
      </c>
      <c r="AB21" s="19" t="str">
        <f t="shared" ca="1" si="28"/>
        <v>0425850,6875</v>
      </c>
      <c r="AD21" s="52">
        <v>0.6875</v>
      </c>
      <c r="AE21" s="46" t="str">
        <f t="shared" ca="1" si="12"/>
        <v/>
      </c>
      <c r="AF21" s="19" t="str">
        <f t="shared" ca="1" si="29"/>
        <v/>
      </c>
      <c r="AG21" s="19" t="str">
        <f t="shared" ca="1" si="30"/>
        <v/>
      </c>
      <c r="AH21" s="19" t="str">
        <f t="shared" ca="1" si="31"/>
        <v/>
      </c>
      <c r="AI21" s="19" t="str">
        <f t="shared" ca="1" si="32"/>
        <v>0425850,6875</v>
      </c>
    </row>
    <row r="22" spans="2:35" x14ac:dyDescent="0.2">
      <c r="B22" s="53">
        <v>0.70833333333333337</v>
      </c>
      <c r="C22" s="47" t="str">
        <f t="shared" ca="1" si="0"/>
        <v/>
      </c>
      <c r="D22" s="19" t="str">
        <f t="shared" ca="1" si="1"/>
        <v/>
      </c>
      <c r="E22" s="19" t="str">
        <f t="shared" ca="1" si="15"/>
        <v/>
      </c>
      <c r="F22" s="19" t="str">
        <f t="shared" ca="1" si="2"/>
        <v/>
      </c>
      <c r="G22" s="19" t="str">
        <f t="shared" ca="1" si="16"/>
        <v>Salle 1425850,7083</v>
      </c>
      <c r="H22" s="19"/>
      <c r="I22" s="53">
        <v>0.70833333333333337</v>
      </c>
      <c r="J22" s="47" t="str">
        <f t="shared" ca="1" si="3"/>
        <v/>
      </c>
      <c r="K22" s="19" t="str">
        <f t="shared" ca="1" si="17"/>
        <v/>
      </c>
      <c r="L22" s="19" t="str">
        <f t="shared" ca="1" si="18"/>
        <v/>
      </c>
      <c r="M22" s="19" t="str">
        <f t="shared" ca="1" si="19"/>
        <v/>
      </c>
      <c r="N22" s="19" t="str">
        <f t="shared" ca="1" si="20"/>
        <v>Salle 2425850,7083</v>
      </c>
      <c r="P22" s="53">
        <v>0.70833333333333337</v>
      </c>
      <c r="Q22" s="47" t="str">
        <f t="shared" ca="1" si="6"/>
        <v/>
      </c>
      <c r="R22" s="19" t="str">
        <f t="shared" ca="1" si="21"/>
        <v/>
      </c>
      <c r="S22" s="19" t="str">
        <f t="shared" ca="1" si="22"/>
        <v/>
      </c>
      <c r="T22" s="19" t="str">
        <f t="shared" ca="1" si="23"/>
        <v/>
      </c>
      <c r="U22" s="19" t="str">
        <f t="shared" ca="1" si="24"/>
        <v>0425850,7083</v>
      </c>
      <c r="W22" s="53">
        <v>0.70833333333333337</v>
      </c>
      <c r="X22" s="47" t="str">
        <f t="shared" ca="1" si="9"/>
        <v/>
      </c>
      <c r="Y22" s="19" t="str">
        <f t="shared" ca="1" si="25"/>
        <v/>
      </c>
      <c r="Z22" s="19" t="str">
        <f t="shared" ca="1" si="26"/>
        <v/>
      </c>
      <c r="AA22" s="19" t="str">
        <f t="shared" ca="1" si="27"/>
        <v/>
      </c>
      <c r="AB22" s="19" t="str">
        <f t="shared" ca="1" si="28"/>
        <v>0425850,7083</v>
      </c>
      <c r="AD22" s="53">
        <v>0.70833333333333337</v>
      </c>
      <c r="AE22" s="47" t="str">
        <f t="shared" ca="1" si="12"/>
        <v/>
      </c>
      <c r="AF22" s="19" t="str">
        <f t="shared" ca="1" si="29"/>
        <v/>
      </c>
      <c r="AG22" s="19" t="str">
        <f t="shared" ca="1" si="30"/>
        <v/>
      </c>
      <c r="AH22" s="19" t="str">
        <f t="shared" ca="1" si="31"/>
        <v/>
      </c>
      <c r="AI22" s="19" t="str">
        <f t="shared" ca="1" si="32"/>
        <v>0425850,7083</v>
      </c>
    </row>
    <row r="23" spans="2:35" x14ac:dyDescent="0.2">
      <c r="B23" s="52">
        <v>0.72916666666666663</v>
      </c>
      <c r="C23" s="46" t="str">
        <f t="shared" ca="1" si="0"/>
        <v/>
      </c>
      <c r="D23" s="19" t="str">
        <f t="shared" ca="1" si="1"/>
        <v/>
      </c>
      <c r="E23" s="19" t="str">
        <f t="shared" ca="1" si="15"/>
        <v/>
      </c>
      <c r="F23" s="19" t="str">
        <f t="shared" ca="1" si="2"/>
        <v/>
      </c>
      <c r="G23" s="19" t="str">
        <f t="shared" ca="1" si="16"/>
        <v>Salle 1425850,7292</v>
      </c>
      <c r="H23" s="19"/>
      <c r="I23" s="52">
        <v>0.72916666666666663</v>
      </c>
      <c r="J23" s="46" t="str">
        <f t="shared" ca="1" si="3"/>
        <v/>
      </c>
      <c r="K23" s="19" t="str">
        <f t="shared" ca="1" si="17"/>
        <v/>
      </c>
      <c r="L23" s="19" t="str">
        <f t="shared" ca="1" si="18"/>
        <v/>
      </c>
      <c r="M23" s="19" t="str">
        <f t="shared" ca="1" si="19"/>
        <v/>
      </c>
      <c r="N23" s="19" t="str">
        <f t="shared" ca="1" si="20"/>
        <v>Salle 2425850,7292</v>
      </c>
      <c r="P23" s="52">
        <v>0.72916666666666663</v>
      </c>
      <c r="Q23" s="46" t="str">
        <f t="shared" ca="1" si="6"/>
        <v/>
      </c>
      <c r="R23" s="19" t="str">
        <f t="shared" ca="1" si="21"/>
        <v/>
      </c>
      <c r="S23" s="19" t="str">
        <f t="shared" ca="1" si="22"/>
        <v/>
      </c>
      <c r="T23" s="19" t="str">
        <f t="shared" ca="1" si="23"/>
        <v/>
      </c>
      <c r="U23" s="19" t="str">
        <f t="shared" ca="1" si="24"/>
        <v>0425850,7292</v>
      </c>
      <c r="W23" s="52">
        <v>0.72916666666666663</v>
      </c>
      <c r="X23" s="46" t="str">
        <f t="shared" ca="1" si="9"/>
        <v/>
      </c>
      <c r="Y23" s="19" t="str">
        <f t="shared" ca="1" si="25"/>
        <v/>
      </c>
      <c r="Z23" s="19" t="str">
        <f t="shared" ca="1" si="26"/>
        <v/>
      </c>
      <c r="AA23" s="19" t="str">
        <f t="shared" ca="1" si="27"/>
        <v/>
      </c>
      <c r="AB23" s="19" t="str">
        <f t="shared" ca="1" si="28"/>
        <v>0425850,7292</v>
      </c>
      <c r="AD23" s="52">
        <v>0.72916666666666663</v>
      </c>
      <c r="AE23" s="46" t="str">
        <f t="shared" ca="1" si="12"/>
        <v/>
      </c>
      <c r="AF23" s="19" t="str">
        <f t="shared" ca="1" si="29"/>
        <v/>
      </c>
      <c r="AG23" s="19" t="str">
        <f t="shared" ca="1" si="30"/>
        <v/>
      </c>
      <c r="AH23" s="19" t="str">
        <f t="shared" ca="1" si="31"/>
        <v/>
      </c>
      <c r="AI23" s="19" t="str">
        <f t="shared" ca="1" si="32"/>
        <v>0425850,7292</v>
      </c>
    </row>
    <row r="24" spans="2:35" x14ac:dyDescent="0.2">
      <c r="B24" s="53">
        <v>0.75</v>
      </c>
      <c r="C24" s="47" t="str">
        <f t="shared" ca="1" si="0"/>
        <v/>
      </c>
      <c r="D24" s="19" t="str">
        <f t="shared" ca="1" si="1"/>
        <v/>
      </c>
      <c r="E24" s="19" t="str">
        <f t="shared" ca="1" si="15"/>
        <v/>
      </c>
      <c r="F24" s="19" t="str">
        <f t="shared" ca="1" si="2"/>
        <v/>
      </c>
      <c r="G24" s="19" t="str">
        <f t="shared" ca="1" si="16"/>
        <v>Salle 1425850,75</v>
      </c>
      <c r="H24" s="19"/>
      <c r="I24" s="53">
        <v>0.75</v>
      </c>
      <c r="J24" s="47" t="str">
        <f t="shared" ca="1" si="3"/>
        <v/>
      </c>
      <c r="K24" s="19" t="str">
        <f t="shared" ca="1" si="17"/>
        <v/>
      </c>
      <c r="L24" s="19" t="str">
        <f t="shared" ca="1" si="18"/>
        <v/>
      </c>
      <c r="M24" s="19" t="str">
        <f t="shared" ca="1" si="19"/>
        <v/>
      </c>
      <c r="N24" s="19" t="str">
        <f t="shared" ca="1" si="20"/>
        <v>Salle 2425850,75</v>
      </c>
      <c r="P24" s="53">
        <v>0.75</v>
      </c>
      <c r="Q24" s="47" t="str">
        <f t="shared" ca="1" si="6"/>
        <v/>
      </c>
      <c r="R24" s="19" t="str">
        <f t="shared" ca="1" si="21"/>
        <v/>
      </c>
      <c r="S24" s="19" t="str">
        <f t="shared" ca="1" si="22"/>
        <v/>
      </c>
      <c r="T24" s="19" t="str">
        <f t="shared" ca="1" si="23"/>
        <v/>
      </c>
      <c r="U24" s="19" t="str">
        <f t="shared" ca="1" si="24"/>
        <v>0425850,75</v>
      </c>
      <c r="W24" s="53">
        <v>0.75</v>
      </c>
      <c r="X24" s="47" t="str">
        <f t="shared" ca="1" si="9"/>
        <v/>
      </c>
      <c r="Y24" s="19" t="str">
        <f t="shared" ca="1" si="25"/>
        <v/>
      </c>
      <c r="Z24" s="19" t="str">
        <f t="shared" ca="1" si="26"/>
        <v/>
      </c>
      <c r="AA24" s="19" t="str">
        <f t="shared" ca="1" si="27"/>
        <v/>
      </c>
      <c r="AB24" s="19" t="str">
        <f t="shared" ca="1" si="28"/>
        <v>0425850,75</v>
      </c>
      <c r="AD24" s="53">
        <v>0.75</v>
      </c>
      <c r="AE24" s="47" t="str">
        <f t="shared" ca="1" si="12"/>
        <v/>
      </c>
      <c r="AF24" s="19" t="str">
        <f t="shared" ca="1" si="29"/>
        <v/>
      </c>
      <c r="AG24" s="19" t="str">
        <f t="shared" ca="1" si="30"/>
        <v/>
      </c>
      <c r="AH24" s="19" t="str">
        <f t="shared" ca="1" si="31"/>
        <v/>
      </c>
      <c r="AI24" s="19" t="str">
        <f t="shared" ca="1" si="32"/>
        <v>0425850,75</v>
      </c>
    </row>
    <row r="25" spans="2:35" x14ac:dyDescent="0.2">
      <c r="B25" s="52">
        <v>0.77083333333333337</v>
      </c>
      <c r="C25" s="46" t="str">
        <f t="shared" ca="1" si="0"/>
        <v/>
      </c>
      <c r="D25" s="19" t="str">
        <f t="shared" ca="1" si="1"/>
        <v/>
      </c>
      <c r="E25" s="19" t="str">
        <f t="shared" ca="1" si="15"/>
        <v/>
      </c>
      <c r="F25" s="19" t="str">
        <f t="shared" ca="1" si="2"/>
        <v/>
      </c>
      <c r="G25" s="19" t="str">
        <f t="shared" ca="1" si="16"/>
        <v>Salle 1425850,7708</v>
      </c>
      <c r="H25" s="19"/>
      <c r="I25" s="52">
        <v>0.77083333333333337</v>
      </c>
      <c r="J25" s="46" t="str">
        <f t="shared" ca="1" si="3"/>
        <v/>
      </c>
      <c r="K25" s="19" t="str">
        <f t="shared" ca="1" si="17"/>
        <v/>
      </c>
      <c r="L25" s="19" t="str">
        <f t="shared" ca="1" si="18"/>
        <v/>
      </c>
      <c r="M25" s="19" t="str">
        <f t="shared" ca="1" si="19"/>
        <v/>
      </c>
      <c r="N25" s="19" t="str">
        <f t="shared" ca="1" si="20"/>
        <v>Salle 2425850,7708</v>
      </c>
      <c r="P25" s="52">
        <v>0.77083333333333337</v>
      </c>
      <c r="Q25" s="46" t="str">
        <f t="shared" ca="1" si="6"/>
        <v/>
      </c>
      <c r="R25" s="19" t="str">
        <f t="shared" ca="1" si="21"/>
        <v/>
      </c>
      <c r="S25" s="19" t="str">
        <f t="shared" ca="1" si="22"/>
        <v/>
      </c>
      <c r="T25" s="19" t="str">
        <f t="shared" ca="1" si="23"/>
        <v/>
      </c>
      <c r="U25" s="19" t="str">
        <f t="shared" ca="1" si="24"/>
        <v>0425850,7708</v>
      </c>
      <c r="W25" s="52">
        <v>0.77083333333333337</v>
      </c>
      <c r="X25" s="46" t="str">
        <f t="shared" ca="1" si="9"/>
        <v/>
      </c>
      <c r="Y25" s="19" t="str">
        <f t="shared" ca="1" si="25"/>
        <v/>
      </c>
      <c r="Z25" s="19" t="str">
        <f t="shared" ca="1" si="26"/>
        <v/>
      </c>
      <c r="AA25" s="19" t="str">
        <f t="shared" ca="1" si="27"/>
        <v/>
      </c>
      <c r="AB25" s="19" t="str">
        <f t="shared" ca="1" si="28"/>
        <v>0425850,7708</v>
      </c>
      <c r="AD25" s="52">
        <v>0.77083333333333337</v>
      </c>
      <c r="AE25" s="46" t="str">
        <f t="shared" ca="1" si="12"/>
        <v/>
      </c>
      <c r="AF25" s="19" t="str">
        <f t="shared" ca="1" si="29"/>
        <v/>
      </c>
      <c r="AG25" s="19" t="str">
        <f t="shared" ca="1" si="30"/>
        <v/>
      </c>
      <c r="AH25" s="19" t="str">
        <f t="shared" ca="1" si="31"/>
        <v/>
      </c>
      <c r="AI25" s="19" t="str">
        <f t="shared" ca="1" si="32"/>
        <v>0425850,7708</v>
      </c>
    </row>
    <row r="26" spans="2:35" x14ac:dyDescent="0.2">
      <c r="B26" s="53">
        <v>0.79166666666666663</v>
      </c>
      <c r="C26" s="47" t="str">
        <f t="shared" ca="1" si="0"/>
        <v/>
      </c>
      <c r="D26" s="19" t="str">
        <f t="shared" ca="1" si="1"/>
        <v/>
      </c>
      <c r="E26" s="19" t="str">
        <f t="shared" ca="1" si="15"/>
        <v/>
      </c>
      <c r="F26" s="19" t="str">
        <f t="shared" ca="1" si="2"/>
        <v/>
      </c>
      <c r="G26" s="19" t="str">
        <f t="shared" ca="1" si="16"/>
        <v>Salle 1425850,7917</v>
      </c>
      <c r="H26" s="19"/>
      <c r="I26" s="53">
        <v>0.79166666666666663</v>
      </c>
      <c r="J26" s="47" t="str">
        <f t="shared" ca="1" si="3"/>
        <v/>
      </c>
      <c r="K26" s="19" t="str">
        <f t="shared" ca="1" si="17"/>
        <v/>
      </c>
      <c r="L26" s="19" t="str">
        <f t="shared" ca="1" si="18"/>
        <v/>
      </c>
      <c r="M26" s="19" t="str">
        <f t="shared" ca="1" si="19"/>
        <v/>
      </c>
      <c r="N26" s="19" t="str">
        <f t="shared" ca="1" si="20"/>
        <v>Salle 2425850,7917</v>
      </c>
      <c r="P26" s="53">
        <v>0.79166666666666663</v>
      </c>
      <c r="Q26" s="47" t="str">
        <f t="shared" ca="1" si="6"/>
        <v/>
      </c>
      <c r="R26" s="19" t="str">
        <f t="shared" ca="1" si="21"/>
        <v/>
      </c>
      <c r="S26" s="19" t="str">
        <f t="shared" ca="1" si="22"/>
        <v/>
      </c>
      <c r="T26" s="19" t="str">
        <f t="shared" ca="1" si="23"/>
        <v/>
      </c>
      <c r="U26" s="19" t="str">
        <f t="shared" ca="1" si="24"/>
        <v>0425850,7917</v>
      </c>
      <c r="W26" s="53">
        <v>0.79166666666666663</v>
      </c>
      <c r="X26" s="47" t="str">
        <f t="shared" ca="1" si="9"/>
        <v/>
      </c>
      <c r="Y26" s="19" t="str">
        <f t="shared" ca="1" si="25"/>
        <v/>
      </c>
      <c r="Z26" s="19" t="str">
        <f t="shared" ca="1" si="26"/>
        <v/>
      </c>
      <c r="AA26" s="19" t="str">
        <f t="shared" ca="1" si="27"/>
        <v/>
      </c>
      <c r="AB26" s="19" t="str">
        <f t="shared" ca="1" si="28"/>
        <v>0425850,7917</v>
      </c>
      <c r="AD26" s="53">
        <v>0.79166666666666663</v>
      </c>
      <c r="AE26" s="47" t="str">
        <f t="shared" ca="1" si="12"/>
        <v/>
      </c>
      <c r="AF26" s="19" t="str">
        <f t="shared" ca="1" si="29"/>
        <v/>
      </c>
      <c r="AG26" s="19" t="str">
        <f t="shared" ca="1" si="30"/>
        <v/>
      </c>
      <c r="AH26" s="19" t="str">
        <f t="shared" ca="1" si="31"/>
        <v/>
      </c>
      <c r="AI26" s="19" t="str">
        <f t="shared" ca="1" si="32"/>
        <v>0425850,7917</v>
      </c>
    </row>
    <row r="27" spans="2:35" x14ac:dyDescent="0.2">
      <c r="B27" s="52">
        <v>0.8125</v>
      </c>
      <c r="C27" s="46" t="str">
        <f t="shared" ca="1" si="0"/>
        <v/>
      </c>
      <c r="D27" s="19" t="str">
        <f t="shared" ca="1" si="1"/>
        <v/>
      </c>
      <c r="E27" s="19" t="str">
        <f t="shared" ca="1" si="15"/>
        <v/>
      </c>
      <c r="F27" s="19" t="str">
        <f t="shared" ca="1" si="2"/>
        <v/>
      </c>
      <c r="G27" s="19" t="str">
        <f t="shared" ca="1" si="16"/>
        <v>Salle 1425850,8125</v>
      </c>
      <c r="I27" s="52">
        <v>0.8125</v>
      </c>
      <c r="J27" s="46" t="str">
        <f t="shared" ca="1" si="3"/>
        <v/>
      </c>
      <c r="K27" s="19" t="str">
        <f t="shared" ca="1" si="17"/>
        <v/>
      </c>
      <c r="L27" s="19" t="str">
        <f t="shared" ca="1" si="18"/>
        <v/>
      </c>
      <c r="M27" s="19" t="str">
        <f t="shared" ca="1" si="19"/>
        <v/>
      </c>
      <c r="N27" s="19" t="str">
        <f t="shared" ca="1" si="20"/>
        <v>Salle 2425850,8125</v>
      </c>
      <c r="P27" s="52">
        <v>0.8125</v>
      </c>
      <c r="Q27" s="46" t="str">
        <f t="shared" ca="1" si="6"/>
        <v/>
      </c>
      <c r="R27" s="19" t="str">
        <f t="shared" ca="1" si="21"/>
        <v/>
      </c>
      <c r="S27" s="19" t="str">
        <f t="shared" ca="1" si="22"/>
        <v/>
      </c>
      <c r="T27" s="19" t="str">
        <f t="shared" ca="1" si="23"/>
        <v/>
      </c>
      <c r="U27" s="19" t="str">
        <f t="shared" ca="1" si="24"/>
        <v>0425850,8125</v>
      </c>
      <c r="W27" s="52">
        <v>0.8125</v>
      </c>
      <c r="X27" s="46" t="str">
        <f t="shared" ca="1" si="9"/>
        <v/>
      </c>
      <c r="Y27" s="19" t="str">
        <f t="shared" ca="1" si="25"/>
        <v/>
      </c>
      <c r="Z27" s="19" t="str">
        <f t="shared" ca="1" si="26"/>
        <v/>
      </c>
      <c r="AA27" s="19" t="str">
        <f t="shared" ca="1" si="27"/>
        <v/>
      </c>
      <c r="AB27" s="19" t="str">
        <f t="shared" ca="1" si="28"/>
        <v>0425850,8125</v>
      </c>
      <c r="AD27" s="52">
        <v>0.8125</v>
      </c>
      <c r="AE27" s="46" t="str">
        <f t="shared" ca="1" si="12"/>
        <v/>
      </c>
      <c r="AF27" s="19" t="str">
        <f t="shared" ca="1" si="29"/>
        <v/>
      </c>
      <c r="AG27" s="19" t="str">
        <f t="shared" ca="1" si="30"/>
        <v/>
      </c>
      <c r="AH27" s="19" t="str">
        <f t="shared" ca="1" si="31"/>
        <v/>
      </c>
      <c r="AI27" s="19" t="str">
        <f t="shared" ca="1" si="32"/>
        <v>0425850,8125</v>
      </c>
    </row>
    <row r="28" spans="2:35" x14ac:dyDescent="0.2">
      <c r="B28" s="53">
        <v>0.83333333333333304</v>
      </c>
      <c r="C28" s="47" t="str">
        <f t="shared" ca="1" si="0"/>
        <v/>
      </c>
      <c r="D28" s="19" t="str">
        <f t="shared" ca="1" si="1"/>
        <v/>
      </c>
      <c r="E28" s="19" t="str">
        <f t="shared" ca="1" si="15"/>
        <v/>
      </c>
      <c r="F28" s="19" t="str">
        <f t="shared" ca="1" si="2"/>
        <v/>
      </c>
      <c r="G28" s="19" t="str">
        <f t="shared" ca="1" si="16"/>
        <v>Salle 1425850,8333</v>
      </c>
      <c r="I28" s="53">
        <v>0.83333333333333304</v>
      </c>
      <c r="J28" s="47" t="str">
        <f t="shared" ca="1" si="3"/>
        <v/>
      </c>
      <c r="K28" s="19" t="str">
        <f t="shared" ca="1" si="17"/>
        <v/>
      </c>
      <c r="L28" s="19" t="str">
        <f t="shared" ca="1" si="18"/>
        <v/>
      </c>
      <c r="M28" s="19" t="str">
        <f t="shared" ca="1" si="19"/>
        <v/>
      </c>
      <c r="N28" s="19" t="str">
        <f t="shared" ca="1" si="20"/>
        <v>Salle 2425850,8333</v>
      </c>
      <c r="P28" s="53">
        <v>0.83333333333333304</v>
      </c>
      <c r="Q28" s="47" t="str">
        <f t="shared" ca="1" si="6"/>
        <v/>
      </c>
      <c r="R28" s="19" t="str">
        <f t="shared" ca="1" si="21"/>
        <v/>
      </c>
      <c r="S28" s="19" t="str">
        <f t="shared" ca="1" si="22"/>
        <v/>
      </c>
      <c r="T28" s="19" t="str">
        <f t="shared" ca="1" si="23"/>
        <v/>
      </c>
      <c r="U28" s="19" t="str">
        <f t="shared" ca="1" si="24"/>
        <v>0425850,8333</v>
      </c>
      <c r="W28" s="53">
        <v>0.83333333333333304</v>
      </c>
      <c r="X28" s="47" t="str">
        <f t="shared" ca="1" si="9"/>
        <v/>
      </c>
      <c r="Y28" s="19" t="str">
        <f t="shared" ca="1" si="25"/>
        <v/>
      </c>
      <c r="Z28" s="19" t="str">
        <f t="shared" ca="1" si="26"/>
        <v/>
      </c>
      <c r="AA28" s="19" t="str">
        <f t="shared" ca="1" si="27"/>
        <v/>
      </c>
      <c r="AB28" s="19" t="str">
        <f t="shared" ca="1" si="28"/>
        <v>0425850,8333</v>
      </c>
      <c r="AD28" s="53">
        <v>0.83333333333333304</v>
      </c>
      <c r="AE28" s="47" t="str">
        <f t="shared" ca="1" si="12"/>
        <v/>
      </c>
      <c r="AF28" s="19" t="str">
        <f t="shared" ca="1" si="29"/>
        <v/>
      </c>
      <c r="AG28" s="19" t="str">
        <f t="shared" ca="1" si="30"/>
        <v/>
      </c>
      <c r="AH28" s="19" t="str">
        <f t="shared" ca="1" si="31"/>
        <v/>
      </c>
      <c r="AI28" s="19" t="str">
        <f t="shared" ca="1" si="32"/>
        <v>0425850,8333</v>
      </c>
    </row>
    <row r="29" spans="2:35" x14ac:dyDescent="0.2">
      <c r="B29" s="52">
        <v>0.85416666666666596</v>
      </c>
      <c r="C29" s="46" t="str">
        <f t="shared" ca="1" si="0"/>
        <v/>
      </c>
      <c r="D29" s="19" t="str">
        <f t="shared" ca="1" si="1"/>
        <v/>
      </c>
      <c r="E29" s="19" t="str">
        <f t="shared" ca="1" si="15"/>
        <v/>
      </c>
      <c r="F29" s="19" t="str">
        <f t="shared" ca="1" si="2"/>
        <v/>
      </c>
      <c r="G29" s="19" t="str">
        <f t="shared" ca="1" si="16"/>
        <v>Salle 1425850,8542</v>
      </c>
      <c r="I29" s="52">
        <v>0.85416666666666596</v>
      </c>
      <c r="J29" s="46" t="str">
        <f t="shared" ca="1" si="3"/>
        <v/>
      </c>
      <c r="K29" s="19" t="str">
        <f t="shared" ca="1" si="17"/>
        <v/>
      </c>
      <c r="L29" s="19" t="str">
        <f t="shared" ca="1" si="18"/>
        <v/>
      </c>
      <c r="M29" s="19" t="str">
        <f t="shared" ca="1" si="19"/>
        <v/>
      </c>
      <c r="N29" s="19" t="str">
        <f t="shared" ca="1" si="20"/>
        <v>Salle 2425850,8542</v>
      </c>
      <c r="P29" s="52">
        <v>0.85416666666666596</v>
      </c>
      <c r="Q29" s="46" t="str">
        <f t="shared" ca="1" si="6"/>
        <v/>
      </c>
      <c r="R29" s="19" t="str">
        <f t="shared" ca="1" si="21"/>
        <v/>
      </c>
      <c r="S29" s="19" t="str">
        <f t="shared" ca="1" si="22"/>
        <v/>
      </c>
      <c r="T29" s="19" t="str">
        <f t="shared" ca="1" si="23"/>
        <v/>
      </c>
      <c r="U29" s="19" t="str">
        <f t="shared" ca="1" si="24"/>
        <v>0425850,8542</v>
      </c>
      <c r="W29" s="52">
        <v>0.85416666666666596</v>
      </c>
      <c r="X29" s="46" t="str">
        <f t="shared" ca="1" si="9"/>
        <v/>
      </c>
      <c r="Y29" s="19" t="str">
        <f t="shared" ca="1" si="25"/>
        <v/>
      </c>
      <c r="Z29" s="19" t="str">
        <f t="shared" ca="1" si="26"/>
        <v/>
      </c>
      <c r="AA29" s="19" t="str">
        <f t="shared" ca="1" si="27"/>
        <v/>
      </c>
      <c r="AB29" s="19" t="str">
        <f t="shared" ca="1" si="28"/>
        <v>0425850,8542</v>
      </c>
      <c r="AD29" s="52">
        <v>0.85416666666666596</v>
      </c>
      <c r="AE29" s="46" t="str">
        <f t="shared" ca="1" si="12"/>
        <v/>
      </c>
      <c r="AF29" s="19" t="str">
        <f t="shared" ca="1" si="29"/>
        <v/>
      </c>
      <c r="AG29" s="19" t="str">
        <f t="shared" ca="1" si="30"/>
        <v/>
      </c>
      <c r="AH29" s="19" t="str">
        <f t="shared" ca="1" si="31"/>
        <v/>
      </c>
      <c r="AI29" s="19" t="str">
        <f t="shared" ca="1" si="32"/>
        <v>0425850,8542</v>
      </c>
    </row>
    <row r="30" spans="2:35" x14ac:dyDescent="0.2">
      <c r="B30" s="53">
        <v>0.874999999999999</v>
      </c>
      <c r="C30" s="47" t="str">
        <f t="shared" ca="1" si="0"/>
        <v/>
      </c>
      <c r="D30" s="19" t="str">
        <f t="shared" ca="1" si="1"/>
        <v/>
      </c>
      <c r="E30" s="19" t="str">
        <f t="shared" ca="1" si="15"/>
        <v/>
      </c>
      <c r="F30" s="19" t="str">
        <f t="shared" ca="1" si="2"/>
        <v/>
      </c>
      <c r="G30" s="19" t="str">
        <f t="shared" ca="1" si="16"/>
        <v>Salle 1425850,875</v>
      </c>
      <c r="I30" s="53">
        <v>0.874999999999999</v>
      </c>
      <c r="J30" s="47" t="str">
        <f t="shared" ca="1" si="3"/>
        <v/>
      </c>
      <c r="K30" s="19" t="str">
        <f t="shared" ca="1" si="17"/>
        <v/>
      </c>
      <c r="L30" s="19" t="str">
        <f t="shared" ca="1" si="18"/>
        <v/>
      </c>
      <c r="M30" s="19" t="str">
        <f t="shared" ca="1" si="19"/>
        <v/>
      </c>
      <c r="N30" s="19" t="str">
        <f t="shared" ca="1" si="20"/>
        <v>Salle 2425850,875</v>
      </c>
      <c r="P30" s="53">
        <v>0.874999999999999</v>
      </c>
      <c r="Q30" s="47" t="str">
        <f t="shared" ca="1" si="6"/>
        <v/>
      </c>
      <c r="R30" s="19" t="str">
        <f t="shared" ca="1" si="21"/>
        <v/>
      </c>
      <c r="S30" s="19" t="str">
        <f t="shared" ca="1" si="22"/>
        <v/>
      </c>
      <c r="T30" s="19" t="str">
        <f t="shared" ca="1" si="23"/>
        <v/>
      </c>
      <c r="U30" s="19" t="str">
        <f t="shared" ca="1" si="24"/>
        <v>0425850,875</v>
      </c>
      <c r="W30" s="53">
        <v>0.874999999999999</v>
      </c>
      <c r="X30" s="47" t="str">
        <f t="shared" ca="1" si="9"/>
        <v/>
      </c>
      <c r="Y30" s="19" t="str">
        <f t="shared" ca="1" si="25"/>
        <v/>
      </c>
      <c r="Z30" s="19" t="str">
        <f t="shared" ca="1" si="26"/>
        <v/>
      </c>
      <c r="AA30" s="19" t="str">
        <f t="shared" ca="1" si="27"/>
        <v/>
      </c>
      <c r="AB30" s="19" t="str">
        <f t="shared" ca="1" si="28"/>
        <v>0425850,875</v>
      </c>
      <c r="AD30" s="53">
        <v>0.874999999999999</v>
      </c>
      <c r="AE30" s="47" t="str">
        <f t="shared" ca="1" si="12"/>
        <v/>
      </c>
      <c r="AF30" s="19" t="str">
        <f t="shared" ca="1" si="29"/>
        <v/>
      </c>
      <c r="AG30" s="19" t="str">
        <f t="shared" ca="1" si="30"/>
        <v/>
      </c>
      <c r="AH30" s="19" t="str">
        <f t="shared" ca="1" si="31"/>
        <v/>
      </c>
      <c r="AI30" s="19" t="str">
        <f t="shared" ca="1" si="32"/>
        <v>0425850,875</v>
      </c>
    </row>
    <row r="31" spans="2:35" x14ac:dyDescent="0.2">
      <c r="B31" s="52">
        <v>0.89583333333333304</v>
      </c>
      <c r="C31" s="46" t="str">
        <f t="shared" ca="1" si="0"/>
        <v/>
      </c>
      <c r="D31" s="19" t="str">
        <f t="shared" ca="1" si="1"/>
        <v/>
      </c>
      <c r="E31" s="19" t="str">
        <f t="shared" ca="1" si="15"/>
        <v/>
      </c>
      <c r="F31" s="19" t="str">
        <f t="shared" ca="1" si="2"/>
        <v/>
      </c>
      <c r="G31" s="19" t="str">
        <f t="shared" ca="1" si="16"/>
        <v>Salle 1425850,8958</v>
      </c>
      <c r="I31" s="52">
        <v>0.89583333333333304</v>
      </c>
      <c r="J31" s="46" t="str">
        <f t="shared" ca="1" si="3"/>
        <v/>
      </c>
      <c r="K31" s="19" t="str">
        <f t="shared" ca="1" si="17"/>
        <v/>
      </c>
      <c r="L31" s="19" t="str">
        <f t="shared" ca="1" si="18"/>
        <v/>
      </c>
      <c r="M31" s="19" t="str">
        <f t="shared" ca="1" si="19"/>
        <v/>
      </c>
      <c r="N31" s="19" t="str">
        <f t="shared" ca="1" si="20"/>
        <v>Salle 2425850,8958</v>
      </c>
      <c r="P31" s="52">
        <v>0.89583333333333304</v>
      </c>
      <c r="Q31" s="46" t="str">
        <f t="shared" ca="1" si="6"/>
        <v/>
      </c>
      <c r="R31" s="19" t="str">
        <f t="shared" ca="1" si="21"/>
        <v/>
      </c>
      <c r="S31" s="19" t="str">
        <f t="shared" ca="1" si="22"/>
        <v/>
      </c>
      <c r="T31" s="19" t="str">
        <f t="shared" ca="1" si="23"/>
        <v/>
      </c>
      <c r="U31" s="19" t="str">
        <f t="shared" ca="1" si="24"/>
        <v>0425850,8958</v>
      </c>
      <c r="W31" s="52">
        <v>0.89583333333333304</v>
      </c>
      <c r="X31" s="46" t="str">
        <f t="shared" ca="1" si="9"/>
        <v/>
      </c>
      <c r="Y31" s="19" t="str">
        <f t="shared" ca="1" si="25"/>
        <v/>
      </c>
      <c r="Z31" s="19" t="str">
        <f t="shared" ca="1" si="26"/>
        <v/>
      </c>
      <c r="AA31" s="19" t="str">
        <f t="shared" ca="1" si="27"/>
        <v/>
      </c>
      <c r="AB31" s="19" t="str">
        <f t="shared" ca="1" si="28"/>
        <v>0425850,8958</v>
      </c>
      <c r="AD31" s="52">
        <v>0.89583333333333304</v>
      </c>
      <c r="AE31" s="46" t="str">
        <f t="shared" ca="1" si="12"/>
        <v/>
      </c>
      <c r="AF31" s="19" t="str">
        <f t="shared" ca="1" si="29"/>
        <v/>
      </c>
      <c r="AG31" s="19" t="str">
        <f t="shared" ca="1" si="30"/>
        <v/>
      </c>
      <c r="AH31" s="19" t="str">
        <f t="shared" ca="1" si="31"/>
        <v/>
      </c>
      <c r="AI31" s="19" t="str">
        <f t="shared" ca="1" si="32"/>
        <v>0425850,8958</v>
      </c>
    </row>
    <row r="32" spans="2:35" x14ac:dyDescent="0.2">
      <c r="B32" s="53">
        <v>0.91666666666666596</v>
      </c>
      <c r="C32" s="47" t="str">
        <f t="shared" ca="1" si="0"/>
        <v/>
      </c>
      <c r="D32" s="19" t="str">
        <f t="shared" ca="1" si="1"/>
        <v/>
      </c>
      <c r="E32" s="19" t="str">
        <f t="shared" ca="1" si="15"/>
        <v/>
      </c>
      <c r="F32" s="19" t="str">
        <f t="shared" ca="1" si="2"/>
        <v/>
      </c>
      <c r="G32" s="19" t="str">
        <f t="shared" ca="1" si="16"/>
        <v>Salle 1425850,9167</v>
      </c>
      <c r="I32" s="53">
        <v>0.91666666666666596</v>
      </c>
      <c r="J32" s="47" t="str">
        <f t="shared" ca="1" si="3"/>
        <v/>
      </c>
      <c r="K32" s="19" t="str">
        <f t="shared" ca="1" si="17"/>
        <v/>
      </c>
      <c r="L32" s="19" t="str">
        <f t="shared" ca="1" si="18"/>
        <v/>
      </c>
      <c r="M32" s="19" t="str">
        <f t="shared" ca="1" si="19"/>
        <v/>
      </c>
      <c r="N32" s="19" t="str">
        <f t="shared" ca="1" si="20"/>
        <v>Salle 2425850,9167</v>
      </c>
      <c r="P32" s="53">
        <v>0.91666666666666596</v>
      </c>
      <c r="Q32" s="47" t="str">
        <f t="shared" ca="1" si="6"/>
        <v/>
      </c>
      <c r="R32" s="19" t="str">
        <f t="shared" ca="1" si="21"/>
        <v/>
      </c>
      <c r="S32" s="19" t="str">
        <f t="shared" ca="1" si="22"/>
        <v/>
      </c>
      <c r="T32" s="19" t="str">
        <f t="shared" ca="1" si="23"/>
        <v/>
      </c>
      <c r="U32" s="19" t="str">
        <f t="shared" ca="1" si="24"/>
        <v>0425850,9167</v>
      </c>
      <c r="W32" s="53">
        <v>0.91666666666666596</v>
      </c>
      <c r="X32" s="47" t="str">
        <f t="shared" ca="1" si="9"/>
        <v/>
      </c>
      <c r="Y32" s="19" t="str">
        <f t="shared" ca="1" si="25"/>
        <v/>
      </c>
      <c r="Z32" s="19" t="str">
        <f t="shared" ca="1" si="26"/>
        <v/>
      </c>
      <c r="AA32" s="19" t="str">
        <f t="shared" ca="1" si="27"/>
        <v/>
      </c>
      <c r="AB32" s="19" t="str">
        <f t="shared" ca="1" si="28"/>
        <v>0425850,9167</v>
      </c>
      <c r="AD32" s="53">
        <v>0.91666666666666596</v>
      </c>
      <c r="AE32" s="47" t="str">
        <f t="shared" ca="1" si="12"/>
        <v/>
      </c>
      <c r="AF32" s="19" t="str">
        <f t="shared" ca="1" si="29"/>
        <v/>
      </c>
      <c r="AG32" s="19" t="str">
        <f t="shared" ca="1" si="30"/>
        <v/>
      </c>
      <c r="AH32" s="19" t="str">
        <f t="shared" ca="1" si="31"/>
        <v/>
      </c>
      <c r="AI32" s="19" t="str">
        <f t="shared" ca="1" si="32"/>
        <v>0425850,9167</v>
      </c>
    </row>
    <row r="33" spans="2:35" x14ac:dyDescent="0.2">
      <c r="B33" s="54">
        <v>0.937499999999999</v>
      </c>
      <c r="C33" s="48" t="str">
        <f t="shared" ca="1" si="0"/>
        <v/>
      </c>
      <c r="D33" s="19" t="str">
        <f t="shared" ca="1" si="1"/>
        <v/>
      </c>
      <c r="E33" s="19" t="str">
        <f t="shared" ca="1" si="15"/>
        <v/>
      </c>
      <c r="F33" s="19" t="str">
        <f t="shared" ca="1" si="2"/>
        <v/>
      </c>
      <c r="G33" s="19" t="str">
        <f t="shared" ca="1" si="16"/>
        <v>Salle 1425850,9375</v>
      </c>
      <c r="I33" s="54">
        <v>0.937499999999999</v>
      </c>
      <c r="J33" s="48" t="str">
        <f t="shared" ca="1" si="3"/>
        <v/>
      </c>
      <c r="K33" s="19" t="str">
        <f t="shared" ca="1" si="17"/>
        <v/>
      </c>
      <c r="L33" s="19" t="str">
        <f t="shared" ca="1" si="18"/>
        <v/>
      </c>
      <c r="M33" s="19" t="str">
        <f t="shared" ca="1" si="19"/>
        <v/>
      </c>
      <c r="N33" s="19" t="str">
        <f t="shared" ca="1" si="20"/>
        <v>Salle 2425850,9375</v>
      </c>
      <c r="P33" s="54">
        <v>0.937499999999999</v>
      </c>
      <c r="Q33" s="48" t="str">
        <f t="shared" ca="1" si="6"/>
        <v/>
      </c>
      <c r="R33" s="19" t="str">
        <f t="shared" ca="1" si="21"/>
        <v/>
      </c>
      <c r="S33" s="19" t="str">
        <f t="shared" ca="1" si="22"/>
        <v/>
      </c>
      <c r="T33" s="19" t="str">
        <f t="shared" ca="1" si="23"/>
        <v/>
      </c>
      <c r="U33" s="19" t="str">
        <f t="shared" ca="1" si="24"/>
        <v>0425850,9375</v>
      </c>
      <c r="W33" s="54">
        <v>0.937499999999999</v>
      </c>
      <c r="X33" s="48" t="str">
        <f t="shared" ca="1" si="9"/>
        <v/>
      </c>
      <c r="Y33" s="19" t="str">
        <f t="shared" ca="1" si="25"/>
        <v/>
      </c>
      <c r="Z33" s="19" t="str">
        <f t="shared" ca="1" si="26"/>
        <v/>
      </c>
      <c r="AA33" s="19" t="str">
        <f t="shared" ca="1" si="27"/>
        <v/>
      </c>
      <c r="AB33" s="19" t="str">
        <f t="shared" ca="1" si="28"/>
        <v>0425850,9375</v>
      </c>
      <c r="AD33" s="54">
        <v>0.937499999999999</v>
      </c>
      <c r="AE33" s="48" t="str">
        <f t="shared" ca="1" si="12"/>
        <v/>
      </c>
      <c r="AF33" s="19" t="str">
        <f t="shared" ca="1" si="29"/>
        <v/>
      </c>
      <c r="AG33" s="19" t="str">
        <f t="shared" ca="1" si="30"/>
        <v/>
      </c>
      <c r="AH33" s="19" t="str">
        <f t="shared" ca="1" si="31"/>
        <v/>
      </c>
      <c r="AI33" s="19" t="str">
        <f t="shared" ca="1" si="32"/>
        <v>0425850,9375</v>
      </c>
    </row>
    <row r="34" spans="2:35" x14ac:dyDescent="0.2"/>
    <row r="35" spans="2:35" x14ac:dyDescent="0.2"/>
  </sheetData>
  <sheetProtection sheet="1" objects="1" scenarios="1" selectLockedCells="1"/>
  <conditionalFormatting sqref="B9:B33">
    <cfRule type="expression" dxfId="333" priority="84">
      <formula>B9=F9</formula>
    </cfRule>
    <cfRule type="expression" dxfId="332" priority="89">
      <formula>OR(TEXT(DATEVALUE(Valdate),"jjjj")="samedi",TEXT(DATEVALUE(Valdate),"jjjj")="dimanche")</formula>
    </cfRule>
  </conditionalFormatting>
  <conditionalFormatting sqref="B9:B33">
    <cfRule type="expression" dxfId="331" priority="87">
      <formula>B9=E9</formula>
    </cfRule>
    <cfRule type="expression" dxfId="330" priority="88">
      <formula>E9&lt;&gt;""</formula>
    </cfRule>
  </conditionalFormatting>
  <conditionalFormatting sqref="C4:C33">
    <cfRule type="expression" dxfId="329" priority="85">
      <formula>OR(TEXT(DATEVALUE(Valdate),"jjjj")="samedi",TEXT(DATEVALUE(Valdate),"jjjj")="dimanche")</formula>
    </cfRule>
    <cfRule type="expression" dxfId="328" priority="86">
      <formula>OR(Fériés=$F$3,JoursFériés2014=$F$3,JoursFériés2015=$F$3)</formula>
    </cfRule>
  </conditionalFormatting>
  <conditionalFormatting sqref="B4:B32">
    <cfRule type="expression" dxfId="327" priority="67">
      <formula>B4=F4</formula>
    </cfRule>
    <cfRule type="expression" dxfId="326" priority="68">
      <formula>E4&lt;&gt;""</formula>
    </cfRule>
    <cfRule type="expression" dxfId="325" priority="69">
      <formula>ROUND(B4,4)=ROUND(E4,4)</formula>
    </cfRule>
  </conditionalFormatting>
  <conditionalFormatting sqref="AD9:AD33">
    <cfRule type="expression" dxfId="324" priority="35">
      <formula>AD9=AH9</formula>
    </cfRule>
    <cfRule type="expression" dxfId="323" priority="38">
      <formula>OR(TEXT(DATEVALUE(Valdate),"jjjj")="samedi",TEXT(DATEVALUE(Valdate),"jjjj")="dimanche")</formula>
    </cfRule>
  </conditionalFormatting>
  <conditionalFormatting sqref="AD9:AD33">
    <cfRule type="expression" dxfId="322" priority="36">
      <formula>AD9=AG9</formula>
    </cfRule>
    <cfRule type="expression" dxfId="321" priority="37">
      <formula>AG9&lt;&gt;""</formula>
    </cfRule>
  </conditionalFormatting>
  <conditionalFormatting sqref="AD4:AD32">
    <cfRule type="expression" dxfId="320" priority="32">
      <formula>AD4=AH4</formula>
    </cfRule>
    <cfRule type="expression" dxfId="319" priority="33">
      <formula>AG4&lt;&gt;""</formula>
    </cfRule>
    <cfRule type="expression" dxfId="318" priority="34">
      <formula>ROUND(AD4,4)=ROUND(AG4,4)</formula>
    </cfRule>
  </conditionalFormatting>
  <conditionalFormatting sqref="W9:W33">
    <cfRule type="expression" dxfId="317" priority="28">
      <formula>W9=AA9</formula>
    </cfRule>
    <cfRule type="expression" dxfId="316" priority="31">
      <formula>OR(TEXT(DATEVALUE(Valdate),"jjjj")="samedi",TEXT(DATEVALUE(Valdate),"jjjj")="dimanche")</formula>
    </cfRule>
  </conditionalFormatting>
  <conditionalFormatting sqref="W9:W33">
    <cfRule type="expression" dxfId="315" priority="29">
      <formula>W9=Z9</formula>
    </cfRule>
    <cfRule type="expression" dxfId="314" priority="30">
      <formula>Z9&lt;&gt;""</formula>
    </cfRule>
  </conditionalFormatting>
  <conditionalFormatting sqref="W4:W32">
    <cfRule type="expression" dxfId="313" priority="25">
      <formula>W4=AA4</formula>
    </cfRule>
    <cfRule type="expression" dxfId="312" priority="26">
      <formula>Z4&lt;&gt;""</formula>
    </cfRule>
    <cfRule type="expression" dxfId="311" priority="27">
      <formula>ROUND(W4,4)=ROUND(Z4,4)</formula>
    </cfRule>
  </conditionalFormatting>
  <conditionalFormatting sqref="P9:P33">
    <cfRule type="expression" dxfId="310" priority="21">
      <formula>P9=T9</formula>
    </cfRule>
    <cfRule type="expression" dxfId="309" priority="24">
      <formula>OR(TEXT(DATEVALUE(Valdate),"jjjj")="samedi",TEXT(DATEVALUE(Valdate),"jjjj")="dimanche")</formula>
    </cfRule>
  </conditionalFormatting>
  <conditionalFormatting sqref="P9:P33">
    <cfRule type="expression" dxfId="308" priority="22">
      <formula>P9=S9</formula>
    </cfRule>
    <cfRule type="expression" dxfId="307" priority="23">
      <formula>S9&lt;&gt;""</formula>
    </cfRule>
  </conditionalFormatting>
  <conditionalFormatting sqref="P4:P32">
    <cfRule type="expression" dxfId="306" priority="18">
      <formula>P4=T4</formula>
    </cfRule>
    <cfRule type="expression" dxfId="305" priority="19">
      <formula>S4&lt;&gt;""</formula>
    </cfRule>
    <cfRule type="expression" dxfId="304" priority="20">
      <formula>ROUND(P4,4)=ROUND(S4,4)</formula>
    </cfRule>
  </conditionalFormatting>
  <conditionalFormatting sqref="I9:I33">
    <cfRule type="expression" dxfId="303" priority="14">
      <formula>I9=M9</formula>
    </cfRule>
    <cfRule type="expression" dxfId="302" priority="17">
      <formula>OR(TEXT(DATEVALUE(Valdate),"jjjj")="samedi",TEXT(DATEVALUE(Valdate),"jjjj")="dimanche")</formula>
    </cfRule>
  </conditionalFormatting>
  <conditionalFormatting sqref="I9:I33">
    <cfRule type="expression" dxfId="301" priority="15">
      <formula>I9=L9</formula>
    </cfRule>
    <cfRule type="expression" dxfId="300" priority="16">
      <formula>L9&lt;&gt;""</formula>
    </cfRule>
  </conditionalFormatting>
  <conditionalFormatting sqref="I4:I32">
    <cfRule type="expression" dxfId="299" priority="11">
      <formula>I4=M4</formula>
    </cfRule>
    <cfRule type="expression" dxfId="298" priority="12">
      <formula>L4&lt;&gt;""</formula>
    </cfRule>
    <cfRule type="expression" dxfId="297" priority="13">
      <formula>ROUND(I4,4)=ROUND(L4,4)</formula>
    </cfRule>
  </conditionalFormatting>
  <conditionalFormatting sqref="J4:J33">
    <cfRule type="expression" dxfId="296" priority="7">
      <formula>OR(TEXT(DATEVALUE(Valdate),"jjjj")="samedi",TEXT(DATEVALUE(Valdate),"jjjj")="dimanche")</formula>
    </cfRule>
    <cfRule type="expression" dxfId="295" priority="8">
      <formula>OR(Fériés=$F$3,JoursFériés2014=$F$3,JoursFériés2015=$F$3)</formula>
    </cfRule>
  </conditionalFormatting>
  <conditionalFormatting sqref="Q4:Q33">
    <cfRule type="expression" dxfId="294" priority="5">
      <formula>OR(TEXT(DATEVALUE(Valdate),"jjjj")="samedi",TEXT(DATEVALUE(Valdate),"jjjj")="dimanche")</formula>
    </cfRule>
    <cfRule type="expression" dxfId="293" priority="6">
      <formula>OR(Fériés=$F$3,JoursFériés2014=$F$3,JoursFériés2015=$F$3)</formula>
    </cfRule>
  </conditionalFormatting>
  <conditionalFormatting sqref="X4:X33">
    <cfRule type="expression" dxfId="292" priority="3">
      <formula>OR(TEXT(DATEVALUE(Valdate),"jjjj")="samedi",TEXT(DATEVALUE(Valdate),"jjjj")="dimanche")</formula>
    </cfRule>
    <cfRule type="expression" dxfId="291" priority="4">
      <formula>OR(Fériés=$F$3,JoursFériés2014=$F$3,JoursFériés2015=$F$3)</formula>
    </cfRule>
  </conditionalFormatting>
  <conditionalFormatting sqref="AE4:AE33">
    <cfRule type="expression" dxfId="290" priority="1">
      <formula>OR(TEXT(DATEVALUE(Valdate),"jjjj")="samedi",TEXT(DATEVALUE(Valdate),"jjjj")="dimanche")</formula>
    </cfRule>
    <cfRule type="expression" dxfId="289" priority="2">
      <formula>OR(Fériés=$F$3,JoursFériés2014=$F$3,JoursFériés2015=$F$3)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9" scale="91" orientation="landscape" cellComments="atEnd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40"/>
  <sheetViews>
    <sheetView showGridLines="0" showRowColHeaders="0" zoomScale="70" zoomScaleNormal="70" workbookViewId="0">
      <selection activeCell="C2" sqref="C2:E2"/>
    </sheetView>
  </sheetViews>
  <sheetFormatPr baseColWidth="10" defaultColWidth="0" defaultRowHeight="12" zeroHeight="1" x14ac:dyDescent="0.2"/>
  <cols>
    <col min="1" max="1" width="3.83203125" style="9" customWidth="1"/>
    <col min="2" max="2" width="14.33203125" style="9" customWidth="1"/>
    <col min="3" max="4" width="5.83203125" style="36" customWidth="1"/>
    <col min="5" max="5" width="45.5" style="9" customWidth="1"/>
    <col min="6" max="6" width="5.33203125" style="9" hidden="1" customWidth="1"/>
    <col min="7" max="7" width="5.5" style="9" hidden="1" customWidth="1"/>
    <col min="8" max="8" width="3.83203125" style="9" customWidth="1"/>
    <col min="9" max="9" width="14.33203125" style="9" customWidth="1"/>
    <col min="10" max="11" width="5.83203125" style="36" customWidth="1"/>
    <col min="12" max="12" width="45.5" style="9" customWidth="1"/>
    <col min="13" max="13" width="5.33203125" style="9" hidden="1" customWidth="1"/>
    <col min="14" max="14" width="5.5" style="9" hidden="1" customWidth="1"/>
    <col min="15" max="15" width="3.83203125" style="9" customWidth="1"/>
    <col min="16" max="16" width="14.33203125" style="9" customWidth="1"/>
    <col min="17" max="18" width="5.83203125" style="36" customWidth="1"/>
    <col min="19" max="19" width="45.5" style="9" customWidth="1"/>
    <col min="20" max="20" width="5.33203125" style="9" hidden="1" customWidth="1"/>
    <col min="21" max="21" width="5.5" style="9" hidden="1" customWidth="1"/>
    <col min="22" max="22" width="3.83203125" style="9" customWidth="1"/>
    <col min="23" max="23" width="14.33203125" style="9" customWidth="1"/>
    <col min="24" max="25" width="5.83203125" style="36" customWidth="1"/>
    <col min="26" max="26" width="45.5" style="9" customWidth="1"/>
    <col min="27" max="27" width="5.33203125" style="9" hidden="1" customWidth="1"/>
    <col min="28" max="28" width="5.5" style="9" hidden="1" customWidth="1"/>
    <col min="29" max="29" width="3.83203125" style="9" customWidth="1"/>
    <col min="30" max="16384" width="12" style="9" hidden="1"/>
  </cols>
  <sheetData>
    <row r="1" spans="2:29" ht="39" customHeight="1" x14ac:dyDescent="0.2">
      <c r="B1" s="44"/>
      <c r="C1" s="44"/>
      <c r="D1" s="67">
        <f ca="1">E1+((H1/5)*7)</f>
        <v>42592</v>
      </c>
      <c r="E1" s="50">
        <f ca="1">TODAY()</f>
        <v>42585</v>
      </c>
      <c r="F1" s="44"/>
      <c r="H1" s="88">
        <v>5</v>
      </c>
      <c r="I1" s="44"/>
      <c r="J1" s="44"/>
      <c r="K1" s="44"/>
      <c r="L1" s="68"/>
      <c r="M1" s="44"/>
      <c r="O1" s="10"/>
      <c r="P1" s="44"/>
      <c r="Q1" s="44"/>
      <c r="R1" s="44"/>
      <c r="S1" s="68">
        <f ca="1">$D$1+14</f>
        <v>42606</v>
      </c>
      <c r="T1" s="44"/>
      <c r="V1" s="10"/>
      <c r="W1" s="44"/>
      <c r="X1" s="44"/>
      <c r="Y1" s="44"/>
      <c r="Z1" s="68">
        <f ca="1">$D$1+21</f>
        <v>42613</v>
      </c>
      <c r="AA1" s="44"/>
      <c r="AC1" s="10"/>
    </row>
    <row r="2" spans="2:29" ht="45.75" customHeight="1" x14ac:dyDescent="0.35">
      <c r="B2" s="49"/>
      <c r="C2" s="95" t="s">
        <v>80</v>
      </c>
      <c r="D2" s="95"/>
      <c r="E2" s="95"/>
      <c r="I2" s="49"/>
      <c r="J2" s="96"/>
      <c r="K2" s="96"/>
      <c r="L2" s="96"/>
      <c r="P2" s="49"/>
      <c r="Q2" s="96"/>
      <c r="R2" s="96"/>
      <c r="S2" s="96"/>
      <c r="W2" s="49"/>
      <c r="X2" s="96"/>
      <c r="Y2" s="96"/>
      <c r="Z2" s="96"/>
    </row>
    <row r="3" spans="2:29" ht="21" customHeight="1" x14ac:dyDescent="0.2">
      <c r="B3" s="17"/>
      <c r="C3" s="97" t="str">
        <f ca="1">UPPER(TEXT($D$1,"jj/mm/aaaa"))&amp;" AU "&amp;UPPER(TEXT($D$1+6,"jj/mm/aaaa"))</f>
        <v>10/08/2016 AU 16/08/2016</v>
      </c>
      <c r="D3" s="97"/>
      <c r="E3" s="98"/>
      <c r="G3" s="9" t="s">
        <v>0</v>
      </c>
      <c r="I3" s="17"/>
      <c r="J3" s="97" t="str">
        <f ca="1">UPPER(TEXT($D$1+7,"jj/mm/aaaa"))&amp;" AU "&amp;UPPER(TEXT($D$1+13,"jj/mm/aaaa"))</f>
        <v>17/08/2016 AU 23/08/2016</v>
      </c>
      <c r="K3" s="97"/>
      <c r="L3" s="98"/>
      <c r="N3" s="9" t="s">
        <v>0</v>
      </c>
      <c r="P3" s="17"/>
      <c r="Q3" s="97" t="str">
        <f ca="1">UPPER(TEXT($D$1+14,"jj/mm/aaaa"))&amp;" AU "&amp;UPPER(TEXT($D$1+20,"jj/mm/aaaa"))</f>
        <v>24/08/2016 AU 30/08/2016</v>
      </c>
      <c r="R3" s="97"/>
      <c r="S3" s="98"/>
      <c r="U3" s="9" t="s">
        <v>0</v>
      </c>
      <c r="W3" s="17"/>
      <c r="X3" s="97" t="str">
        <f ca="1">UPPER(TEXT($Z$1,"jj/mm/aaaa"))&amp;" AU "&amp;UPPER(TEXT($Z$1+6,"jj/mm/aaaa"))</f>
        <v>31/08/2016 AU 06/09/2016</v>
      </c>
      <c r="Y3" s="97"/>
      <c r="Z3" s="98"/>
      <c r="AB3" s="9" t="s">
        <v>0</v>
      </c>
    </row>
    <row r="4" spans="2:29" ht="15" x14ac:dyDescent="0.25">
      <c r="B4" s="75" t="str">
        <f ca="1">TEXT($D$1,"jjjj")</f>
        <v>mercredi</v>
      </c>
      <c r="C4" s="21" t="str">
        <f t="shared" ref="C4:C38" ca="1" si="0">IFERROR(INDEX(saisie,MATCH($C$2&amp;F4&amp;"|"&amp;(ROW()-G4),valunique,0),2),"")</f>
        <v/>
      </c>
      <c r="D4" s="21" t="str">
        <f t="shared" ref="D4:D38" ca="1" si="1">IFERROR(INDEX(saisie,MATCH($C$2&amp;F4&amp;"|"&amp;(ROW()-G4),valunique,0),3),"")</f>
        <v/>
      </c>
      <c r="E4" s="42" t="str">
        <f ca="1">IFERROR(IF(INDEX(saisie,MATCH($C$2&amp;F4&amp;"|"&amp;(ROW()-G4),valunique,0),5)="interne",INDEX(saisie,MATCH($C$2&amp;F4&amp;"|"&amp;(ROW()-G4),valunique,0),4)&amp;" : "&amp;INDEX(saisie,MATCH($C$2&amp;F4&amp;"|"&amp;(ROW()-G4),valunique,0),6),INDEX(saisie,MATCH($C$2&amp;F4&amp;"|"&amp;(ROW()-G4),valunique,0),4)&amp;" : "&amp;INDEX(saisie,MATCH($C$2&amp;F4&amp;"|"&amp;(ROW()-G4),valunique,0),5)&amp;" - "&amp;INDEX(saisie,MATCH($C$2&amp;F4&amp;"|"&amp;(ROW()-G4),valunique,0),6)),"")</f>
        <v/>
      </c>
      <c r="F4" s="41">
        <f ca="1">$D$1</f>
        <v>42592</v>
      </c>
      <c r="G4" s="9">
        <v>3</v>
      </c>
      <c r="I4" s="75" t="str">
        <f ca="1">TEXT(M4,"jjjj")</f>
        <v>mercredi</v>
      </c>
      <c r="J4" s="21" t="str">
        <f t="shared" ref="J4:J38" ca="1" si="2">IFERROR(INDEX(saisie,MATCH($C$2&amp;M4&amp;"|"&amp;(ROW()-N4),valunique,0),2),"")</f>
        <v/>
      </c>
      <c r="K4" s="21" t="str">
        <f t="shared" ref="K4:K38" ca="1" si="3">IFERROR(INDEX(saisie,MATCH($C$2&amp;M4&amp;"|"&amp;(ROW()-N4),valunique,0),3),"")</f>
        <v/>
      </c>
      <c r="L4" s="42" t="str">
        <f t="shared" ref="L4:L38" ca="1" si="4">IFERROR(IF(INDEX(saisie,MATCH($C$2&amp;M4&amp;"|"&amp;(ROW()-N4),valunique,0),5)="interne",INDEX(saisie,MATCH($C$2&amp;M4&amp;"|"&amp;(ROW()-N4),valunique,0),4)&amp;" : "&amp;INDEX(saisie,MATCH($C$2&amp;M4&amp;"|"&amp;(ROW()-N4),valunique,0),6),INDEX(saisie,MATCH($C$2&amp;M4&amp;"|"&amp;(ROW()-N4),valunique,0),4)&amp;" : "&amp;INDEX(saisie,MATCH($C$2&amp;M4&amp;"|"&amp;(ROW()-N4),valunique,0),5)&amp;" - "&amp;INDEX(saisie,MATCH($C$2&amp;M4&amp;"|"&amp;(ROW()-N4),valunique,0),6)),"")</f>
        <v/>
      </c>
      <c r="M4" s="41">
        <f ca="1">$D$1+7</f>
        <v>42599</v>
      </c>
      <c r="N4" s="9">
        <v>3</v>
      </c>
      <c r="P4" s="75" t="str">
        <f ca="1">TEXT(T4,"jjjj")</f>
        <v>mercredi</v>
      </c>
      <c r="Q4" s="21" t="str">
        <f t="shared" ref="Q4:Q38" ca="1" si="5">IFERROR(INDEX(saisie,MATCH($C$2&amp;T4&amp;"|"&amp;(ROW()-U4),valunique,0),2),"")</f>
        <v/>
      </c>
      <c r="R4" s="21" t="str">
        <f t="shared" ref="R4:R38" ca="1" si="6">IFERROR(INDEX(saisie,MATCH($C$2&amp;T4&amp;"|"&amp;(ROW()-U4),valunique,0),3),"")</f>
        <v/>
      </c>
      <c r="S4" s="42" t="str">
        <f t="shared" ref="S4:S38" ca="1" si="7">IFERROR(IF(INDEX(saisie,MATCH($C$2&amp;T4&amp;"|"&amp;(ROW()-U4),valunique,0),5)="interne",INDEX(saisie,MATCH($C$2&amp;T4&amp;"|"&amp;(ROW()-U4),valunique,0),4)&amp;" : "&amp;INDEX(saisie,MATCH($C$2&amp;T4&amp;"|"&amp;(ROW()-U4),valunique,0),6),INDEX(saisie,MATCH($C$2&amp;T4&amp;"|"&amp;(ROW()-U4),valunique,0),4)&amp;" : "&amp;INDEX(saisie,MATCH($C$2&amp;T4&amp;"|"&amp;(ROW()-U4),valunique,0),5)&amp;" - "&amp;INDEX(saisie,MATCH($C$2&amp;T4&amp;"|"&amp;(ROW()-U4),valunique,0),6)),"")</f>
        <v/>
      </c>
      <c r="T4" s="41">
        <f ca="1">$S$1</f>
        <v>42606</v>
      </c>
      <c r="U4" s="9">
        <v>3</v>
      </c>
      <c r="W4" s="75" t="str">
        <f ca="1">TEXT(AA4,"jjjj")</f>
        <v>mercredi</v>
      </c>
      <c r="X4" s="21" t="str">
        <f t="shared" ref="X4:X38" ca="1" si="8">IFERROR(INDEX(saisie,MATCH($C$2&amp;AA4&amp;"|"&amp;(ROW()-AB4),valunique,0),2),"")</f>
        <v/>
      </c>
      <c r="Y4" s="21" t="str">
        <f t="shared" ref="Y4:Y38" ca="1" si="9">IFERROR(INDEX(saisie,MATCH($C$2&amp;AA4&amp;"|"&amp;(ROW()-AB4),valunique,0),3),"")</f>
        <v/>
      </c>
      <c r="Z4" s="42" t="str">
        <f t="shared" ref="Z4:Z38" ca="1" si="10">IFERROR(IF(INDEX(saisie,MATCH($C$2&amp;AA4&amp;"|"&amp;(ROW()-AB4),valunique,0),5)="interne",INDEX(saisie,MATCH($C$2&amp;AA4&amp;"|"&amp;(ROW()-AB4),valunique,0),4)&amp;" : "&amp;INDEX(saisie,MATCH($C$2&amp;AA4&amp;"|"&amp;(ROW()-AB4),valunique,0),6),INDEX(saisie,MATCH($C$2&amp;AA4&amp;"|"&amp;(ROW()-AB4),valunique,0),4)&amp;" : "&amp;INDEX(saisie,MATCH($C$2&amp;AA4&amp;"|"&amp;(ROW()-AB4),valunique,0),5)&amp;" - "&amp;INDEX(saisie,MATCH($C$2&amp;AA4&amp;"|"&amp;(ROW()-AB4),valunique,0),6)),"")</f>
        <v/>
      </c>
      <c r="AA4" s="41">
        <f ca="1">$Z$1</f>
        <v>42613</v>
      </c>
      <c r="AB4" s="9">
        <v>3</v>
      </c>
    </row>
    <row r="5" spans="2:29" ht="12" customHeight="1" x14ac:dyDescent="0.2">
      <c r="B5" s="89" t="str">
        <f ca="1">TEXT($D$1,"j-mmm")</f>
        <v>10-août</v>
      </c>
      <c r="C5" s="21" t="str">
        <f t="shared" ca="1" si="0"/>
        <v/>
      </c>
      <c r="D5" s="21" t="str">
        <f t="shared" ca="1" si="1"/>
        <v/>
      </c>
      <c r="E5" s="42" t="str">
        <f t="shared" ref="E5:E38" ca="1" si="11">IFERROR(IF(INDEX(saisie,MATCH($C$2&amp;F5&amp;"|"&amp;(ROW()-G5),valunique,0),5)="interne",INDEX(saisie,MATCH($C$2&amp;F5&amp;"|"&amp;(ROW()-G5),valunique,0),4)&amp;" : "&amp;INDEX(saisie,MATCH($C$2&amp;F5&amp;"|"&amp;(ROW()-G5),valunique,0),6),INDEX(saisie,MATCH($C$2&amp;F5&amp;"|"&amp;(ROW()-G5),valunique,0),4)&amp;" : "&amp;INDEX(saisie,MATCH($C$2&amp;F5&amp;"|"&amp;(ROW()-G5),valunique,0),5)&amp;" - "&amp;INDEX(saisie,MATCH($C$2&amp;F5&amp;"|"&amp;(ROW()-G5),valunique,0),6)),"")</f>
        <v/>
      </c>
      <c r="F5" s="41">
        <f t="shared" ref="F5:F8" ca="1" si="12">$D$1</f>
        <v>42592</v>
      </c>
      <c r="G5" s="9">
        <v>3</v>
      </c>
      <c r="I5" s="89" t="str">
        <f ca="1">TEXT(M5,"j-mmm")</f>
        <v>17-août</v>
      </c>
      <c r="J5" s="21" t="str">
        <f t="shared" ca="1" si="2"/>
        <v/>
      </c>
      <c r="K5" s="21" t="str">
        <f t="shared" ca="1" si="3"/>
        <v/>
      </c>
      <c r="L5" s="42" t="str">
        <f t="shared" ca="1" si="4"/>
        <v/>
      </c>
      <c r="M5" s="41">
        <f t="shared" ref="M5:M8" ca="1" si="13">$D$1+7</f>
        <v>42599</v>
      </c>
      <c r="N5" s="9">
        <v>3</v>
      </c>
      <c r="P5" s="89" t="str">
        <f ca="1">TEXT(T5,"j-mmm")</f>
        <v>24-août</v>
      </c>
      <c r="Q5" s="21" t="str">
        <f t="shared" ca="1" si="5"/>
        <v/>
      </c>
      <c r="R5" s="21" t="str">
        <f t="shared" ca="1" si="6"/>
        <v/>
      </c>
      <c r="S5" s="42" t="str">
        <f t="shared" ca="1" si="7"/>
        <v/>
      </c>
      <c r="T5" s="41">
        <f ca="1">$S$1</f>
        <v>42606</v>
      </c>
      <c r="U5" s="9">
        <v>3</v>
      </c>
      <c r="W5" s="89" t="str">
        <f ca="1">TEXT(AA5,"j-mmm")</f>
        <v>31-août</v>
      </c>
      <c r="X5" s="21" t="str">
        <f t="shared" ca="1" si="8"/>
        <v/>
      </c>
      <c r="Y5" s="21" t="str">
        <f t="shared" ca="1" si="9"/>
        <v/>
      </c>
      <c r="Z5" s="42" t="str">
        <f t="shared" ca="1" si="10"/>
        <v/>
      </c>
      <c r="AA5" s="41">
        <f t="shared" ref="AA5:AA8" ca="1" si="14">$Z$1</f>
        <v>42613</v>
      </c>
      <c r="AB5" s="9">
        <v>3</v>
      </c>
    </row>
    <row r="6" spans="2:29" ht="12" customHeight="1" x14ac:dyDescent="0.2">
      <c r="B6" s="89"/>
      <c r="C6" s="21" t="str">
        <f t="shared" ca="1" si="0"/>
        <v/>
      </c>
      <c r="D6" s="21" t="str">
        <f t="shared" ca="1" si="1"/>
        <v/>
      </c>
      <c r="E6" s="42" t="str">
        <f t="shared" ca="1" si="11"/>
        <v/>
      </c>
      <c r="F6" s="41">
        <f t="shared" ca="1" si="12"/>
        <v>42592</v>
      </c>
      <c r="G6" s="9">
        <v>3</v>
      </c>
      <c r="I6" s="89"/>
      <c r="J6" s="21" t="str">
        <f t="shared" ca="1" si="2"/>
        <v/>
      </c>
      <c r="K6" s="21" t="str">
        <f t="shared" ca="1" si="3"/>
        <v/>
      </c>
      <c r="L6" s="42" t="str">
        <f t="shared" ca="1" si="4"/>
        <v/>
      </c>
      <c r="M6" s="41">
        <f t="shared" ca="1" si="13"/>
        <v>42599</v>
      </c>
      <c r="N6" s="9">
        <v>3</v>
      </c>
      <c r="P6" s="89"/>
      <c r="Q6" s="21" t="str">
        <f t="shared" ca="1" si="5"/>
        <v/>
      </c>
      <c r="R6" s="21" t="str">
        <f t="shared" ca="1" si="6"/>
        <v/>
      </c>
      <c r="S6" s="42" t="str">
        <f t="shared" ca="1" si="7"/>
        <v/>
      </c>
      <c r="T6" s="41">
        <f ca="1">$S$1</f>
        <v>42606</v>
      </c>
      <c r="U6" s="9">
        <v>3</v>
      </c>
      <c r="W6" s="89"/>
      <c r="X6" s="21" t="str">
        <f t="shared" ca="1" si="8"/>
        <v/>
      </c>
      <c r="Y6" s="21" t="str">
        <f t="shared" ca="1" si="9"/>
        <v/>
      </c>
      <c r="Z6" s="42" t="str">
        <f t="shared" ca="1" si="10"/>
        <v/>
      </c>
      <c r="AA6" s="41">
        <f t="shared" ca="1" si="14"/>
        <v>42613</v>
      </c>
      <c r="AB6" s="9">
        <v>3</v>
      </c>
    </row>
    <row r="7" spans="2:29" ht="15" x14ac:dyDescent="0.25">
      <c r="B7" s="23"/>
      <c r="C7" s="21" t="str">
        <f t="shared" ca="1" si="0"/>
        <v/>
      </c>
      <c r="D7" s="21" t="str">
        <f t="shared" ca="1" si="1"/>
        <v/>
      </c>
      <c r="E7" s="42" t="str">
        <f t="shared" ca="1" si="11"/>
        <v/>
      </c>
      <c r="F7" s="41">
        <f t="shared" ca="1" si="12"/>
        <v>42592</v>
      </c>
      <c r="G7" s="9">
        <v>3</v>
      </c>
      <c r="I7" s="23"/>
      <c r="J7" s="21" t="str">
        <f t="shared" ca="1" si="2"/>
        <v/>
      </c>
      <c r="K7" s="21" t="str">
        <f t="shared" ca="1" si="3"/>
        <v/>
      </c>
      <c r="L7" s="42" t="str">
        <f t="shared" ca="1" si="4"/>
        <v/>
      </c>
      <c r="M7" s="41">
        <f t="shared" ca="1" si="13"/>
        <v>42599</v>
      </c>
      <c r="N7" s="9">
        <v>3</v>
      </c>
      <c r="P7" s="23"/>
      <c r="Q7" s="21" t="str">
        <f t="shared" ca="1" si="5"/>
        <v/>
      </c>
      <c r="R7" s="21" t="str">
        <f t="shared" ca="1" si="6"/>
        <v/>
      </c>
      <c r="S7" s="42" t="str">
        <f t="shared" ca="1" si="7"/>
        <v/>
      </c>
      <c r="T7" s="41">
        <f ca="1">$S$1</f>
        <v>42606</v>
      </c>
      <c r="U7" s="9">
        <v>3</v>
      </c>
      <c r="W7" s="23"/>
      <c r="X7" s="21" t="str">
        <f t="shared" ca="1" si="8"/>
        <v/>
      </c>
      <c r="Y7" s="21" t="str">
        <f t="shared" ca="1" si="9"/>
        <v/>
      </c>
      <c r="Z7" s="42" t="str">
        <f t="shared" ca="1" si="10"/>
        <v/>
      </c>
      <c r="AA7" s="41">
        <f t="shared" ca="1" si="14"/>
        <v>42613</v>
      </c>
      <c r="AB7" s="9">
        <v>3</v>
      </c>
    </row>
    <row r="8" spans="2:29" ht="15" x14ac:dyDescent="0.2">
      <c r="B8" s="24">
        <f ca="1">$D$1</f>
        <v>42592</v>
      </c>
      <c r="C8" s="25" t="str">
        <f t="shared" ca="1" si="0"/>
        <v/>
      </c>
      <c r="D8" s="25" t="str">
        <f t="shared" ca="1" si="1"/>
        <v/>
      </c>
      <c r="E8" s="43" t="str">
        <f t="shared" ca="1" si="11"/>
        <v/>
      </c>
      <c r="F8" s="41">
        <f t="shared" ca="1" si="12"/>
        <v>42592</v>
      </c>
      <c r="G8" s="9">
        <v>3</v>
      </c>
      <c r="I8" s="24">
        <f ca="1">M8</f>
        <v>42599</v>
      </c>
      <c r="J8" s="25" t="str">
        <f t="shared" ca="1" si="2"/>
        <v/>
      </c>
      <c r="K8" s="25" t="str">
        <f t="shared" ca="1" si="3"/>
        <v/>
      </c>
      <c r="L8" s="43" t="str">
        <f t="shared" ca="1" si="4"/>
        <v/>
      </c>
      <c r="M8" s="41">
        <f t="shared" ca="1" si="13"/>
        <v>42599</v>
      </c>
      <c r="N8" s="9">
        <v>3</v>
      </c>
      <c r="P8" s="24">
        <f ca="1">T8</f>
        <v>42606</v>
      </c>
      <c r="Q8" s="25" t="str">
        <f t="shared" ca="1" si="5"/>
        <v/>
      </c>
      <c r="R8" s="25" t="str">
        <f t="shared" ca="1" si="6"/>
        <v/>
      </c>
      <c r="S8" s="43" t="str">
        <f t="shared" ca="1" si="7"/>
        <v/>
      </c>
      <c r="T8" s="41">
        <f ca="1">$S$1</f>
        <v>42606</v>
      </c>
      <c r="U8" s="9">
        <v>3</v>
      </c>
      <c r="W8" s="24">
        <f ca="1">AA8</f>
        <v>42613</v>
      </c>
      <c r="X8" s="25" t="str">
        <f t="shared" ca="1" si="8"/>
        <v/>
      </c>
      <c r="Y8" s="25" t="str">
        <f t="shared" ca="1" si="9"/>
        <v/>
      </c>
      <c r="Z8" s="43" t="str">
        <f t="shared" ca="1" si="10"/>
        <v/>
      </c>
      <c r="AA8" s="41">
        <f t="shared" ca="1" si="14"/>
        <v>42613</v>
      </c>
      <c r="AB8" s="9">
        <v>3</v>
      </c>
    </row>
    <row r="9" spans="2:29" ht="15" x14ac:dyDescent="0.25">
      <c r="B9" s="76" t="str">
        <f ca="1">TEXT($D$1+1,"jjjj")</f>
        <v>jeudi</v>
      </c>
      <c r="C9" s="21" t="str">
        <f t="shared" ca="1" si="0"/>
        <v/>
      </c>
      <c r="D9" s="21" t="str">
        <f t="shared" ca="1" si="1"/>
        <v/>
      </c>
      <c r="E9" s="42" t="str">
        <f t="shared" ca="1" si="11"/>
        <v/>
      </c>
      <c r="F9" s="41">
        <f ca="1">$D$1+1</f>
        <v>42593</v>
      </c>
      <c r="G9" s="9">
        <v>8</v>
      </c>
      <c r="I9" s="76" t="str">
        <f ca="1">TEXT(M9,"jjjj")</f>
        <v>jeudi</v>
      </c>
      <c r="J9" s="21" t="str">
        <f t="shared" ca="1" si="2"/>
        <v/>
      </c>
      <c r="K9" s="21" t="str">
        <f t="shared" ca="1" si="3"/>
        <v/>
      </c>
      <c r="L9" s="42" t="str">
        <f t="shared" ca="1" si="4"/>
        <v/>
      </c>
      <c r="M9" s="41">
        <f ca="1">$D$1+8</f>
        <v>42600</v>
      </c>
      <c r="N9" s="9">
        <v>8</v>
      </c>
      <c r="P9" s="76" t="str">
        <f ca="1">TEXT(T9,"jjjj")</f>
        <v>jeudi</v>
      </c>
      <c r="Q9" s="21" t="str">
        <f t="shared" ca="1" si="5"/>
        <v/>
      </c>
      <c r="R9" s="21" t="str">
        <f t="shared" ca="1" si="6"/>
        <v/>
      </c>
      <c r="S9" s="42" t="str">
        <f t="shared" ca="1" si="7"/>
        <v/>
      </c>
      <c r="T9" s="41">
        <f ca="1">$S$1+1</f>
        <v>42607</v>
      </c>
      <c r="U9" s="9">
        <v>8</v>
      </c>
      <c r="W9" s="76" t="str">
        <f ca="1">TEXT(AA9,"jjjj")</f>
        <v>jeudi</v>
      </c>
      <c r="X9" s="21" t="str">
        <f t="shared" ca="1" si="8"/>
        <v/>
      </c>
      <c r="Y9" s="21" t="str">
        <f t="shared" ca="1" si="9"/>
        <v/>
      </c>
      <c r="Z9" s="42" t="str">
        <f t="shared" ca="1" si="10"/>
        <v/>
      </c>
      <c r="AA9" s="41">
        <f ca="1">$Z$1+1</f>
        <v>42614</v>
      </c>
      <c r="AB9" s="9">
        <v>8</v>
      </c>
    </row>
    <row r="10" spans="2:29" ht="12" customHeight="1" x14ac:dyDescent="0.2">
      <c r="B10" s="89" t="str">
        <f ca="1">TEXT($D$1+1,"j-mmm")</f>
        <v>11-août</v>
      </c>
      <c r="C10" s="21" t="str">
        <f t="shared" ca="1" si="0"/>
        <v/>
      </c>
      <c r="D10" s="21" t="str">
        <f t="shared" ca="1" si="1"/>
        <v/>
      </c>
      <c r="E10" s="42" t="str">
        <f t="shared" ca="1" si="11"/>
        <v/>
      </c>
      <c r="F10" s="41">
        <f ca="1">$D$1+1</f>
        <v>42593</v>
      </c>
      <c r="G10" s="9">
        <v>8</v>
      </c>
      <c r="I10" s="89" t="str">
        <f ca="1">TEXT(M10,"j-mmm")</f>
        <v>18-août</v>
      </c>
      <c r="J10" s="21" t="str">
        <f t="shared" ca="1" si="2"/>
        <v/>
      </c>
      <c r="K10" s="21" t="str">
        <f t="shared" ca="1" si="3"/>
        <v/>
      </c>
      <c r="L10" s="42" t="str">
        <f t="shared" ca="1" si="4"/>
        <v/>
      </c>
      <c r="M10" s="41">
        <f t="shared" ref="M10:M13" ca="1" si="15">$D$1+8</f>
        <v>42600</v>
      </c>
      <c r="N10" s="9">
        <v>8</v>
      </c>
      <c r="P10" s="89" t="str">
        <f ca="1">TEXT(T10,"j-mmm")</f>
        <v>25-août</v>
      </c>
      <c r="Q10" s="21" t="str">
        <f t="shared" ca="1" si="5"/>
        <v/>
      </c>
      <c r="R10" s="21" t="str">
        <f t="shared" ca="1" si="6"/>
        <v/>
      </c>
      <c r="S10" s="42" t="str">
        <f t="shared" ca="1" si="7"/>
        <v/>
      </c>
      <c r="T10" s="41">
        <f ca="1">$S$1+1</f>
        <v>42607</v>
      </c>
      <c r="U10" s="9">
        <v>8</v>
      </c>
      <c r="W10" s="89" t="str">
        <f ca="1">TEXT(AA10,"j-mmm")</f>
        <v>1-sept</v>
      </c>
      <c r="X10" s="21" t="str">
        <f t="shared" ca="1" si="8"/>
        <v/>
      </c>
      <c r="Y10" s="21" t="str">
        <f t="shared" ca="1" si="9"/>
        <v/>
      </c>
      <c r="Z10" s="42" t="str">
        <f t="shared" ca="1" si="10"/>
        <v/>
      </c>
      <c r="AA10" s="41">
        <f t="shared" ref="AA10:AA13" ca="1" si="16">$Z$1+1</f>
        <v>42614</v>
      </c>
      <c r="AB10" s="9">
        <v>8</v>
      </c>
    </row>
    <row r="11" spans="2:29" ht="12" customHeight="1" x14ac:dyDescent="0.2">
      <c r="B11" s="89"/>
      <c r="C11" s="21" t="str">
        <f t="shared" ca="1" si="0"/>
        <v/>
      </c>
      <c r="D11" s="21" t="str">
        <f t="shared" ca="1" si="1"/>
        <v/>
      </c>
      <c r="E11" s="42" t="str">
        <f t="shared" ca="1" si="11"/>
        <v/>
      </c>
      <c r="F11" s="41">
        <f ca="1">$D$1+1</f>
        <v>42593</v>
      </c>
      <c r="G11" s="9">
        <v>8</v>
      </c>
      <c r="I11" s="89"/>
      <c r="J11" s="21" t="str">
        <f t="shared" ca="1" si="2"/>
        <v/>
      </c>
      <c r="K11" s="21" t="str">
        <f t="shared" ca="1" si="3"/>
        <v/>
      </c>
      <c r="L11" s="42" t="str">
        <f t="shared" ca="1" si="4"/>
        <v/>
      </c>
      <c r="M11" s="41">
        <f t="shared" ca="1" si="15"/>
        <v>42600</v>
      </c>
      <c r="N11" s="9">
        <v>8</v>
      </c>
      <c r="P11" s="89"/>
      <c r="Q11" s="21" t="str">
        <f t="shared" ca="1" si="5"/>
        <v/>
      </c>
      <c r="R11" s="21" t="str">
        <f t="shared" ca="1" si="6"/>
        <v/>
      </c>
      <c r="S11" s="42" t="str">
        <f t="shared" ca="1" si="7"/>
        <v/>
      </c>
      <c r="T11" s="41">
        <f ca="1">$S$1+1</f>
        <v>42607</v>
      </c>
      <c r="U11" s="9">
        <v>8</v>
      </c>
      <c r="W11" s="89"/>
      <c r="X11" s="21" t="str">
        <f t="shared" ca="1" si="8"/>
        <v/>
      </c>
      <c r="Y11" s="21" t="str">
        <f t="shared" ca="1" si="9"/>
        <v/>
      </c>
      <c r="Z11" s="42" t="str">
        <f t="shared" ca="1" si="10"/>
        <v/>
      </c>
      <c r="AA11" s="41">
        <f t="shared" ca="1" si="16"/>
        <v>42614</v>
      </c>
      <c r="AB11" s="9">
        <v>8</v>
      </c>
    </row>
    <row r="12" spans="2:29" ht="15" x14ac:dyDescent="0.25">
      <c r="B12" s="23"/>
      <c r="C12" s="21" t="str">
        <f t="shared" ca="1" si="0"/>
        <v/>
      </c>
      <c r="D12" s="21" t="str">
        <f t="shared" ca="1" si="1"/>
        <v/>
      </c>
      <c r="E12" s="42" t="str">
        <f t="shared" ca="1" si="11"/>
        <v/>
      </c>
      <c r="F12" s="41">
        <f ca="1">$D$1+1</f>
        <v>42593</v>
      </c>
      <c r="G12" s="9">
        <v>8</v>
      </c>
      <c r="I12" s="23"/>
      <c r="J12" s="21" t="str">
        <f t="shared" ca="1" si="2"/>
        <v/>
      </c>
      <c r="K12" s="21" t="str">
        <f t="shared" ca="1" si="3"/>
        <v/>
      </c>
      <c r="L12" s="42" t="str">
        <f t="shared" ca="1" si="4"/>
        <v/>
      </c>
      <c r="M12" s="41">
        <f t="shared" ca="1" si="15"/>
        <v>42600</v>
      </c>
      <c r="N12" s="9">
        <v>8</v>
      </c>
      <c r="P12" s="23"/>
      <c r="Q12" s="21" t="str">
        <f t="shared" ca="1" si="5"/>
        <v/>
      </c>
      <c r="R12" s="21" t="str">
        <f t="shared" ca="1" si="6"/>
        <v/>
      </c>
      <c r="S12" s="42" t="str">
        <f t="shared" ca="1" si="7"/>
        <v/>
      </c>
      <c r="T12" s="41">
        <f ca="1">$S$1+1</f>
        <v>42607</v>
      </c>
      <c r="U12" s="9">
        <v>8</v>
      </c>
      <c r="W12" s="23"/>
      <c r="X12" s="21" t="str">
        <f t="shared" ca="1" si="8"/>
        <v/>
      </c>
      <c r="Y12" s="21" t="str">
        <f t="shared" ca="1" si="9"/>
        <v/>
      </c>
      <c r="Z12" s="42" t="str">
        <f t="shared" ca="1" si="10"/>
        <v/>
      </c>
      <c r="AA12" s="41">
        <f t="shared" ca="1" si="16"/>
        <v>42614</v>
      </c>
      <c r="AB12" s="9">
        <v>8</v>
      </c>
    </row>
    <row r="13" spans="2:29" ht="15" x14ac:dyDescent="0.2">
      <c r="B13" s="29">
        <f ca="1">$D$1+1</f>
        <v>42593</v>
      </c>
      <c r="C13" s="25" t="str">
        <f t="shared" ca="1" si="0"/>
        <v/>
      </c>
      <c r="D13" s="25" t="str">
        <f t="shared" ca="1" si="1"/>
        <v/>
      </c>
      <c r="E13" s="43" t="str">
        <f t="shared" ca="1" si="11"/>
        <v/>
      </c>
      <c r="F13" s="41">
        <f ca="1">$D$1+1</f>
        <v>42593</v>
      </c>
      <c r="G13" s="9">
        <v>8</v>
      </c>
      <c r="I13" s="29">
        <f ca="1">M13</f>
        <v>42600</v>
      </c>
      <c r="J13" s="25" t="str">
        <f t="shared" ca="1" si="2"/>
        <v/>
      </c>
      <c r="K13" s="25" t="str">
        <f t="shared" ca="1" si="3"/>
        <v/>
      </c>
      <c r="L13" s="43" t="str">
        <f t="shared" ca="1" si="4"/>
        <v/>
      </c>
      <c r="M13" s="41">
        <f t="shared" ca="1" si="15"/>
        <v>42600</v>
      </c>
      <c r="N13" s="9">
        <v>8</v>
      </c>
      <c r="P13" s="29">
        <f ca="1">T13</f>
        <v>42607</v>
      </c>
      <c r="Q13" s="25" t="str">
        <f t="shared" ca="1" si="5"/>
        <v/>
      </c>
      <c r="R13" s="25" t="str">
        <f t="shared" ca="1" si="6"/>
        <v/>
      </c>
      <c r="S13" s="43" t="str">
        <f t="shared" ca="1" si="7"/>
        <v/>
      </c>
      <c r="T13" s="41">
        <f ca="1">$S$1+1</f>
        <v>42607</v>
      </c>
      <c r="U13" s="9">
        <v>8</v>
      </c>
      <c r="W13" s="29">
        <f ca="1">AA13</f>
        <v>42614</v>
      </c>
      <c r="X13" s="25" t="str">
        <f t="shared" ca="1" si="8"/>
        <v/>
      </c>
      <c r="Y13" s="25" t="str">
        <f t="shared" ca="1" si="9"/>
        <v/>
      </c>
      <c r="Z13" s="43" t="str">
        <f t="shared" ca="1" si="10"/>
        <v/>
      </c>
      <c r="AA13" s="41">
        <f t="shared" ca="1" si="16"/>
        <v>42614</v>
      </c>
      <c r="AB13" s="9">
        <v>8</v>
      </c>
    </row>
    <row r="14" spans="2:29" ht="15" x14ac:dyDescent="0.25">
      <c r="B14" s="76" t="str">
        <f ca="1">TEXT($D$1+2,"jjjj")</f>
        <v>vendredi</v>
      </c>
      <c r="C14" s="21" t="str">
        <f t="shared" ca="1" si="0"/>
        <v/>
      </c>
      <c r="D14" s="21" t="str">
        <f t="shared" ca="1" si="1"/>
        <v/>
      </c>
      <c r="E14" s="42" t="str">
        <f t="shared" ca="1" si="11"/>
        <v/>
      </c>
      <c r="F14" s="41">
        <f ca="1">$D$1+2</f>
        <v>42594</v>
      </c>
      <c r="G14" s="9">
        <v>13</v>
      </c>
      <c r="I14" s="76" t="str">
        <f ca="1">TEXT(M14,"jjjj")</f>
        <v>vendredi</v>
      </c>
      <c r="J14" s="21" t="str">
        <f t="shared" ca="1" si="2"/>
        <v/>
      </c>
      <c r="K14" s="21" t="str">
        <f t="shared" ca="1" si="3"/>
        <v/>
      </c>
      <c r="L14" s="42" t="str">
        <f t="shared" ca="1" si="4"/>
        <v/>
      </c>
      <c r="M14" s="41">
        <f ca="1">$D$1+9</f>
        <v>42601</v>
      </c>
      <c r="N14" s="9">
        <v>13</v>
      </c>
      <c r="P14" s="76" t="str">
        <f ca="1">TEXT(T14,"jjjj")</f>
        <v>vendredi</v>
      </c>
      <c r="Q14" s="21" t="str">
        <f t="shared" ca="1" si="5"/>
        <v/>
      </c>
      <c r="R14" s="21" t="str">
        <f t="shared" ca="1" si="6"/>
        <v/>
      </c>
      <c r="S14" s="42" t="str">
        <f t="shared" ca="1" si="7"/>
        <v/>
      </c>
      <c r="T14" s="41">
        <f ca="1">$S$1+2</f>
        <v>42608</v>
      </c>
      <c r="U14" s="9">
        <v>13</v>
      </c>
      <c r="W14" s="76" t="str">
        <f ca="1">TEXT(AA14,"jjjj")</f>
        <v>vendredi</v>
      </c>
      <c r="X14" s="21" t="str">
        <f t="shared" ca="1" si="8"/>
        <v/>
      </c>
      <c r="Y14" s="21" t="str">
        <f t="shared" ca="1" si="9"/>
        <v/>
      </c>
      <c r="Z14" s="42" t="str">
        <f t="shared" ca="1" si="10"/>
        <v/>
      </c>
      <c r="AA14" s="41">
        <f ca="1">$Z$1+2</f>
        <v>42615</v>
      </c>
      <c r="AB14" s="9">
        <v>13</v>
      </c>
    </row>
    <row r="15" spans="2:29" ht="12" customHeight="1" x14ac:dyDescent="0.2">
      <c r="B15" s="89" t="str">
        <f ca="1">TEXT($D$1+2,"j-mmm")</f>
        <v>12-août</v>
      </c>
      <c r="C15" s="21" t="str">
        <f t="shared" ca="1" si="0"/>
        <v/>
      </c>
      <c r="D15" s="21" t="str">
        <f t="shared" ca="1" si="1"/>
        <v/>
      </c>
      <c r="E15" s="42" t="str">
        <f t="shared" ca="1" si="11"/>
        <v/>
      </c>
      <c r="F15" s="41">
        <f ca="1">$D$1+2</f>
        <v>42594</v>
      </c>
      <c r="G15" s="9">
        <v>13</v>
      </c>
      <c r="I15" s="89" t="str">
        <f ca="1">TEXT(M15,"j-mmm")</f>
        <v>19-août</v>
      </c>
      <c r="J15" s="21" t="str">
        <f t="shared" ca="1" si="2"/>
        <v/>
      </c>
      <c r="K15" s="21" t="str">
        <f t="shared" ca="1" si="3"/>
        <v/>
      </c>
      <c r="L15" s="42" t="str">
        <f t="shared" ca="1" si="4"/>
        <v/>
      </c>
      <c r="M15" s="41">
        <f t="shared" ref="M15:M18" ca="1" si="17">$D$1+9</f>
        <v>42601</v>
      </c>
      <c r="N15" s="9">
        <v>13</v>
      </c>
      <c r="P15" s="89" t="str">
        <f ca="1">TEXT(T15,"j-mmm")</f>
        <v>26-août</v>
      </c>
      <c r="Q15" s="21" t="str">
        <f t="shared" ca="1" si="5"/>
        <v/>
      </c>
      <c r="R15" s="21" t="str">
        <f t="shared" ca="1" si="6"/>
        <v/>
      </c>
      <c r="S15" s="42" t="str">
        <f t="shared" ca="1" si="7"/>
        <v/>
      </c>
      <c r="T15" s="41">
        <f ca="1">$S$1+2</f>
        <v>42608</v>
      </c>
      <c r="U15" s="9">
        <v>13</v>
      </c>
      <c r="W15" s="89" t="str">
        <f ca="1">TEXT(AA15,"j-mmm")</f>
        <v>2-sept</v>
      </c>
      <c r="X15" s="21" t="str">
        <f t="shared" ca="1" si="8"/>
        <v/>
      </c>
      <c r="Y15" s="21" t="str">
        <f t="shared" ca="1" si="9"/>
        <v/>
      </c>
      <c r="Z15" s="42" t="str">
        <f t="shared" ca="1" si="10"/>
        <v/>
      </c>
      <c r="AA15" s="41">
        <f t="shared" ref="AA15:AA18" ca="1" si="18">$Z$1+2</f>
        <v>42615</v>
      </c>
      <c r="AB15" s="9">
        <v>13</v>
      </c>
    </row>
    <row r="16" spans="2:29" ht="12" customHeight="1" x14ac:dyDescent="0.2">
      <c r="B16" s="89"/>
      <c r="C16" s="21" t="str">
        <f t="shared" ca="1" si="0"/>
        <v/>
      </c>
      <c r="D16" s="21" t="str">
        <f t="shared" ca="1" si="1"/>
        <v/>
      </c>
      <c r="E16" s="42" t="str">
        <f t="shared" ca="1" si="11"/>
        <v/>
      </c>
      <c r="F16" s="41">
        <f ca="1">$D$1+2</f>
        <v>42594</v>
      </c>
      <c r="G16" s="9">
        <v>13</v>
      </c>
      <c r="I16" s="89"/>
      <c r="J16" s="21" t="str">
        <f t="shared" ca="1" si="2"/>
        <v/>
      </c>
      <c r="K16" s="21" t="str">
        <f t="shared" ca="1" si="3"/>
        <v/>
      </c>
      <c r="L16" s="42" t="str">
        <f t="shared" ca="1" si="4"/>
        <v/>
      </c>
      <c r="M16" s="41">
        <f t="shared" ca="1" si="17"/>
        <v>42601</v>
      </c>
      <c r="N16" s="9">
        <v>13</v>
      </c>
      <c r="P16" s="89"/>
      <c r="Q16" s="21" t="str">
        <f t="shared" ca="1" si="5"/>
        <v/>
      </c>
      <c r="R16" s="21" t="str">
        <f t="shared" ca="1" si="6"/>
        <v/>
      </c>
      <c r="S16" s="42" t="str">
        <f t="shared" ca="1" si="7"/>
        <v/>
      </c>
      <c r="T16" s="41">
        <f ca="1">$S$1+2</f>
        <v>42608</v>
      </c>
      <c r="U16" s="9">
        <v>13</v>
      </c>
      <c r="W16" s="89"/>
      <c r="X16" s="21" t="str">
        <f t="shared" ca="1" si="8"/>
        <v/>
      </c>
      <c r="Y16" s="21" t="str">
        <f t="shared" ca="1" si="9"/>
        <v/>
      </c>
      <c r="Z16" s="42" t="str">
        <f t="shared" ca="1" si="10"/>
        <v/>
      </c>
      <c r="AA16" s="41">
        <f t="shared" ca="1" si="18"/>
        <v>42615</v>
      </c>
      <c r="AB16" s="9">
        <v>13</v>
      </c>
    </row>
    <row r="17" spans="2:28" ht="15" x14ac:dyDescent="0.25">
      <c r="B17" s="23"/>
      <c r="C17" s="21" t="str">
        <f t="shared" ca="1" si="0"/>
        <v/>
      </c>
      <c r="D17" s="21" t="str">
        <f t="shared" ca="1" si="1"/>
        <v/>
      </c>
      <c r="E17" s="42" t="str">
        <f t="shared" ca="1" si="11"/>
        <v/>
      </c>
      <c r="F17" s="41">
        <f ca="1">$D$1+2</f>
        <v>42594</v>
      </c>
      <c r="G17" s="9">
        <v>13</v>
      </c>
      <c r="I17" s="23"/>
      <c r="J17" s="21" t="str">
        <f t="shared" ca="1" si="2"/>
        <v/>
      </c>
      <c r="K17" s="21" t="str">
        <f t="shared" ca="1" si="3"/>
        <v/>
      </c>
      <c r="L17" s="42" t="str">
        <f t="shared" ca="1" si="4"/>
        <v/>
      </c>
      <c r="M17" s="41">
        <f t="shared" ca="1" si="17"/>
        <v>42601</v>
      </c>
      <c r="N17" s="9">
        <v>13</v>
      </c>
      <c r="P17" s="23"/>
      <c r="Q17" s="21" t="str">
        <f t="shared" ca="1" si="5"/>
        <v/>
      </c>
      <c r="R17" s="21" t="str">
        <f t="shared" ca="1" si="6"/>
        <v/>
      </c>
      <c r="S17" s="42" t="str">
        <f t="shared" ca="1" si="7"/>
        <v/>
      </c>
      <c r="T17" s="41">
        <f ca="1">$S$1+2</f>
        <v>42608</v>
      </c>
      <c r="U17" s="9">
        <v>13</v>
      </c>
      <c r="W17" s="23"/>
      <c r="X17" s="21" t="str">
        <f t="shared" ca="1" si="8"/>
        <v/>
      </c>
      <c r="Y17" s="21" t="str">
        <f t="shared" ca="1" si="9"/>
        <v/>
      </c>
      <c r="Z17" s="42" t="str">
        <f t="shared" ca="1" si="10"/>
        <v/>
      </c>
      <c r="AA17" s="41">
        <f t="shared" ca="1" si="18"/>
        <v>42615</v>
      </c>
      <c r="AB17" s="9">
        <v>13</v>
      </c>
    </row>
    <row r="18" spans="2:28" ht="15" x14ac:dyDescent="0.2">
      <c r="B18" s="24">
        <f ca="1">$D$1+2</f>
        <v>42594</v>
      </c>
      <c r="C18" s="25" t="str">
        <f t="shared" ca="1" si="0"/>
        <v/>
      </c>
      <c r="D18" s="25" t="str">
        <f t="shared" ca="1" si="1"/>
        <v/>
      </c>
      <c r="E18" s="43" t="str">
        <f t="shared" ca="1" si="11"/>
        <v/>
      </c>
      <c r="F18" s="41">
        <f ca="1">$D$1+2</f>
        <v>42594</v>
      </c>
      <c r="G18" s="9">
        <v>13</v>
      </c>
      <c r="I18" s="24">
        <f ca="1">M18</f>
        <v>42601</v>
      </c>
      <c r="J18" s="25" t="str">
        <f t="shared" ca="1" si="2"/>
        <v/>
      </c>
      <c r="K18" s="25" t="str">
        <f t="shared" ca="1" si="3"/>
        <v/>
      </c>
      <c r="L18" s="43" t="str">
        <f t="shared" ca="1" si="4"/>
        <v/>
      </c>
      <c r="M18" s="41">
        <f t="shared" ca="1" si="17"/>
        <v>42601</v>
      </c>
      <c r="N18" s="9">
        <v>13</v>
      </c>
      <c r="P18" s="24">
        <f ca="1">T18</f>
        <v>42608</v>
      </c>
      <c r="Q18" s="25" t="str">
        <f t="shared" ca="1" si="5"/>
        <v/>
      </c>
      <c r="R18" s="25" t="str">
        <f t="shared" ca="1" si="6"/>
        <v/>
      </c>
      <c r="S18" s="43" t="str">
        <f t="shared" ca="1" si="7"/>
        <v/>
      </c>
      <c r="T18" s="41">
        <f ca="1">$S$1+2</f>
        <v>42608</v>
      </c>
      <c r="U18" s="9">
        <v>13</v>
      </c>
      <c r="W18" s="24">
        <f ca="1">AA18</f>
        <v>42615</v>
      </c>
      <c r="X18" s="25" t="str">
        <f t="shared" ca="1" si="8"/>
        <v/>
      </c>
      <c r="Y18" s="25" t="str">
        <f t="shared" ca="1" si="9"/>
        <v/>
      </c>
      <c r="Z18" s="43" t="str">
        <f t="shared" ca="1" si="10"/>
        <v/>
      </c>
      <c r="AA18" s="41">
        <f t="shared" ca="1" si="18"/>
        <v>42615</v>
      </c>
      <c r="AB18" s="9">
        <v>13</v>
      </c>
    </row>
    <row r="19" spans="2:28" ht="15" x14ac:dyDescent="0.25">
      <c r="B19" s="77" t="str">
        <f ca="1">TEXT($D$1+3,"jjjj")</f>
        <v>samedi</v>
      </c>
      <c r="C19" s="21" t="str">
        <f t="shared" ca="1" si="0"/>
        <v/>
      </c>
      <c r="D19" s="21" t="str">
        <f t="shared" ca="1" si="1"/>
        <v/>
      </c>
      <c r="E19" s="42" t="str">
        <f t="shared" ca="1" si="11"/>
        <v/>
      </c>
      <c r="F19" s="41">
        <f ca="1">$D$1+3</f>
        <v>42595</v>
      </c>
      <c r="G19" s="9">
        <v>18</v>
      </c>
      <c r="I19" s="77" t="str">
        <f ca="1">TEXT(M19,"jjjj")</f>
        <v>samedi</v>
      </c>
      <c r="J19" s="21" t="str">
        <f t="shared" ca="1" si="2"/>
        <v/>
      </c>
      <c r="K19" s="21" t="str">
        <f t="shared" ca="1" si="3"/>
        <v/>
      </c>
      <c r="L19" s="42" t="str">
        <f t="shared" ca="1" si="4"/>
        <v/>
      </c>
      <c r="M19" s="41">
        <f ca="1">$D$1+10</f>
        <v>42602</v>
      </c>
      <c r="N19" s="9">
        <v>18</v>
      </c>
      <c r="P19" s="77" t="str">
        <f ca="1">TEXT(T19,"jjjj")</f>
        <v>samedi</v>
      </c>
      <c r="Q19" s="21" t="str">
        <f t="shared" ca="1" si="5"/>
        <v/>
      </c>
      <c r="R19" s="21" t="str">
        <f t="shared" ca="1" si="6"/>
        <v/>
      </c>
      <c r="S19" s="42" t="str">
        <f t="shared" ca="1" si="7"/>
        <v/>
      </c>
      <c r="T19" s="41">
        <f ca="1">$S$1+3</f>
        <v>42609</v>
      </c>
      <c r="U19" s="9">
        <v>18</v>
      </c>
      <c r="W19" s="77" t="str">
        <f ca="1">TEXT(AA19,"jjjj")</f>
        <v>samedi</v>
      </c>
      <c r="X19" s="21" t="str">
        <f t="shared" ca="1" si="8"/>
        <v/>
      </c>
      <c r="Y19" s="21" t="str">
        <f t="shared" ca="1" si="9"/>
        <v/>
      </c>
      <c r="Z19" s="42" t="str">
        <f t="shared" ca="1" si="10"/>
        <v/>
      </c>
      <c r="AA19" s="41">
        <f ca="1">$Z$1+3</f>
        <v>42616</v>
      </c>
      <c r="AB19" s="9">
        <v>18</v>
      </c>
    </row>
    <row r="20" spans="2:28" ht="12" customHeight="1" x14ac:dyDescent="0.2">
      <c r="B20" s="89" t="str">
        <f ca="1">TEXT($D$1+3,"j-mmm")</f>
        <v>13-août</v>
      </c>
      <c r="C20" s="21" t="str">
        <f t="shared" ca="1" si="0"/>
        <v/>
      </c>
      <c r="D20" s="21" t="str">
        <f t="shared" ca="1" si="1"/>
        <v/>
      </c>
      <c r="E20" s="42" t="str">
        <f t="shared" ca="1" si="11"/>
        <v/>
      </c>
      <c r="F20" s="41">
        <f ca="1">$D$1+3</f>
        <v>42595</v>
      </c>
      <c r="G20" s="9">
        <v>18</v>
      </c>
      <c r="I20" s="89" t="str">
        <f ca="1">TEXT(M20,"j-mmm")</f>
        <v>20-août</v>
      </c>
      <c r="J20" s="21" t="str">
        <f t="shared" ca="1" si="2"/>
        <v/>
      </c>
      <c r="K20" s="21" t="str">
        <f t="shared" ca="1" si="3"/>
        <v/>
      </c>
      <c r="L20" s="42" t="str">
        <f t="shared" ca="1" si="4"/>
        <v/>
      </c>
      <c r="M20" s="41">
        <f t="shared" ref="M20:M23" ca="1" si="19">$D$1+10</f>
        <v>42602</v>
      </c>
      <c r="N20" s="9">
        <v>18</v>
      </c>
      <c r="P20" s="89" t="str">
        <f ca="1">TEXT(T20,"j-mmm")</f>
        <v>27-août</v>
      </c>
      <c r="Q20" s="21" t="str">
        <f t="shared" ca="1" si="5"/>
        <v/>
      </c>
      <c r="R20" s="21" t="str">
        <f t="shared" ca="1" si="6"/>
        <v/>
      </c>
      <c r="S20" s="42" t="str">
        <f t="shared" ca="1" si="7"/>
        <v/>
      </c>
      <c r="T20" s="41">
        <f ca="1">$S$1+3</f>
        <v>42609</v>
      </c>
      <c r="U20" s="9">
        <v>18</v>
      </c>
      <c r="W20" s="89" t="str">
        <f ca="1">TEXT(AA20,"j-mmm")</f>
        <v>3-sept</v>
      </c>
      <c r="X20" s="21" t="str">
        <f t="shared" ca="1" si="8"/>
        <v/>
      </c>
      <c r="Y20" s="21" t="str">
        <f t="shared" ca="1" si="9"/>
        <v/>
      </c>
      <c r="Z20" s="42" t="str">
        <f t="shared" ca="1" si="10"/>
        <v/>
      </c>
      <c r="AA20" s="41">
        <f t="shared" ref="AA20:AA23" ca="1" si="20">$Z$1+3</f>
        <v>42616</v>
      </c>
      <c r="AB20" s="9">
        <v>18</v>
      </c>
    </row>
    <row r="21" spans="2:28" ht="12" customHeight="1" x14ac:dyDescent="0.2">
      <c r="B21" s="89"/>
      <c r="C21" s="21" t="str">
        <f t="shared" ca="1" si="0"/>
        <v/>
      </c>
      <c r="D21" s="21" t="str">
        <f t="shared" ca="1" si="1"/>
        <v/>
      </c>
      <c r="E21" s="42" t="str">
        <f t="shared" ca="1" si="11"/>
        <v/>
      </c>
      <c r="F21" s="41">
        <f ca="1">$D$1+3</f>
        <v>42595</v>
      </c>
      <c r="G21" s="9">
        <v>18</v>
      </c>
      <c r="I21" s="89"/>
      <c r="J21" s="21" t="str">
        <f t="shared" ca="1" si="2"/>
        <v/>
      </c>
      <c r="K21" s="21" t="str">
        <f t="shared" ca="1" si="3"/>
        <v/>
      </c>
      <c r="L21" s="42" t="str">
        <f t="shared" ca="1" si="4"/>
        <v/>
      </c>
      <c r="M21" s="41">
        <f t="shared" ca="1" si="19"/>
        <v>42602</v>
      </c>
      <c r="N21" s="9">
        <v>18</v>
      </c>
      <c r="P21" s="89"/>
      <c r="Q21" s="21" t="str">
        <f t="shared" ca="1" si="5"/>
        <v/>
      </c>
      <c r="R21" s="21" t="str">
        <f t="shared" ca="1" si="6"/>
        <v/>
      </c>
      <c r="S21" s="42" t="str">
        <f t="shared" ca="1" si="7"/>
        <v/>
      </c>
      <c r="T21" s="41">
        <f ca="1">$S$1+3</f>
        <v>42609</v>
      </c>
      <c r="U21" s="9">
        <v>18</v>
      </c>
      <c r="W21" s="89"/>
      <c r="X21" s="21" t="str">
        <f t="shared" ca="1" si="8"/>
        <v/>
      </c>
      <c r="Y21" s="21" t="str">
        <f t="shared" ca="1" si="9"/>
        <v/>
      </c>
      <c r="Z21" s="42" t="str">
        <f t="shared" ca="1" si="10"/>
        <v/>
      </c>
      <c r="AA21" s="41">
        <f t="shared" ca="1" si="20"/>
        <v>42616</v>
      </c>
      <c r="AB21" s="9">
        <v>18</v>
      </c>
    </row>
    <row r="22" spans="2:28" ht="15" x14ac:dyDescent="0.25">
      <c r="B22" s="23"/>
      <c r="C22" s="21" t="str">
        <f t="shared" ca="1" si="0"/>
        <v/>
      </c>
      <c r="D22" s="21" t="str">
        <f t="shared" ca="1" si="1"/>
        <v/>
      </c>
      <c r="E22" s="42" t="str">
        <f t="shared" ca="1" si="11"/>
        <v/>
      </c>
      <c r="F22" s="41">
        <f ca="1">$D$1+3</f>
        <v>42595</v>
      </c>
      <c r="G22" s="9">
        <v>18</v>
      </c>
      <c r="I22" s="23"/>
      <c r="J22" s="21" t="str">
        <f t="shared" ca="1" si="2"/>
        <v/>
      </c>
      <c r="K22" s="21" t="str">
        <f t="shared" ca="1" si="3"/>
        <v/>
      </c>
      <c r="L22" s="42" t="str">
        <f t="shared" ca="1" si="4"/>
        <v/>
      </c>
      <c r="M22" s="41">
        <f t="shared" ca="1" si="19"/>
        <v>42602</v>
      </c>
      <c r="N22" s="9">
        <v>18</v>
      </c>
      <c r="P22" s="23"/>
      <c r="Q22" s="21" t="str">
        <f t="shared" ca="1" si="5"/>
        <v/>
      </c>
      <c r="R22" s="21" t="str">
        <f t="shared" ca="1" si="6"/>
        <v/>
      </c>
      <c r="S22" s="42" t="str">
        <f t="shared" ca="1" si="7"/>
        <v/>
      </c>
      <c r="T22" s="41">
        <f ca="1">$S$1+3</f>
        <v>42609</v>
      </c>
      <c r="U22" s="9">
        <v>18</v>
      </c>
      <c r="W22" s="23"/>
      <c r="X22" s="21" t="str">
        <f t="shared" ca="1" si="8"/>
        <v/>
      </c>
      <c r="Y22" s="21" t="str">
        <f t="shared" ca="1" si="9"/>
        <v/>
      </c>
      <c r="Z22" s="42" t="str">
        <f t="shared" ca="1" si="10"/>
        <v/>
      </c>
      <c r="AA22" s="41">
        <f t="shared" ca="1" si="20"/>
        <v>42616</v>
      </c>
      <c r="AB22" s="9">
        <v>18</v>
      </c>
    </row>
    <row r="23" spans="2:28" ht="15" x14ac:dyDescent="0.2">
      <c r="B23" s="31">
        <f ca="1">$D$1+3</f>
        <v>42595</v>
      </c>
      <c r="C23" s="25" t="str">
        <f t="shared" ca="1" si="0"/>
        <v/>
      </c>
      <c r="D23" s="25" t="str">
        <f t="shared" ca="1" si="1"/>
        <v/>
      </c>
      <c r="E23" s="43" t="str">
        <f t="shared" ca="1" si="11"/>
        <v/>
      </c>
      <c r="F23" s="41">
        <f ca="1">$D$1+3</f>
        <v>42595</v>
      </c>
      <c r="G23" s="9">
        <v>18</v>
      </c>
      <c r="I23" s="31">
        <f ca="1">M23</f>
        <v>42602</v>
      </c>
      <c r="J23" s="25" t="str">
        <f t="shared" ca="1" si="2"/>
        <v/>
      </c>
      <c r="K23" s="25" t="str">
        <f t="shared" ca="1" si="3"/>
        <v/>
      </c>
      <c r="L23" s="43" t="str">
        <f t="shared" ca="1" si="4"/>
        <v/>
      </c>
      <c r="M23" s="41">
        <f t="shared" ca="1" si="19"/>
        <v>42602</v>
      </c>
      <c r="N23" s="9">
        <v>18</v>
      </c>
      <c r="P23" s="31">
        <f ca="1">T23</f>
        <v>42609</v>
      </c>
      <c r="Q23" s="25" t="str">
        <f t="shared" ca="1" si="5"/>
        <v/>
      </c>
      <c r="R23" s="25" t="str">
        <f t="shared" ca="1" si="6"/>
        <v/>
      </c>
      <c r="S23" s="43" t="str">
        <f t="shared" ca="1" si="7"/>
        <v/>
      </c>
      <c r="T23" s="41">
        <f ca="1">$S$1+3</f>
        <v>42609</v>
      </c>
      <c r="U23" s="9">
        <v>18</v>
      </c>
      <c r="W23" s="31">
        <f ca="1">AA23</f>
        <v>42616</v>
      </c>
      <c r="X23" s="25" t="str">
        <f t="shared" ca="1" si="8"/>
        <v/>
      </c>
      <c r="Y23" s="25" t="str">
        <f t="shared" ca="1" si="9"/>
        <v/>
      </c>
      <c r="Z23" s="43" t="str">
        <f t="shared" ca="1" si="10"/>
        <v/>
      </c>
      <c r="AA23" s="41">
        <f t="shared" ca="1" si="20"/>
        <v>42616</v>
      </c>
      <c r="AB23" s="9">
        <v>18</v>
      </c>
    </row>
    <row r="24" spans="2:28" ht="15" x14ac:dyDescent="0.25">
      <c r="B24" s="78" t="str">
        <f ca="1">TEXT($D$1+4,"jjjj")</f>
        <v>dimanche</v>
      </c>
      <c r="C24" s="21" t="str">
        <f t="shared" ca="1" si="0"/>
        <v/>
      </c>
      <c r="D24" s="21" t="str">
        <f t="shared" ca="1" si="1"/>
        <v/>
      </c>
      <c r="E24" s="42" t="str">
        <f t="shared" ca="1" si="11"/>
        <v/>
      </c>
      <c r="F24" s="41">
        <f ca="1">$D$1+4</f>
        <v>42596</v>
      </c>
      <c r="G24" s="9">
        <v>23</v>
      </c>
      <c r="I24" s="78" t="str">
        <f ca="1">TEXT(M24,"jjjj")</f>
        <v>dimanche</v>
      </c>
      <c r="J24" s="21" t="str">
        <f t="shared" ca="1" si="2"/>
        <v/>
      </c>
      <c r="K24" s="21" t="str">
        <f t="shared" ca="1" si="3"/>
        <v/>
      </c>
      <c r="L24" s="42" t="str">
        <f t="shared" ca="1" si="4"/>
        <v/>
      </c>
      <c r="M24" s="41">
        <f ca="1">$D$1+11</f>
        <v>42603</v>
      </c>
      <c r="N24" s="9">
        <v>23</v>
      </c>
      <c r="P24" s="78" t="str">
        <f ca="1">TEXT(T24,"jjjj")</f>
        <v>dimanche</v>
      </c>
      <c r="Q24" s="21" t="str">
        <f t="shared" ca="1" si="5"/>
        <v/>
      </c>
      <c r="R24" s="21" t="str">
        <f t="shared" ca="1" si="6"/>
        <v/>
      </c>
      <c r="S24" s="42" t="str">
        <f t="shared" ca="1" si="7"/>
        <v/>
      </c>
      <c r="T24" s="41">
        <f ca="1">$S$1+4</f>
        <v>42610</v>
      </c>
      <c r="U24" s="9">
        <v>23</v>
      </c>
      <c r="W24" s="78" t="str">
        <f ca="1">TEXT(AA24,"jjjj")</f>
        <v>dimanche</v>
      </c>
      <c r="X24" s="21" t="str">
        <f t="shared" ca="1" si="8"/>
        <v/>
      </c>
      <c r="Y24" s="21" t="str">
        <f t="shared" ca="1" si="9"/>
        <v/>
      </c>
      <c r="Z24" s="42" t="str">
        <f t="shared" ca="1" si="10"/>
        <v/>
      </c>
      <c r="AA24" s="41">
        <f ca="1">$Z$1+4</f>
        <v>42617</v>
      </c>
      <c r="AB24" s="9">
        <v>23</v>
      </c>
    </row>
    <row r="25" spans="2:28" ht="12" customHeight="1" x14ac:dyDescent="0.2">
      <c r="B25" s="89" t="str">
        <f ca="1">TEXT($D$1+4,"j-mmm")</f>
        <v>14-août</v>
      </c>
      <c r="C25" s="21" t="str">
        <f t="shared" ca="1" si="0"/>
        <v/>
      </c>
      <c r="D25" s="21" t="str">
        <f t="shared" ca="1" si="1"/>
        <v/>
      </c>
      <c r="E25" s="42" t="str">
        <f t="shared" ca="1" si="11"/>
        <v/>
      </c>
      <c r="F25" s="41">
        <f ca="1">$D$1+4</f>
        <v>42596</v>
      </c>
      <c r="G25" s="9">
        <v>23</v>
      </c>
      <c r="I25" s="89" t="str">
        <f ca="1">TEXT(M25,"j-mmm")</f>
        <v>21-août</v>
      </c>
      <c r="J25" s="21" t="str">
        <f t="shared" ca="1" si="2"/>
        <v/>
      </c>
      <c r="K25" s="21" t="str">
        <f t="shared" ca="1" si="3"/>
        <v/>
      </c>
      <c r="L25" s="42" t="str">
        <f t="shared" ca="1" si="4"/>
        <v/>
      </c>
      <c r="M25" s="41">
        <f t="shared" ref="M25:M28" ca="1" si="21">$D$1+11</f>
        <v>42603</v>
      </c>
      <c r="N25" s="9">
        <v>23</v>
      </c>
      <c r="P25" s="89" t="str">
        <f ca="1">TEXT(T25,"j-mmm")</f>
        <v>28-août</v>
      </c>
      <c r="Q25" s="21" t="str">
        <f t="shared" ca="1" si="5"/>
        <v/>
      </c>
      <c r="R25" s="21" t="str">
        <f t="shared" ca="1" si="6"/>
        <v/>
      </c>
      <c r="S25" s="42" t="str">
        <f t="shared" ca="1" si="7"/>
        <v/>
      </c>
      <c r="T25" s="41">
        <f ca="1">$S$1+4</f>
        <v>42610</v>
      </c>
      <c r="U25" s="9">
        <v>23</v>
      </c>
      <c r="W25" s="89" t="str">
        <f ca="1">TEXT(AA25,"j-mmm")</f>
        <v>4-sept</v>
      </c>
      <c r="X25" s="21" t="str">
        <f t="shared" ca="1" si="8"/>
        <v/>
      </c>
      <c r="Y25" s="21" t="str">
        <f t="shared" ca="1" si="9"/>
        <v/>
      </c>
      <c r="Z25" s="42" t="str">
        <f t="shared" ca="1" si="10"/>
        <v/>
      </c>
      <c r="AA25" s="41">
        <f t="shared" ref="AA25:AA28" ca="1" si="22">$Z$1+4</f>
        <v>42617</v>
      </c>
      <c r="AB25" s="9">
        <v>23</v>
      </c>
    </row>
    <row r="26" spans="2:28" ht="12" customHeight="1" x14ac:dyDescent="0.2">
      <c r="B26" s="89"/>
      <c r="C26" s="21" t="str">
        <f t="shared" ca="1" si="0"/>
        <v/>
      </c>
      <c r="D26" s="21" t="str">
        <f t="shared" ca="1" si="1"/>
        <v/>
      </c>
      <c r="E26" s="42" t="str">
        <f t="shared" ca="1" si="11"/>
        <v/>
      </c>
      <c r="F26" s="41">
        <f ca="1">$D$1+4</f>
        <v>42596</v>
      </c>
      <c r="G26" s="9">
        <v>23</v>
      </c>
      <c r="I26" s="89"/>
      <c r="J26" s="21" t="str">
        <f t="shared" ca="1" si="2"/>
        <v/>
      </c>
      <c r="K26" s="21" t="str">
        <f t="shared" ca="1" si="3"/>
        <v/>
      </c>
      <c r="L26" s="42" t="str">
        <f t="shared" ca="1" si="4"/>
        <v/>
      </c>
      <c r="M26" s="41">
        <f t="shared" ca="1" si="21"/>
        <v>42603</v>
      </c>
      <c r="N26" s="9">
        <v>23</v>
      </c>
      <c r="P26" s="89"/>
      <c r="Q26" s="21" t="str">
        <f t="shared" ca="1" si="5"/>
        <v/>
      </c>
      <c r="R26" s="21" t="str">
        <f t="shared" ca="1" si="6"/>
        <v/>
      </c>
      <c r="S26" s="42" t="str">
        <f t="shared" ca="1" si="7"/>
        <v/>
      </c>
      <c r="T26" s="41">
        <f ca="1">$S$1+4</f>
        <v>42610</v>
      </c>
      <c r="U26" s="9">
        <v>23</v>
      </c>
      <c r="W26" s="89"/>
      <c r="X26" s="21" t="str">
        <f t="shared" ca="1" si="8"/>
        <v/>
      </c>
      <c r="Y26" s="21" t="str">
        <f t="shared" ca="1" si="9"/>
        <v/>
      </c>
      <c r="Z26" s="42" t="str">
        <f t="shared" ca="1" si="10"/>
        <v/>
      </c>
      <c r="AA26" s="41">
        <f t="shared" ca="1" si="22"/>
        <v>42617</v>
      </c>
      <c r="AB26" s="9">
        <v>23</v>
      </c>
    </row>
    <row r="27" spans="2:28" ht="15" x14ac:dyDescent="0.25">
      <c r="B27" s="23"/>
      <c r="C27" s="21" t="str">
        <f t="shared" ca="1" si="0"/>
        <v/>
      </c>
      <c r="D27" s="21" t="str">
        <f t="shared" ca="1" si="1"/>
        <v/>
      </c>
      <c r="E27" s="42" t="str">
        <f t="shared" ca="1" si="11"/>
        <v/>
      </c>
      <c r="F27" s="41">
        <f ca="1">$D$1+4</f>
        <v>42596</v>
      </c>
      <c r="G27" s="9">
        <v>23</v>
      </c>
      <c r="I27" s="23"/>
      <c r="J27" s="21" t="str">
        <f t="shared" ca="1" si="2"/>
        <v/>
      </c>
      <c r="K27" s="21" t="str">
        <f t="shared" ca="1" si="3"/>
        <v/>
      </c>
      <c r="L27" s="42" t="str">
        <f t="shared" ca="1" si="4"/>
        <v/>
      </c>
      <c r="M27" s="41">
        <f t="shared" ca="1" si="21"/>
        <v>42603</v>
      </c>
      <c r="N27" s="9">
        <v>23</v>
      </c>
      <c r="P27" s="23"/>
      <c r="Q27" s="21" t="str">
        <f t="shared" ca="1" si="5"/>
        <v/>
      </c>
      <c r="R27" s="21" t="str">
        <f t="shared" ca="1" si="6"/>
        <v/>
      </c>
      <c r="S27" s="42" t="str">
        <f t="shared" ca="1" si="7"/>
        <v/>
      </c>
      <c r="T27" s="41">
        <f ca="1">$S$1+4</f>
        <v>42610</v>
      </c>
      <c r="U27" s="9">
        <v>23</v>
      </c>
      <c r="W27" s="23"/>
      <c r="X27" s="21" t="str">
        <f t="shared" ca="1" si="8"/>
        <v/>
      </c>
      <c r="Y27" s="21" t="str">
        <f t="shared" ca="1" si="9"/>
        <v/>
      </c>
      <c r="Z27" s="42" t="str">
        <f t="shared" ca="1" si="10"/>
        <v/>
      </c>
      <c r="AA27" s="41">
        <f t="shared" ca="1" si="22"/>
        <v>42617</v>
      </c>
      <c r="AB27" s="9">
        <v>23</v>
      </c>
    </row>
    <row r="28" spans="2:28" ht="15" x14ac:dyDescent="0.2">
      <c r="B28" s="33">
        <f ca="1">$D$1+4</f>
        <v>42596</v>
      </c>
      <c r="C28" s="25" t="str">
        <f t="shared" ca="1" si="0"/>
        <v/>
      </c>
      <c r="D28" s="25" t="str">
        <f t="shared" ca="1" si="1"/>
        <v/>
      </c>
      <c r="E28" s="43" t="str">
        <f t="shared" ca="1" si="11"/>
        <v/>
      </c>
      <c r="F28" s="41">
        <f ca="1">$D$1+4</f>
        <v>42596</v>
      </c>
      <c r="G28" s="9">
        <v>23</v>
      </c>
      <c r="I28" s="33">
        <f ca="1">M28</f>
        <v>42603</v>
      </c>
      <c r="J28" s="25" t="str">
        <f t="shared" ca="1" si="2"/>
        <v/>
      </c>
      <c r="K28" s="25" t="str">
        <f t="shared" ca="1" si="3"/>
        <v/>
      </c>
      <c r="L28" s="43" t="str">
        <f t="shared" ca="1" si="4"/>
        <v/>
      </c>
      <c r="M28" s="41">
        <f t="shared" ca="1" si="21"/>
        <v>42603</v>
      </c>
      <c r="N28" s="9">
        <v>23</v>
      </c>
      <c r="P28" s="33">
        <f ca="1">T28</f>
        <v>42610</v>
      </c>
      <c r="Q28" s="25" t="str">
        <f t="shared" ca="1" si="5"/>
        <v/>
      </c>
      <c r="R28" s="25" t="str">
        <f t="shared" ca="1" si="6"/>
        <v/>
      </c>
      <c r="S28" s="43" t="str">
        <f t="shared" ca="1" si="7"/>
        <v/>
      </c>
      <c r="T28" s="41">
        <f ca="1">$S$1+4</f>
        <v>42610</v>
      </c>
      <c r="U28" s="9">
        <v>23</v>
      </c>
      <c r="W28" s="33">
        <f ca="1">AA28</f>
        <v>42617</v>
      </c>
      <c r="X28" s="25" t="str">
        <f t="shared" ca="1" si="8"/>
        <v/>
      </c>
      <c r="Y28" s="25" t="str">
        <f t="shared" ca="1" si="9"/>
        <v/>
      </c>
      <c r="Z28" s="43" t="str">
        <f t="shared" ca="1" si="10"/>
        <v/>
      </c>
      <c r="AA28" s="41">
        <f t="shared" ca="1" si="22"/>
        <v>42617</v>
      </c>
      <c r="AB28" s="9">
        <v>23</v>
      </c>
    </row>
    <row r="29" spans="2:28" ht="15" x14ac:dyDescent="0.25">
      <c r="B29" s="77" t="str">
        <f ca="1">TEXT($D$1+5,"jjjj")</f>
        <v>lundi</v>
      </c>
      <c r="C29" s="21" t="str">
        <f t="shared" ca="1" si="0"/>
        <v/>
      </c>
      <c r="D29" s="21" t="str">
        <f t="shared" ca="1" si="1"/>
        <v/>
      </c>
      <c r="E29" s="42" t="str">
        <f t="shared" ca="1" si="11"/>
        <v/>
      </c>
      <c r="F29" s="41">
        <f ca="1">$D$1+5</f>
        <v>42597</v>
      </c>
      <c r="G29" s="9">
        <v>28</v>
      </c>
      <c r="I29" s="77" t="str">
        <f ca="1">TEXT(M29,"jjjj")</f>
        <v>lundi</v>
      </c>
      <c r="J29" s="21" t="str">
        <f t="shared" ca="1" si="2"/>
        <v/>
      </c>
      <c r="K29" s="21" t="str">
        <f t="shared" ca="1" si="3"/>
        <v/>
      </c>
      <c r="L29" s="42" t="str">
        <f t="shared" ca="1" si="4"/>
        <v/>
      </c>
      <c r="M29" s="41">
        <f ca="1">$D$1+12</f>
        <v>42604</v>
      </c>
      <c r="N29" s="9">
        <v>28</v>
      </c>
      <c r="P29" s="77" t="str">
        <f ca="1">TEXT(T29,"jjjj")</f>
        <v>lundi</v>
      </c>
      <c r="Q29" s="21" t="str">
        <f t="shared" ca="1" si="5"/>
        <v/>
      </c>
      <c r="R29" s="21" t="str">
        <f t="shared" ca="1" si="6"/>
        <v/>
      </c>
      <c r="S29" s="42" t="str">
        <f t="shared" ca="1" si="7"/>
        <v/>
      </c>
      <c r="T29" s="41">
        <f ca="1">$S$1+5</f>
        <v>42611</v>
      </c>
      <c r="U29" s="9">
        <v>28</v>
      </c>
      <c r="W29" s="77" t="str">
        <f ca="1">TEXT(AA29,"jjjj")</f>
        <v>lundi</v>
      </c>
      <c r="X29" s="21" t="str">
        <f t="shared" ca="1" si="8"/>
        <v/>
      </c>
      <c r="Y29" s="21" t="str">
        <f t="shared" ca="1" si="9"/>
        <v/>
      </c>
      <c r="Z29" s="42" t="str">
        <f t="shared" ca="1" si="10"/>
        <v/>
      </c>
      <c r="AA29" s="41">
        <f ca="1">$Z$1+5</f>
        <v>42618</v>
      </c>
      <c r="AB29" s="9">
        <v>28</v>
      </c>
    </row>
    <row r="30" spans="2:28" ht="12" customHeight="1" x14ac:dyDescent="0.2">
      <c r="B30" s="89" t="str">
        <f ca="1">TEXT($D$1+5,"j-mmm")</f>
        <v>15-août</v>
      </c>
      <c r="C30" s="21" t="str">
        <f t="shared" ca="1" si="0"/>
        <v/>
      </c>
      <c r="D30" s="21" t="str">
        <f t="shared" ca="1" si="1"/>
        <v/>
      </c>
      <c r="E30" s="42" t="str">
        <f t="shared" ca="1" si="11"/>
        <v/>
      </c>
      <c r="F30" s="41">
        <f ca="1">$D$1+5</f>
        <v>42597</v>
      </c>
      <c r="G30" s="9">
        <v>28</v>
      </c>
      <c r="I30" s="89" t="str">
        <f ca="1">TEXT(M30,"j-mmm")</f>
        <v>22-août</v>
      </c>
      <c r="J30" s="21" t="str">
        <f t="shared" ca="1" si="2"/>
        <v/>
      </c>
      <c r="K30" s="21" t="str">
        <f t="shared" ca="1" si="3"/>
        <v/>
      </c>
      <c r="L30" s="42" t="str">
        <f t="shared" ca="1" si="4"/>
        <v/>
      </c>
      <c r="M30" s="41">
        <f t="shared" ref="M30:M33" ca="1" si="23">$D$1+12</f>
        <v>42604</v>
      </c>
      <c r="N30" s="9">
        <v>28</v>
      </c>
      <c r="P30" s="89" t="str">
        <f ca="1">TEXT(T30,"j-mmm")</f>
        <v>29-août</v>
      </c>
      <c r="Q30" s="21" t="str">
        <f t="shared" ca="1" si="5"/>
        <v/>
      </c>
      <c r="R30" s="21" t="str">
        <f t="shared" ca="1" si="6"/>
        <v/>
      </c>
      <c r="S30" s="42" t="str">
        <f t="shared" ca="1" si="7"/>
        <v/>
      </c>
      <c r="T30" s="41">
        <f ca="1">$S$1+5</f>
        <v>42611</v>
      </c>
      <c r="U30" s="9">
        <v>28</v>
      </c>
      <c r="W30" s="89" t="str">
        <f ca="1">TEXT(AA30,"j-mmm")</f>
        <v>5-sept</v>
      </c>
      <c r="X30" s="21" t="str">
        <f t="shared" ca="1" si="8"/>
        <v/>
      </c>
      <c r="Y30" s="21" t="str">
        <f t="shared" ca="1" si="9"/>
        <v/>
      </c>
      <c r="Z30" s="42" t="str">
        <f t="shared" ca="1" si="10"/>
        <v/>
      </c>
      <c r="AA30" s="41">
        <f t="shared" ref="AA30:AA33" ca="1" si="24">$Z$1+5</f>
        <v>42618</v>
      </c>
      <c r="AB30" s="9">
        <v>28</v>
      </c>
    </row>
    <row r="31" spans="2:28" ht="12" customHeight="1" x14ac:dyDescent="0.2">
      <c r="B31" s="89"/>
      <c r="C31" s="21" t="str">
        <f t="shared" ca="1" si="0"/>
        <v/>
      </c>
      <c r="D31" s="21" t="str">
        <f t="shared" ca="1" si="1"/>
        <v/>
      </c>
      <c r="E31" s="42" t="str">
        <f t="shared" ca="1" si="11"/>
        <v/>
      </c>
      <c r="F31" s="41">
        <f ca="1">$D$1+5</f>
        <v>42597</v>
      </c>
      <c r="G31" s="9">
        <v>28</v>
      </c>
      <c r="I31" s="89"/>
      <c r="J31" s="21" t="str">
        <f t="shared" ca="1" si="2"/>
        <v/>
      </c>
      <c r="K31" s="21" t="str">
        <f t="shared" ca="1" si="3"/>
        <v/>
      </c>
      <c r="L31" s="42" t="str">
        <f t="shared" ca="1" si="4"/>
        <v/>
      </c>
      <c r="M31" s="41">
        <f t="shared" ca="1" si="23"/>
        <v>42604</v>
      </c>
      <c r="N31" s="9">
        <v>28</v>
      </c>
      <c r="P31" s="89"/>
      <c r="Q31" s="21" t="str">
        <f t="shared" ca="1" si="5"/>
        <v/>
      </c>
      <c r="R31" s="21" t="str">
        <f t="shared" ca="1" si="6"/>
        <v/>
      </c>
      <c r="S31" s="42" t="str">
        <f t="shared" ca="1" si="7"/>
        <v/>
      </c>
      <c r="T31" s="41">
        <f ca="1">$S$1+5</f>
        <v>42611</v>
      </c>
      <c r="U31" s="9">
        <v>28</v>
      </c>
      <c r="W31" s="89"/>
      <c r="X31" s="21" t="str">
        <f t="shared" ca="1" si="8"/>
        <v/>
      </c>
      <c r="Y31" s="21" t="str">
        <f t="shared" ca="1" si="9"/>
        <v/>
      </c>
      <c r="Z31" s="42" t="str">
        <f t="shared" ca="1" si="10"/>
        <v/>
      </c>
      <c r="AA31" s="41">
        <f t="shared" ca="1" si="24"/>
        <v>42618</v>
      </c>
      <c r="AB31" s="9">
        <v>28</v>
      </c>
    </row>
    <row r="32" spans="2:28" ht="15" x14ac:dyDescent="0.25">
      <c r="B32" s="23"/>
      <c r="C32" s="21" t="str">
        <f t="shared" ca="1" si="0"/>
        <v/>
      </c>
      <c r="D32" s="21" t="str">
        <f t="shared" ca="1" si="1"/>
        <v/>
      </c>
      <c r="E32" s="42" t="str">
        <f t="shared" ca="1" si="11"/>
        <v/>
      </c>
      <c r="F32" s="41">
        <f ca="1">$D$1+5</f>
        <v>42597</v>
      </c>
      <c r="G32" s="9">
        <v>28</v>
      </c>
      <c r="I32" s="23"/>
      <c r="J32" s="21" t="str">
        <f t="shared" ca="1" si="2"/>
        <v/>
      </c>
      <c r="K32" s="21" t="str">
        <f t="shared" ca="1" si="3"/>
        <v/>
      </c>
      <c r="L32" s="42" t="str">
        <f t="shared" ca="1" si="4"/>
        <v/>
      </c>
      <c r="M32" s="41">
        <f t="shared" ca="1" si="23"/>
        <v>42604</v>
      </c>
      <c r="N32" s="9">
        <v>28</v>
      </c>
      <c r="P32" s="23"/>
      <c r="Q32" s="21" t="str">
        <f t="shared" ca="1" si="5"/>
        <v/>
      </c>
      <c r="R32" s="21" t="str">
        <f t="shared" ca="1" si="6"/>
        <v/>
      </c>
      <c r="S32" s="42" t="str">
        <f t="shared" ca="1" si="7"/>
        <v/>
      </c>
      <c r="T32" s="41">
        <f ca="1">$S$1+5</f>
        <v>42611</v>
      </c>
      <c r="U32" s="9">
        <v>28</v>
      </c>
      <c r="W32" s="23"/>
      <c r="X32" s="21" t="str">
        <f t="shared" ca="1" si="8"/>
        <v/>
      </c>
      <c r="Y32" s="21" t="str">
        <f t="shared" ca="1" si="9"/>
        <v/>
      </c>
      <c r="Z32" s="42" t="str">
        <f t="shared" ca="1" si="10"/>
        <v/>
      </c>
      <c r="AA32" s="41">
        <f t="shared" ca="1" si="24"/>
        <v>42618</v>
      </c>
      <c r="AB32" s="9">
        <v>28</v>
      </c>
    </row>
    <row r="33" spans="2:28" ht="15" x14ac:dyDescent="0.2">
      <c r="B33" s="31">
        <f ca="1">$D$1+5</f>
        <v>42597</v>
      </c>
      <c r="C33" s="25" t="str">
        <f t="shared" ca="1" si="0"/>
        <v/>
      </c>
      <c r="D33" s="25" t="str">
        <f t="shared" ca="1" si="1"/>
        <v/>
      </c>
      <c r="E33" s="43" t="str">
        <f t="shared" ca="1" si="11"/>
        <v/>
      </c>
      <c r="F33" s="41">
        <f ca="1">$D$1+5</f>
        <v>42597</v>
      </c>
      <c r="G33" s="9">
        <v>28</v>
      </c>
      <c r="I33" s="31">
        <f ca="1">M33</f>
        <v>42604</v>
      </c>
      <c r="J33" s="25" t="str">
        <f t="shared" ca="1" si="2"/>
        <v/>
      </c>
      <c r="K33" s="25" t="str">
        <f t="shared" ca="1" si="3"/>
        <v/>
      </c>
      <c r="L33" s="43" t="str">
        <f t="shared" ca="1" si="4"/>
        <v/>
      </c>
      <c r="M33" s="41">
        <f t="shared" ca="1" si="23"/>
        <v>42604</v>
      </c>
      <c r="N33" s="9">
        <v>28</v>
      </c>
      <c r="P33" s="31">
        <f ca="1">T33</f>
        <v>42611</v>
      </c>
      <c r="Q33" s="25" t="str">
        <f t="shared" ca="1" si="5"/>
        <v/>
      </c>
      <c r="R33" s="25" t="str">
        <f t="shared" ca="1" si="6"/>
        <v/>
      </c>
      <c r="S33" s="43" t="str">
        <f t="shared" ca="1" si="7"/>
        <v/>
      </c>
      <c r="T33" s="41">
        <f ca="1">$S$1+5</f>
        <v>42611</v>
      </c>
      <c r="U33" s="9">
        <v>28</v>
      </c>
      <c r="W33" s="31">
        <f ca="1">AA33</f>
        <v>42618</v>
      </c>
      <c r="X33" s="25" t="str">
        <f t="shared" ca="1" si="8"/>
        <v/>
      </c>
      <c r="Y33" s="25" t="str">
        <f t="shared" ca="1" si="9"/>
        <v/>
      </c>
      <c r="Z33" s="43" t="str">
        <f t="shared" ca="1" si="10"/>
        <v/>
      </c>
      <c r="AA33" s="41">
        <f t="shared" ca="1" si="24"/>
        <v>42618</v>
      </c>
      <c r="AB33" s="9">
        <v>28</v>
      </c>
    </row>
    <row r="34" spans="2:28" ht="15" x14ac:dyDescent="0.25">
      <c r="B34" s="77" t="str">
        <f ca="1">TEXT($D$1+6,"jjjj")</f>
        <v>mardi</v>
      </c>
      <c r="C34" s="21" t="str">
        <f t="shared" ca="1" si="0"/>
        <v/>
      </c>
      <c r="D34" s="21" t="str">
        <f t="shared" ca="1" si="1"/>
        <v/>
      </c>
      <c r="E34" s="42" t="str">
        <f t="shared" ca="1" si="11"/>
        <v/>
      </c>
      <c r="F34" s="41">
        <f ca="1">$D$1+6</f>
        <v>42598</v>
      </c>
      <c r="G34" s="9">
        <v>33</v>
      </c>
      <c r="I34" s="77" t="str">
        <f ca="1">TEXT(M34,"jjjj")</f>
        <v>mardi</v>
      </c>
      <c r="J34" s="21" t="str">
        <f t="shared" ca="1" si="2"/>
        <v/>
      </c>
      <c r="K34" s="21" t="str">
        <f t="shared" ca="1" si="3"/>
        <v/>
      </c>
      <c r="L34" s="42" t="str">
        <f t="shared" ca="1" si="4"/>
        <v/>
      </c>
      <c r="M34" s="41">
        <f ca="1">$D$1+13</f>
        <v>42605</v>
      </c>
      <c r="N34" s="9">
        <v>33</v>
      </c>
      <c r="P34" s="77" t="str">
        <f ca="1">TEXT(T34,"jjjj")</f>
        <v>mardi</v>
      </c>
      <c r="Q34" s="21" t="str">
        <f t="shared" ca="1" si="5"/>
        <v/>
      </c>
      <c r="R34" s="21" t="str">
        <f t="shared" ca="1" si="6"/>
        <v/>
      </c>
      <c r="S34" s="42" t="str">
        <f t="shared" ca="1" si="7"/>
        <v/>
      </c>
      <c r="T34" s="41">
        <f ca="1">$S$1+6</f>
        <v>42612</v>
      </c>
      <c r="U34" s="9">
        <v>33</v>
      </c>
      <c r="W34" s="77" t="str">
        <f ca="1">TEXT(AA34,"jjjj")</f>
        <v>mardi</v>
      </c>
      <c r="X34" s="21" t="str">
        <f t="shared" ca="1" si="8"/>
        <v/>
      </c>
      <c r="Y34" s="21" t="str">
        <f t="shared" ca="1" si="9"/>
        <v/>
      </c>
      <c r="Z34" s="42" t="str">
        <f t="shared" ca="1" si="10"/>
        <v/>
      </c>
      <c r="AA34" s="41">
        <f ca="1">$Z$1+6</f>
        <v>42619</v>
      </c>
      <c r="AB34" s="9">
        <v>33</v>
      </c>
    </row>
    <row r="35" spans="2:28" ht="12" customHeight="1" x14ac:dyDescent="0.2">
      <c r="B35" s="99" t="str">
        <f ca="1">TEXT($D$1+6,"j-mmm")</f>
        <v>16-août</v>
      </c>
      <c r="C35" s="21" t="str">
        <f t="shared" ca="1" si="0"/>
        <v/>
      </c>
      <c r="D35" s="21" t="str">
        <f t="shared" ca="1" si="1"/>
        <v/>
      </c>
      <c r="E35" s="42" t="str">
        <f t="shared" ca="1" si="11"/>
        <v/>
      </c>
      <c r="F35" s="41">
        <f ca="1">$D$1+6</f>
        <v>42598</v>
      </c>
      <c r="G35" s="9">
        <v>33</v>
      </c>
      <c r="I35" s="99" t="str">
        <f ca="1">TEXT(M35,"j-mmm")</f>
        <v>23-août</v>
      </c>
      <c r="J35" s="21" t="str">
        <f t="shared" ca="1" si="2"/>
        <v/>
      </c>
      <c r="K35" s="21" t="str">
        <f t="shared" ca="1" si="3"/>
        <v/>
      </c>
      <c r="L35" s="42" t="str">
        <f t="shared" ca="1" si="4"/>
        <v/>
      </c>
      <c r="M35" s="41">
        <f t="shared" ref="M35:M38" ca="1" si="25">$D$1+13</f>
        <v>42605</v>
      </c>
      <c r="N35" s="9">
        <v>33</v>
      </c>
      <c r="P35" s="99" t="str">
        <f ca="1">TEXT(T35,"j-mmm")</f>
        <v>30-août</v>
      </c>
      <c r="Q35" s="21" t="str">
        <f t="shared" ca="1" si="5"/>
        <v/>
      </c>
      <c r="R35" s="21" t="str">
        <f t="shared" ca="1" si="6"/>
        <v/>
      </c>
      <c r="S35" s="42" t="str">
        <f t="shared" ca="1" si="7"/>
        <v/>
      </c>
      <c r="T35" s="41">
        <f ca="1">$S$1+6</f>
        <v>42612</v>
      </c>
      <c r="U35" s="9">
        <v>33</v>
      </c>
      <c r="W35" s="99" t="str">
        <f ca="1">TEXT(AA35,"j-mmm")</f>
        <v>6-sept</v>
      </c>
      <c r="X35" s="21" t="str">
        <f t="shared" ca="1" si="8"/>
        <v/>
      </c>
      <c r="Y35" s="21" t="str">
        <f t="shared" ca="1" si="9"/>
        <v/>
      </c>
      <c r="Z35" s="42" t="str">
        <f t="shared" ca="1" si="10"/>
        <v/>
      </c>
      <c r="AA35" s="41">
        <f t="shared" ref="AA35:AA38" ca="1" si="26">$Z$1+6</f>
        <v>42619</v>
      </c>
      <c r="AB35" s="9">
        <v>33</v>
      </c>
    </row>
    <row r="36" spans="2:28" ht="12" customHeight="1" x14ac:dyDescent="0.2">
      <c r="B36" s="99"/>
      <c r="C36" s="21" t="str">
        <f t="shared" ca="1" si="0"/>
        <v/>
      </c>
      <c r="D36" s="21" t="str">
        <f t="shared" ca="1" si="1"/>
        <v/>
      </c>
      <c r="E36" s="42" t="str">
        <f t="shared" ca="1" si="11"/>
        <v/>
      </c>
      <c r="F36" s="41">
        <f ca="1">$D$1+6</f>
        <v>42598</v>
      </c>
      <c r="G36" s="9">
        <v>33</v>
      </c>
      <c r="I36" s="99"/>
      <c r="J36" s="21" t="str">
        <f t="shared" ca="1" si="2"/>
        <v/>
      </c>
      <c r="K36" s="21" t="str">
        <f t="shared" ca="1" si="3"/>
        <v/>
      </c>
      <c r="L36" s="42" t="str">
        <f t="shared" ca="1" si="4"/>
        <v/>
      </c>
      <c r="M36" s="41">
        <f t="shared" ca="1" si="25"/>
        <v>42605</v>
      </c>
      <c r="N36" s="9">
        <v>33</v>
      </c>
      <c r="P36" s="99"/>
      <c r="Q36" s="21" t="str">
        <f t="shared" ca="1" si="5"/>
        <v/>
      </c>
      <c r="R36" s="21" t="str">
        <f t="shared" ca="1" si="6"/>
        <v/>
      </c>
      <c r="S36" s="42" t="str">
        <f t="shared" ca="1" si="7"/>
        <v/>
      </c>
      <c r="T36" s="41">
        <f ca="1">$S$1+6</f>
        <v>42612</v>
      </c>
      <c r="U36" s="9">
        <v>33</v>
      </c>
      <c r="W36" s="99"/>
      <c r="X36" s="21" t="str">
        <f t="shared" ca="1" si="8"/>
        <v/>
      </c>
      <c r="Y36" s="21" t="str">
        <f t="shared" ca="1" si="9"/>
        <v/>
      </c>
      <c r="Z36" s="42" t="str">
        <f t="shared" ca="1" si="10"/>
        <v/>
      </c>
      <c r="AA36" s="41">
        <f t="shared" ca="1" si="26"/>
        <v>42619</v>
      </c>
      <c r="AB36" s="9">
        <v>33</v>
      </c>
    </row>
    <row r="37" spans="2:28" ht="15" x14ac:dyDescent="0.25">
      <c r="B37" s="23"/>
      <c r="C37" s="21" t="str">
        <f t="shared" ca="1" si="0"/>
        <v/>
      </c>
      <c r="D37" s="21" t="str">
        <f t="shared" ca="1" si="1"/>
        <v/>
      </c>
      <c r="E37" s="42" t="str">
        <f t="shared" ca="1" si="11"/>
        <v/>
      </c>
      <c r="F37" s="41">
        <f ca="1">$D$1+6</f>
        <v>42598</v>
      </c>
      <c r="G37" s="9">
        <v>33</v>
      </c>
      <c r="I37" s="23"/>
      <c r="J37" s="21" t="str">
        <f t="shared" ca="1" si="2"/>
        <v/>
      </c>
      <c r="K37" s="21" t="str">
        <f t="shared" ca="1" si="3"/>
        <v/>
      </c>
      <c r="L37" s="42" t="str">
        <f t="shared" ca="1" si="4"/>
        <v/>
      </c>
      <c r="M37" s="41">
        <f t="shared" ca="1" si="25"/>
        <v>42605</v>
      </c>
      <c r="N37" s="9">
        <v>33</v>
      </c>
      <c r="P37" s="23"/>
      <c r="Q37" s="21" t="str">
        <f t="shared" ca="1" si="5"/>
        <v/>
      </c>
      <c r="R37" s="21" t="str">
        <f t="shared" ca="1" si="6"/>
        <v/>
      </c>
      <c r="S37" s="42" t="str">
        <f t="shared" ca="1" si="7"/>
        <v/>
      </c>
      <c r="T37" s="41">
        <f ca="1">$S$1+6</f>
        <v>42612</v>
      </c>
      <c r="U37" s="9">
        <v>33</v>
      </c>
      <c r="W37" s="23"/>
      <c r="X37" s="21" t="str">
        <f t="shared" ca="1" si="8"/>
        <v/>
      </c>
      <c r="Y37" s="21" t="str">
        <f t="shared" ca="1" si="9"/>
        <v/>
      </c>
      <c r="Z37" s="42" t="str">
        <f t="shared" ca="1" si="10"/>
        <v/>
      </c>
      <c r="AA37" s="41">
        <f t="shared" ca="1" si="26"/>
        <v>42619</v>
      </c>
      <c r="AB37" s="9">
        <v>33</v>
      </c>
    </row>
    <row r="38" spans="2:28" ht="15" x14ac:dyDescent="0.2">
      <c r="B38" s="31">
        <f ca="1">$D$1+6</f>
        <v>42598</v>
      </c>
      <c r="C38" s="25" t="str">
        <f t="shared" ca="1" si="0"/>
        <v/>
      </c>
      <c r="D38" s="25" t="str">
        <f t="shared" ca="1" si="1"/>
        <v/>
      </c>
      <c r="E38" s="43" t="str">
        <f t="shared" ca="1" si="11"/>
        <v/>
      </c>
      <c r="F38" s="41">
        <f ca="1">$D$1+6</f>
        <v>42598</v>
      </c>
      <c r="G38" s="9">
        <v>33</v>
      </c>
      <c r="I38" s="31">
        <f ca="1">M38</f>
        <v>42605</v>
      </c>
      <c r="J38" s="25" t="str">
        <f t="shared" ca="1" si="2"/>
        <v/>
      </c>
      <c r="K38" s="25" t="str">
        <f t="shared" ca="1" si="3"/>
        <v/>
      </c>
      <c r="L38" s="43" t="str">
        <f t="shared" ca="1" si="4"/>
        <v/>
      </c>
      <c r="M38" s="41">
        <f t="shared" ca="1" si="25"/>
        <v>42605</v>
      </c>
      <c r="N38" s="9">
        <v>33</v>
      </c>
      <c r="P38" s="31">
        <f ca="1">T38</f>
        <v>42612</v>
      </c>
      <c r="Q38" s="25" t="str">
        <f t="shared" ca="1" si="5"/>
        <v/>
      </c>
      <c r="R38" s="25" t="str">
        <f t="shared" ca="1" si="6"/>
        <v/>
      </c>
      <c r="S38" s="43" t="str">
        <f t="shared" ca="1" si="7"/>
        <v/>
      </c>
      <c r="T38" s="41">
        <f ca="1">$S$1+6</f>
        <v>42612</v>
      </c>
      <c r="U38" s="9">
        <v>33</v>
      </c>
      <c r="W38" s="31">
        <f ca="1">AA38</f>
        <v>42619</v>
      </c>
      <c r="X38" s="25" t="str">
        <f t="shared" ca="1" si="8"/>
        <v/>
      </c>
      <c r="Y38" s="25" t="str">
        <f t="shared" ca="1" si="9"/>
        <v/>
      </c>
      <c r="Z38" s="43" t="str">
        <f t="shared" ca="1" si="10"/>
        <v/>
      </c>
      <c r="AA38" s="41">
        <f t="shared" ca="1" si="26"/>
        <v>42619</v>
      </c>
      <c r="AB38" s="9">
        <v>33</v>
      </c>
    </row>
    <row r="39" spans="2:28" x14ac:dyDescent="0.2"/>
    <row r="40" spans="2:28" x14ac:dyDescent="0.2"/>
  </sheetData>
  <sheetProtection sheet="1" objects="1" scenarios="1" selectLockedCells="1"/>
  <mergeCells count="36">
    <mergeCell ref="B35:B36"/>
    <mergeCell ref="I35:I36"/>
    <mergeCell ref="P35:P36"/>
    <mergeCell ref="W35:W36"/>
    <mergeCell ref="B25:B26"/>
    <mergeCell ref="I25:I26"/>
    <mergeCell ref="P25:P26"/>
    <mergeCell ref="W25:W26"/>
    <mergeCell ref="B30:B31"/>
    <mergeCell ref="I30:I31"/>
    <mergeCell ref="P30:P31"/>
    <mergeCell ref="W30:W31"/>
    <mergeCell ref="B15:B16"/>
    <mergeCell ref="I15:I16"/>
    <mergeCell ref="P15:P16"/>
    <mergeCell ref="W15:W16"/>
    <mergeCell ref="B20:B21"/>
    <mergeCell ref="I20:I21"/>
    <mergeCell ref="P20:P21"/>
    <mergeCell ref="W20:W21"/>
    <mergeCell ref="B5:B6"/>
    <mergeCell ref="I5:I6"/>
    <mergeCell ref="P5:P6"/>
    <mergeCell ref="W5:W6"/>
    <mergeCell ref="B10:B11"/>
    <mergeCell ref="I10:I11"/>
    <mergeCell ref="P10:P11"/>
    <mergeCell ref="W10:W11"/>
    <mergeCell ref="C2:E2"/>
    <mergeCell ref="J2:L2"/>
    <mergeCell ref="Q2:S2"/>
    <mergeCell ref="X2:Z2"/>
    <mergeCell ref="C3:E3"/>
    <mergeCell ref="J3:L3"/>
    <mergeCell ref="Q3:S3"/>
    <mergeCell ref="X3:Z3"/>
  </mergeCells>
  <conditionalFormatting sqref="C4:E38">
    <cfRule type="expression" dxfId="288" priority="77">
      <formula>WEEKDAY($F4,2)&gt;5</formula>
    </cfRule>
    <cfRule type="expression" dxfId="287" priority="78">
      <formula>COUNTIF(Fériés,$F4)&gt;0</formula>
    </cfRule>
  </conditionalFormatting>
  <conditionalFormatting sqref="C9:E13">
    <cfRule type="expression" dxfId="286" priority="69">
      <formula>OR(Fériés=#REF!,JoursFériés2014=#REF!,JoursFériés2015=#REF!)</formula>
    </cfRule>
    <cfRule type="expression" dxfId="285" priority="70">
      <formula>OR(#REF!="samedi",#REF!="dimanche")</formula>
    </cfRule>
  </conditionalFormatting>
  <conditionalFormatting sqref="C19:E23">
    <cfRule type="expression" dxfId="284" priority="71">
      <formula>OR(Fériés=#REF!,JoursFériés2014=#REF!,JoursFériés2015=#REF!)</formula>
    </cfRule>
    <cfRule type="expression" dxfId="283" priority="72">
      <formula>OR(#REF!="samedi",#REF!="dimanche")</formula>
    </cfRule>
  </conditionalFormatting>
  <conditionalFormatting sqref="C24:E28">
    <cfRule type="expression" dxfId="282" priority="73">
      <formula>OR(Fériés=#REF!,JoursFériés2014=#REF!,JoursFériés2015=#REF!)</formula>
    </cfRule>
    <cfRule type="expression" dxfId="281" priority="74">
      <formula>OR(#REF!="samedi",#REF!="dimanche")</formula>
    </cfRule>
  </conditionalFormatting>
  <conditionalFormatting sqref="C29:D33">
    <cfRule type="expression" dxfId="280" priority="75">
      <formula>OR(#REF!="samedi",#REF!="dimanche")</formula>
    </cfRule>
    <cfRule type="expression" dxfId="279" priority="76">
      <formula>OR(Fériés=#REF!,JoursFériés2014=#REF!,JoursFériés2015=#REF!)</formula>
    </cfRule>
  </conditionalFormatting>
  <conditionalFormatting sqref="C14:E18 E19:E23">
    <cfRule type="expression" dxfId="278" priority="67">
      <formula>OR(Fériés=#REF!,JoursFériés2014=#REF!,JoursFériés2015=#REF!)</formula>
    </cfRule>
    <cfRule type="expression" dxfId="277" priority="68">
      <formula>OR(#REF!="samedi",#REF!="dimanche")</formula>
    </cfRule>
  </conditionalFormatting>
  <conditionalFormatting sqref="E29:E33">
    <cfRule type="expression" dxfId="276" priority="65">
      <formula>OR(Fériés=#REF!,JoursFériés2014=#REF!,JoursFériés2015=#REF!)</formula>
    </cfRule>
    <cfRule type="expression" dxfId="275" priority="66">
      <formula>OR(#REF!="samedi",#REF!="dimanche")</formula>
    </cfRule>
  </conditionalFormatting>
  <conditionalFormatting sqref="Q9:S13">
    <cfRule type="expression" dxfId="274" priority="56">
      <formula>OR(Fériés=#REF!,JoursFériés2014=#REF!,JoursFériés2015=#REF!)</formula>
    </cfRule>
    <cfRule type="expression" dxfId="273" priority="57">
      <formula>OR(#REF!="samedi",#REF!="dimanche")</formula>
    </cfRule>
  </conditionalFormatting>
  <conditionalFormatting sqref="Q19:S23">
    <cfRule type="expression" dxfId="272" priority="58">
      <formula>OR(Fériés=#REF!,JoursFériés2014=#REF!,JoursFériés2015=#REF!)</formula>
    </cfRule>
    <cfRule type="expression" dxfId="271" priority="59">
      <formula>OR(#REF!="samedi",#REF!="dimanche")</formula>
    </cfRule>
  </conditionalFormatting>
  <conditionalFormatting sqref="Q24:S28">
    <cfRule type="expression" dxfId="270" priority="60">
      <formula>OR(Fériés=#REF!,JoursFériés2014=#REF!,JoursFériés2015=#REF!)</formula>
    </cfRule>
    <cfRule type="expression" dxfId="269" priority="61">
      <formula>OR(#REF!="samedi",#REF!="dimanche")</formula>
    </cfRule>
  </conditionalFormatting>
  <conditionalFormatting sqref="Q4:S38">
    <cfRule type="expression" dxfId="268" priority="55">
      <formula>WEEKDAY($T4,2)&gt;5</formula>
    </cfRule>
    <cfRule type="expression" dxfId="267" priority="64">
      <formula>COUNTIF(Fériés,$T4)&gt;0</formula>
    </cfRule>
  </conditionalFormatting>
  <conditionalFormatting sqref="Q29:R33">
    <cfRule type="expression" dxfId="266" priority="62">
      <formula>OR(#REF!="samedi",#REF!="dimanche")</formula>
    </cfRule>
    <cfRule type="expression" dxfId="265" priority="63">
      <formula>OR(Fériés=#REF!,JoursFériés2014=#REF!,JoursFériés2015=#REF!)</formula>
    </cfRule>
  </conditionalFormatting>
  <conditionalFormatting sqref="Q14:S18">
    <cfRule type="expression" dxfId="264" priority="53">
      <formula>OR(Fériés=#REF!,JoursFériés2014=#REF!,JoursFériés2015=#REF!)</formula>
    </cfRule>
    <cfRule type="expression" dxfId="263" priority="54">
      <formula>OR(#REF!="samedi",#REF!="dimanche")</formula>
    </cfRule>
  </conditionalFormatting>
  <conditionalFormatting sqref="S29:S33">
    <cfRule type="expression" dxfId="262" priority="51">
      <formula>OR(Fériés=#REF!,JoursFériés2014=#REF!,JoursFériés2015=#REF!)</formula>
    </cfRule>
    <cfRule type="expression" dxfId="261" priority="52">
      <formula>OR(#REF!="samedi",#REF!="dimanche")</formula>
    </cfRule>
  </conditionalFormatting>
  <conditionalFormatting sqref="C34:E38">
    <cfRule type="expression" dxfId="260" priority="49">
      <formula>WEEKDAY($L34,2)&gt;5</formula>
    </cfRule>
  </conditionalFormatting>
  <conditionalFormatting sqref="C34:E38">
    <cfRule type="expression" dxfId="259" priority="50">
      <formula>COUNTIF(Fériés,$L34)&gt;0</formula>
    </cfRule>
  </conditionalFormatting>
  <conditionalFormatting sqref="E34:E38">
    <cfRule type="expression" dxfId="258" priority="47">
      <formula>OR(Fériés=#REF!,JoursFériés2014=#REF!,JoursFériés2015=#REF!)</formula>
    </cfRule>
    <cfRule type="expression" dxfId="257" priority="48">
      <formula>OR(#REF!="samedi",#REF!="dimanche")</formula>
    </cfRule>
  </conditionalFormatting>
  <conditionalFormatting sqref="Q34:S38">
    <cfRule type="expression" dxfId="256" priority="45">
      <formula>WEEKDAY($L34,2)&gt;5</formula>
    </cfRule>
  </conditionalFormatting>
  <conditionalFormatting sqref="Q34:S38">
    <cfRule type="expression" dxfId="255" priority="46">
      <formula>COUNTIF(Fériés,$L34)&gt;0</formula>
    </cfRule>
  </conditionalFormatting>
  <conditionalFormatting sqref="Q34:R38">
    <cfRule type="expression" dxfId="254" priority="43">
      <formula>OR(#REF!="samedi",#REF!="dimanche")</formula>
    </cfRule>
    <cfRule type="expression" dxfId="253" priority="44">
      <formula>OR(Fériés=#REF!,JoursFériés2014=#REF!,JoursFériés2015=#REF!)</formula>
    </cfRule>
  </conditionalFormatting>
  <conditionalFormatting sqref="S34:S38">
    <cfRule type="expression" dxfId="252" priority="41">
      <formula>OR(Fériés=#REF!,JoursFériés2014=#REF!,JoursFériés2015=#REF!)</formula>
    </cfRule>
    <cfRule type="expression" dxfId="251" priority="42">
      <formula>OR(#REF!="samedi",#REF!="dimanche")</formula>
    </cfRule>
  </conditionalFormatting>
  <conditionalFormatting sqref="J4:L38">
    <cfRule type="expression" dxfId="250" priority="39">
      <formula>WEEKDAY($M4,2)&gt;5</formula>
    </cfRule>
    <cfRule type="expression" dxfId="249" priority="40">
      <formula>COUNTIF(Fériés,$M4)&gt;0</formula>
    </cfRule>
  </conditionalFormatting>
  <conditionalFormatting sqref="J9:L13">
    <cfRule type="expression" dxfId="248" priority="31">
      <formula>OR(Fériés=#REF!,JoursFériés2014=#REF!,JoursFériés2015=#REF!)</formula>
    </cfRule>
    <cfRule type="expression" dxfId="247" priority="32">
      <formula>OR(#REF!="samedi",#REF!="dimanche")</formula>
    </cfRule>
  </conditionalFormatting>
  <conditionalFormatting sqref="J19:L23">
    <cfRule type="expression" dxfId="246" priority="33">
      <formula>OR(Fériés=#REF!,JoursFériés2014=#REF!,JoursFériés2015=#REF!)</formula>
    </cfRule>
    <cfRule type="expression" dxfId="245" priority="34">
      <formula>OR(#REF!="samedi",#REF!="dimanche")</formula>
    </cfRule>
  </conditionalFormatting>
  <conditionalFormatting sqref="J24:L28">
    <cfRule type="expression" dxfId="244" priority="35">
      <formula>OR(Fériés=#REF!,JoursFériés2014=#REF!,JoursFériés2015=#REF!)</formula>
    </cfRule>
    <cfRule type="expression" dxfId="243" priority="36">
      <formula>OR(#REF!="samedi",#REF!="dimanche")</formula>
    </cfRule>
  </conditionalFormatting>
  <conditionalFormatting sqref="J29:K33">
    <cfRule type="expression" dxfId="242" priority="37">
      <formula>OR(#REF!="samedi",#REF!="dimanche")</formula>
    </cfRule>
    <cfRule type="expression" dxfId="241" priority="38">
      <formula>OR(Fériés=#REF!,JoursFériés2014=#REF!,JoursFériés2015=#REF!)</formula>
    </cfRule>
  </conditionalFormatting>
  <conditionalFormatting sqref="J14:L18">
    <cfRule type="expression" dxfId="240" priority="29">
      <formula>OR(Fériés=#REF!,JoursFériés2014=#REF!,JoursFériés2015=#REF!)</formula>
    </cfRule>
    <cfRule type="expression" dxfId="239" priority="30">
      <formula>OR(#REF!="samedi",#REF!="dimanche")</formula>
    </cfRule>
  </conditionalFormatting>
  <conditionalFormatting sqref="L29:L33">
    <cfRule type="expression" dxfId="238" priority="27">
      <formula>OR(Fériés=#REF!,JoursFériés2014=#REF!,JoursFériés2015=#REF!)</formula>
    </cfRule>
    <cfRule type="expression" dxfId="237" priority="28">
      <formula>OR(#REF!="samedi",#REF!="dimanche")</formula>
    </cfRule>
  </conditionalFormatting>
  <conditionalFormatting sqref="J34:L38">
    <cfRule type="expression" dxfId="236" priority="25">
      <formula>WEEKDAY($L34,2)&gt;5</formula>
    </cfRule>
  </conditionalFormatting>
  <conditionalFormatting sqref="J34:L38">
    <cfRule type="expression" dxfId="235" priority="26">
      <formula>COUNTIF(Fériés,$L34)&gt;0</formula>
    </cfRule>
  </conditionalFormatting>
  <conditionalFormatting sqref="L34:L38">
    <cfRule type="expression" dxfId="234" priority="23">
      <formula>OR(Fériés=#REF!,JoursFériés2014=#REF!,JoursFériés2015=#REF!)</formula>
    </cfRule>
    <cfRule type="expression" dxfId="233" priority="24">
      <formula>OR(#REF!="samedi",#REF!="dimanche")</formula>
    </cfRule>
  </conditionalFormatting>
  <conditionalFormatting sqref="X9:Z13">
    <cfRule type="expression" dxfId="232" priority="14">
      <formula>OR(Fériés=#REF!,JoursFériés2014=#REF!,JoursFériés2015=#REF!)</formula>
    </cfRule>
    <cfRule type="expression" dxfId="231" priority="15">
      <formula>OR(#REF!="samedi",#REF!="dimanche")</formula>
    </cfRule>
  </conditionalFormatting>
  <conditionalFormatting sqref="X19:Z23">
    <cfRule type="expression" dxfId="230" priority="16">
      <formula>OR(Fériés=#REF!,JoursFériés2014=#REF!,JoursFériés2015=#REF!)</formula>
    </cfRule>
    <cfRule type="expression" dxfId="229" priority="17">
      <formula>OR(#REF!="samedi",#REF!="dimanche")</formula>
    </cfRule>
  </conditionalFormatting>
  <conditionalFormatting sqref="X24:Z28">
    <cfRule type="expression" dxfId="228" priority="18">
      <formula>OR(Fériés=#REF!,JoursFériés2014=#REF!,JoursFériés2015=#REF!)</formula>
    </cfRule>
    <cfRule type="expression" dxfId="227" priority="19">
      <formula>OR(#REF!="samedi",#REF!="dimanche")</formula>
    </cfRule>
  </conditionalFormatting>
  <conditionalFormatting sqref="X4:Z38">
    <cfRule type="expression" dxfId="226" priority="13">
      <formula>WEEKDAY($AA4,2)&gt;5</formula>
    </cfRule>
    <cfRule type="expression" dxfId="225" priority="22">
      <formula>COUNTIF(Fériés,$AA4)&gt;0</formula>
    </cfRule>
  </conditionalFormatting>
  <conditionalFormatting sqref="X29:Y33">
    <cfRule type="expression" dxfId="224" priority="20">
      <formula>OR(#REF!="samedi",#REF!="dimanche")</formula>
    </cfRule>
    <cfRule type="expression" dxfId="223" priority="21">
      <formula>OR(Fériés=#REF!,JoursFériés2014=#REF!,JoursFériés2015=#REF!)</formula>
    </cfRule>
  </conditionalFormatting>
  <conditionalFormatting sqref="X14:Z18">
    <cfRule type="expression" dxfId="222" priority="11">
      <formula>OR(Fériés=#REF!,JoursFériés2014=#REF!,JoursFériés2015=#REF!)</formula>
    </cfRule>
    <cfRule type="expression" dxfId="221" priority="12">
      <formula>OR(#REF!="samedi",#REF!="dimanche")</formula>
    </cfRule>
  </conditionalFormatting>
  <conditionalFormatting sqref="Z29:Z33">
    <cfRule type="expression" dxfId="220" priority="9">
      <formula>OR(Fériés=#REF!,JoursFériés2014=#REF!,JoursFériés2015=#REF!)</formula>
    </cfRule>
    <cfRule type="expression" dxfId="219" priority="10">
      <formula>OR(#REF!="samedi",#REF!="dimanche")</formula>
    </cfRule>
  </conditionalFormatting>
  <conditionalFormatting sqref="X34:Z38">
    <cfRule type="expression" dxfId="218" priority="7">
      <formula>WEEKDAY($L34,2)&gt;5</formula>
    </cfRule>
  </conditionalFormatting>
  <conditionalFormatting sqref="X34:Z38">
    <cfRule type="expression" dxfId="217" priority="8">
      <formula>COUNTIF(Fériés,$L34)&gt;0</formula>
    </cfRule>
  </conditionalFormatting>
  <conditionalFormatting sqref="X34:Y38">
    <cfRule type="expression" dxfId="216" priority="5">
      <formula>OR(#REF!="samedi",#REF!="dimanche")</formula>
    </cfRule>
    <cfRule type="expression" dxfId="215" priority="6">
      <formula>OR(Fériés=#REF!,JoursFériés2014=#REF!,JoursFériés2015=#REF!)</formula>
    </cfRule>
  </conditionalFormatting>
  <conditionalFormatting sqref="Z34:Z38">
    <cfRule type="expression" dxfId="214" priority="3">
      <formula>OR(Fériés=#REF!,JoursFériés2014=#REF!,JoursFériés2015=#REF!)</formula>
    </cfRule>
    <cfRule type="expression" dxfId="213" priority="4">
      <formula>OR(#REF!="samedi",#REF!="dimanche")</formula>
    </cfRule>
  </conditionalFormatting>
  <conditionalFormatting sqref="E19:E23">
    <cfRule type="expression" dxfId="212" priority="1">
      <formula>OR(Fériés=#REF!,JoursFériés2014=#REF!,JoursFériés2015=#REF!)</formula>
    </cfRule>
    <cfRule type="expression" dxfId="211" priority="2">
      <formula>OR(#REF!="samedi",#REF!="dimanche")</formula>
    </cfRule>
  </conditionalFormatting>
  <dataValidations count="1">
    <dataValidation type="list" allowBlank="1" showInputMessage="1" showErrorMessage="1" sqref="C2:E2">
      <formula1>Salles</formula1>
    </dataValidation>
  </dataValidations>
  <pageMargins left="0.7" right="0.7" top="0.75" bottom="0.75" header="0.3" footer="0.3"/>
  <pageSetup paperSize="9" orientation="portrait" r:id="rId1"/>
  <ignoredErrors>
    <ignoredError sqref="D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Scroll Bar 1">
              <controlPr locked="0" defaultSize="0" print="0" autoPict="0">
                <anchor moveWithCells="1">
                  <from>
                    <xdr:col>2</xdr:col>
                    <xdr:colOff>200025</xdr:colOff>
                    <xdr:row>0</xdr:row>
                    <xdr:rowOff>133350</xdr:rowOff>
                  </from>
                  <to>
                    <xdr:col>4</xdr:col>
                    <xdr:colOff>2552700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J68"/>
  <sheetViews>
    <sheetView showGridLines="0" showRowColHeaders="0" zoomScale="50" zoomScaleNormal="50" workbookViewId="0">
      <selection activeCell="C2" sqref="C2:E2"/>
    </sheetView>
  </sheetViews>
  <sheetFormatPr baseColWidth="10" defaultColWidth="0" defaultRowHeight="12" zeroHeight="1" x14ac:dyDescent="0.2"/>
  <cols>
    <col min="1" max="1" width="3.83203125" customWidth="1"/>
    <col min="2" max="2" width="14.33203125" style="9" customWidth="1"/>
    <col min="3" max="4" width="5.83203125" style="36" customWidth="1"/>
    <col min="5" max="5" width="45.5" style="9" customWidth="1"/>
    <col min="6" max="6" width="17.1640625" style="9" hidden="1" customWidth="1"/>
    <col min="7" max="7" width="5.5" style="9" hidden="1" customWidth="1"/>
    <col min="8" max="8" width="3.83203125" style="9" customWidth="1"/>
    <col min="9" max="9" width="14.33203125" style="9" customWidth="1"/>
    <col min="10" max="11" width="5.83203125" style="36" customWidth="1"/>
    <col min="12" max="12" width="45.5" style="9" customWidth="1"/>
    <col min="13" max="13" width="5.33203125" style="9" hidden="1" customWidth="1"/>
    <col min="14" max="14" width="5.5" style="9" hidden="1" customWidth="1"/>
    <col min="15" max="15" width="3.83203125" style="9" customWidth="1"/>
    <col min="16" max="16" width="14.33203125" style="9" customWidth="1"/>
    <col min="17" max="18" width="5.83203125" style="36" customWidth="1"/>
    <col min="19" max="19" width="45.5" style="9" customWidth="1"/>
    <col min="20" max="20" width="15.1640625" style="9" hidden="1" customWidth="1"/>
    <col min="21" max="21" width="5.5" style="9" hidden="1" customWidth="1"/>
    <col min="22" max="22" width="3.33203125" style="9" customWidth="1"/>
    <col min="23" max="23" width="14.33203125" style="9" customWidth="1"/>
    <col min="24" max="25" width="5.83203125" style="36" customWidth="1"/>
    <col min="26" max="26" width="45.5" style="9" customWidth="1"/>
    <col min="27" max="27" width="5.33203125" style="9" hidden="1" customWidth="1"/>
    <col min="28" max="28" width="5.5" style="9" hidden="1" customWidth="1"/>
    <col min="29" max="29" width="3.6640625" style="9" customWidth="1"/>
    <col min="30" max="30" width="14.33203125" style="9" customWidth="1"/>
    <col min="31" max="32" width="5.83203125" style="36" customWidth="1"/>
    <col min="33" max="33" width="45.5" style="9" customWidth="1"/>
    <col min="34" max="34" width="15" style="9" hidden="1" customWidth="1"/>
    <col min="35" max="35" width="5.5" style="9" hidden="1" customWidth="1"/>
    <col min="36" max="36" width="4.33203125" style="9" customWidth="1"/>
    <col min="37" max="16384" width="12" hidden="1"/>
  </cols>
  <sheetData>
    <row r="1" spans="2:36" ht="61.5" customHeight="1" x14ac:dyDescent="0.2">
      <c r="B1" s="44"/>
      <c r="C1" s="44"/>
      <c r="D1" s="44"/>
      <c r="E1" s="50">
        <f ca="1">TODAY()</f>
        <v>42585</v>
      </c>
      <c r="F1" s="44"/>
      <c r="H1" s="10"/>
      <c r="I1" s="44"/>
      <c r="J1" s="44"/>
      <c r="K1" s="44"/>
      <c r="L1" s="50">
        <f ca="1">TODAY()</f>
        <v>42585</v>
      </c>
      <c r="M1" s="44"/>
      <c r="O1" s="10"/>
      <c r="P1" s="44"/>
      <c r="Q1" s="44"/>
      <c r="R1" s="44"/>
      <c r="S1" s="50">
        <f ca="1">TODAY()</f>
        <v>42585</v>
      </c>
      <c r="T1" s="44"/>
      <c r="V1" s="10"/>
      <c r="W1" s="44"/>
      <c r="X1" s="44"/>
      <c r="Y1" s="44"/>
      <c r="Z1" s="50">
        <f ca="1">TODAY()</f>
        <v>42585</v>
      </c>
      <c r="AA1" s="44"/>
      <c r="AC1" s="10"/>
      <c r="AD1" s="44"/>
      <c r="AE1" s="44"/>
      <c r="AF1" s="44"/>
      <c r="AG1" s="50">
        <f ca="1">TODAY()</f>
        <v>42585</v>
      </c>
      <c r="AH1" s="44"/>
      <c r="AJ1" s="10"/>
    </row>
    <row r="2" spans="2:36" ht="21" x14ac:dyDescent="0.35">
      <c r="B2" s="49"/>
      <c r="C2" s="101" t="str">
        <f>Données!C2</f>
        <v>Salle 1</v>
      </c>
      <c r="D2" s="102"/>
      <c r="E2" s="102"/>
      <c r="I2" s="49"/>
      <c r="J2" s="103" t="str">
        <f>Données!C3</f>
        <v>Salle 2</v>
      </c>
      <c r="K2" s="100"/>
      <c r="L2" s="100"/>
      <c r="P2" s="49"/>
      <c r="Q2" s="100">
        <f>Données!C4</f>
        <v>0</v>
      </c>
      <c r="R2" s="100"/>
      <c r="S2" s="100"/>
      <c r="W2" s="49"/>
      <c r="X2" s="100">
        <f>Données!C5</f>
        <v>0</v>
      </c>
      <c r="Y2" s="100"/>
      <c r="Z2" s="100"/>
      <c r="AD2" s="49"/>
      <c r="AE2" s="100">
        <f>Données!C6</f>
        <v>0</v>
      </c>
      <c r="AF2" s="100"/>
      <c r="AG2" s="100"/>
    </row>
    <row r="3" spans="2:36" ht="21" customHeight="1" x14ac:dyDescent="0.2">
      <c r="B3" s="17"/>
      <c r="C3" s="97" t="str">
        <f ca="1">UPPER(TEXT($E$1,"jj/mm/aaaa"))&amp;" AU "&amp;UPPER(TEXT($E$1+5,"jj/mm/aaaa"))</f>
        <v>03/08/2016 AU 08/08/2016</v>
      </c>
      <c r="D3" s="97"/>
      <c r="E3" s="98"/>
      <c r="G3" s="9" t="s">
        <v>0</v>
      </c>
      <c r="I3" s="17"/>
      <c r="J3" s="97" t="str">
        <f ca="1">UPPER(TEXT($E$1,"jj/mm/aaaa"))&amp;" AU "&amp;UPPER(TEXT($E$1+5,"jj/mm/aaaa"))</f>
        <v>03/08/2016 AU 08/08/2016</v>
      </c>
      <c r="K3" s="97"/>
      <c r="L3" s="98"/>
      <c r="N3" s="9" t="s">
        <v>0</v>
      </c>
      <c r="P3" s="17"/>
      <c r="Q3" s="97" t="str">
        <f ca="1">UPPER(TEXT($E$1,"jj/mm/aaaa"))&amp;" AU "&amp;UPPER(TEXT($E$1+5,"jj/mm/aaaa"))</f>
        <v>03/08/2016 AU 08/08/2016</v>
      </c>
      <c r="R3" s="97"/>
      <c r="S3" s="98"/>
      <c r="U3" s="9" t="s">
        <v>0</v>
      </c>
      <c r="W3" s="17"/>
      <c r="X3" s="97" t="str">
        <f ca="1">UPPER(TEXT($E$1,"jj/mm/aaaa"))&amp;" AU "&amp;UPPER(TEXT($E$1+5,"jj/mm/aaaa"))</f>
        <v>03/08/2016 AU 08/08/2016</v>
      </c>
      <c r="Y3" s="97"/>
      <c r="Z3" s="98"/>
      <c r="AB3" s="9" t="s">
        <v>0</v>
      </c>
      <c r="AD3" s="17"/>
      <c r="AE3" s="97" t="str">
        <f ca="1">UPPER(TEXT($E$1,"jj/mm/aaaa"))&amp;" AU "&amp;UPPER(TEXT($E$1+5,"jj/mm/aaaa"))</f>
        <v>03/08/2016 AU 08/08/2016</v>
      </c>
      <c r="AF3" s="97"/>
      <c r="AG3" s="98"/>
      <c r="AI3" s="9" t="s">
        <v>0</v>
      </c>
    </row>
    <row r="4" spans="2:36" ht="15" x14ac:dyDescent="0.25">
      <c r="B4" s="20" t="str">
        <f ca="1">TEXT($E$1,"jjjj")</f>
        <v>mercredi</v>
      </c>
      <c r="C4" s="21" t="str">
        <f t="shared" ref="C4:C33" ca="1" si="0">IFERROR(INDEX(saisie,MATCH($C$2&amp;F4&amp;"|"&amp;(ROW()-G4),valunique,0),2),"")</f>
        <v/>
      </c>
      <c r="D4" s="21" t="str">
        <f t="shared" ref="D4:D33" ca="1" si="1">IFERROR(INDEX(saisie,MATCH($C$2&amp;F4&amp;"|"&amp;(ROW()-G4),valunique,0),3),"")</f>
        <v/>
      </c>
      <c r="E4" s="42" t="str">
        <f t="shared" ref="E4:E33" ca="1" si="2">IFERROR(IF(INDEX(saisie,MATCH($C$2&amp;F4&amp;"|"&amp;(ROW()-G4),valunique,0),5)="interne",INDEX(saisie,MATCH($C$2&amp;F4&amp;"|"&amp;(ROW()-G4),valunique,0),4)&amp;" : "&amp;INDEX(saisie,MATCH($C$2&amp;F4&amp;"|"&amp;(ROW()-G4),valunique,0),6),INDEX(saisie,MATCH($C$2&amp;F4&amp;"|"&amp;(ROW()-G4),valunique,0),4)&amp;" : "&amp;INDEX(saisie,MATCH($C$2&amp;F4&amp;"|"&amp;(ROW()-G4),valunique,0),5)&amp;" - "&amp;INDEX(saisie,MATCH($C$2&amp;F4&amp;"|"&amp;(ROW()-G4),valunique,0),6)),"")</f>
        <v/>
      </c>
      <c r="F4" s="41">
        <f ca="1">$E$1</f>
        <v>42585</v>
      </c>
      <c r="G4" s="9">
        <v>3</v>
      </c>
      <c r="I4" s="20" t="str">
        <f ca="1">TEXT($E$1,"jjjj")</f>
        <v>mercredi</v>
      </c>
      <c r="J4" s="21" t="str">
        <f t="shared" ref="J4:J33" ca="1" si="3">IFERROR(INDEX(saisie,MATCH($J$2&amp;M4&amp;"|"&amp;(ROW()-N4),valunique,0),2),"")</f>
        <v/>
      </c>
      <c r="K4" s="21" t="str">
        <f t="shared" ref="K4:K33" ca="1" si="4">IFERROR(INDEX(saisie,MATCH($J$2&amp;M4&amp;"|"&amp;(ROW()-N4),valunique,0),3),"")</f>
        <v/>
      </c>
      <c r="L4" s="42" t="str">
        <f t="shared" ref="L4:L33" ca="1" si="5">IFERROR(IF(INDEX(saisie,MATCH($J$2&amp;M4&amp;"|"&amp;(ROW()-N4),valunique,0),5)="interne",INDEX(saisie,MATCH($J$2&amp;M4&amp;"|"&amp;(ROW()-N4),valunique,0),4)&amp;" : "&amp;INDEX(saisie,MATCH($J$2&amp;M4&amp;"|"&amp;(ROW()-N4),valunique,0),6),INDEX(saisie,MATCH($J$2&amp;M4&amp;"|"&amp;(ROW()-N4),valunique,0),4)&amp;" : "&amp;INDEX(saisie,MATCH($J$2&amp;M4&amp;"|"&amp;(ROW()-N4),valunique,0),5)&amp;" - "&amp;INDEX(saisie,MATCH($J$2&amp;M4&amp;"|"&amp;(ROW()-N4),valunique,0),6)),"")</f>
        <v/>
      </c>
      <c r="M4" s="41">
        <f ca="1">$E$1</f>
        <v>42585</v>
      </c>
      <c r="N4" s="9">
        <v>3</v>
      </c>
      <c r="P4" s="20" t="str">
        <f ca="1">TEXT($E$1,"jjjj")</f>
        <v>mercredi</v>
      </c>
      <c r="Q4" s="21" t="str">
        <f t="shared" ref="Q4:Q33" ca="1" si="6">IFERROR(INDEX(saisie,MATCH($Q$2&amp;T4&amp;"|"&amp;(ROW()-U4),valunique,0),2),"")</f>
        <v/>
      </c>
      <c r="R4" s="21" t="str">
        <f t="shared" ref="R4:R33" ca="1" si="7">IFERROR(INDEX(saisie,MATCH($Q$2&amp;T4&amp;"|"&amp;(ROW()-U4),valunique,0),3),"")</f>
        <v/>
      </c>
      <c r="S4" s="42" t="str">
        <f t="shared" ref="S4:S33" ca="1" si="8">IFERROR(IF(INDEX(saisie,MATCH($Q$2&amp;T4&amp;"|"&amp;(ROW()-U4),valunique,0),5)="interne",INDEX(saisie,MATCH($Q$2&amp;T4&amp;"|"&amp;(ROW()-U4),valunique,0),4)&amp;" : "&amp;INDEX(saisie,MATCH($Q$2&amp;T4&amp;"|"&amp;(ROW()-U4),valunique,0),6),INDEX(saisie,MATCH($Q$2&amp;T4&amp;"|"&amp;(ROW()-U4),valunique,0),4)&amp;" : "&amp;INDEX(saisie,MATCH($Q$2&amp;T4&amp;"|"&amp;(ROW()-U4),valunique,0),5)&amp;" - "&amp;INDEX(saisie,MATCH($Q$2&amp;T4&amp;"|"&amp;(ROW()-U4),valunique,0),6)),"")</f>
        <v/>
      </c>
      <c r="T4" s="41">
        <f ca="1">$E$1</f>
        <v>42585</v>
      </c>
      <c r="U4" s="9">
        <v>3</v>
      </c>
      <c r="W4" s="20" t="str">
        <f ca="1">TEXT($E$1,"jjjj")</f>
        <v>mercredi</v>
      </c>
      <c r="X4" s="21" t="str">
        <f t="shared" ref="X4:X33" ca="1" si="9">IFERROR(INDEX(saisie,MATCH($X$2&amp;AA4&amp;"|"&amp;(ROW()-AB4),valunique,0),2),"")</f>
        <v/>
      </c>
      <c r="Y4" s="21" t="str">
        <f t="shared" ref="Y4:Y33" ca="1" si="10">IFERROR(INDEX(saisie,MATCH($X$2&amp;AA4&amp;"|"&amp;(ROW()-AB4),valunique,0),3),"")</f>
        <v/>
      </c>
      <c r="Z4" s="42" t="str">
        <f t="shared" ref="Z4:Z33" ca="1" si="11">IFERROR(IF(INDEX(saisie,MATCH($X$2&amp;AA4&amp;"|"&amp;(ROW()-AB4),valunique,0),5)="interne",INDEX(saisie,MATCH($X$2&amp;AA4&amp;"|"&amp;(ROW()-AB4),valunique,0),4)&amp;" : "&amp;INDEX(saisie,MATCH($X$2&amp;AA4&amp;"|"&amp;(ROW()-AB4),valunique,0),6),INDEX(saisie,MATCH($X$2&amp;AA4&amp;"|"&amp;(ROW()-AB4),valunique,0),4)&amp;" : "&amp;INDEX(saisie,MATCH($X$2&amp;AA4&amp;"|"&amp;(ROW()-AB4),valunique,0),5)&amp;" - "&amp;INDEX(saisie,MATCH($X$2&amp;AA4&amp;"|"&amp;(ROW()-AB4),valunique,0),6)),"")</f>
        <v/>
      </c>
      <c r="AA4" s="41">
        <f ca="1">$E$1</f>
        <v>42585</v>
      </c>
      <c r="AB4" s="9">
        <v>3</v>
      </c>
      <c r="AD4" s="26" t="str">
        <f ca="1">TEXT($E$1,"jjjj")</f>
        <v>mercredi</v>
      </c>
      <c r="AE4" s="21" t="str">
        <f t="shared" ref="AE4:AE33" ca="1" si="12">IFERROR(INDEX(saisie,MATCH($AE$2&amp;AH4&amp;"|"&amp;(ROW()-AI4),valunique,0),2),"")</f>
        <v/>
      </c>
      <c r="AF4" s="21" t="str">
        <f t="shared" ref="AF4:AF33" ca="1" si="13">IFERROR(INDEX(saisie,MATCH($AE$2&amp;AH4&amp;"|"&amp;(ROW()-AI4),valunique,0),3),"")</f>
        <v/>
      </c>
      <c r="AG4" s="42" t="str">
        <f t="shared" ref="AG4:AG33" ca="1" si="14">IFERROR(IF(INDEX(saisie,MATCH($AE$2&amp;AH4&amp;"|"&amp;(ROW()-AI4),valunique,0),5)="interne",INDEX(saisie,MATCH($AE$2&amp;AH4&amp;"|"&amp;(ROW()-AI4),valunique,0),4)&amp;" : "&amp;INDEX(saisie,MATCH($AE$2&amp;AH4&amp;"|"&amp;(ROW()-AI4),valunique,0),6),INDEX(saisie,MATCH($AE$2&amp;AH4&amp;"|"&amp;(ROW()-AI4),valunique,0),4)&amp;" : "&amp;INDEX(saisie,MATCH($AE$2&amp;AH4&amp;"|"&amp;(ROW()-AI4),valunique,0),5)&amp;" - "&amp;INDEX(saisie,MATCH($AE$2&amp;AH4&amp;"|"&amp;(ROW()-AI4),valunique,0),6)),"")</f>
        <v/>
      </c>
      <c r="AH4" s="41">
        <f ca="1">$E$1</f>
        <v>42585</v>
      </c>
      <c r="AI4" s="9">
        <v>3</v>
      </c>
    </row>
    <row r="5" spans="2:36" ht="12" customHeight="1" x14ac:dyDescent="0.2">
      <c r="B5" s="89" t="str">
        <f ca="1">TEXT($E$1,"j-mmm")</f>
        <v>3-août</v>
      </c>
      <c r="C5" s="21" t="str">
        <f t="shared" ca="1" si="0"/>
        <v/>
      </c>
      <c r="D5" s="21" t="str">
        <f t="shared" ca="1" si="1"/>
        <v/>
      </c>
      <c r="E5" s="42" t="str">
        <f t="shared" ca="1" si="2"/>
        <v/>
      </c>
      <c r="F5" s="41">
        <f t="shared" ref="F5:F8" ca="1" si="15">$E$1</f>
        <v>42585</v>
      </c>
      <c r="G5" s="9">
        <v>3</v>
      </c>
      <c r="I5" s="89" t="str">
        <f ca="1">TEXT($E$1,"j-mmm")</f>
        <v>3-août</v>
      </c>
      <c r="J5" s="21" t="str">
        <f t="shared" ca="1" si="3"/>
        <v/>
      </c>
      <c r="K5" s="21" t="str">
        <f t="shared" ca="1" si="4"/>
        <v/>
      </c>
      <c r="L5" s="42" t="str">
        <f t="shared" ca="1" si="5"/>
        <v/>
      </c>
      <c r="M5" s="41">
        <f t="shared" ref="M5:M8" ca="1" si="16">$E$1</f>
        <v>42585</v>
      </c>
      <c r="N5" s="9">
        <v>3</v>
      </c>
      <c r="P5" s="89" t="str">
        <f ca="1">TEXT($E$1,"j-mmm")</f>
        <v>3-août</v>
      </c>
      <c r="Q5" s="21" t="str">
        <f t="shared" ca="1" si="6"/>
        <v/>
      </c>
      <c r="R5" s="21" t="str">
        <f t="shared" ca="1" si="7"/>
        <v/>
      </c>
      <c r="S5" s="42" t="str">
        <f t="shared" ca="1" si="8"/>
        <v/>
      </c>
      <c r="T5" s="41">
        <f t="shared" ref="T5:T8" ca="1" si="17">$E$1</f>
        <v>42585</v>
      </c>
      <c r="U5" s="9">
        <v>3</v>
      </c>
      <c r="W5" s="89" t="str">
        <f ca="1">TEXT($E$1,"j-mmm")</f>
        <v>3-août</v>
      </c>
      <c r="X5" s="21" t="str">
        <f t="shared" ca="1" si="9"/>
        <v/>
      </c>
      <c r="Y5" s="21" t="str">
        <f t="shared" ca="1" si="10"/>
        <v/>
      </c>
      <c r="Z5" s="42" t="str">
        <f t="shared" ca="1" si="11"/>
        <v/>
      </c>
      <c r="AA5" s="41">
        <f t="shared" ref="AA5:AA8" ca="1" si="18">$E$1</f>
        <v>42585</v>
      </c>
      <c r="AB5" s="9">
        <v>3</v>
      </c>
      <c r="AD5" s="89" t="str">
        <f ca="1">TEXT($E$1,"j-mmm")</f>
        <v>3-août</v>
      </c>
      <c r="AE5" s="21" t="str">
        <f t="shared" ca="1" si="12"/>
        <v/>
      </c>
      <c r="AF5" s="21" t="str">
        <f t="shared" ca="1" si="13"/>
        <v/>
      </c>
      <c r="AG5" s="42" t="str">
        <f t="shared" ca="1" si="14"/>
        <v/>
      </c>
      <c r="AH5" s="41">
        <f t="shared" ref="AH5:AH8" ca="1" si="19">$E$1</f>
        <v>42585</v>
      </c>
      <c r="AI5" s="9">
        <v>3</v>
      </c>
    </row>
    <row r="6" spans="2:36" ht="12" customHeight="1" x14ac:dyDescent="0.2">
      <c r="B6" s="89"/>
      <c r="C6" s="21" t="str">
        <f t="shared" ca="1" si="0"/>
        <v/>
      </c>
      <c r="D6" s="21" t="str">
        <f t="shared" ca="1" si="1"/>
        <v/>
      </c>
      <c r="E6" s="42" t="str">
        <f t="shared" ca="1" si="2"/>
        <v/>
      </c>
      <c r="F6" s="41">
        <f t="shared" ca="1" si="15"/>
        <v>42585</v>
      </c>
      <c r="G6" s="9">
        <v>3</v>
      </c>
      <c r="I6" s="89"/>
      <c r="J6" s="21" t="str">
        <f t="shared" ca="1" si="3"/>
        <v/>
      </c>
      <c r="K6" s="21" t="str">
        <f t="shared" ca="1" si="4"/>
        <v/>
      </c>
      <c r="L6" s="42" t="str">
        <f t="shared" ca="1" si="5"/>
        <v/>
      </c>
      <c r="M6" s="41">
        <f t="shared" ca="1" si="16"/>
        <v>42585</v>
      </c>
      <c r="N6" s="9">
        <v>3</v>
      </c>
      <c r="P6" s="89"/>
      <c r="Q6" s="21" t="str">
        <f t="shared" ca="1" si="6"/>
        <v/>
      </c>
      <c r="R6" s="21" t="str">
        <f t="shared" ca="1" si="7"/>
        <v/>
      </c>
      <c r="S6" s="42" t="str">
        <f t="shared" ca="1" si="8"/>
        <v/>
      </c>
      <c r="T6" s="41">
        <f t="shared" ca="1" si="17"/>
        <v>42585</v>
      </c>
      <c r="U6" s="9">
        <v>3</v>
      </c>
      <c r="W6" s="89"/>
      <c r="X6" s="21" t="str">
        <f t="shared" ca="1" si="9"/>
        <v/>
      </c>
      <c r="Y6" s="21" t="str">
        <f t="shared" ca="1" si="10"/>
        <v/>
      </c>
      <c r="Z6" s="42" t="str">
        <f t="shared" ca="1" si="11"/>
        <v/>
      </c>
      <c r="AA6" s="41">
        <f t="shared" ca="1" si="18"/>
        <v>42585</v>
      </c>
      <c r="AB6" s="9">
        <v>3</v>
      </c>
      <c r="AD6" s="89"/>
      <c r="AE6" s="21" t="str">
        <f t="shared" ca="1" si="12"/>
        <v/>
      </c>
      <c r="AF6" s="21" t="str">
        <f t="shared" ca="1" si="13"/>
        <v/>
      </c>
      <c r="AG6" s="42" t="str">
        <f t="shared" ca="1" si="14"/>
        <v/>
      </c>
      <c r="AH6" s="41">
        <f t="shared" ca="1" si="19"/>
        <v>42585</v>
      </c>
      <c r="AI6" s="9">
        <v>3</v>
      </c>
    </row>
    <row r="7" spans="2:36" ht="15" x14ac:dyDescent="0.25">
      <c r="B7" s="23"/>
      <c r="C7" s="21" t="str">
        <f t="shared" ca="1" si="0"/>
        <v/>
      </c>
      <c r="D7" s="21" t="str">
        <f t="shared" ca="1" si="1"/>
        <v/>
      </c>
      <c r="E7" s="42" t="str">
        <f t="shared" ca="1" si="2"/>
        <v/>
      </c>
      <c r="F7" s="41">
        <f t="shared" ca="1" si="15"/>
        <v>42585</v>
      </c>
      <c r="G7" s="9">
        <v>3</v>
      </c>
      <c r="I7" s="23"/>
      <c r="J7" s="21" t="str">
        <f t="shared" ca="1" si="3"/>
        <v/>
      </c>
      <c r="K7" s="21" t="str">
        <f t="shared" ca="1" si="4"/>
        <v/>
      </c>
      <c r="L7" s="42" t="str">
        <f t="shared" ca="1" si="5"/>
        <v/>
      </c>
      <c r="M7" s="41">
        <f t="shared" ca="1" si="16"/>
        <v>42585</v>
      </c>
      <c r="N7" s="9">
        <v>3</v>
      </c>
      <c r="P7" s="23"/>
      <c r="Q7" s="21" t="str">
        <f t="shared" ca="1" si="6"/>
        <v/>
      </c>
      <c r="R7" s="21" t="str">
        <f t="shared" ca="1" si="7"/>
        <v/>
      </c>
      <c r="S7" s="42" t="str">
        <f t="shared" ca="1" si="8"/>
        <v/>
      </c>
      <c r="T7" s="41">
        <f t="shared" ca="1" si="17"/>
        <v>42585</v>
      </c>
      <c r="U7" s="9">
        <v>3</v>
      </c>
      <c r="W7" s="23"/>
      <c r="X7" s="21" t="str">
        <f t="shared" ca="1" si="9"/>
        <v/>
      </c>
      <c r="Y7" s="21" t="str">
        <f t="shared" ca="1" si="10"/>
        <v/>
      </c>
      <c r="Z7" s="42" t="str">
        <f t="shared" ca="1" si="11"/>
        <v/>
      </c>
      <c r="AA7" s="41">
        <f t="shared" ca="1" si="18"/>
        <v>42585</v>
      </c>
      <c r="AB7" s="9">
        <v>3</v>
      </c>
      <c r="AD7" s="23"/>
      <c r="AE7" s="21" t="str">
        <f t="shared" ca="1" si="12"/>
        <v/>
      </c>
      <c r="AF7" s="21" t="str">
        <f t="shared" ca="1" si="13"/>
        <v/>
      </c>
      <c r="AG7" s="42" t="str">
        <f t="shared" ca="1" si="14"/>
        <v/>
      </c>
      <c r="AH7" s="41">
        <f t="shared" ca="1" si="19"/>
        <v>42585</v>
      </c>
      <c r="AI7" s="9">
        <v>3</v>
      </c>
    </row>
    <row r="8" spans="2:36" ht="15" x14ac:dyDescent="0.2">
      <c r="B8" s="24">
        <f ca="1">$E$1</f>
        <v>42585</v>
      </c>
      <c r="C8" s="25" t="str">
        <f t="shared" ca="1" si="0"/>
        <v/>
      </c>
      <c r="D8" s="25" t="str">
        <f t="shared" ca="1" si="1"/>
        <v/>
      </c>
      <c r="E8" s="43" t="str">
        <f t="shared" ca="1" si="2"/>
        <v/>
      </c>
      <c r="F8" s="41">
        <f t="shared" ca="1" si="15"/>
        <v>42585</v>
      </c>
      <c r="G8" s="9">
        <v>3</v>
      </c>
      <c r="I8" s="24">
        <f ca="1">$E$1</f>
        <v>42585</v>
      </c>
      <c r="J8" s="25" t="str">
        <f t="shared" ca="1" si="3"/>
        <v/>
      </c>
      <c r="K8" s="25" t="str">
        <f t="shared" ca="1" si="4"/>
        <v/>
      </c>
      <c r="L8" s="43" t="str">
        <f t="shared" ca="1" si="5"/>
        <v/>
      </c>
      <c r="M8" s="41">
        <f t="shared" ca="1" si="16"/>
        <v>42585</v>
      </c>
      <c r="N8" s="9">
        <v>3</v>
      </c>
      <c r="P8" s="24">
        <f ca="1">$E$1</f>
        <v>42585</v>
      </c>
      <c r="Q8" s="25" t="str">
        <f t="shared" ca="1" si="6"/>
        <v/>
      </c>
      <c r="R8" s="25" t="str">
        <f t="shared" ca="1" si="7"/>
        <v/>
      </c>
      <c r="S8" s="43" t="str">
        <f t="shared" ca="1" si="8"/>
        <v/>
      </c>
      <c r="T8" s="41">
        <f t="shared" ca="1" si="17"/>
        <v>42585</v>
      </c>
      <c r="U8" s="9">
        <v>3</v>
      </c>
      <c r="W8" s="24">
        <f ca="1">$E$1</f>
        <v>42585</v>
      </c>
      <c r="X8" s="25" t="str">
        <f t="shared" ca="1" si="9"/>
        <v/>
      </c>
      <c r="Y8" s="25" t="str">
        <f t="shared" ca="1" si="10"/>
        <v/>
      </c>
      <c r="Z8" s="43" t="str">
        <f t="shared" ca="1" si="11"/>
        <v/>
      </c>
      <c r="AA8" s="41">
        <f t="shared" ca="1" si="18"/>
        <v>42585</v>
      </c>
      <c r="AB8" s="9">
        <v>3</v>
      </c>
      <c r="AD8" s="24">
        <f ca="1">$E$1</f>
        <v>42585</v>
      </c>
      <c r="AE8" s="25" t="str">
        <f t="shared" ca="1" si="12"/>
        <v/>
      </c>
      <c r="AF8" s="25" t="str">
        <f t="shared" ca="1" si="13"/>
        <v/>
      </c>
      <c r="AG8" s="43" t="str">
        <f t="shared" ca="1" si="14"/>
        <v/>
      </c>
      <c r="AH8" s="41">
        <f t="shared" ca="1" si="19"/>
        <v>42585</v>
      </c>
      <c r="AI8" s="9">
        <v>3</v>
      </c>
    </row>
    <row r="9" spans="2:36" ht="15" x14ac:dyDescent="0.25">
      <c r="B9" s="26" t="str">
        <f ca="1">TEXT($E$1+1,"jjjj")</f>
        <v>jeudi</v>
      </c>
      <c r="C9" s="21" t="str">
        <f t="shared" ca="1" si="0"/>
        <v/>
      </c>
      <c r="D9" s="21" t="str">
        <f t="shared" ca="1" si="1"/>
        <v/>
      </c>
      <c r="E9" s="42" t="str">
        <f t="shared" ca="1" si="2"/>
        <v/>
      </c>
      <c r="F9" s="41">
        <f ca="1">$E$1+1</f>
        <v>42586</v>
      </c>
      <c r="G9" s="9">
        <v>8</v>
      </c>
      <c r="I9" s="26" t="str">
        <f ca="1">TEXT($E$1+1,"jjjj")</f>
        <v>jeudi</v>
      </c>
      <c r="J9" s="21" t="str">
        <f t="shared" ca="1" si="3"/>
        <v/>
      </c>
      <c r="K9" s="21" t="str">
        <f t="shared" ca="1" si="4"/>
        <v/>
      </c>
      <c r="L9" s="42" t="str">
        <f t="shared" ca="1" si="5"/>
        <v/>
      </c>
      <c r="M9" s="41">
        <f ca="1">$E$1+1</f>
        <v>42586</v>
      </c>
      <c r="N9" s="9">
        <v>8</v>
      </c>
      <c r="P9" s="26" t="str">
        <f ca="1">TEXT($E$1+1,"jjjj")</f>
        <v>jeudi</v>
      </c>
      <c r="Q9" s="21" t="str">
        <f t="shared" ca="1" si="6"/>
        <v/>
      </c>
      <c r="R9" s="21" t="str">
        <f t="shared" ca="1" si="7"/>
        <v/>
      </c>
      <c r="S9" s="42" t="str">
        <f t="shared" ca="1" si="8"/>
        <v/>
      </c>
      <c r="T9" s="41">
        <f ca="1">$E$1+1</f>
        <v>42586</v>
      </c>
      <c r="U9" s="9">
        <v>8</v>
      </c>
      <c r="W9" s="26" t="str">
        <f ca="1">TEXT($E$1+1,"jjjj")</f>
        <v>jeudi</v>
      </c>
      <c r="X9" s="21" t="str">
        <f t="shared" ca="1" si="9"/>
        <v/>
      </c>
      <c r="Y9" s="21" t="str">
        <f t="shared" ca="1" si="10"/>
        <v/>
      </c>
      <c r="Z9" s="42" t="str">
        <f t="shared" ca="1" si="11"/>
        <v/>
      </c>
      <c r="AA9" s="41">
        <f ca="1">$E$1+1</f>
        <v>42586</v>
      </c>
      <c r="AB9" s="9">
        <v>8</v>
      </c>
      <c r="AD9" s="26" t="str">
        <f ca="1">TEXT($E$1+1,"jjjj")</f>
        <v>jeudi</v>
      </c>
      <c r="AE9" s="21" t="str">
        <f t="shared" ca="1" si="12"/>
        <v/>
      </c>
      <c r="AF9" s="21" t="str">
        <f t="shared" ca="1" si="13"/>
        <v/>
      </c>
      <c r="AG9" s="42" t="str">
        <f t="shared" ca="1" si="14"/>
        <v/>
      </c>
      <c r="AH9" s="41">
        <f ca="1">$E$1+1</f>
        <v>42586</v>
      </c>
      <c r="AI9" s="9">
        <v>8</v>
      </c>
    </row>
    <row r="10" spans="2:36" ht="12" customHeight="1" x14ac:dyDescent="0.2">
      <c r="B10" s="89" t="str">
        <f ca="1">TEXT($E$1+1,"j-mmm")</f>
        <v>4-août</v>
      </c>
      <c r="C10" s="21"/>
      <c r="D10" s="21" t="str">
        <f t="shared" ca="1" si="1"/>
        <v/>
      </c>
      <c r="E10" s="42" t="str">
        <f t="shared" ca="1" si="2"/>
        <v/>
      </c>
      <c r="F10" s="41">
        <f t="shared" ref="F10:F13" ca="1" si="20">$E$1+1</f>
        <v>42586</v>
      </c>
      <c r="G10" s="9">
        <v>8</v>
      </c>
      <c r="I10" s="89" t="str">
        <f ca="1">TEXT($E$1+1,"j-mmm")</f>
        <v>4-août</v>
      </c>
      <c r="J10" s="21" t="str">
        <f t="shared" ca="1" si="3"/>
        <v/>
      </c>
      <c r="K10" s="21" t="str">
        <f t="shared" ca="1" si="4"/>
        <v/>
      </c>
      <c r="L10" s="42" t="str">
        <f t="shared" ca="1" si="5"/>
        <v/>
      </c>
      <c r="M10" s="41">
        <f t="shared" ref="M10:M13" ca="1" si="21">$E$1+1</f>
        <v>42586</v>
      </c>
      <c r="N10" s="9">
        <v>8</v>
      </c>
      <c r="P10" s="89" t="str">
        <f ca="1">TEXT($E$1+1,"j-mmm")</f>
        <v>4-août</v>
      </c>
      <c r="Q10" s="21" t="str">
        <f t="shared" ca="1" si="6"/>
        <v/>
      </c>
      <c r="R10" s="21" t="str">
        <f t="shared" ca="1" si="7"/>
        <v/>
      </c>
      <c r="S10" s="42" t="str">
        <f t="shared" ca="1" si="8"/>
        <v/>
      </c>
      <c r="T10" s="41">
        <f t="shared" ref="T10:T13" ca="1" si="22">$E$1+1</f>
        <v>42586</v>
      </c>
      <c r="U10" s="9">
        <v>8</v>
      </c>
      <c r="W10" s="89" t="str">
        <f ca="1">TEXT($E$1+1,"j-mmm")</f>
        <v>4-août</v>
      </c>
      <c r="X10" s="21" t="str">
        <f t="shared" ca="1" si="9"/>
        <v/>
      </c>
      <c r="Y10" s="21" t="str">
        <f t="shared" ca="1" si="10"/>
        <v/>
      </c>
      <c r="Z10" s="42" t="str">
        <f t="shared" ca="1" si="11"/>
        <v/>
      </c>
      <c r="AA10" s="41">
        <f t="shared" ref="AA10:AA13" ca="1" si="23">$E$1+1</f>
        <v>42586</v>
      </c>
      <c r="AB10" s="9">
        <v>8</v>
      </c>
      <c r="AD10" s="89" t="str">
        <f ca="1">TEXT($E$1+1,"j-mmm")</f>
        <v>4-août</v>
      </c>
      <c r="AE10" s="21" t="str">
        <f t="shared" ca="1" si="12"/>
        <v/>
      </c>
      <c r="AF10" s="21" t="str">
        <f t="shared" ca="1" si="13"/>
        <v/>
      </c>
      <c r="AG10" s="42" t="str">
        <f t="shared" ca="1" si="14"/>
        <v/>
      </c>
      <c r="AH10" s="41">
        <f t="shared" ref="AH10:AH13" ca="1" si="24">$E$1+1</f>
        <v>42586</v>
      </c>
      <c r="AI10" s="9">
        <v>8</v>
      </c>
    </row>
    <row r="11" spans="2:36" ht="12" customHeight="1" x14ac:dyDescent="0.2">
      <c r="B11" s="89"/>
      <c r="C11" s="21" t="str">
        <f t="shared" ca="1" si="0"/>
        <v/>
      </c>
      <c r="D11" s="21" t="str">
        <f t="shared" ca="1" si="1"/>
        <v/>
      </c>
      <c r="E11" s="42" t="str">
        <f t="shared" ca="1" si="2"/>
        <v/>
      </c>
      <c r="F11" s="41">
        <f t="shared" ca="1" si="20"/>
        <v>42586</v>
      </c>
      <c r="G11" s="9">
        <v>8</v>
      </c>
      <c r="I11" s="89"/>
      <c r="J11" s="21" t="str">
        <f t="shared" ca="1" si="3"/>
        <v/>
      </c>
      <c r="K11" s="21" t="str">
        <f t="shared" ca="1" si="4"/>
        <v/>
      </c>
      <c r="L11" s="42" t="str">
        <f t="shared" ca="1" si="5"/>
        <v/>
      </c>
      <c r="M11" s="41">
        <f t="shared" ca="1" si="21"/>
        <v>42586</v>
      </c>
      <c r="N11" s="9">
        <v>8</v>
      </c>
      <c r="P11" s="89"/>
      <c r="Q11" s="21" t="str">
        <f t="shared" ca="1" si="6"/>
        <v/>
      </c>
      <c r="R11" s="21" t="str">
        <f t="shared" ca="1" si="7"/>
        <v/>
      </c>
      <c r="S11" s="42" t="str">
        <f t="shared" ca="1" si="8"/>
        <v/>
      </c>
      <c r="T11" s="41">
        <f t="shared" ca="1" si="22"/>
        <v>42586</v>
      </c>
      <c r="U11" s="9">
        <v>8</v>
      </c>
      <c r="W11" s="89"/>
      <c r="X11" s="21" t="str">
        <f t="shared" ca="1" si="9"/>
        <v/>
      </c>
      <c r="Y11" s="21" t="str">
        <f t="shared" ca="1" si="10"/>
        <v/>
      </c>
      <c r="Z11" s="42" t="str">
        <f t="shared" ca="1" si="11"/>
        <v/>
      </c>
      <c r="AA11" s="41">
        <f t="shared" ca="1" si="23"/>
        <v>42586</v>
      </c>
      <c r="AB11" s="9">
        <v>8</v>
      </c>
      <c r="AD11" s="89"/>
      <c r="AE11" s="21" t="str">
        <f t="shared" ca="1" si="12"/>
        <v/>
      </c>
      <c r="AF11" s="21" t="str">
        <f t="shared" ca="1" si="13"/>
        <v/>
      </c>
      <c r="AG11" s="42" t="str">
        <f t="shared" ca="1" si="14"/>
        <v/>
      </c>
      <c r="AH11" s="41">
        <f t="shared" ca="1" si="24"/>
        <v>42586</v>
      </c>
      <c r="AI11" s="9">
        <v>8</v>
      </c>
    </row>
    <row r="12" spans="2:36" ht="15" x14ac:dyDescent="0.25">
      <c r="B12" s="23"/>
      <c r="C12" s="21" t="str">
        <f t="shared" ca="1" si="0"/>
        <v/>
      </c>
      <c r="D12" s="21" t="str">
        <f t="shared" ca="1" si="1"/>
        <v/>
      </c>
      <c r="E12" s="42" t="str">
        <f t="shared" ca="1" si="2"/>
        <v/>
      </c>
      <c r="F12" s="41">
        <f t="shared" ca="1" si="20"/>
        <v>42586</v>
      </c>
      <c r="G12" s="9">
        <v>8</v>
      </c>
      <c r="I12" s="23"/>
      <c r="J12" s="21" t="str">
        <f t="shared" ca="1" si="3"/>
        <v/>
      </c>
      <c r="K12" s="21" t="str">
        <f t="shared" ca="1" si="4"/>
        <v/>
      </c>
      <c r="L12" s="42" t="str">
        <f t="shared" ca="1" si="5"/>
        <v/>
      </c>
      <c r="M12" s="41">
        <f t="shared" ca="1" si="21"/>
        <v>42586</v>
      </c>
      <c r="N12" s="9">
        <v>8</v>
      </c>
      <c r="P12" s="23"/>
      <c r="Q12" s="21" t="str">
        <f t="shared" ca="1" si="6"/>
        <v/>
      </c>
      <c r="R12" s="21" t="str">
        <f t="shared" ca="1" si="7"/>
        <v/>
      </c>
      <c r="S12" s="42" t="str">
        <f t="shared" ca="1" si="8"/>
        <v/>
      </c>
      <c r="T12" s="41">
        <f t="shared" ca="1" si="22"/>
        <v>42586</v>
      </c>
      <c r="U12" s="9">
        <v>8</v>
      </c>
      <c r="W12" s="23"/>
      <c r="X12" s="21" t="str">
        <f t="shared" ca="1" si="9"/>
        <v/>
      </c>
      <c r="Y12" s="21" t="str">
        <f t="shared" ca="1" si="10"/>
        <v/>
      </c>
      <c r="Z12" s="42" t="str">
        <f t="shared" ca="1" si="11"/>
        <v/>
      </c>
      <c r="AA12" s="41">
        <f t="shared" ca="1" si="23"/>
        <v>42586</v>
      </c>
      <c r="AB12" s="9">
        <v>8</v>
      </c>
      <c r="AD12" s="23"/>
      <c r="AE12" s="21" t="str">
        <f t="shared" ca="1" si="12"/>
        <v/>
      </c>
      <c r="AF12" s="21" t="str">
        <f t="shared" ca="1" si="13"/>
        <v/>
      </c>
      <c r="AG12" s="42" t="str">
        <f t="shared" ca="1" si="14"/>
        <v/>
      </c>
      <c r="AH12" s="41">
        <f t="shared" ca="1" si="24"/>
        <v>42586</v>
      </c>
      <c r="AI12" s="9">
        <v>8</v>
      </c>
    </row>
    <row r="13" spans="2:36" ht="15" x14ac:dyDescent="0.2">
      <c r="B13" s="29">
        <f ca="1">$E$1+1</f>
        <v>42586</v>
      </c>
      <c r="C13" s="25" t="str">
        <f t="shared" ca="1" si="0"/>
        <v/>
      </c>
      <c r="D13" s="25" t="str">
        <f t="shared" ca="1" si="1"/>
        <v/>
      </c>
      <c r="E13" s="43" t="str">
        <f t="shared" ca="1" si="2"/>
        <v/>
      </c>
      <c r="F13" s="41">
        <f t="shared" ca="1" si="20"/>
        <v>42586</v>
      </c>
      <c r="G13" s="9">
        <v>8</v>
      </c>
      <c r="I13" s="29">
        <f ca="1">$E$1+1</f>
        <v>42586</v>
      </c>
      <c r="J13" s="25" t="str">
        <f t="shared" ca="1" si="3"/>
        <v/>
      </c>
      <c r="K13" s="25" t="str">
        <f t="shared" ca="1" si="4"/>
        <v/>
      </c>
      <c r="L13" s="43" t="str">
        <f t="shared" ca="1" si="5"/>
        <v/>
      </c>
      <c r="M13" s="41">
        <f t="shared" ca="1" si="21"/>
        <v>42586</v>
      </c>
      <c r="N13" s="9">
        <v>8</v>
      </c>
      <c r="P13" s="29">
        <f ca="1">$E$1+1</f>
        <v>42586</v>
      </c>
      <c r="Q13" s="25" t="str">
        <f t="shared" ca="1" si="6"/>
        <v/>
      </c>
      <c r="R13" s="25" t="str">
        <f t="shared" ca="1" si="7"/>
        <v/>
      </c>
      <c r="S13" s="43" t="str">
        <f t="shared" ca="1" si="8"/>
        <v/>
      </c>
      <c r="T13" s="41">
        <f t="shared" ca="1" si="22"/>
        <v>42586</v>
      </c>
      <c r="U13" s="9">
        <v>8</v>
      </c>
      <c r="W13" s="29">
        <f ca="1">$E$1+1</f>
        <v>42586</v>
      </c>
      <c r="X13" s="25" t="str">
        <f t="shared" ca="1" si="9"/>
        <v/>
      </c>
      <c r="Y13" s="25" t="str">
        <f t="shared" ca="1" si="10"/>
        <v/>
      </c>
      <c r="Z13" s="43" t="str">
        <f t="shared" ca="1" si="11"/>
        <v/>
      </c>
      <c r="AA13" s="41">
        <f t="shared" ca="1" si="23"/>
        <v>42586</v>
      </c>
      <c r="AB13" s="9">
        <v>8</v>
      </c>
      <c r="AD13" s="24">
        <f ca="1">$E$1+1</f>
        <v>42586</v>
      </c>
      <c r="AE13" s="25" t="str">
        <f t="shared" ca="1" si="12"/>
        <v/>
      </c>
      <c r="AF13" s="25" t="str">
        <f t="shared" ca="1" si="13"/>
        <v/>
      </c>
      <c r="AG13" s="43" t="str">
        <f t="shared" ca="1" si="14"/>
        <v/>
      </c>
      <c r="AH13" s="41">
        <f t="shared" ca="1" si="24"/>
        <v>42586</v>
      </c>
      <c r="AI13" s="9">
        <v>8</v>
      </c>
    </row>
    <row r="14" spans="2:36" ht="15" x14ac:dyDescent="0.25">
      <c r="B14" s="26" t="str">
        <f ca="1">TEXT($E$1+2,"jjjj")</f>
        <v>vendredi</v>
      </c>
      <c r="C14" s="21" t="str">
        <f t="shared" ca="1" si="0"/>
        <v/>
      </c>
      <c r="D14" s="21" t="str">
        <f t="shared" ca="1" si="1"/>
        <v/>
      </c>
      <c r="E14" s="42" t="str">
        <f t="shared" ca="1" si="2"/>
        <v/>
      </c>
      <c r="F14" s="41">
        <f ca="1">$E$1+2</f>
        <v>42587</v>
      </c>
      <c r="G14" s="9">
        <v>13</v>
      </c>
      <c r="I14" s="26" t="str">
        <f ca="1">TEXT($E$1+2,"jjjj")</f>
        <v>vendredi</v>
      </c>
      <c r="J14" s="21" t="str">
        <f t="shared" ca="1" si="3"/>
        <v/>
      </c>
      <c r="K14" s="21" t="str">
        <f t="shared" ca="1" si="4"/>
        <v/>
      </c>
      <c r="L14" s="42" t="str">
        <f t="shared" ca="1" si="5"/>
        <v/>
      </c>
      <c r="M14" s="41">
        <f ca="1">$E$1+2</f>
        <v>42587</v>
      </c>
      <c r="N14" s="9">
        <v>13</v>
      </c>
      <c r="P14" s="26" t="str">
        <f ca="1">TEXT($E$1+2,"jjjj")</f>
        <v>vendredi</v>
      </c>
      <c r="Q14" s="21" t="str">
        <f t="shared" ca="1" si="6"/>
        <v/>
      </c>
      <c r="R14" s="21" t="str">
        <f t="shared" ca="1" si="7"/>
        <v/>
      </c>
      <c r="S14" s="42" t="str">
        <f t="shared" ca="1" si="8"/>
        <v/>
      </c>
      <c r="T14" s="41">
        <f ca="1">$E$1+2</f>
        <v>42587</v>
      </c>
      <c r="U14" s="9">
        <v>13</v>
      </c>
      <c r="W14" s="26" t="str">
        <f ca="1">TEXT($E$1+2,"jjjj")</f>
        <v>vendredi</v>
      </c>
      <c r="X14" s="21" t="str">
        <f t="shared" ca="1" si="9"/>
        <v/>
      </c>
      <c r="Y14" s="21" t="str">
        <f t="shared" ca="1" si="10"/>
        <v/>
      </c>
      <c r="Z14" s="42" t="str">
        <f t="shared" ca="1" si="11"/>
        <v/>
      </c>
      <c r="AA14" s="41">
        <f ca="1">$E$1+2</f>
        <v>42587</v>
      </c>
      <c r="AB14" s="9">
        <v>13</v>
      </c>
      <c r="AD14" s="26" t="str">
        <f ca="1">TEXT($E$1+2,"jjjj")</f>
        <v>vendredi</v>
      </c>
      <c r="AE14" s="21" t="str">
        <f t="shared" ca="1" si="12"/>
        <v/>
      </c>
      <c r="AF14" s="21" t="str">
        <f t="shared" ca="1" si="13"/>
        <v/>
      </c>
      <c r="AG14" s="42" t="str">
        <f t="shared" ca="1" si="14"/>
        <v/>
      </c>
      <c r="AH14" s="41">
        <f ca="1">$E$1+2</f>
        <v>42587</v>
      </c>
      <c r="AI14" s="9">
        <v>13</v>
      </c>
    </row>
    <row r="15" spans="2:36" ht="12" customHeight="1" x14ac:dyDescent="0.2">
      <c r="B15" s="89" t="str">
        <f ca="1">TEXT($E$1+2,"j-mmm")</f>
        <v>5-août</v>
      </c>
      <c r="C15" s="21" t="str">
        <f t="shared" ca="1" si="0"/>
        <v/>
      </c>
      <c r="D15" s="21" t="str">
        <f t="shared" ca="1" si="1"/>
        <v/>
      </c>
      <c r="E15" s="42" t="str">
        <f t="shared" ca="1" si="2"/>
        <v/>
      </c>
      <c r="F15" s="41">
        <f t="shared" ref="F15:F18" ca="1" si="25">$E$1+2</f>
        <v>42587</v>
      </c>
      <c r="G15" s="9">
        <v>13</v>
      </c>
      <c r="I15" s="89" t="str">
        <f ca="1">TEXT($E$1+2,"j-mmm")</f>
        <v>5-août</v>
      </c>
      <c r="J15" s="21" t="str">
        <f t="shared" ca="1" si="3"/>
        <v/>
      </c>
      <c r="K15" s="21" t="str">
        <f t="shared" ca="1" si="4"/>
        <v/>
      </c>
      <c r="L15" s="42" t="str">
        <f t="shared" ca="1" si="5"/>
        <v/>
      </c>
      <c r="M15" s="41">
        <f t="shared" ref="M15:M18" ca="1" si="26">$E$1+2</f>
        <v>42587</v>
      </c>
      <c r="N15" s="9">
        <v>13</v>
      </c>
      <c r="P15" s="89" t="str">
        <f ca="1">TEXT($E$1+2,"j-mmm")</f>
        <v>5-août</v>
      </c>
      <c r="Q15" s="21" t="str">
        <f t="shared" ca="1" si="6"/>
        <v/>
      </c>
      <c r="R15" s="21" t="str">
        <f t="shared" ca="1" si="7"/>
        <v/>
      </c>
      <c r="S15" s="42" t="str">
        <f t="shared" ca="1" si="8"/>
        <v/>
      </c>
      <c r="T15" s="41">
        <f t="shared" ref="T15:T18" ca="1" si="27">$E$1+2</f>
        <v>42587</v>
      </c>
      <c r="U15" s="9">
        <v>13</v>
      </c>
      <c r="W15" s="89" t="str">
        <f ca="1">TEXT($E$1+2,"j-mmm")</f>
        <v>5-août</v>
      </c>
      <c r="X15" s="21" t="str">
        <f t="shared" ca="1" si="9"/>
        <v/>
      </c>
      <c r="Y15" s="21" t="str">
        <f t="shared" ca="1" si="10"/>
        <v/>
      </c>
      <c r="Z15" s="42" t="str">
        <f t="shared" ca="1" si="11"/>
        <v/>
      </c>
      <c r="AA15" s="41">
        <f t="shared" ref="AA15:AA18" ca="1" si="28">$E$1+2</f>
        <v>42587</v>
      </c>
      <c r="AB15" s="9">
        <v>13</v>
      </c>
      <c r="AD15" s="89" t="str">
        <f ca="1">TEXT($E$1+2,"j-mmm")</f>
        <v>5-août</v>
      </c>
      <c r="AE15" s="21" t="str">
        <f t="shared" ca="1" si="12"/>
        <v/>
      </c>
      <c r="AF15" s="21" t="str">
        <f t="shared" ca="1" si="13"/>
        <v/>
      </c>
      <c r="AG15" s="42" t="str">
        <f t="shared" ca="1" si="14"/>
        <v/>
      </c>
      <c r="AH15" s="41">
        <f t="shared" ref="AH15:AH18" ca="1" si="29">$E$1+2</f>
        <v>42587</v>
      </c>
      <c r="AI15" s="9">
        <v>13</v>
      </c>
    </row>
    <row r="16" spans="2:36" ht="12" customHeight="1" x14ac:dyDescent="0.2">
      <c r="B16" s="89"/>
      <c r="C16" s="21" t="str">
        <f t="shared" ca="1" si="0"/>
        <v/>
      </c>
      <c r="D16" s="21" t="str">
        <f t="shared" ca="1" si="1"/>
        <v/>
      </c>
      <c r="E16" s="42" t="str">
        <f t="shared" ca="1" si="2"/>
        <v/>
      </c>
      <c r="F16" s="41">
        <f t="shared" ca="1" si="25"/>
        <v>42587</v>
      </c>
      <c r="G16" s="9">
        <v>13</v>
      </c>
      <c r="I16" s="89"/>
      <c r="J16" s="21" t="str">
        <f t="shared" ca="1" si="3"/>
        <v/>
      </c>
      <c r="K16" s="21" t="str">
        <f t="shared" ca="1" si="4"/>
        <v/>
      </c>
      <c r="L16" s="42" t="str">
        <f t="shared" ca="1" si="5"/>
        <v/>
      </c>
      <c r="M16" s="41">
        <f t="shared" ca="1" si="26"/>
        <v>42587</v>
      </c>
      <c r="N16" s="9">
        <v>13</v>
      </c>
      <c r="P16" s="89"/>
      <c r="Q16" s="21" t="str">
        <f t="shared" ca="1" si="6"/>
        <v/>
      </c>
      <c r="R16" s="21" t="str">
        <f t="shared" ca="1" si="7"/>
        <v/>
      </c>
      <c r="S16" s="42" t="str">
        <f t="shared" ca="1" si="8"/>
        <v/>
      </c>
      <c r="T16" s="41">
        <f t="shared" ca="1" si="27"/>
        <v>42587</v>
      </c>
      <c r="U16" s="9">
        <v>13</v>
      </c>
      <c r="W16" s="89"/>
      <c r="X16" s="21" t="str">
        <f t="shared" ca="1" si="9"/>
        <v/>
      </c>
      <c r="Y16" s="21" t="str">
        <f t="shared" ca="1" si="10"/>
        <v/>
      </c>
      <c r="Z16" s="42" t="str">
        <f t="shared" ca="1" si="11"/>
        <v/>
      </c>
      <c r="AA16" s="41">
        <f t="shared" ca="1" si="28"/>
        <v>42587</v>
      </c>
      <c r="AB16" s="9">
        <v>13</v>
      </c>
      <c r="AD16" s="89"/>
      <c r="AE16" s="21" t="str">
        <f t="shared" ca="1" si="12"/>
        <v/>
      </c>
      <c r="AF16" s="21" t="str">
        <f t="shared" ca="1" si="13"/>
        <v/>
      </c>
      <c r="AG16" s="42" t="str">
        <f t="shared" ca="1" si="14"/>
        <v/>
      </c>
      <c r="AH16" s="41">
        <f t="shared" ca="1" si="29"/>
        <v>42587</v>
      </c>
      <c r="AI16" s="9">
        <v>13</v>
      </c>
    </row>
    <row r="17" spans="2:35" ht="15" x14ac:dyDescent="0.25">
      <c r="B17" s="23"/>
      <c r="C17" s="21" t="str">
        <f t="shared" ca="1" si="0"/>
        <v/>
      </c>
      <c r="D17" s="21" t="str">
        <f t="shared" ca="1" si="1"/>
        <v/>
      </c>
      <c r="E17" s="42" t="str">
        <f t="shared" ca="1" si="2"/>
        <v/>
      </c>
      <c r="F17" s="41">
        <f t="shared" ca="1" si="25"/>
        <v>42587</v>
      </c>
      <c r="G17" s="9">
        <v>13</v>
      </c>
      <c r="I17" s="23"/>
      <c r="J17" s="21" t="str">
        <f t="shared" ca="1" si="3"/>
        <v/>
      </c>
      <c r="K17" s="21" t="str">
        <f t="shared" ca="1" si="4"/>
        <v/>
      </c>
      <c r="L17" s="42" t="str">
        <f t="shared" ca="1" si="5"/>
        <v/>
      </c>
      <c r="M17" s="41">
        <f t="shared" ca="1" si="26"/>
        <v>42587</v>
      </c>
      <c r="N17" s="9">
        <v>13</v>
      </c>
      <c r="P17" s="23"/>
      <c r="Q17" s="21" t="str">
        <f t="shared" ca="1" si="6"/>
        <v/>
      </c>
      <c r="R17" s="21" t="str">
        <f t="shared" ca="1" si="7"/>
        <v/>
      </c>
      <c r="S17" s="42" t="str">
        <f t="shared" ca="1" si="8"/>
        <v/>
      </c>
      <c r="T17" s="41">
        <f t="shared" ca="1" si="27"/>
        <v>42587</v>
      </c>
      <c r="U17" s="9">
        <v>13</v>
      </c>
      <c r="W17" s="23"/>
      <c r="X17" s="21" t="str">
        <f t="shared" ca="1" si="9"/>
        <v/>
      </c>
      <c r="Y17" s="21" t="str">
        <f t="shared" ca="1" si="10"/>
        <v/>
      </c>
      <c r="Z17" s="42" t="str">
        <f t="shared" ca="1" si="11"/>
        <v/>
      </c>
      <c r="AA17" s="41">
        <f t="shared" ca="1" si="28"/>
        <v>42587</v>
      </c>
      <c r="AB17" s="9">
        <v>13</v>
      </c>
      <c r="AD17" s="23"/>
      <c r="AE17" s="21" t="str">
        <f t="shared" ca="1" si="12"/>
        <v/>
      </c>
      <c r="AF17" s="21" t="str">
        <f t="shared" ca="1" si="13"/>
        <v/>
      </c>
      <c r="AG17" s="42" t="str">
        <f t="shared" ca="1" si="14"/>
        <v/>
      </c>
      <c r="AH17" s="41">
        <f t="shared" ca="1" si="29"/>
        <v>42587</v>
      </c>
      <c r="AI17" s="9">
        <v>13</v>
      </c>
    </row>
    <row r="18" spans="2:35" ht="15" x14ac:dyDescent="0.2">
      <c r="B18" s="24">
        <f ca="1">$E$1+2</f>
        <v>42587</v>
      </c>
      <c r="C18" s="25" t="str">
        <f t="shared" ca="1" si="0"/>
        <v/>
      </c>
      <c r="D18" s="25" t="str">
        <f t="shared" ca="1" si="1"/>
        <v/>
      </c>
      <c r="E18" s="43" t="str">
        <f t="shared" ca="1" si="2"/>
        <v/>
      </c>
      <c r="F18" s="41">
        <f t="shared" ca="1" si="25"/>
        <v>42587</v>
      </c>
      <c r="G18" s="9">
        <v>13</v>
      </c>
      <c r="I18" s="24">
        <f ca="1">$E$1+2</f>
        <v>42587</v>
      </c>
      <c r="J18" s="25" t="str">
        <f t="shared" ca="1" si="3"/>
        <v/>
      </c>
      <c r="K18" s="25" t="str">
        <f t="shared" ca="1" si="4"/>
        <v/>
      </c>
      <c r="L18" s="43" t="str">
        <f t="shared" ca="1" si="5"/>
        <v/>
      </c>
      <c r="M18" s="41">
        <f t="shared" ca="1" si="26"/>
        <v>42587</v>
      </c>
      <c r="N18" s="9">
        <v>13</v>
      </c>
      <c r="P18" s="24">
        <f ca="1">$E$1+2</f>
        <v>42587</v>
      </c>
      <c r="Q18" s="25" t="str">
        <f t="shared" ca="1" si="6"/>
        <v/>
      </c>
      <c r="R18" s="25" t="str">
        <f t="shared" ca="1" si="7"/>
        <v/>
      </c>
      <c r="S18" s="43" t="str">
        <f t="shared" ca="1" si="8"/>
        <v/>
      </c>
      <c r="T18" s="41">
        <f t="shared" ca="1" si="27"/>
        <v>42587</v>
      </c>
      <c r="U18" s="9">
        <v>13</v>
      </c>
      <c r="W18" s="24">
        <f ca="1">$E$1+2</f>
        <v>42587</v>
      </c>
      <c r="X18" s="25" t="str">
        <f t="shared" ca="1" si="9"/>
        <v/>
      </c>
      <c r="Y18" s="25" t="str">
        <f t="shared" ca="1" si="10"/>
        <v/>
      </c>
      <c r="Z18" s="43" t="str">
        <f t="shared" ca="1" si="11"/>
        <v/>
      </c>
      <c r="AA18" s="41">
        <f t="shared" ca="1" si="28"/>
        <v>42587</v>
      </c>
      <c r="AB18" s="9">
        <v>13</v>
      </c>
      <c r="AD18" s="24">
        <f ca="1">$E$1+2</f>
        <v>42587</v>
      </c>
      <c r="AE18" s="25" t="str">
        <f t="shared" ca="1" si="12"/>
        <v/>
      </c>
      <c r="AF18" s="25" t="str">
        <f t="shared" ca="1" si="13"/>
        <v/>
      </c>
      <c r="AG18" s="43" t="str">
        <f t="shared" ca="1" si="14"/>
        <v/>
      </c>
      <c r="AH18" s="41">
        <f t="shared" ca="1" si="29"/>
        <v>42587</v>
      </c>
      <c r="AI18" s="9">
        <v>13</v>
      </c>
    </row>
    <row r="19" spans="2:35" ht="15" x14ac:dyDescent="0.25">
      <c r="B19" s="30" t="str">
        <f ca="1">TEXT($E$1+3,"jjjj")</f>
        <v>samedi</v>
      </c>
      <c r="C19" s="21" t="str">
        <f t="shared" ca="1" si="0"/>
        <v/>
      </c>
      <c r="D19" s="21" t="str">
        <f t="shared" ca="1" si="1"/>
        <v/>
      </c>
      <c r="E19" s="42" t="str">
        <f t="shared" ca="1" si="2"/>
        <v/>
      </c>
      <c r="F19" s="41">
        <f ca="1">$E$1+3</f>
        <v>42588</v>
      </c>
      <c r="G19" s="9">
        <v>18</v>
      </c>
      <c r="I19" s="30" t="str">
        <f ca="1">TEXT($E$1+3,"jjjj")</f>
        <v>samedi</v>
      </c>
      <c r="J19" s="21" t="str">
        <f t="shared" ca="1" si="3"/>
        <v/>
      </c>
      <c r="K19" s="21" t="str">
        <f t="shared" ca="1" si="4"/>
        <v/>
      </c>
      <c r="L19" s="42" t="str">
        <f t="shared" ca="1" si="5"/>
        <v/>
      </c>
      <c r="M19" s="41">
        <f ca="1">$E$1+3</f>
        <v>42588</v>
      </c>
      <c r="N19" s="9">
        <v>18</v>
      </c>
      <c r="P19" s="30" t="str">
        <f ca="1">TEXT($E$1+3,"jjjj")</f>
        <v>samedi</v>
      </c>
      <c r="Q19" s="21" t="str">
        <f t="shared" ca="1" si="6"/>
        <v/>
      </c>
      <c r="R19" s="21" t="str">
        <f t="shared" ca="1" si="7"/>
        <v/>
      </c>
      <c r="S19" s="42" t="str">
        <f t="shared" ca="1" si="8"/>
        <v/>
      </c>
      <c r="T19" s="41">
        <f ca="1">$E$1+3</f>
        <v>42588</v>
      </c>
      <c r="U19" s="9">
        <v>18</v>
      </c>
      <c r="W19" s="30" t="str">
        <f ca="1">TEXT($E$1+3,"jjjj")</f>
        <v>samedi</v>
      </c>
      <c r="X19" s="21" t="str">
        <f t="shared" ca="1" si="9"/>
        <v/>
      </c>
      <c r="Y19" s="21" t="str">
        <f t="shared" ca="1" si="10"/>
        <v/>
      </c>
      <c r="Z19" s="42" t="str">
        <f t="shared" ca="1" si="11"/>
        <v/>
      </c>
      <c r="AA19" s="41">
        <f ca="1">$E$1+3</f>
        <v>42588</v>
      </c>
      <c r="AB19" s="9">
        <v>18</v>
      </c>
      <c r="AD19" s="26" t="str">
        <f ca="1">TEXT($E$1+3,"jjjj")</f>
        <v>samedi</v>
      </c>
      <c r="AE19" s="21" t="str">
        <f t="shared" ca="1" si="12"/>
        <v/>
      </c>
      <c r="AF19" s="21" t="str">
        <f t="shared" ca="1" si="13"/>
        <v/>
      </c>
      <c r="AG19" s="42" t="str">
        <f t="shared" ca="1" si="14"/>
        <v/>
      </c>
      <c r="AH19" s="41">
        <f ca="1">$E$1+3</f>
        <v>42588</v>
      </c>
      <c r="AI19" s="9">
        <v>18</v>
      </c>
    </row>
    <row r="20" spans="2:35" ht="12" customHeight="1" x14ac:dyDescent="0.2">
      <c r="B20" s="89" t="str">
        <f ca="1">TEXT($E$1+3,"j-mmm")</f>
        <v>6-août</v>
      </c>
      <c r="C20" s="21" t="str">
        <f t="shared" ca="1" si="0"/>
        <v/>
      </c>
      <c r="D20" s="21" t="str">
        <f t="shared" ca="1" si="1"/>
        <v/>
      </c>
      <c r="E20" s="42" t="str">
        <f t="shared" ca="1" si="2"/>
        <v/>
      </c>
      <c r="F20" s="41">
        <f t="shared" ref="F20:F23" ca="1" si="30">$E$1+3</f>
        <v>42588</v>
      </c>
      <c r="G20" s="9">
        <v>18</v>
      </c>
      <c r="I20" s="89" t="str">
        <f ca="1">TEXT($E$1+3,"j-mmm")</f>
        <v>6-août</v>
      </c>
      <c r="J20" s="21" t="str">
        <f t="shared" ca="1" si="3"/>
        <v/>
      </c>
      <c r="K20" s="21" t="str">
        <f t="shared" ca="1" si="4"/>
        <v/>
      </c>
      <c r="L20" s="42" t="str">
        <f t="shared" ca="1" si="5"/>
        <v/>
      </c>
      <c r="M20" s="41">
        <f t="shared" ref="M20:M23" ca="1" si="31">$E$1+3</f>
        <v>42588</v>
      </c>
      <c r="N20" s="9">
        <v>18</v>
      </c>
      <c r="P20" s="89" t="str">
        <f ca="1">TEXT($E$1+3,"j-mmm")</f>
        <v>6-août</v>
      </c>
      <c r="Q20" s="21" t="str">
        <f t="shared" ca="1" si="6"/>
        <v/>
      </c>
      <c r="R20" s="21" t="str">
        <f t="shared" ca="1" si="7"/>
        <v/>
      </c>
      <c r="S20" s="42" t="str">
        <f t="shared" ca="1" si="8"/>
        <v/>
      </c>
      <c r="T20" s="41">
        <f t="shared" ref="T20:T23" ca="1" si="32">$E$1+3</f>
        <v>42588</v>
      </c>
      <c r="U20" s="9">
        <v>18</v>
      </c>
      <c r="W20" s="89" t="str">
        <f ca="1">TEXT($E$1+3,"j-mmm")</f>
        <v>6-août</v>
      </c>
      <c r="X20" s="21" t="str">
        <f t="shared" ca="1" si="9"/>
        <v/>
      </c>
      <c r="Y20" s="21" t="str">
        <f t="shared" ca="1" si="10"/>
        <v/>
      </c>
      <c r="Z20" s="42" t="str">
        <f t="shared" ca="1" si="11"/>
        <v/>
      </c>
      <c r="AA20" s="41">
        <f t="shared" ref="AA20:AA23" ca="1" si="33">$E$1+3</f>
        <v>42588</v>
      </c>
      <c r="AB20" s="9">
        <v>18</v>
      </c>
      <c r="AD20" s="89" t="str">
        <f ca="1">TEXT($E$1+3,"j-mmm")</f>
        <v>6-août</v>
      </c>
      <c r="AE20" s="21" t="str">
        <f t="shared" ca="1" si="12"/>
        <v/>
      </c>
      <c r="AF20" s="21" t="str">
        <f t="shared" ca="1" si="13"/>
        <v/>
      </c>
      <c r="AG20" s="42" t="str">
        <f t="shared" ca="1" si="14"/>
        <v/>
      </c>
      <c r="AH20" s="41">
        <f t="shared" ref="AH20:AH23" ca="1" si="34">$E$1+3</f>
        <v>42588</v>
      </c>
      <c r="AI20" s="9">
        <v>18</v>
      </c>
    </row>
    <row r="21" spans="2:35" ht="12" customHeight="1" x14ac:dyDescent="0.2">
      <c r="B21" s="89"/>
      <c r="C21" s="21" t="str">
        <f t="shared" ca="1" si="0"/>
        <v/>
      </c>
      <c r="D21" s="21" t="str">
        <f t="shared" ca="1" si="1"/>
        <v/>
      </c>
      <c r="E21" s="42" t="str">
        <f t="shared" ca="1" si="2"/>
        <v/>
      </c>
      <c r="F21" s="41">
        <f t="shared" ca="1" si="30"/>
        <v>42588</v>
      </c>
      <c r="G21" s="9">
        <v>18</v>
      </c>
      <c r="I21" s="89"/>
      <c r="J21" s="21" t="str">
        <f t="shared" ca="1" si="3"/>
        <v/>
      </c>
      <c r="K21" s="21" t="str">
        <f t="shared" ca="1" si="4"/>
        <v/>
      </c>
      <c r="L21" s="42" t="str">
        <f t="shared" ca="1" si="5"/>
        <v/>
      </c>
      <c r="M21" s="41">
        <f t="shared" ca="1" si="31"/>
        <v>42588</v>
      </c>
      <c r="N21" s="9">
        <v>18</v>
      </c>
      <c r="P21" s="89"/>
      <c r="Q21" s="21" t="str">
        <f t="shared" ca="1" si="6"/>
        <v/>
      </c>
      <c r="R21" s="21" t="str">
        <f t="shared" ca="1" si="7"/>
        <v/>
      </c>
      <c r="S21" s="42" t="str">
        <f t="shared" ca="1" si="8"/>
        <v/>
      </c>
      <c r="T21" s="41">
        <f t="shared" ca="1" si="32"/>
        <v>42588</v>
      </c>
      <c r="U21" s="9">
        <v>18</v>
      </c>
      <c r="W21" s="89"/>
      <c r="X21" s="21" t="str">
        <f t="shared" ca="1" si="9"/>
        <v/>
      </c>
      <c r="Y21" s="21" t="str">
        <f t="shared" ca="1" si="10"/>
        <v/>
      </c>
      <c r="Z21" s="42" t="str">
        <f t="shared" ca="1" si="11"/>
        <v/>
      </c>
      <c r="AA21" s="41">
        <f t="shared" ca="1" si="33"/>
        <v>42588</v>
      </c>
      <c r="AB21" s="9">
        <v>18</v>
      </c>
      <c r="AD21" s="89"/>
      <c r="AE21" s="21" t="str">
        <f t="shared" ca="1" si="12"/>
        <v/>
      </c>
      <c r="AF21" s="21" t="str">
        <f t="shared" ca="1" si="13"/>
        <v/>
      </c>
      <c r="AG21" s="42" t="str">
        <f t="shared" ca="1" si="14"/>
        <v/>
      </c>
      <c r="AH21" s="41">
        <f t="shared" ca="1" si="34"/>
        <v>42588</v>
      </c>
      <c r="AI21" s="9">
        <v>18</v>
      </c>
    </row>
    <row r="22" spans="2:35" ht="15" x14ac:dyDescent="0.25">
      <c r="B22" s="23"/>
      <c r="C22" s="21" t="str">
        <f t="shared" ca="1" si="0"/>
        <v/>
      </c>
      <c r="D22" s="21" t="str">
        <f t="shared" ca="1" si="1"/>
        <v/>
      </c>
      <c r="E22" s="42" t="str">
        <f t="shared" ca="1" si="2"/>
        <v/>
      </c>
      <c r="F22" s="41">
        <f t="shared" ca="1" si="30"/>
        <v>42588</v>
      </c>
      <c r="G22" s="9">
        <v>18</v>
      </c>
      <c r="I22" s="23"/>
      <c r="J22" s="21" t="str">
        <f t="shared" ca="1" si="3"/>
        <v/>
      </c>
      <c r="K22" s="21" t="str">
        <f t="shared" ca="1" si="4"/>
        <v/>
      </c>
      <c r="L22" s="42" t="str">
        <f t="shared" ca="1" si="5"/>
        <v/>
      </c>
      <c r="M22" s="41">
        <f t="shared" ca="1" si="31"/>
        <v>42588</v>
      </c>
      <c r="N22" s="9">
        <v>18</v>
      </c>
      <c r="P22" s="23"/>
      <c r="Q22" s="21" t="str">
        <f t="shared" ca="1" si="6"/>
        <v/>
      </c>
      <c r="R22" s="21" t="str">
        <f t="shared" ca="1" si="7"/>
        <v/>
      </c>
      <c r="S22" s="42" t="str">
        <f t="shared" ca="1" si="8"/>
        <v/>
      </c>
      <c r="T22" s="41">
        <f t="shared" ca="1" si="32"/>
        <v>42588</v>
      </c>
      <c r="U22" s="9">
        <v>18</v>
      </c>
      <c r="W22" s="23"/>
      <c r="X22" s="21" t="str">
        <f t="shared" ca="1" si="9"/>
        <v/>
      </c>
      <c r="Y22" s="21" t="str">
        <f t="shared" ca="1" si="10"/>
        <v/>
      </c>
      <c r="Z22" s="42" t="str">
        <f t="shared" ca="1" si="11"/>
        <v/>
      </c>
      <c r="AA22" s="41">
        <f t="shared" ca="1" si="33"/>
        <v>42588</v>
      </c>
      <c r="AB22" s="9">
        <v>18</v>
      </c>
      <c r="AD22" s="23"/>
      <c r="AE22" s="21" t="str">
        <f t="shared" ca="1" si="12"/>
        <v/>
      </c>
      <c r="AF22" s="21" t="str">
        <f t="shared" ca="1" si="13"/>
        <v/>
      </c>
      <c r="AG22" s="42" t="str">
        <f t="shared" ca="1" si="14"/>
        <v/>
      </c>
      <c r="AH22" s="41">
        <f t="shared" ca="1" si="34"/>
        <v>42588</v>
      </c>
      <c r="AI22" s="9">
        <v>18</v>
      </c>
    </row>
    <row r="23" spans="2:35" ht="15" x14ac:dyDescent="0.2">
      <c r="B23" s="31">
        <f ca="1">$E$1+3</f>
        <v>42588</v>
      </c>
      <c r="C23" s="25" t="str">
        <f t="shared" ca="1" si="0"/>
        <v/>
      </c>
      <c r="D23" s="25" t="str">
        <f t="shared" ca="1" si="1"/>
        <v/>
      </c>
      <c r="E23" s="43" t="str">
        <f t="shared" ca="1" si="2"/>
        <v/>
      </c>
      <c r="F23" s="41">
        <f t="shared" ca="1" si="30"/>
        <v>42588</v>
      </c>
      <c r="G23" s="9">
        <v>18</v>
      </c>
      <c r="I23" s="31">
        <f ca="1">$E$1+3</f>
        <v>42588</v>
      </c>
      <c r="J23" s="25" t="str">
        <f t="shared" ca="1" si="3"/>
        <v/>
      </c>
      <c r="K23" s="25" t="str">
        <f t="shared" ca="1" si="4"/>
        <v/>
      </c>
      <c r="L23" s="43" t="str">
        <f t="shared" ca="1" si="5"/>
        <v/>
      </c>
      <c r="M23" s="41">
        <f t="shared" ca="1" si="31"/>
        <v>42588</v>
      </c>
      <c r="N23" s="9">
        <v>18</v>
      </c>
      <c r="P23" s="31">
        <f ca="1">$E$1+3</f>
        <v>42588</v>
      </c>
      <c r="Q23" s="25" t="str">
        <f t="shared" ca="1" si="6"/>
        <v/>
      </c>
      <c r="R23" s="25" t="str">
        <f t="shared" ca="1" si="7"/>
        <v/>
      </c>
      <c r="S23" s="43" t="str">
        <f t="shared" ca="1" si="8"/>
        <v/>
      </c>
      <c r="T23" s="41">
        <f t="shared" ca="1" si="32"/>
        <v>42588</v>
      </c>
      <c r="U23" s="9">
        <v>18</v>
      </c>
      <c r="W23" s="31">
        <f ca="1">$E$1+3</f>
        <v>42588</v>
      </c>
      <c r="X23" s="25" t="str">
        <f t="shared" ca="1" si="9"/>
        <v/>
      </c>
      <c r="Y23" s="25" t="str">
        <f t="shared" ca="1" si="10"/>
        <v/>
      </c>
      <c r="Z23" s="43" t="str">
        <f t="shared" ca="1" si="11"/>
        <v/>
      </c>
      <c r="AA23" s="41">
        <f t="shared" ca="1" si="33"/>
        <v>42588</v>
      </c>
      <c r="AB23" s="9">
        <v>18</v>
      </c>
      <c r="AD23" s="29">
        <f ca="1">$E$1+3</f>
        <v>42588</v>
      </c>
      <c r="AE23" s="25" t="str">
        <f t="shared" ca="1" si="12"/>
        <v/>
      </c>
      <c r="AF23" s="25" t="str">
        <f t="shared" ca="1" si="13"/>
        <v/>
      </c>
      <c r="AG23" s="43" t="str">
        <f t="shared" ca="1" si="14"/>
        <v/>
      </c>
      <c r="AH23" s="41">
        <f t="shared" ca="1" si="34"/>
        <v>42588</v>
      </c>
      <c r="AI23" s="9">
        <v>18</v>
      </c>
    </row>
    <row r="24" spans="2:35" ht="15" x14ac:dyDescent="0.25">
      <c r="B24" s="32" t="str">
        <f ca="1">TEXT($E$1+4,"jjjj")</f>
        <v>dimanche</v>
      </c>
      <c r="C24" s="21" t="str">
        <f t="shared" ca="1" si="0"/>
        <v/>
      </c>
      <c r="D24" s="21" t="str">
        <f t="shared" ca="1" si="1"/>
        <v/>
      </c>
      <c r="E24" s="42" t="str">
        <f t="shared" ca="1" si="2"/>
        <v/>
      </c>
      <c r="F24" s="41">
        <f ca="1">$E$1+4</f>
        <v>42589</v>
      </c>
      <c r="G24" s="9">
        <v>23</v>
      </c>
      <c r="I24" s="32" t="str">
        <f ca="1">TEXT($E$1+4,"jjjj")</f>
        <v>dimanche</v>
      </c>
      <c r="J24" s="21" t="str">
        <f t="shared" ca="1" si="3"/>
        <v/>
      </c>
      <c r="K24" s="21" t="str">
        <f t="shared" ca="1" si="4"/>
        <v/>
      </c>
      <c r="L24" s="42" t="str">
        <f t="shared" ca="1" si="5"/>
        <v/>
      </c>
      <c r="M24" s="41">
        <f ca="1">$E$1+4</f>
        <v>42589</v>
      </c>
      <c r="N24" s="9">
        <v>23</v>
      </c>
      <c r="P24" s="32" t="str">
        <f ca="1">TEXT($E$1+4,"jjjj")</f>
        <v>dimanche</v>
      </c>
      <c r="Q24" s="21" t="str">
        <f t="shared" ca="1" si="6"/>
        <v/>
      </c>
      <c r="R24" s="21" t="str">
        <f t="shared" ca="1" si="7"/>
        <v/>
      </c>
      <c r="S24" s="42" t="str">
        <f t="shared" ca="1" si="8"/>
        <v/>
      </c>
      <c r="T24" s="41">
        <f ca="1">$E$1+4</f>
        <v>42589</v>
      </c>
      <c r="U24" s="9">
        <v>23</v>
      </c>
      <c r="W24" s="32" t="str">
        <f ca="1">TEXT($E$1+4,"jjjj")</f>
        <v>dimanche</v>
      </c>
      <c r="X24" s="21" t="str">
        <f t="shared" ca="1" si="9"/>
        <v/>
      </c>
      <c r="Y24" s="21" t="str">
        <f t="shared" ca="1" si="10"/>
        <v/>
      </c>
      <c r="Z24" s="42" t="str">
        <f t="shared" ca="1" si="11"/>
        <v/>
      </c>
      <c r="AA24" s="41">
        <f ca="1">$E$1+4</f>
        <v>42589</v>
      </c>
      <c r="AB24" s="9">
        <v>23</v>
      </c>
      <c r="AD24" s="26" t="str">
        <f ca="1">TEXT($E$1+4,"jjjj")</f>
        <v>dimanche</v>
      </c>
      <c r="AE24" s="21" t="str">
        <f t="shared" ca="1" si="12"/>
        <v/>
      </c>
      <c r="AF24" s="21" t="str">
        <f t="shared" ca="1" si="13"/>
        <v/>
      </c>
      <c r="AG24" s="42" t="str">
        <f t="shared" ca="1" si="14"/>
        <v/>
      </c>
      <c r="AH24" s="41">
        <f ca="1">$E$1+4</f>
        <v>42589</v>
      </c>
      <c r="AI24" s="9">
        <v>23</v>
      </c>
    </row>
    <row r="25" spans="2:35" ht="12" customHeight="1" x14ac:dyDescent="0.2">
      <c r="B25" s="89" t="str">
        <f ca="1">TEXT($E$1+4,"j-mmm")</f>
        <v>7-août</v>
      </c>
      <c r="C25" s="21" t="str">
        <f t="shared" ca="1" si="0"/>
        <v/>
      </c>
      <c r="D25" s="21" t="str">
        <f t="shared" ca="1" si="1"/>
        <v/>
      </c>
      <c r="E25" s="42" t="str">
        <f t="shared" ca="1" si="2"/>
        <v/>
      </c>
      <c r="F25" s="41">
        <f t="shared" ref="F25:F28" ca="1" si="35">$E$1+4</f>
        <v>42589</v>
      </c>
      <c r="G25" s="9">
        <v>23</v>
      </c>
      <c r="I25" s="89" t="str">
        <f ca="1">TEXT($E$1+4,"j-mmm")</f>
        <v>7-août</v>
      </c>
      <c r="J25" s="21" t="str">
        <f t="shared" ca="1" si="3"/>
        <v/>
      </c>
      <c r="K25" s="21" t="str">
        <f t="shared" ca="1" si="4"/>
        <v/>
      </c>
      <c r="L25" s="42" t="str">
        <f t="shared" ca="1" si="5"/>
        <v/>
      </c>
      <c r="M25" s="41">
        <f t="shared" ref="M25:M28" ca="1" si="36">$E$1+4</f>
        <v>42589</v>
      </c>
      <c r="N25" s="9">
        <v>23</v>
      </c>
      <c r="P25" s="89" t="str">
        <f ca="1">TEXT($E$1+4,"j-mmm")</f>
        <v>7-août</v>
      </c>
      <c r="Q25" s="21" t="str">
        <f t="shared" ca="1" si="6"/>
        <v/>
      </c>
      <c r="R25" s="21" t="str">
        <f t="shared" ca="1" si="7"/>
        <v/>
      </c>
      <c r="S25" s="42" t="str">
        <f t="shared" ca="1" si="8"/>
        <v/>
      </c>
      <c r="T25" s="41">
        <f t="shared" ref="T25:T28" ca="1" si="37">$E$1+4</f>
        <v>42589</v>
      </c>
      <c r="U25" s="9">
        <v>23</v>
      </c>
      <c r="W25" s="89" t="str">
        <f ca="1">TEXT($E$1+4,"j-mmm")</f>
        <v>7-août</v>
      </c>
      <c r="X25" s="21" t="str">
        <f t="shared" ca="1" si="9"/>
        <v/>
      </c>
      <c r="Y25" s="21" t="str">
        <f t="shared" ca="1" si="10"/>
        <v/>
      </c>
      <c r="Z25" s="42" t="str">
        <f t="shared" ca="1" si="11"/>
        <v/>
      </c>
      <c r="AA25" s="41">
        <f t="shared" ref="AA25:AA28" ca="1" si="38">$E$1+4</f>
        <v>42589</v>
      </c>
      <c r="AB25" s="9">
        <v>23</v>
      </c>
      <c r="AD25" s="89" t="str">
        <f ca="1">TEXT($E$1+4,"j-mmm")</f>
        <v>7-août</v>
      </c>
      <c r="AE25" s="21" t="str">
        <f t="shared" ca="1" si="12"/>
        <v/>
      </c>
      <c r="AF25" s="21" t="str">
        <f t="shared" ca="1" si="13"/>
        <v/>
      </c>
      <c r="AG25" s="42" t="str">
        <f t="shared" ca="1" si="14"/>
        <v/>
      </c>
      <c r="AH25" s="41">
        <f t="shared" ref="AH25:AH28" ca="1" si="39">$E$1+4</f>
        <v>42589</v>
      </c>
      <c r="AI25" s="9">
        <v>23</v>
      </c>
    </row>
    <row r="26" spans="2:35" ht="12" customHeight="1" x14ac:dyDescent="0.2">
      <c r="B26" s="89"/>
      <c r="C26" s="21" t="str">
        <f t="shared" ca="1" si="0"/>
        <v/>
      </c>
      <c r="D26" s="21" t="str">
        <f t="shared" ca="1" si="1"/>
        <v/>
      </c>
      <c r="E26" s="42" t="str">
        <f t="shared" ca="1" si="2"/>
        <v/>
      </c>
      <c r="F26" s="41">
        <f t="shared" ca="1" si="35"/>
        <v>42589</v>
      </c>
      <c r="G26" s="9">
        <v>23</v>
      </c>
      <c r="I26" s="89"/>
      <c r="J26" s="21" t="str">
        <f t="shared" ca="1" si="3"/>
        <v/>
      </c>
      <c r="K26" s="21" t="str">
        <f t="shared" ca="1" si="4"/>
        <v/>
      </c>
      <c r="L26" s="42" t="str">
        <f t="shared" ca="1" si="5"/>
        <v/>
      </c>
      <c r="M26" s="41">
        <f t="shared" ca="1" si="36"/>
        <v>42589</v>
      </c>
      <c r="N26" s="9">
        <v>23</v>
      </c>
      <c r="P26" s="89"/>
      <c r="Q26" s="21" t="str">
        <f t="shared" ca="1" si="6"/>
        <v/>
      </c>
      <c r="R26" s="21" t="str">
        <f t="shared" ca="1" si="7"/>
        <v/>
      </c>
      <c r="S26" s="42" t="str">
        <f t="shared" ca="1" si="8"/>
        <v/>
      </c>
      <c r="T26" s="41">
        <f t="shared" ca="1" si="37"/>
        <v>42589</v>
      </c>
      <c r="U26" s="9">
        <v>23</v>
      </c>
      <c r="W26" s="89"/>
      <c r="X26" s="21" t="str">
        <f t="shared" ca="1" si="9"/>
        <v/>
      </c>
      <c r="Y26" s="21" t="str">
        <f t="shared" ca="1" si="10"/>
        <v/>
      </c>
      <c r="Z26" s="42" t="str">
        <f t="shared" ca="1" si="11"/>
        <v/>
      </c>
      <c r="AA26" s="41">
        <f t="shared" ca="1" si="38"/>
        <v>42589</v>
      </c>
      <c r="AB26" s="9">
        <v>23</v>
      </c>
      <c r="AD26" s="89"/>
      <c r="AE26" s="21" t="str">
        <f t="shared" ca="1" si="12"/>
        <v/>
      </c>
      <c r="AF26" s="21" t="str">
        <f t="shared" ca="1" si="13"/>
        <v/>
      </c>
      <c r="AG26" s="42" t="str">
        <f t="shared" ca="1" si="14"/>
        <v/>
      </c>
      <c r="AH26" s="41">
        <f t="shared" ca="1" si="39"/>
        <v>42589</v>
      </c>
      <c r="AI26" s="9">
        <v>23</v>
      </c>
    </row>
    <row r="27" spans="2:35" ht="15" x14ac:dyDescent="0.25">
      <c r="B27" s="23"/>
      <c r="C27" s="21" t="str">
        <f t="shared" ca="1" si="0"/>
        <v/>
      </c>
      <c r="D27" s="21" t="str">
        <f t="shared" ca="1" si="1"/>
        <v/>
      </c>
      <c r="E27" s="42" t="str">
        <f t="shared" ca="1" si="2"/>
        <v/>
      </c>
      <c r="F27" s="41">
        <f t="shared" ca="1" si="35"/>
        <v>42589</v>
      </c>
      <c r="G27" s="9">
        <v>23</v>
      </c>
      <c r="I27" s="23"/>
      <c r="J27" s="21" t="str">
        <f t="shared" ca="1" si="3"/>
        <v/>
      </c>
      <c r="K27" s="21" t="str">
        <f t="shared" ca="1" si="4"/>
        <v/>
      </c>
      <c r="L27" s="42" t="str">
        <f t="shared" ca="1" si="5"/>
        <v/>
      </c>
      <c r="M27" s="41">
        <f t="shared" ca="1" si="36"/>
        <v>42589</v>
      </c>
      <c r="N27" s="9">
        <v>23</v>
      </c>
      <c r="P27" s="23"/>
      <c r="Q27" s="21" t="str">
        <f t="shared" ca="1" si="6"/>
        <v/>
      </c>
      <c r="R27" s="21" t="str">
        <f t="shared" ca="1" si="7"/>
        <v/>
      </c>
      <c r="S27" s="42" t="str">
        <f t="shared" ca="1" si="8"/>
        <v/>
      </c>
      <c r="T27" s="41">
        <f t="shared" ca="1" si="37"/>
        <v>42589</v>
      </c>
      <c r="U27" s="9">
        <v>23</v>
      </c>
      <c r="W27" s="23"/>
      <c r="X27" s="21" t="str">
        <f t="shared" ca="1" si="9"/>
        <v/>
      </c>
      <c r="Y27" s="21" t="str">
        <f t="shared" ca="1" si="10"/>
        <v/>
      </c>
      <c r="Z27" s="42" t="str">
        <f t="shared" ca="1" si="11"/>
        <v/>
      </c>
      <c r="AA27" s="41">
        <f t="shared" ca="1" si="38"/>
        <v>42589</v>
      </c>
      <c r="AB27" s="9">
        <v>23</v>
      </c>
      <c r="AD27" s="23"/>
      <c r="AE27" s="21" t="str">
        <f t="shared" ca="1" si="12"/>
        <v/>
      </c>
      <c r="AF27" s="21" t="str">
        <f t="shared" ca="1" si="13"/>
        <v/>
      </c>
      <c r="AG27" s="42" t="str">
        <f t="shared" ca="1" si="14"/>
        <v/>
      </c>
      <c r="AH27" s="41">
        <f t="shared" ca="1" si="39"/>
        <v>42589</v>
      </c>
      <c r="AI27" s="9">
        <v>23</v>
      </c>
    </row>
    <row r="28" spans="2:35" ht="15" x14ac:dyDescent="0.2">
      <c r="B28" s="33">
        <f ca="1">$E$1+4</f>
        <v>42589</v>
      </c>
      <c r="C28" s="25" t="str">
        <f t="shared" ca="1" si="0"/>
        <v/>
      </c>
      <c r="D28" s="25" t="str">
        <f t="shared" ca="1" si="1"/>
        <v/>
      </c>
      <c r="E28" s="43" t="str">
        <f t="shared" ca="1" si="2"/>
        <v/>
      </c>
      <c r="F28" s="41">
        <f t="shared" ca="1" si="35"/>
        <v>42589</v>
      </c>
      <c r="G28" s="9">
        <v>23</v>
      </c>
      <c r="I28" s="33">
        <f ca="1">$E$1+4</f>
        <v>42589</v>
      </c>
      <c r="J28" s="25" t="str">
        <f t="shared" ca="1" si="3"/>
        <v/>
      </c>
      <c r="K28" s="25" t="str">
        <f t="shared" ca="1" si="4"/>
        <v/>
      </c>
      <c r="L28" s="43" t="str">
        <f t="shared" ca="1" si="5"/>
        <v/>
      </c>
      <c r="M28" s="41">
        <f t="shared" ca="1" si="36"/>
        <v>42589</v>
      </c>
      <c r="N28" s="9">
        <v>23</v>
      </c>
      <c r="P28" s="33">
        <f ca="1">$E$1+4</f>
        <v>42589</v>
      </c>
      <c r="Q28" s="25" t="str">
        <f t="shared" ca="1" si="6"/>
        <v/>
      </c>
      <c r="R28" s="25" t="str">
        <f t="shared" ca="1" si="7"/>
        <v/>
      </c>
      <c r="S28" s="43" t="str">
        <f t="shared" ca="1" si="8"/>
        <v/>
      </c>
      <c r="T28" s="41">
        <f t="shared" ca="1" si="37"/>
        <v>42589</v>
      </c>
      <c r="U28" s="9">
        <v>23</v>
      </c>
      <c r="W28" s="33">
        <f ca="1">$E$1+4</f>
        <v>42589</v>
      </c>
      <c r="X28" s="25" t="str">
        <f t="shared" ca="1" si="9"/>
        <v/>
      </c>
      <c r="Y28" s="25" t="str">
        <f t="shared" ca="1" si="10"/>
        <v/>
      </c>
      <c r="Z28" s="43" t="str">
        <f t="shared" ca="1" si="11"/>
        <v/>
      </c>
      <c r="AA28" s="41">
        <f t="shared" ca="1" si="38"/>
        <v>42589</v>
      </c>
      <c r="AB28" s="9">
        <v>23</v>
      </c>
      <c r="AD28" s="24">
        <f ca="1">$E$1+4</f>
        <v>42589</v>
      </c>
      <c r="AE28" s="25" t="str">
        <f t="shared" ca="1" si="12"/>
        <v/>
      </c>
      <c r="AF28" s="25" t="str">
        <f t="shared" ca="1" si="13"/>
        <v/>
      </c>
      <c r="AG28" s="43" t="str">
        <f t="shared" ca="1" si="14"/>
        <v/>
      </c>
      <c r="AH28" s="41">
        <f t="shared" ca="1" si="39"/>
        <v>42589</v>
      </c>
      <c r="AI28" s="9">
        <v>23</v>
      </c>
    </row>
    <row r="29" spans="2:35" ht="15" x14ac:dyDescent="0.25">
      <c r="B29" s="30" t="str">
        <f ca="1">TEXT($E$1+5,"jjjj")</f>
        <v>lundi</v>
      </c>
      <c r="C29" s="21" t="str">
        <f t="shared" ca="1" si="0"/>
        <v/>
      </c>
      <c r="D29" s="21" t="str">
        <f t="shared" ca="1" si="1"/>
        <v/>
      </c>
      <c r="E29" s="42" t="str">
        <f t="shared" ca="1" si="2"/>
        <v/>
      </c>
      <c r="F29" s="41">
        <f ca="1">$E$1+5</f>
        <v>42590</v>
      </c>
      <c r="G29" s="9">
        <v>28</v>
      </c>
      <c r="I29" s="30" t="str">
        <f ca="1">TEXT($E$1+5,"jjjj")</f>
        <v>lundi</v>
      </c>
      <c r="J29" s="21" t="str">
        <f t="shared" ca="1" si="3"/>
        <v/>
      </c>
      <c r="K29" s="21" t="str">
        <f t="shared" ca="1" si="4"/>
        <v/>
      </c>
      <c r="L29" s="42" t="str">
        <f t="shared" ca="1" si="5"/>
        <v/>
      </c>
      <c r="M29" s="41">
        <f ca="1">$E$1+5</f>
        <v>42590</v>
      </c>
      <c r="N29" s="9">
        <v>28</v>
      </c>
      <c r="P29" s="30" t="str">
        <f ca="1">TEXT($E$1+5,"jjjj")</f>
        <v>lundi</v>
      </c>
      <c r="Q29" s="21" t="str">
        <f t="shared" ca="1" si="6"/>
        <v/>
      </c>
      <c r="R29" s="21" t="str">
        <f t="shared" ca="1" si="7"/>
        <v/>
      </c>
      <c r="S29" s="42" t="str">
        <f t="shared" ca="1" si="8"/>
        <v/>
      </c>
      <c r="T29" s="41">
        <f ca="1">$E$1+5</f>
        <v>42590</v>
      </c>
      <c r="U29" s="9">
        <v>28</v>
      </c>
      <c r="W29" s="30" t="str">
        <f ca="1">TEXT($E$1+5,"jjjj")</f>
        <v>lundi</v>
      </c>
      <c r="X29" s="21" t="str">
        <f t="shared" ca="1" si="9"/>
        <v/>
      </c>
      <c r="Y29" s="21" t="str">
        <f t="shared" ca="1" si="10"/>
        <v/>
      </c>
      <c r="Z29" s="42" t="str">
        <f t="shared" ca="1" si="11"/>
        <v/>
      </c>
      <c r="AA29" s="41">
        <f ca="1">$E$1+5</f>
        <v>42590</v>
      </c>
      <c r="AB29" s="9">
        <v>28</v>
      </c>
      <c r="AD29" s="26" t="str">
        <f ca="1">TEXT($E$1+5,"jjjj")</f>
        <v>lundi</v>
      </c>
      <c r="AE29" s="21" t="str">
        <f t="shared" ca="1" si="12"/>
        <v/>
      </c>
      <c r="AF29" s="21" t="str">
        <f t="shared" ca="1" si="13"/>
        <v/>
      </c>
      <c r="AG29" s="42" t="str">
        <f t="shared" ca="1" si="14"/>
        <v/>
      </c>
      <c r="AH29" s="41">
        <f ca="1">$E$1+5</f>
        <v>42590</v>
      </c>
      <c r="AI29" s="9">
        <v>28</v>
      </c>
    </row>
    <row r="30" spans="2:35" ht="12" customHeight="1" x14ac:dyDescent="0.2">
      <c r="B30" s="89" t="str">
        <f ca="1">TEXT($E$1+5,"j-mmm")</f>
        <v>8-août</v>
      </c>
      <c r="C30" s="21" t="str">
        <f t="shared" ca="1" si="0"/>
        <v/>
      </c>
      <c r="D30" s="21" t="str">
        <f t="shared" ca="1" si="1"/>
        <v/>
      </c>
      <c r="E30" s="42" t="str">
        <f t="shared" ca="1" si="2"/>
        <v/>
      </c>
      <c r="F30" s="41">
        <f t="shared" ref="F30:F33" ca="1" si="40">$E$1+5</f>
        <v>42590</v>
      </c>
      <c r="G30" s="9">
        <v>28</v>
      </c>
      <c r="I30" s="89" t="str">
        <f ca="1">TEXT($E$1+5,"j-mmm")</f>
        <v>8-août</v>
      </c>
      <c r="J30" s="21" t="str">
        <f t="shared" ca="1" si="3"/>
        <v/>
      </c>
      <c r="K30" s="21" t="str">
        <f t="shared" ca="1" si="4"/>
        <v/>
      </c>
      <c r="L30" s="42" t="str">
        <f t="shared" ca="1" si="5"/>
        <v/>
      </c>
      <c r="M30" s="41">
        <f t="shared" ref="M30:M33" ca="1" si="41">$E$1+5</f>
        <v>42590</v>
      </c>
      <c r="N30" s="9">
        <v>28</v>
      </c>
      <c r="P30" s="89" t="str">
        <f ca="1">TEXT($E$1+5,"j-mmm")</f>
        <v>8-août</v>
      </c>
      <c r="Q30" s="21" t="str">
        <f t="shared" ca="1" si="6"/>
        <v/>
      </c>
      <c r="R30" s="21" t="str">
        <f t="shared" ca="1" si="7"/>
        <v/>
      </c>
      <c r="S30" s="42" t="str">
        <f t="shared" ca="1" si="8"/>
        <v/>
      </c>
      <c r="T30" s="41">
        <f t="shared" ref="T30:T33" ca="1" si="42">$E$1+5</f>
        <v>42590</v>
      </c>
      <c r="U30" s="9">
        <v>28</v>
      </c>
      <c r="W30" s="89" t="str">
        <f ca="1">TEXT($E$1+5,"j-mmm")</f>
        <v>8-août</v>
      </c>
      <c r="X30" s="21" t="str">
        <f t="shared" ca="1" si="9"/>
        <v/>
      </c>
      <c r="Y30" s="21" t="str">
        <f t="shared" ca="1" si="10"/>
        <v/>
      </c>
      <c r="Z30" s="42" t="str">
        <f t="shared" ca="1" si="11"/>
        <v/>
      </c>
      <c r="AA30" s="41">
        <f t="shared" ref="AA30:AA33" ca="1" si="43">$E$1+5</f>
        <v>42590</v>
      </c>
      <c r="AB30" s="9">
        <v>28</v>
      </c>
      <c r="AD30" s="89" t="str">
        <f ca="1">TEXT($E$1+5,"j-mmm")</f>
        <v>8-août</v>
      </c>
      <c r="AE30" s="21" t="str">
        <f t="shared" ca="1" si="12"/>
        <v/>
      </c>
      <c r="AF30" s="21" t="str">
        <f t="shared" ca="1" si="13"/>
        <v/>
      </c>
      <c r="AG30" s="42" t="str">
        <f t="shared" ca="1" si="14"/>
        <v/>
      </c>
      <c r="AH30" s="41">
        <f t="shared" ref="AH30:AH33" ca="1" si="44">$E$1+5</f>
        <v>42590</v>
      </c>
      <c r="AI30" s="9">
        <v>28</v>
      </c>
    </row>
    <row r="31" spans="2:35" ht="12" customHeight="1" x14ac:dyDescent="0.2">
      <c r="B31" s="89"/>
      <c r="C31" s="21" t="str">
        <f t="shared" ca="1" si="0"/>
        <v/>
      </c>
      <c r="D31" s="21" t="str">
        <f t="shared" ca="1" si="1"/>
        <v/>
      </c>
      <c r="E31" s="42" t="str">
        <f t="shared" ca="1" si="2"/>
        <v/>
      </c>
      <c r="F31" s="41">
        <f t="shared" ca="1" si="40"/>
        <v>42590</v>
      </c>
      <c r="G31" s="9">
        <v>28</v>
      </c>
      <c r="I31" s="89"/>
      <c r="J31" s="21" t="str">
        <f t="shared" ca="1" si="3"/>
        <v/>
      </c>
      <c r="K31" s="21" t="str">
        <f t="shared" ca="1" si="4"/>
        <v/>
      </c>
      <c r="L31" s="42" t="str">
        <f t="shared" ca="1" si="5"/>
        <v/>
      </c>
      <c r="M31" s="41">
        <f t="shared" ca="1" si="41"/>
        <v>42590</v>
      </c>
      <c r="N31" s="9">
        <v>28</v>
      </c>
      <c r="P31" s="89"/>
      <c r="Q31" s="21" t="str">
        <f t="shared" ca="1" si="6"/>
        <v/>
      </c>
      <c r="R31" s="21" t="str">
        <f t="shared" ca="1" si="7"/>
        <v/>
      </c>
      <c r="S31" s="42" t="str">
        <f t="shared" ca="1" si="8"/>
        <v/>
      </c>
      <c r="T31" s="41">
        <f t="shared" ca="1" si="42"/>
        <v>42590</v>
      </c>
      <c r="U31" s="9">
        <v>28</v>
      </c>
      <c r="W31" s="89"/>
      <c r="X31" s="21" t="str">
        <f t="shared" ca="1" si="9"/>
        <v/>
      </c>
      <c r="Y31" s="21" t="str">
        <f t="shared" ca="1" si="10"/>
        <v/>
      </c>
      <c r="Z31" s="42" t="str">
        <f t="shared" ca="1" si="11"/>
        <v/>
      </c>
      <c r="AA31" s="41">
        <f t="shared" ca="1" si="43"/>
        <v>42590</v>
      </c>
      <c r="AB31" s="9">
        <v>28</v>
      </c>
      <c r="AD31" s="89"/>
      <c r="AE31" s="21" t="str">
        <f t="shared" ca="1" si="12"/>
        <v/>
      </c>
      <c r="AF31" s="21" t="str">
        <f t="shared" ca="1" si="13"/>
        <v/>
      </c>
      <c r="AG31" s="42" t="str">
        <f t="shared" ca="1" si="14"/>
        <v/>
      </c>
      <c r="AH31" s="41">
        <f t="shared" ca="1" si="44"/>
        <v>42590</v>
      </c>
      <c r="AI31" s="9">
        <v>28</v>
      </c>
    </row>
    <row r="32" spans="2:35" ht="15" x14ac:dyDescent="0.25">
      <c r="B32" s="23"/>
      <c r="C32" s="21" t="str">
        <f t="shared" ca="1" si="0"/>
        <v/>
      </c>
      <c r="D32" s="21" t="str">
        <f t="shared" ca="1" si="1"/>
        <v/>
      </c>
      <c r="E32" s="42" t="str">
        <f t="shared" ca="1" si="2"/>
        <v/>
      </c>
      <c r="F32" s="41">
        <f t="shared" ca="1" si="40"/>
        <v>42590</v>
      </c>
      <c r="G32" s="9">
        <v>28</v>
      </c>
      <c r="I32" s="23"/>
      <c r="J32" s="21" t="str">
        <f t="shared" ca="1" si="3"/>
        <v/>
      </c>
      <c r="K32" s="21" t="str">
        <f t="shared" ca="1" si="4"/>
        <v/>
      </c>
      <c r="L32" s="42" t="str">
        <f t="shared" ca="1" si="5"/>
        <v/>
      </c>
      <c r="M32" s="41">
        <f t="shared" ca="1" si="41"/>
        <v>42590</v>
      </c>
      <c r="N32" s="9">
        <v>28</v>
      </c>
      <c r="P32" s="23"/>
      <c r="Q32" s="21" t="str">
        <f t="shared" ca="1" si="6"/>
        <v/>
      </c>
      <c r="R32" s="21" t="str">
        <f t="shared" ca="1" si="7"/>
        <v/>
      </c>
      <c r="S32" s="42" t="str">
        <f t="shared" ca="1" si="8"/>
        <v/>
      </c>
      <c r="T32" s="41">
        <f t="shared" ca="1" si="42"/>
        <v>42590</v>
      </c>
      <c r="U32" s="9">
        <v>28</v>
      </c>
      <c r="W32" s="23"/>
      <c r="X32" s="21" t="str">
        <f t="shared" ca="1" si="9"/>
        <v/>
      </c>
      <c r="Y32" s="21" t="str">
        <f t="shared" ca="1" si="10"/>
        <v/>
      </c>
      <c r="Z32" s="42" t="str">
        <f t="shared" ca="1" si="11"/>
        <v/>
      </c>
      <c r="AA32" s="41">
        <f t="shared" ca="1" si="43"/>
        <v>42590</v>
      </c>
      <c r="AB32" s="9">
        <v>28</v>
      </c>
      <c r="AD32" s="23"/>
      <c r="AE32" s="21" t="str">
        <f t="shared" ca="1" si="12"/>
        <v/>
      </c>
      <c r="AF32" s="21" t="str">
        <f t="shared" ca="1" si="13"/>
        <v/>
      </c>
      <c r="AG32" s="42" t="str">
        <f t="shared" ca="1" si="14"/>
        <v/>
      </c>
      <c r="AH32" s="41">
        <f t="shared" ca="1" si="44"/>
        <v>42590</v>
      </c>
      <c r="AI32" s="9">
        <v>28</v>
      </c>
    </row>
    <row r="33" spans="2:36" ht="15" x14ac:dyDescent="0.2">
      <c r="B33" s="31">
        <f ca="1">$E$1+5</f>
        <v>42590</v>
      </c>
      <c r="C33" s="25" t="str">
        <f t="shared" ca="1" si="0"/>
        <v/>
      </c>
      <c r="D33" s="25" t="str">
        <f t="shared" ca="1" si="1"/>
        <v/>
      </c>
      <c r="E33" s="43" t="str">
        <f t="shared" ca="1" si="2"/>
        <v/>
      </c>
      <c r="F33" s="41">
        <f t="shared" ca="1" si="40"/>
        <v>42590</v>
      </c>
      <c r="G33" s="9">
        <v>28</v>
      </c>
      <c r="I33" s="31">
        <f ca="1">$E$1+5</f>
        <v>42590</v>
      </c>
      <c r="J33" s="25" t="str">
        <f t="shared" ca="1" si="3"/>
        <v/>
      </c>
      <c r="K33" s="25" t="str">
        <f t="shared" ca="1" si="4"/>
        <v/>
      </c>
      <c r="L33" s="43" t="str">
        <f t="shared" ca="1" si="5"/>
        <v/>
      </c>
      <c r="M33" s="41">
        <f t="shared" ca="1" si="41"/>
        <v>42590</v>
      </c>
      <c r="N33" s="9">
        <v>28</v>
      </c>
      <c r="P33" s="31">
        <f ca="1">$E$1+5</f>
        <v>42590</v>
      </c>
      <c r="Q33" s="25" t="str">
        <f t="shared" ca="1" si="6"/>
        <v/>
      </c>
      <c r="R33" s="25" t="str">
        <f t="shared" ca="1" si="7"/>
        <v/>
      </c>
      <c r="S33" s="43" t="str">
        <f t="shared" ca="1" si="8"/>
        <v/>
      </c>
      <c r="T33" s="41">
        <f t="shared" ca="1" si="42"/>
        <v>42590</v>
      </c>
      <c r="U33" s="9">
        <v>28</v>
      </c>
      <c r="W33" s="31">
        <f ca="1">$E$1+5</f>
        <v>42590</v>
      </c>
      <c r="X33" s="25" t="str">
        <f t="shared" ca="1" si="9"/>
        <v/>
      </c>
      <c r="Y33" s="25" t="str">
        <f t="shared" ca="1" si="10"/>
        <v/>
      </c>
      <c r="Z33" s="43" t="str">
        <f t="shared" ca="1" si="11"/>
        <v/>
      </c>
      <c r="AA33" s="41">
        <f t="shared" ca="1" si="43"/>
        <v>42590</v>
      </c>
      <c r="AB33" s="9">
        <v>28</v>
      </c>
      <c r="AD33" s="29">
        <f ca="1">$E$1+5</f>
        <v>42590</v>
      </c>
      <c r="AE33" s="25" t="str">
        <f t="shared" ca="1" si="12"/>
        <v/>
      </c>
      <c r="AF33" s="25" t="str">
        <f t="shared" ca="1" si="13"/>
        <v/>
      </c>
      <c r="AG33" s="43" t="str">
        <f t="shared" ca="1" si="14"/>
        <v/>
      </c>
      <c r="AH33" s="41">
        <f t="shared" ca="1" si="44"/>
        <v>42590</v>
      </c>
      <c r="AI33" s="9">
        <v>28</v>
      </c>
    </row>
    <row r="34" spans="2:36" x14ac:dyDescent="0.2"/>
    <row r="35" spans="2:36" x14ac:dyDescent="0.2"/>
    <row r="36" spans="2:36" s="69" customFormat="1" ht="21" x14ac:dyDescent="0.35">
      <c r="B36" s="49"/>
      <c r="C36" s="100">
        <f>Données!C7</f>
        <v>0</v>
      </c>
      <c r="D36" s="100"/>
      <c r="E36" s="100"/>
      <c r="F36" s="9"/>
      <c r="G36" s="9"/>
      <c r="H36" s="9"/>
      <c r="I36" s="49"/>
      <c r="J36" s="100">
        <f>Données!C8</f>
        <v>0</v>
      </c>
      <c r="K36" s="100"/>
      <c r="L36" s="100"/>
      <c r="M36" s="9"/>
      <c r="N36" s="9"/>
      <c r="O36" s="9"/>
      <c r="P36" s="49"/>
      <c r="Q36" s="100">
        <f>Données!C9</f>
        <v>0</v>
      </c>
      <c r="R36" s="100"/>
      <c r="S36" s="100"/>
      <c r="T36" s="9"/>
      <c r="U36" s="9"/>
      <c r="V36" s="9"/>
      <c r="W36" s="49"/>
      <c r="X36" s="100">
        <f>Données!C10</f>
        <v>0</v>
      </c>
      <c r="Y36" s="100"/>
      <c r="Z36" s="100"/>
      <c r="AA36" s="9"/>
      <c r="AB36" s="9"/>
      <c r="AC36" s="9"/>
      <c r="AD36" s="49"/>
      <c r="AE36" s="100">
        <f>Données!C11</f>
        <v>0</v>
      </c>
      <c r="AF36" s="100"/>
      <c r="AG36" s="100"/>
      <c r="AH36" s="9"/>
      <c r="AI36" s="9"/>
      <c r="AJ36" s="9"/>
    </row>
    <row r="37" spans="2:36" s="69" customFormat="1" ht="21" customHeight="1" x14ac:dyDescent="0.2">
      <c r="B37" s="17"/>
      <c r="C37" s="97" t="str">
        <f ca="1">UPPER(TEXT($E$1,"jj/mm/aaaa"))&amp;" AU "&amp;UPPER(TEXT($E$1+5,"jj/mm/aaaa"))</f>
        <v>03/08/2016 AU 08/08/2016</v>
      </c>
      <c r="D37" s="97"/>
      <c r="E37" s="98"/>
      <c r="F37" s="9"/>
      <c r="G37" s="9" t="s">
        <v>0</v>
      </c>
      <c r="H37" s="9"/>
      <c r="I37" s="17"/>
      <c r="J37" s="97" t="str">
        <f ca="1">UPPER(TEXT($E$1,"jj/mm/aaaa"))&amp;" AU "&amp;UPPER(TEXT($E$1+5,"jj/mm/aaaa"))</f>
        <v>03/08/2016 AU 08/08/2016</v>
      </c>
      <c r="K37" s="97"/>
      <c r="L37" s="98"/>
      <c r="M37" s="9"/>
      <c r="N37" s="9" t="s">
        <v>0</v>
      </c>
      <c r="O37" s="9"/>
      <c r="P37" s="17"/>
      <c r="Q37" s="97" t="str">
        <f ca="1">UPPER(TEXT($E$1,"jj/mm/aaaa"))&amp;" AU "&amp;UPPER(TEXT($E$1+5,"jj/mm/aaaa"))</f>
        <v>03/08/2016 AU 08/08/2016</v>
      </c>
      <c r="R37" s="97"/>
      <c r="S37" s="98"/>
      <c r="T37" s="9"/>
      <c r="U37" s="9" t="s">
        <v>0</v>
      </c>
      <c r="V37" s="9"/>
      <c r="W37" s="17"/>
      <c r="X37" s="97" t="str">
        <f ca="1">UPPER(TEXT($E$1,"jj/mm/aaaa"))&amp;" AU "&amp;UPPER(TEXT($E$1+5,"jj/mm/aaaa"))</f>
        <v>03/08/2016 AU 08/08/2016</v>
      </c>
      <c r="Y37" s="97"/>
      <c r="Z37" s="98"/>
      <c r="AA37" s="9"/>
      <c r="AB37" s="9" t="s">
        <v>0</v>
      </c>
      <c r="AC37" s="9"/>
      <c r="AD37" s="17"/>
      <c r="AE37" s="97" t="str">
        <f ca="1">UPPER(TEXT($E$1,"jj/mm/aaaa"))&amp;" AU "&amp;UPPER(TEXT($E$1+5,"jj/mm/aaaa"))</f>
        <v>03/08/2016 AU 08/08/2016</v>
      </c>
      <c r="AF37" s="97"/>
      <c r="AG37" s="98"/>
      <c r="AH37" s="9"/>
      <c r="AI37" s="9" t="s">
        <v>0</v>
      </c>
      <c r="AJ37" s="9"/>
    </row>
    <row r="38" spans="2:36" s="69" customFormat="1" ht="15" x14ac:dyDescent="0.25">
      <c r="B38" s="26" t="str">
        <f ca="1">TEXT($E$1,"jjjj")</f>
        <v>mercredi</v>
      </c>
      <c r="C38" s="21" t="str">
        <f t="shared" ref="C38:C67" ca="1" si="45">IFERROR(INDEX(saisie,MATCH($C$36&amp;F38&amp;"|"&amp;(ROW()-G38),valunique,0),2),"")</f>
        <v/>
      </c>
      <c r="D38" s="21" t="str">
        <f t="shared" ref="D38:D67" ca="1" si="46">IFERROR(INDEX(saisie,MATCH($C$36&amp;F38&amp;"|"&amp;(ROW()-G38),valunique,0),3),"")</f>
        <v/>
      </c>
      <c r="E38" s="42" t="str">
        <f t="shared" ref="E38:E67" ca="1" si="47">IFERROR(IF(INDEX(saisie,MATCH($C$36&amp;F38&amp;"|"&amp;(ROW()-G38),valunique,0),5)="interne",INDEX(saisie,MATCH($C$36&amp;F38&amp;"|"&amp;(ROW()-G38),valunique,0),4)&amp;" : "&amp;INDEX(saisie,MATCH($C$36&amp;F38&amp;"|"&amp;(ROW()-G38),valunique,0),6),INDEX(saisie,MATCH($C$36&amp;F38&amp;"|"&amp;(ROW()-G38),valunique,0),4)&amp;" : "&amp;INDEX(saisie,MATCH($C$36&amp;F38&amp;"|"&amp;(ROW()-G38),valunique,0),5)&amp;" - "&amp;INDEX(saisie,MATCH($C$36&amp;F38&amp;"|"&amp;(ROW()-G38),valunique,0),6)),"")</f>
        <v/>
      </c>
      <c r="F38" s="41">
        <f ca="1">$E$1</f>
        <v>42585</v>
      </c>
      <c r="G38" s="9">
        <v>37</v>
      </c>
      <c r="H38" s="9"/>
      <c r="I38" s="26" t="str">
        <f ca="1">TEXT($E$1,"jjjj")</f>
        <v>mercredi</v>
      </c>
      <c r="J38" s="21" t="str">
        <f t="shared" ref="J38:J67" ca="1" si="48">IFERROR(INDEX(saisie,MATCH($J$36&amp;M38&amp;"|"&amp;(ROW()-N38),valunique,0),2),"")</f>
        <v/>
      </c>
      <c r="K38" s="21" t="str">
        <f t="shared" ref="K38:K67" ca="1" si="49">IFERROR(INDEX(saisie,MATCH($J$36&amp;M38&amp;"|"&amp;(ROW()-N38),valunique,0),3),"")</f>
        <v/>
      </c>
      <c r="L38" s="42" t="str">
        <f t="shared" ref="L38:L67" ca="1" si="50">IFERROR(IF(INDEX(saisie,MATCH($J$36&amp;M38&amp;"|"&amp;(ROW()-N38),valunique,0),5)="interne",INDEX(saisie,MATCH($J$36&amp;M38&amp;"|"&amp;(ROW()-N38),valunique,0),4)&amp;" : "&amp;INDEX(saisie,MATCH($J$36&amp;M38&amp;"|"&amp;(ROW()-N38),valunique,0),6),INDEX(saisie,MATCH($J$36&amp;M38&amp;"|"&amp;(ROW()-N38),valunique,0),4)&amp;" : "&amp;INDEX(saisie,MATCH($J$36&amp;M38&amp;"|"&amp;(ROW()-N38),valunique,0),5)&amp;" - "&amp;INDEX(saisie,MATCH($J$36&amp;M38&amp;"|"&amp;(ROW()-N38),valunique,0),6)),"")</f>
        <v/>
      </c>
      <c r="M38" s="41">
        <f ca="1">$E$1</f>
        <v>42585</v>
      </c>
      <c r="N38" s="9">
        <v>37</v>
      </c>
      <c r="O38" s="9"/>
      <c r="P38" s="26" t="str">
        <f ca="1">TEXT($E$1,"jjjj")</f>
        <v>mercredi</v>
      </c>
      <c r="Q38" s="21" t="str">
        <f t="shared" ref="Q38:Q67" ca="1" si="51">IFERROR(INDEX(saisie,MATCH($Q$36&amp;T38&amp;"|"&amp;(ROW()-U38),valunique,0),2),"")</f>
        <v/>
      </c>
      <c r="R38" s="21" t="str">
        <f t="shared" ref="R38:R67" ca="1" si="52">IFERROR(INDEX(saisie,MATCH($Q$36&amp;T38&amp;"|"&amp;(ROW()-U38),valunique,0),3),"")</f>
        <v/>
      </c>
      <c r="S38" s="42" t="str">
        <f t="shared" ref="S38:S67" ca="1" si="53">IFERROR(IF(INDEX(saisie,MATCH($Q$36&amp;T38&amp;"|"&amp;(ROW()-U38),valunique,0),5)="interne",INDEX(saisie,MATCH($Q$36&amp;T38&amp;"|"&amp;(ROW()-U38),valunique,0),4)&amp;" : "&amp;INDEX(saisie,MATCH($Q$36&amp;T38&amp;"|"&amp;(ROW()-U38),valunique,0),6),INDEX(saisie,MATCH($Q$36&amp;T38&amp;"|"&amp;(ROW()-U38),valunique,0),4)&amp;" : "&amp;INDEX(saisie,MATCH($Q$36&amp;T38&amp;"|"&amp;(ROW()-U38),valunique,0),5)&amp;" - "&amp;INDEX(saisie,MATCH($Q$36&amp;T38&amp;"|"&amp;(ROW()-U38),valunique,0),6)),"")</f>
        <v/>
      </c>
      <c r="T38" s="41">
        <f ca="1">$E$1</f>
        <v>42585</v>
      </c>
      <c r="U38" s="9">
        <v>37</v>
      </c>
      <c r="V38" s="9"/>
      <c r="W38" s="26" t="str">
        <f ca="1">TEXT($E$1,"jjjj")</f>
        <v>mercredi</v>
      </c>
      <c r="X38" s="21" t="str">
        <f t="shared" ref="X38:X67" ca="1" si="54">IFERROR(INDEX(saisie,MATCH($X$36&amp;AA38&amp;"|"&amp;(ROW()-AB38),valunique,0),2),"")</f>
        <v/>
      </c>
      <c r="Y38" s="21" t="str">
        <f t="shared" ref="Y38:Y67" ca="1" si="55">IFERROR(INDEX(saisie,MATCH($X$36&amp;AA38&amp;"|"&amp;(ROW()-AB38),valunique,0),3),"")</f>
        <v/>
      </c>
      <c r="Z38" s="42" t="str">
        <f t="shared" ref="Z38:Z67" ca="1" si="56">IFERROR(IF(INDEX(saisie,MATCH($X$36&amp;AA38&amp;"|"&amp;(ROW()-AB38),valunique,0),5)="interne",INDEX(saisie,MATCH($X$36&amp;AA38&amp;"|"&amp;(ROW()-AB38),valunique,0),4)&amp;" : "&amp;INDEX(saisie,MATCH($X$36&amp;AA38&amp;"|"&amp;(ROW()-AB38),valunique,0),6),INDEX(saisie,MATCH($X$36&amp;AA38&amp;"|"&amp;(ROW()-AB38),valunique,0),4)&amp;" : "&amp;INDEX(saisie,MATCH($X$36&amp;AA38&amp;"|"&amp;(ROW()-AB38),valunique,0),5)&amp;" - "&amp;INDEX(saisie,MATCH($X$36&amp;AA38&amp;"|"&amp;(ROW()-AB38),valunique,0),6)),"")</f>
        <v/>
      </c>
      <c r="AA38" s="41">
        <f ca="1">$E$1</f>
        <v>42585</v>
      </c>
      <c r="AB38" s="9">
        <v>37</v>
      </c>
      <c r="AC38" s="9"/>
      <c r="AD38" s="26" t="str">
        <f ca="1">TEXT($E$1,"jjjj")</f>
        <v>mercredi</v>
      </c>
      <c r="AE38" s="21" t="str">
        <f t="shared" ref="AE38:AE67" ca="1" si="57">IFERROR(INDEX(saisie,MATCH($AE$36&amp;AH38&amp;"|"&amp;(ROW()-AI38),valunique,0),2),"")</f>
        <v/>
      </c>
      <c r="AF38" s="21" t="str">
        <f t="shared" ref="AF38:AF67" ca="1" si="58">IFERROR(INDEX(saisie,MATCH($AE$36&amp;AH38&amp;"|"&amp;(ROW()-AI38),valunique,0),3),"")</f>
        <v/>
      </c>
      <c r="AG38" s="42" t="str">
        <f t="shared" ref="AG38:AG67" ca="1" si="59">IFERROR(IF(INDEX(saisie,MATCH($AE$36&amp;AH38&amp;"|"&amp;(ROW()-AI38),valunique,0),5)="interne",INDEX(saisie,MATCH($AE$36&amp;AH38&amp;"|"&amp;(ROW()-AI38),valunique,0),4)&amp;" : "&amp;INDEX(saisie,MATCH($AE$36&amp;AH38&amp;"|"&amp;(ROW()-AI38),valunique,0),6),INDEX(saisie,MATCH($AE$36&amp;AH38&amp;"|"&amp;(ROW()-AI38),valunique,0),4)&amp;" : "&amp;INDEX(saisie,MATCH($AE$36&amp;AH38&amp;"|"&amp;(ROW()-AI38),valunique,0),5)&amp;" - "&amp;INDEX(saisie,MATCH($AE$36&amp;AH38&amp;"|"&amp;(ROW()-AI38),valunique,0),6)),"")</f>
        <v/>
      </c>
      <c r="AH38" s="41">
        <f ca="1">$E$1</f>
        <v>42585</v>
      </c>
      <c r="AI38" s="9">
        <v>37</v>
      </c>
      <c r="AJ38" s="9"/>
    </row>
    <row r="39" spans="2:36" s="69" customFormat="1" ht="12" customHeight="1" x14ac:dyDescent="0.2">
      <c r="B39" s="89" t="str">
        <f ca="1">TEXT($E$1,"j-mmm")</f>
        <v>3-août</v>
      </c>
      <c r="C39" s="21" t="str">
        <f t="shared" ca="1" si="45"/>
        <v/>
      </c>
      <c r="D39" s="21" t="str">
        <f t="shared" ca="1" si="46"/>
        <v/>
      </c>
      <c r="E39" s="42" t="str">
        <f t="shared" ca="1" si="47"/>
        <v/>
      </c>
      <c r="F39" s="41">
        <f t="shared" ref="F39:F42" ca="1" si="60">$E$1</f>
        <v>42585</v>
      </c>
      <c r="G39" s="9">
        <v>37</v>
      </c>
      <c r="H39" s="9"/>
      <c r="I39" s="89" t="str">
        <f ca="1">TEXT($E$1,"j-mmm")</f>
        <v>3-août</v>
      </c>
      <c r="J39" s="21" t="str">
        <f t="shared" ca="1" si="48"/>
        <v/>
      </c>
      <c r="K39" s="21" t="str">
        <f t="shared" ca="1" si="49"/>
        <v/>
      </c>
      <c r="L39" s="42" t="str">
        <f t="shared" ca="1" si="50"/>
        <v/>
      </c>
      <c r="M39" s="41">
        <f t="shared" ref="M39:M42" ca="1" si="61">$E$1</f>
        <v>42585</v>
      </c>
      <c r="N39" s="9">
        <v>37</v>
      </c>
      <c r="O39" s="9"/>
      <c r="P39" s="89" t="str">
        <f ca="1">TEXT($E$1,"j-mmm")</f>
        <v>3-août</v>
      </c>
      <c r="Q39" s="21" t="str">
        <f t="shared" ca="1" si="51"/>
        <v/>
      </c>
      <c r="R39" s="21" t="str">
        <f t="shared" ca="1" si="52"/>
        <v/>
      </c>
      <c r="S39" s="42" t="str">
        <f t="shared" ca="1" si="53"/>
        <v/>
      </c>
      <c r="T39" s="41">
        <f t="shared" ref="T39:T42" ca="1" si="62">$E$1</f>
        <v>42585</v>
      </c>
      <c r="U39" s="9">
        <v>37</v>
      </c>
      <c r="V39" s="9"/>
      <c r="W39" s="89" t="str">
        <f ca="1">TEXT($E$1,"j-mmm")</f>
        <v>3-août</v>
      </c>
      <c r="X39" s="21" t="str">
        <f t="shared" ca="1" si="54"/>
        <v/>
      </c>
      <c r="Y39" s="21" t="str">
        <f t="shared" ca="1" si="55"/>
        <v/>
      </c>
      <c r="Z39" s="42" t="str">
        <f t="shared" ca="1" si="56"/>
        <v/>
      </c>
      <c r="AA39" s="41">
        <f t="shared" ref="AA39:AA42" ca="1" si="63">$E$1</f>
        <v>42585</v>
      </c>
      <c r="AB39" s="9">
        <v>37</v>
      </c>
      <c r="AC39" s="9"/>
      <c r="AD39" s="89" t="str">
        <f ca="1">TEXT($E$1,"j-mmm")</f>
        <v>3-août</v>
      </c>
      <c r="AE39" s="21" t="str">
        <f t="shared" ca="1" si="57"/>
        <v/>
      </c>
      <c r="AF39" s="21" t="str">
        <f t="shared" ca="1" si="58"/>
        <v/>
      </c>
      <c r="AG39" s="42" t="str">
        <f t="shared" ca="1" si="59"/>
        <v/>
      </c>
      <c r="AH39" s="41">
        <f t="shared" ref="AH39:AH42" ca="1" si="64">$E$1</f>
        <v>42585</v>
      </c>
      <c r="AI39" s="9">
        <v>37</v>
      </c>
      <c r="AJ39" s="9"/>
    </row>
    <row r="40" spans="2:36" s="69" customFormat="1" ht="12" customHeight="1" x14ac:dyDescent="0.2">
      <c r="B40" s="89"/>
      <c r="C40" s="21" t="str">
        <f t="shared" ca="1" si="45"/>
        <v/>
      </c>
      <c r="D40" s="21" t="str">
        <f t="shared" ca="1" si="46"/>
        <v/>
      </c>
      <c r="E40" s="42" t="str">
        <f t="shared" ca="1" si="47"/>
        <v/>
      </c>
      <c r="F40" s="41">
        <f t="shared" ca="1" si="60"/>
        <v>42585</v>
      </c>
      <c r="G40" s="9">
        <v>37</v>
      </c>
      <c r="H40" s="9"/>
      <c r="I40" s="89"/>
      <c r="J40" s="21" t="str">
        <f t="shared" ca="1" si="48"/>
        <v/>
      </c>
      <c r="K40" s="21" t="str">
        <f t="shared" ca="1" si="49"/>
        <v/>
      </c>
      <c r="L40" s="42" t="str">
        <f t="shared" ca="1" si="50"/>
        <v/>
      </c>
      <c r="M40" s="41">
        <f t="shared" ca="1" si="61"/>
        <v>42585</v>
      </c>
      <c r="N40" s="9">
        <v>37</v>
      </c>
      <c r="O40" s="9"/>
      <c r="P40" s="89"/>
      <c r="Q40" s="21" t="str">
        <f t="shared" ca="1" si="51"/>
        <v/>
      </c>
      <c r="R40" s="21" t="str">
        <f t="shared" ca="1" si="52"/>
        <v/>
      </c>
      <c r="S40" s="42" t="str">
        <f t="shared" ca="1" si="53"/>
        <v/>
      </c>
      <c r="T40" s="41">
        <f t="shared" ca="1" si="62"/>
        <v>42585</v>
      </c>
      <c r="U40" s="9">
        <v>37</v>
      </c>
      <c r="V40" s="9"/>
      <c r="W40" s="89"/>
      <c r="X40" s="21" t="str">
        <f t="shared" ca="1" si="54"/>
        <v/>
      </c>
      <c r="Y40" s="21" t="str">
        <f t="shared" ca="1" si="55"/>
        <v/>
      </c>
      <c r="Z40" s="42" t="str">
        <f t="shared" ca="1" si="56"/>
        <v/>
      </c>
      <c r="AA40" s="41">
        <f t="shared" ca="1" si="63"/>
        <v>42585</v>
      </c>
      <c r="AB40" s="9">
        <v>37</v>
      </c>
      <c r="AC40" s="9"/>
      <c r="AD40" s="89"/>
      <c r="AE40" s="21" t="str">
        <f t="shared" ca="1" si="57"/>
        <v/>
      </c>
      <c r="AF40" s="21" t="str">
        <f t="shared" ca="1" si="58"/>
        <v/>
      </c>
      <c r="AG40" s="42" t="str">
        <f t="shared" ca="1" si="59"/>
        <v/>
      </c>
      <c r="AH40" s="41">
        <f t="shared" ca="1" si="64"/>
        <v>42585</v>
      </c>
      <c r="AI40" s="9">
        <v>37</v>
      </c>
      <c r="AJ40" s="9"/>
    </row>
    <row r="41" spans="2:36" s="69" customFormat="1" ht="15" x14ac:dyDescent="0.25">
      <c r="B41" s="23"/>
      <c r="C41" s="21" t="str">
        <f t="shared" ca="1" si="45"/>
        <v/>
      </c>
      <c r="D41" s="21" t="str">
        <f t="shared" ca="1" si="46"/>
        <v/>
      </c>
      <c r="E41" s="42" t="str">
        <f t="shared" ca="1" si="47"/>
        <v/>
      </c>
      <c r="F41" s="41">
        <f t="shared" ca="1" si="60"/>
        <v>42585</v>
      </c>
      <c r="G41" s="9">
        <v>37</v>
      </c>
      <c r="H41" s="9"/>
      <c r="I41" s="23"/>
      <c r="J41" s="21" t="str">
        <f t="shared" ca="1" si="48"/>
        <v/>
      </c>
      <c r="K41" s="21" t="str">
        <f t="shared" ca="1" si="49"/>
        <v/>
      </c>
      <c r="L41" s="42" t="str">
        <f t="shared" ca="1" si="50"/>
        <v/>
      </c>
      <c r="M41" s="41">
        <f t="shared" ca="1" si="61"/>
        <v>42585</v>
      </c>
      <c r="N41" s="9">
        <v>37</v>
      </c>
      <c r="O41" s="9"/>
      <c r="P41" s="23"/>
      <c r="Q41" s="21" t="str">
        <f t="shared" ca="1" si="51"/>
        <v/>
      </c>
      <c r="R41" s="21" t="str">
        <f t="shared" ca="1" si="52"/>
        <v/>
      </c>
      <c r="S41" s="42" t="str">
        <f t="shared" ca="1" si="53"/>
        <v/>
      </c>
      <c r="T41" s="41">
        <f t="shared" ca="1" si="62"/>
        <v>42585</v>
      </c>
      <c r="U41" s="9">
        <v>37</v>
      </c>
      <c r="V41" s="9"/>
      <c r="W41" s="23"/>
      <c r="X41" s="21" t="str">
        <f t="shared" ca="1" si="54"/>
        <v/>
      </c>
      <c r="Y41" s="21" t="str">
        <f t="shared" ca="1" si="55"/>
        <v/>
      </c>
      <c r="Z41" s="42" t="str">
        <f t="shared" ca="1" si="56"/>
        <v/>
      </c>
      <c r="AA41" s="41">
        <f t="shared" ca="1" si="63"/>
        <v>42585</v>
      </c>
      <c r="AB41" s="9">
        <v>37</v>
      </c>
      <c r="AC41" s="9"/>
      <c r="AD41" s="23"/>
      <c r="AE41" s="21" t="str">
        <f t="shared" ca="1" si="57"/>
        <v/>
      </c>
      <c r="AF41" s="21" t="str">
        <f t="shared" ca="1" si="58"/>
        <v/>
      </c>
      <c r="AG41" s="42" t="str">
        <f t="shared" ca="1" si="59"/>
        <v/>
      </c>
      <c r="AH41" s="41">
        <f t="shared" ca="1" si="64"/>
        <v>42585</v>
      </c>
      <c r="AI41" s="9">
        <v>37</v>
      </c>
      <c r="AJ41" s="9"/>
    </row>
    <row r="42" spans="2:36" s="69" customFormat="1" ht="15" x14ac:dyDescent="0.2">
      <c r="B42" s="24">
        <f ca="1">$E$1</f>
        <v>42585</v>
      </c>
      <c r="C42" s="25" t="str">
        <f t="shared" ca="1" si="45"/>
        <v/>
      </c>
      <c r="D42" s="25" t="str">
        <f t="shared" ca="1" si="46"/>
        <v/>
      </c>
      <c r="E42" s="43" t="str">
        <f t="shared" ca="1" si="47"/>
        <v/>
      </c>
      <c r="F42" s="41">
        <f t="shared" ca="1" si="60"/>
        <v>42585</v>
      </c>
      <c r="G42" s="9">
        <v>37</v>
      </c>
      <c r="H42" s="9"/>
      <c r="I42" s="24">
        <f ca="1">$E$1</f>
        <v>42585</v>
      </c>
      <c r="J42" s="25" t="str">
        <f t="shared" ca="1" si="48"/>
        <v/>
      </c>
      <c r="K42" s="25" t="str">
        <f t="shared" ca="1" si="49"/>
        <v/>
      </c>
      <c r="L42" s="43" t="str">
        <f t="shared" ca="1" si="50"/>
        <v/>
      </c>
      <c r="M42" s="41">
        <f t="shared" ca="1" si="61"/>
        <v>42585</v>
      </c>
      <c r="N42" s="9">
        <v>37</v>
      </c>
      <c r="O42" s="9"/>
      <c r="P42" s="24">
        <f ca="1">$E$1</f>
        <v>42585</v>
      </c>
      <c r="Q42" s="25" t="str">
        <f t="shared" ca="1" si="51"/>
        <v/>
      </c>
      <c r="R42" s="25" t="str">
        <f t="shared" ca="1" si="52"/>
        <v/>
      </c>
      <c r="S42" s="43" t="str">
        <f t="shared" ca="1" si="53"/>
        <v/>
      </c>
      <c r="T42" s="41">
        <f t="shared" ca="1" si="62"/>
        <v>42585</v>
      </c>
      <c r="U42" s="9">
        <v>37</v>
      </c>
      <c r="V42" s="9"/>
      <c r="W42" s="24">
        <f ca="1">$E$1</f>
        <v>42585</v>
      </c>
      <c r="X42" s="25" t="str">
        <f t="shared" ca="1" si="54"/>
        <v/>
      </c>
      <c r="Y42" s="25" t="str">
        <f t="shared" ca="1" si="55"/>
        <v/>
      </c>
      <c r="Z42" s="43" t="str">
        <f t="shared" ca="1" si="56"/>
        <v/>
      </c>
      <c r="AA42" s="41">
        <f t="shared" ca="1" si="63"/>
        <v>42585</v>
      </c>
      <c r="AB42" s="9">
        <v>37</v>
      </c>
      <c r="AC42" s="9"/>
      <c r="AD42" s="24">
        <f ca="1">$E$1</f>
        <v>42585</v>
      </c>
      <c r="AE42" s="25" t="str">
        <f t="shared" ca="1" si="57"/>
        <v/>
      </c>
      <c r="AF42" s="25" t="str">
        <f t="shared" ca="1" si="58"/>
        <v/>
      </c>
      <c r="AG42" s="43" t="str">
        <f t="shared" ca="1" si="59"/>
        <v/>
      </c>
      <c r="AH42" s="41">
        <f t="shared" ca="1" si="64"/>
        <v>42585</v>
      </c>
      <c r="AI42" s="9">
        <v>37</v>
      </c>
      <c r="AJ42" s="9"/>
    </row>
    <row r="43" spans="2:36" s="69" customFormat="1" ht="15" x14ac:dyDescent="0.25">
      <c r="B43" s="26" t="str">
        <f ca="1">TEXT($E$1+1,"jjjj")</f>
        <v>jeudi</v>
      </c>
      <c r="C43" s="21" t="str">
        <f t="shared" ca="1" si="45"/>
        <v/>
      </c>
      <c r="D43" s="21" t="str">
        <f t="shared" ca="1" si="46"/>
        <v/>
      </c>
      <c r="E43" s="42" t="str">
        <f t="shared" ca="1" si="47"/>
        <v/>
      </c>
      <c r="F43" s="41">
        <f ca="1">$E$1+1</f>
        <v>42586</v>
      </c>
      <c r="G43" s="9">
        <v>42</v>
      </c>
      <c r="H43" s="9"/>
      <c r="I43" s="26" t="str">
        <f ca="1">TEXT($E$1+1,"jjjj")</f>
        <v>jeudi</v>
      </c>
      <c r="J43" s="21" t="str">
        <f t="shared" ca="1" si="48"/>
        <v/>
      </c>
      <c r="K43" s="21" t="str">
        <f t="shared" ca="1" si="49"/>
        <v/>
      </c>
      <c r="L43" s="42" t="str">
        <f t="shared" ca="1" si="50"/>
        <v/>
      </c>
      <c r="M43" s="41">
        <f ca="1">$E$1+1</f>
        <v>42586</v>
      </c>
      <c r="N43" s="9">
        <v>42</v>
      </c>
      <c r="O43" s="9"/>
      <c r="P43" s="26" t="str">
        <f ca="1">TEXT($E$1+1,"jjjj")</f>
        <v>jeudi</v>
      </c>
      <c r="Q43" s="21" t="str">
        <f t="shared" ca="1" si="51"/>
        <v/>
      </c>
      <c r="R43" s="21" t="str">
        <f t="shared" ca="1" si="52"/>
        <v/>
      </c>
      <c r="S43" s="42" t="str">
        <f t="shared" ca="1" si="53"/>
        <v/>
      </c>
      <c r="T43" s="41">
        <f ca="1">$E$1+1</f>
        <v>42586</v>
      </c>
      <c r="U43" s="9">
        <v>42</v>
      </c>
      <c r="V43" s="9"/>
      <c r="W43" s="26" t="str">
        <f ca="1">TEXT($E$1+1,"jjjj")</f>
        <v>jeudi</v>
      </c>
      <c r="X43" s="21" t="str">
        <f t="shared" ca="1" si="54"/>
        <v/>
      </c>
      <c r="Y43" s="21" t="str">
        <f t="shared" ca="1" si="55"/>
        <v/>
      </c>
      <c r="Z43" s="42" t="str">
        <f t="shared" ca="1" si="56"/>
        <v/>
      </c>
      <c r="AA43" s="41">
        <f ca="1">$E$1+1</f>
        <v>42586</v>
      </c>
      <c r="AB43" s="9">
        <v>42</v>
      </c>
      <c r="AC43" s="9"/>
      <c r="AD43" s="26" t="str">
        <f ca="1">TEXT($E$1+1,"jjjj")</f>
        <v>jeudi</v>
      </c>
      <c r="AE43" s="21" t="str">
        <f t="shared" ca="1" si="57"/>
        <v/>
      </c>
      <c r="AF43" s="21" t="str">
        <f t="shared" ca="1" si="58"/>
        <v/>
      </c>
      <c r="AG43" s="42" t="str">
        <f t="shared" ca="1" si="59"/>
        <v/>
      </c>
      <c r="AH43" s="41">
        <f ca="1">$E$1+1</f>
        <v>42586</v>
      </c>
      <c r="AI43" s="9">
        <v>42</v>
      </c>
      <c r="AJ43" s="9"/>
    </row>
    <row r="44" spans="2:36" s="69" customFormat="1" ht="12" customHeight="1" x14ac:dyDescent="0.2">
      <c r="B44" s="89" t="str">
        <f ca="1">TEXT($E$1+1,"j-mmm")</f>
        <v>4-août</v>
      </c>
      <c r="C44" s="21" t="str">
        <f t="shared" ca="1" si="45"/>
        <v/>
      </c>
      <c r="D44" s="21" t="str">
        <f t="shared" ca="1" si="46"/>
        <v/>
      </c>
      <c r="E44" s="42" t="str">
        <f t="shared" ca="1" si="47"/>
        <v/>
      </c>
      <c r="F44" s="41">
        <f t="shared" ref="F44:F47" ca="1" si="65">$E$1+1</f>
        <v>42586</v>
      </c>
      <c r="G44" s="9">
        <v>42</v>
      </c>
      <c r="H44" s="9"/>
      <c r="I44" s="89" t="str">
        <f ca="1">TEXT($E$1+1,"j-mmm")</f>
        <v>4-août</v>
      </c>
      <c r="J44" s="21" t="str">
        <f t="shared" ca="1" si="48"/>
        <v/>
      </c>
      <c r="K44" s="21" t="str">
        <f t="shared" ca="1" si="49"/>
        <v/>
      </c>
      <c r="L44" s="42" t="str">
        <f t="shared" ca="1" si="50"/>
        <v/>
      </c>
      <c r="M44" s="41">
        <f t="shared" ref="M44:M47" ca="1" si="66">$E$1+1</f>
        <v>42586</v>
      </c>
      <c r="N44" s="9">
        <v>42</v>
      </c>
      <c r="O44" s="9"/>
      <c r="P44" s="89" t="str">
        <f ca="1">TEXT($E$1+1,"j-mmm")</f>
        <v>4-août</v>
      </c>
      <c r="Q44" s="21" t="str">
        <f t="shared" ca="1" si="51"/>
        <v/>
      </c>
      <c r="R44" s="21" t="str">
        <f t="shared" ca="1" si="52"/>
        <v/>
      </c>
      <c r="S44" s="42" t="str">
        <f t="shared" ca="1" si="53"/>
        <v/>
      </c>
      <c r="T44" s="41">
        <f t="shared" ref="T44:T47" ca="1" si="67">$E$1+1</f>
        <v>42586</v>
      </c>
      <c r="U44" s="9">
        <v>42</v>
      </c>
      <c r="V44" s="9"/>
      <c r="W44" s="89" t="str">
        <f ca="1">TEXT($E$1+1,"j-mmm")</f>
        <v>4-août</v>
      </c>
      <c r="X44" s="21" t="str">
        <f t="shared" ca="1" si="54"/>
        <v/>
      </c>
      <c r="Y44" s="21" t="str">
        <f t="shared" ca="1" si="55"/>
        <v/>
      </c>
      <c r="Z44" s="42" t="str">
        <f t="shared" ca="1" si="56"/>
        <v/>
      </c>
      <c r="AA44" s="41">
        <f t="shared" ref="AA44:AA47" ca="1" si="68">$E$1+1</f>
        <v>42586</v>
      </c>
      <c r="AB44" s="9">
        <v>42</v>
      </c>
      <c r="AC44" s="9"/>
      <c r="AD44" s="89" t="str">
        <f ca="1">TEXT($E$1+1,"j-mmm")</f>
        <v>4-août</v>
      </c>
      <c r="AE44" s="21" t="str">
        <f t="shared" ca="1" si="57"/>
        <v/>
      </c>
      <c r="AF44" s="21" t="str">
        <f t="shared" ca="1" si="58"/>
        <v/>
      </c>
      <c r="AG44" s="42" t="str">
        <f t="shared" ca="1" si="59"/>
        <v/>
      </c>
      <c r="AH44" s="41">
        <f t="shared" ref="AH44:AH47" ca="1" si="69">$E$1+1</f>
        <v>42586</v>
      </c>
      <c r="AI44" s="9">
        <v>42</v>
      </c>
      <c r="AJ44" s="9"/>
    </row>
    <row r="45" spans="2:36" s="69" customFormat="1" ht="12" customHeight="1" x14ac:dyDescent="0.2">
      <c r="B45" s="89"/>
      <c r="C45" s="21" t="str">
        <f t="shared" ca="1" si="45"/>
        <v/>
      </c>
      <c r="D45" s="21" t="str">
        <f t="shared" ca="1" si="46"/>
        <v/>
      </c>
      <c r="E45" s="42" t="str">
        <f t="shared" ca="1" si="47"/>
        <v/>
      </c>
      <c r="F45" s="41">
        <f t="shared" ca="1" si="65"/>
        <v>42586</v>
      </c>
      <c r="G45" s="9">
        <v>42</v>
      </c>
      <c r="H45" s="9"/>
      <c r="I45" s="89"/>
      <c r="J45" s="21" t="str">
        <f t="shared" ca="1" si="48"/>
        <v/>
      </c>
      <c r="K45" s="21" t="str">
        <f t="shared" ca="1" si="49"/>
        <v/>
      </c>
      <c r="L45" s="42" t="str">
        <f t="shared" ca="1" si="50"/>
        <v/>
      </c>
      <c r="M45" s="41">
        <f t="shared" ca="1" si="66"/>
        <v>42586</v>
      </c>
      <c r="N45" s="9">
        <v>42</v>
      </c>
      <c r="O45" s="9"/>
      <c r="P45" s="89"/>
      <c r="Q45" s="21" t="str">
        <f t="shared" ca="1" si="51"/>
        <v/>
      </c>
      <c r="R45" s="21" t="str">
        <f t="shared" ca="1" si="52"/>
        <v/>
      </c>
      <c r="S45" s="42" t="str">
        <f t="shared" ca="1" si="53"/>
        <v/>
      </c>
      <c r="T45" s="41">
        <f t="shared" ca="1" si="67"/>
        <v>42586</v>
      </c>
      <c r="U45" s="9">
        <v>42</v>
      </c>
      <c r="V45" s="9"/>
      <c r="W45" s="89"/>
      <c r="X45" s="21" t="str">
        <f t="shared" ca="1" si="54"/>
        <v/>
      </c>
      <c r="Y45" s="21" t="str">
        <f t="shared" ca="1" si="55"/>
        <v/>
      </c>
      <c r="Z45" s="42" t="str">
        <f t="shared" ca="1" si="56"/>
        <v/>
      </c>
      <c r="AA45" s="41">
        <f t="shared" ca="1" si="68"/>
        <v>42586</v>
      </c>
      <c r="AB45" s="9">
        <v>42</v>
      </c>
      <c r="AC45" s="9"/>
      <c r="AD45" s="89"/>
      <c r="AE45" s="21" t="str">
        <f t="shared" ca="1" si="57"/>
        <v/>
      </c>
      <c r="AF45" s="21" t="str">
        <f t="shared" ca="1" si="58"/>
        <v/>
      </c>
      <c r="AG45" s="42" t="str">
        <f t="shared" ca="1" si="59"/>
        <v/>
      </c>
      <c r="AH45" s="41">
        <f t="shared" ca="1" si="69"/>
        <v>42586</v>
      </c>
      <c r="AI45" s="9">
        <v>42</v>
      </c>
      <c r="AJ45" s="9"/>
    </row>
    <row r="46" spans="2:36" s="69" customFormat="1" ht="15" x14ac:dyDescent="0.25">
      <c r="B46" s="23"/>
      <c r="C46" s="21" t="str">
        <f t="shared" ca="1" si="45"/>
        <v/>
      </c>
      <c r="D46" s="21" t="str">
        <f t="shared" ca="1" si="46"/>
        <v/>
      </c>
      <c r="E46" s="42" t="str">
        <f t="shared" ca="1" si="47"/>
        <v/>
      </c>
      <c r="F46" s="41">
        <f t="shared" ca="1" si="65"/>
        <v>42586</v>
      </c>
      <c r="G46" s="9">
        <v>42</v>
      </c>
      <c r="H46" s="9"/>
      <c r="I46" s="23"/>
      <c r="J46" s="21" t="str">
        <f t="shared" ca="1" si="48"/>
        <v/>
      </c>
      <c r="K46" s="21" t="str">
        <f t="shared" ca="1" si="49"/>
        <v/>
      </c>
      <c r="L46" s="42" t="str">
        <f t="shared" ca="1" si="50"/>
        <v/>
      </c>
      <c r="M46" s="41">
        <f t="shared" ca="1" si="66"/>
        <v>42586</v>
      </c>
      <c r="N46" s="9">
        <v>42</v>
      </c>
      <c r="O46" s="9"/>
      <c r="P46" s="23"/>
      <c r="Q46" s="21" t="str">
        <f t="shared" ca="1" si="51"/>
        <v/>
      </c>
      <c r="R46" s="21" t="str">
        <f t="shared" ca="1" si="52"/>
        <v/>
      </c>
      <c r="S46" s="42" t="str">
        <f t="shared" ca="1" si="53"/>
        <v/>
      </c>
      <c r="T46" s="41">
        <f t="shared" ca="1" si="67"/>
        <v>42586</v>
      </c>
      <c r="U46" s="9">
        <v>42</v>
      </c>
      <c r="V46" s="9"/>
      <c r="W46" s="23"/>
      <c r="X46" s="21" t="str">
        <f t="shared" ca="1" si="54"/>
        <v/>
      </c>
      <c r="Y46" s="21" t="str">
        <f t="shared" ca="1" si="55"/>
        <v/>
      </c>
      <c r="Z46" s="42" t="str">
        <f t="shared" ca="1" si="56"/>
        <v/>
      </c>
      <c r="AA46" s="41">
        <f t="shared" ca="1" si="68"/>
        <v>42586</v>
      </c>
      <c r="AB46" s="9">
        <v>42</v>
      </c>
      <c r="AC46" s="9"/>
      <c r="AD46" s="23"/>
      <c r="AE46" s="21" t="str">
        <f t="shared" ca="1" si="57"/>
        <v/>
      </c>
      <c r="AF46" s="21" t="str">
        <f t="shared" ca="1" si="58"/>
        <v/>
      </c>
      <c r="AG46" s="42" t="str">
        <f t="shared" ca="1" si="59"/>
        <v/>
      </c>
      <c r="AH46" s="41">
        <f t="shared" ca="1" si="69"/>
        <v>42586</v>
      </c>
      <c r="AI46" s="9">
        <v>42</v>
      </c>
      <c r="AJ46" s="9"/>
    </row>
    <row r="47" spans="2:36" s="69" customFormat="1" ht="15" x14ac:dyDescent="0.2">
      <c r="B47" s="24">
        <f ca="1">$E$1+1</f>
        <v>42586</v>
      </c>
      <c r="C47" s="25" t="str">
        <f t="shared" ca="1" si="45"/>
        <v/>
      </c>
      <c r="D47" s="25" t="str">
        <f t="shared" ca="1" si="46"/>
        <v/>
      </c>
      <c r="E47" s="43" t="str">
        <f t="shared" ca="1" si="47"/>
        <v/>
      </c>
      <c r="F47" s="41">
        <f t="shared" ca="1" si="65"/>
        <v>42586</v>
      </c>
      <c r="G47" s="9">
        <v>42</v>
      </c>
      <c r="H47" s="9"/>
      <c r="I47" s="24">
        <f ca="1">$E$1+1</f>
        <v>42586</v>
      </c>
      <c r="J47" s="25" t="str">
        <f t="shared" ca="1" si="48"/>
        <v/>
      </c>
      <c r="K47" s="25" t="str">
        <f t="shared" ca="1" si="49"/>
        <v/>
      </c>
      <c r="L47" s="43" t="str">
        <f t="shared" ca="1" si="50"/>
        <v/>
      </c>
      <c r="M47" s="41">
        <f t="shared" ca="1" si="66"/>
        <v>42586</v>
      </c>
      <c r="N47" s="9">
        <v>42</v>
      </c>
      <c r="O47" s="9"/>
      <c r="P47" s="24">
        <f ca="1">$E$1+1</f>
        <v>42586</v>
      </c>
      <c r="Q47" s="25" t="str">
        <f t="shared" ca="1" si="51"/>
        <v/>
      </c>
      <c r="R47" s="25" t="str">
        <f t="shared" ca="1" si="52"/>
        <v/>
      </c>
      <c r="S47" s="43" t="str">
        <f t="shared" ca="1" si="53"/>
        <v/>
      </c>
      <c r="T47" s="41">
        <f t="shared" ca="1" si="67"/>
        <v>42586</v>
      </c>
      <c r="U47" s="9">
        <v>42</v>
      </c>
      <c r="V47" s="9"/>
      <c r="W47" s="24">
        <f ca="1">$E$1+1</f>
        <v>42586</v>
      </c>
      <c r="X47" s="25" t="str">
        <f t="shared" ca="1" si="54"/>
        <v/>
      </c>
      <c r="Y47" s="25" t="str">
        <f t="shared" ca="1" si="55"/>
        <v/>
      </c>
      <c r="Z47" s="43" t="str">
        <f t="shared" ca="1" si="56"/>
        <v/>
      </c>
      <c r="AA47" s="41">
        <f t="shared" ca="1" si="68"/>
        <v>42586</v>
      </c>
      <c r="AB47" s="9">
        <v>42</v>
      </c>
      <c r="AC47" s="9"/>
      <c r="AD47" s="24">
        <f ca="1">$E$1+1</f>
        <v>42586</v>
      </c>
      <c r="AE47" s="25" t="str">
        <f t="shared" ca="1" si="57"/>
        <v/>
      </c>
      <c r="AF47" s="25" t="str">
        <f t="shared" ca="1" si="58"/>
        <v/>
      </c>
      <c r="AG47" s="43" t="str">
        <f t="shared" ca="1" si="59"/>
        <v/>
      </c>
      <c r="AH47" s="41">
        <f t="shared" ca="1" si="69"/>
        <v>42586</v>
      </c>
      <c r="AI47" s="9">
        <v>42</v>
      </c>
      <c r="AJ47" s="9"/>
    </row>
    <row r="48" spans="2:36" s="69" customFormat="1" ht="15" x14ac:dyDescent="0.25">
      <c r="B48" s="26" t="str">
        <f ca="1">TEXT($E$1+2,"jjjj")</f>
        <v>vendredi</v>
      </c>
      <c r="C48" s="21" t="str">
        <f t="shared" ca="1" si="45"/>
        <v/>
      </c>
      <c r="D48" s="21" t="str">
        <f t="shared" ca="1" si="46"/>
        <v/>
      </c>
      <c r="E48" s="42" t="str">
        <f t="shared" ca="1" si="47"/>
        <v/>
      </c>
      <c r="F48" s="41">
        <f ca="1">$E$1+2</f>
        <v>42587</v>
      </c>
      <c r="G48" s="9">
        <v>47</v>
      </c>
      <c r="H48" s="9"/>
      <c r="I48" s="26" t="str">
        <f ca="1">TEXT($E$1+2,"jjjj")</f>
        <v>vendredi</v>
      </c>
      <c r="J48" s="21" t="str">
        <f t="shared" ca="1" si="48"/>
        <v/>
      </c>
      <c r="K48" s="21" t="str">
        <f t="shared" ca="1" si="49"/>
        <v/>
      </c>
      <c r="L48" s="42" t="str">
        <f t="shared" ca="1" si="50"/>
        <v/>
      </c>
      <c r="M48" s="41">
        <f ca="1">$E$1+2</f>
        <v>42587</v>
      </c>
      <c r="N48" s="9">
        <v>47</v>
      </c>
      <c r="O48" s="9"/>
      <c r="P48" s="26" t="str">
        <f ca="1">TEXT($E$1+2,"jjjj")</f>
        <v>vendredi</v>
      </c>
      <c r="Q48" s="21" t="str">
        <f t="shared" ca="1" si="51"/>
        <v/>
      </c>
      <c r="R48" s="21" t="str">
        <f t="shared" ca="1" si="52"/>
        <v/>
      </c>
      <c r="S48" s="42" t="str">
        <f t="shared" ca="1" si="53"/>
        <v/>
      </c>
      <c r="T48" s="41">
        <f ca="1">$E$1+2</f>
        <v>42587</v>
      </c>
      <c r="U48" s="9">
        <v>47</v>
      </c>
      <c r="V48" s="9"/>
      <c r="W48" s="26" t="str">
        <f ca="1">TEXT($E$1+2,"jjjj")</f>
        <v>vendredi</v>
      </c>
      <c r="X48" s="21" t="str">
        <f t="shared" ca="1" si="54"/>
        <v/>
      </c>
      <c r="Y48" s="21" t="str">
        <f t="shared" ca="1" si="55"/>
        <v/>
      </c>
      <c r="Z48" s="42" t="str">
        <f t="shared" ca="1" si="56"/>
        <v/>
      </c>
      <c r="AA48" s="41">
        <f ca="1">$E$1+2</f>
        <v>42587</v>
      </c>
      <c r="AB48" s="9">
        <v>47</v>
      </c>
      <c r="AC48" s="9"/>
      <c r="AD48" s="26" t="str">
        <f ca="1">TEXT($E$1+2,"jjjj")</f>
        <v>vendredi</v>
      </c>
      <c r="AE48" s="21" t="str">
        <f t="shared" ca="1" si="57"/>
        <v/>
      </c>
      <c r="AF48" s="21" t="str">
        <f t="shared" ca="1" si="58"/>
        <v/>
      </c>
      <c r="AG48" s="42" t="str">
        <f t="shared" ca="1" si="59"/>
        <v/>
      </c>
      <c r="AH48" s="41">
        <f ca="1">$E$1+2</f>
        <v>42587</v>
      </c>
      <c r="AI48" s="9">
        <v>47</v>
      </c>
      <c r="AJ48" s="9"/>
    </row>
    <row r="49" spans="2:36" s="69" customFormat="1" ht="12" customHeight="1" x14ac:dyDescent="0.2">
      <c r="B49" s="89" t="str">
        <f ca="1">TEXT($E$1+2,"j-mmm")</f>
        <v>5-août</v>
      </c>
      <c r="C49" s="21" t="str">
        <f t="shared" ca="1" si="45"/>
        <v/>
      </c>
      <c r="D49" s="21" t="str">
        <f t="shared" ca="1" si="46"/>
        <v/>
      </c>
      <c r="E49" s="42" t="str">
        <f t="shared" ca="1" si="47"/>
        <v/>
      </c>
      <c r="F49" s="41">
        <f t="shared" ref="F49:F52" ca="1" si="70">$E$1+2</f>
        <v>42587</v>
      </c>
      <c r="G49" s="9">
        <v>47</v>
      </c>
      <c r="H49" s="9"/>
      <c r="I49" s="89" t="str">
        <f ca="1">TEXT($E$1+2,"j-mmm")</f>
        <v>5-août</v>
      </c>
      <c r="J49" s="21" t="str">
        <f t="shared" ca="1" si="48"/>
        <v/>
      </c>
      <c r="K49" s="21" t="str">
        <f t="shared" ca="1" si="49"/>
        <v/>
      </c>
      <c r="L49" s="42" t="str">
        <f t="shared" ca="1" si="50"/>
        <v/>
      </c>
      <c r="M49" s="41">
        <f t="shared" ref="M49:M52" ca="1" si="71">$E$1+2</f>
        <v>42587</v>
      </c>
      <c r="N49" s="9">
        <v>47</v>
      </c>
      <c r="O49" s="9"/>
      <c r="P49" s="89" t="str">
        <f ca="1">TEXT($E$1+2,"j-mmm")</f>
        <v>5-août</v>
      </c>
      <c r="Q49" s="21" t="str">
        <f t="shared" ca="1" si="51"/>
        <v/>
      </c>
      <c r="R49" s="21" t="str">
        <f t="shared" ca="1" si="52"/>
        <v/>
      </c>
      <c r="S49" s="42" t="str">
        <f t="shared" ca="1" si="53"/>
        <v/>
      </c>
      <c r="T49" s="41">
        <f t="shared" ref="T49:T52" ca="1" si="72">$E$1+2</f>
        <v>42587</v>
      </c>
      <c r="U49" s="9">
        <v>47</v>
      </c>
      <c r="V49" s="9"/>
      <c r="W49" s="89" t="str">
        <f ca="1">TEXT($E$1+2,"j-mmm")</f>
        <v>5-août</v>
      </c>
      <c r="X49" s="21" t="str">
        <f t="shared" ca="1" si="54"/>
        <v/>
      </c>
      <c r="Y49" s="21" t="str">
        <f t="shared" ca="1" si="55"/>
        <v/>
      </c>
      <c r="Z49" s="42" t="str">
        <f t="shared" ca="1" si="56"/>
        <v/>
      </c>
      <c r="AA49" s="41">
        <f t="shared" ref="AA49:AA52" ca="1" si="73">$E$1+2</f>
        <v>42587</v>
      </c>
      <c r="AB49" s="9">
        <v>47</v>
      </c>
      <c r="AC49" s="9"/>
      <c r="AD49" s="89" t="str">
        <f ca="1">TEXT($E$1+2,"j-mmm")</f>
        <v>5-août</v>
      </c>
      <c r="AE49" s="21" t="str">
        <f t="shared" ca="1" si="57"/>
        <v/>
      </c>
      <c r="AF49" s="21" t="str">
        <f t="shared" ca="1" si="58"/>
        <v/>
      </c>
      <c r="AG49" s="42" t="str">
        <f t="shared" ca="1" si="59"/>
        <v/>
      </c>
      <c r="AH49" s="41">
        <f t="shared" ref="AH49:AH52" ca="1" si="74">$E$1+2</f>
        <v>42587</v>
      </c>
      <c r="AI49" s="9">
        <v>47</v>
      </c>
      <c r="AJ49" s="9"/>
    </row>
    <row r="50" spans="2:36" s="69" customFormat="1" ht="12" customHeight="1" x14ac:dyDescent="0.2">
      <c r="B50" s="89"/>
      <c r="C50" s="21" t="str">
        <f t="shared" ca="1" si="45"/>
        <v/>
      </c>
      <c r="D50" s="21" t="str">
        <f t="shared" ca="1" si="46"/>
        <v/>
      </c>
      <c r="E50" s="42" t="str">
        <f t="shared" ca="1" si="47"/>
        <v/>
      </c>
      <c r="F50" s="41">
        <f t="shared" ca="1" si="70"/>
        <v>42587</v>
      </c>
      <c r="G50" s="9">
        <v>47</v>
      </c>
      <c r="H50" s="9"/>
      <c r="I50" s="89"/>
      <c r="J50" s="21" t="str">
        <f t="shared" ca="1" si="48"/>
        <v/>
      </c>
      <c r="K50" s="21" t="str">
        <f t="shared" ca="1" si="49"/>
        <v/>
      </c>
      <c r="L50" s="42" t="str">
        <f t="shared" ca="1" si="50"/>
        <v/>
      </c>
      <c r="M50" s="41">
        <f t="shared" ca="1" si="71"/>
        <v>42587</v>
      </c>
      <c r="N50" s="9">
        <v>47</v>
      </c>
      <c r="O50" s="9"/>
      <c r="P50" s="89"/>
      <c r="Q50" s="21" t="str">
        <f t="shared" ca="1" si="51"/>
        <v/>
      </c>
      <c r="R50" s="21" t="str">
        <f t="shared" ca="1" si="52"/>
        <v/>
      </c>
      <c r="S50" s="42" t="str">
        <f t="shared" ca="1" si="53"/>
        <v/>
      </c>
      <c r="T50" s="41">
        <f t="shared" ca="1" si="72"/>
        <v>42587</v>
      </c>
      <c r="U50" s="9">
        <v>47</v>
      </c>
      <c r="V50" s="9"/>
      <c r="W50" s="89"/>
      <c r="X50" s="21" t="str">
        <f t="shared" ca="1" si="54"/>
        <v/>
      </c>
      <c r="Y50" s="21" t="str">
        <f t="shared" ca="1" si="55"/>
        <v/>
      </c>
      <c r="Z50" s="42" t="str">
        <f t="shared" ca="1" si="56"/>
        <v/>
      </c>
      <c r="AA50" s="41">
        <f t="shared" ca="1" si="73"/>
        <v>42587</v>
      </c>
      <c r="AB50" s="9">
        <v>47</v>
      </c>
      <c r="AC50" s="9"/>
      <c r="AD50" s="89"/>
      <c r="AE50" s="21" t="str">
        <f t="shared" ca="1" si="57"/>
        <v/>
      </c>
      <c r="AF50" s="21" t="str">
        <f t="shared" ca="1" si="58"/>
        <v/>
      </c>
      <c r="AG50" s="42" t="str">
        <f t="shared" ca="1" si="59"/>
        <v/>
      </c>
      <c r="AH50" s="41">
        <f t="shared" ca="1" si="74"/>
        <v>42587</v>
      </c>
      <c r="AI50" s="9">
        <v>47</v>
      </c>
      <c r="AJ50" s="9"/>
    </row>
    <row r="51" spans="2:36" s="69" customFormat="1" ht="15" x14ac:dyDescent="0.25">
      <c r="B51" s="23"/>
      <c r="C51" s="21" t="str">
        <f t="shared" ca="1" si="45"/>
        <v/>
      </c>
      <c r="D51" s="21" t="str">
        <f t="shared" ca="1" si="46"/>
        <v/>
      </c>
      <c r="E51" s="42" t="str">
        <f t="shared" ca="1" si="47"/>
        <v/>
      </c>
      <c r="F51" s="41">
        <f t="shared" ca="1" si="70"/>
        <v>42587</v>
      </c>
      <c r="G51" s="9">
        <v>47</v>
      </c>
      <c r="H51" s="9"/>
      <c r="I51" s="23"/>
      <c r="J51" s="21" t="str">
        <f t="shared" ca="1" si="48"/>
        <v/>
      </c>
      <c r="K51" s="21" t="str">
        <f t="shared" ca="1" si="49"/>
        <v/>
      </c>
      <c r="L51" s="42" t="str">
        <f t="shared" ca="1" si="50"/>
        <v/>
      </c>
      <c r="M51" s="41">
        <f t="shared" ca="1" si="71"/>
        <v>42587</v>
      </c>
      <c r="N51" s="9">
        <v>47</v>
      </c>
      <c r="O51" s="9"/>
      <c r="P51" s="23"/>
      <c r="Q51" s="21" t="str">
        <f t="shared" ca="1" si="51"/>
        <v/>
      </c>
      <c r="R51" s="21" t="str">
        <f t="shared" ca="1" si="52"/>
        <v/>
      </c>
      <c r="S51" s="42" t="str">
        <f t="shared" ca="1" si="53"/>
        <v/>
      </c>
      <c r="T51" s="41">
        <f t="shared" ca="1" si="72"/>
        <v>42587</v>
      </c>
      <c r="U51" s="9">
        <v>47</v>
      </c>
      <c r="V51" s="9"/>
      <c r="W51" s="23"/>
      <c r="X51" s="21" t="str">
        <f t="shared" ca="1" si="54"/>
        <v/>
      </c>
      <c r="Y51" s="21" t="str">
        <f t="shared" ca="1" si="55"/>
        <v/>
      </c>
      <c r="Z51" s="42" t="str">
        <f t="shared" ca="1" si="56"/>
        <v/>
      </c>
      <c r="AA51" s="41">
        <f t="shared" ca="1" si="73"/>
        <v>42587</v>
      </c>
      <c r="AB51" s="9">
        <v>47</v>
      </c>
      <c r="AC51" s="9"/>
      <c r="AD51" s="23"/>
      <c r="AE51" s="21" t="str">
        <f t="shared" ca="1" si="57"/>
        <v/>
      </c>
      <c r="AF51" s="21" t="str">
        <f t="shared" ca="1" si="58"/>
        <v/>
      </c>
      <c r="AG51" s="42" t="str">
        <f t="shared" ca="1" si="59"/>
        <v/>
      </c>
      <c r="AH51" s="41">
        <f t="shared" ca="1" si="74"/>
        <v>42587</v>
      </c>
      <c r="AI51" s="9">
        <v>47</v>
      </c>
      <c r="AJ51" s="9"/>
    </row>
    <row r="52" spans="2:36" s="69" customFormat="1" ht="15" x14ac:dyDescent="0.2">
      <c r="B52" s="24">
        <f ca="1">$E$1+2</f>
        <v>42587</v>
      </c>
      <c r="C52" s="25" t="str">
        <f t="shared" ca="1" si="45"/>
        <v/>
      </c>
      <c r="D52" s="25" t="str">
        <f t="shared" ca="1" si="46"/>
        <v/>
      </c>
      <c r="E52" s="43" t="str">
        <f t="shared" ca="1" si="47"/>
        <v/>
      </c>
      <c r="F52" s="41">
        <f t="shared" ca="1" si="70"/>
        <v>42587</v>
      </c>
      <c r="G52" s="9">
        <v>47</v>
      </c>
      <c r="H52" s="9"/>
      <c r="I52" s="24">
        <f ca="1">$E$1+2</f>
        <v>42587</v>
      </c>
      <c r="J52" s="25" t="str">
        <f t="shared" ca="1" si="48"/>
        <v/>
      </c>
      <c r="K52" s="25" t="str">
        <f t="shared" ca="1" si="49"/>
        <v/>
      </c>
      <c r="L52" s="43" t="str">
        <f t="shared" ca="1" si="50"/>
        <v/>
      </c>
      <c r="M52" s="41">
        <f t="shared" ca="1" si="71"/>
        <v>42587</v>
      </c>
      <c r="N52" s="9">
        <v>47</v>
      </c>
      <c r="O52" s="9"/>
      <c r="P52" s="24">
        <f ca="1">$E$1+2</f>
        <v>42587</v>
      </c>
      <c r="Q52" s="25" t="str">
        <f t="shared" ca="1" si="51"/>
        <v/>
      </c>
      <c r="R52" s="25" t="str">
        <f t="shared" ca="1" si="52"/>
        <v/>
      </c>
      <c r="S52" s="43" t="str">
        <f t="shared" ca="1" si="53"/>
        <v/>
      </c>
      <c r="T52" s="41">
        <f t="shared" ca="1" si="72"/>
        <v>42587</v>
      </c>
      <c r="U52" s="9">
        <v>47</v>
      </c>
      <c r="V52" s="9"/>
      <c r="W52" s="24">
        <f ca="1">$E$1+2</f>
        <v>42587</v>
      </c>
      <c r="X52" s="25" t="str">
        <f t="shared" ca="1" si="54"/>
        <v/>
      </c>
      <c r="Y52" s="25" t="str">
        <f t="shared" ca="1" si="55"/>
        <v/>
      </c>
      <c r="Z52" s="43" t="str">
        <f t="shared" ca="1" si="56"/>
        <v/>
      </c>
      <c r="AA52" s="41">
        <f t="shared" ca="1" si="73"/>
        <v>42587</v>
      </c>
      <c r="AB52" s="9">
        <v>47</v>
      </c>
      <c r="AC52" s="9"/>
      <c r="AD52" s="24">
        <f ca="1">$E$1+2</f>
        <v>42587</v>
      </c>
      <c r="AE52" s="25" t="str">
        <f t="shared" ca="1" si="57"/>
        <v/>
      </c>
      <c r="AF52" s="25" t="str">
        <f t="shared" ca="1" si="58"/>
        <v/>
      </c>
      <c r="AG52" s="43" t="str">
        <f t="shared" ca="1" si="59"/>
        <v/>
      </c>
      <c r="AH52" s="41">
        <f t="shared" ca="1" si="74"/>
        <v>42587</v>
      </c>
      <c r="AI52" s="9">
        <v>47</v>
      </c>
      <c r="AJ52" s="9"/>
    </row>
    <row r="53" spans="2:36" s="69" customFormat="1" ht="15" x14ac:dyDescent="0.25">
      <c r="B53" s="26" t="str">
        <f ca="1">TEXT($E$1+3,"jjjj")</f>
        <v>samedi</v>
      </c>
      <c r="C53" s="21" t="str">
        <f t="shared" ca="1" si="45"/>
        <v/>
      </c>
      <c r="D53" s="21" t="str">
        <f t="shared" ca="1" si="46"/>
        <v/>
      </c>
      <c r="E53" s="42" t="str">
        <f t="shared" ca="1" si="47"/>
        <v/>
      </c>
      <c r="F53" s="41">
        <f ca="1">$E$1+3</f>
        <v>42588</v>
      </c>
      <c r="G53" s="9">
        <v>52</v>
      </c>
      <c r="H53" s="9"/>
      <c r="I53" s="26" t="str">
        <f ca="1">TEXT($E$1+3,"jjjj")</f>
        <v>samedi</v>
      </c>
      <c r="J53" s="21" t="str">
        <f t="shared" ca="1" si="48"/>
        <v/>
      </c>
      <c r="K53" s="21" t="str">
        <f t="shared" ca="1" si="49"/>
        <v/>
      </c>
      <c r="L53" s="42" t="str">
        <f t="shared" ca="1" si="50"/>
        <v/>
      </c>
      <c r="M53" s="41">
        <f ca="1">$E$1+3</f>
        <v>42588</v>
      </c>
      <c r="N53" s="9">
        <v>52</v>
      </c>
      <c r="O53" s="9"/>
      <c r="P53" s="26" t="str">
        <f ca="1">TEXT($E$1+3,"jjjj")</f>
        <v>samedi</v>
      </c>
      <c r="Q53" s="21" t="str">
        <f t="shared" ca="1" si="51"/>
        <v/>
      </c>
      <c r="R53" s="21" t="str">
        <f t="shared" ca="1" si="52"/>
        <v/>
      </c>
      <c r="S53" s="42" t="str">
        <f t="shared" ca="1" si="53"/>
        <v/>
      </c>
      <c r="T53" s="41">
        <f ca="1">$E$1+3</f>
        <v>42588</v>
      </c>
      <c r="U53" s="9">
        <v>52</v>
      </c>
      <c r="V53" s="9"/>
      <c r="W53" s="26" t="str">
        <f ca="1">TEXT($E$1+3,"jjjj")</f>
        <v>samedi</v>
      </c>
      <c r="X53" s="21" t="str">
        <f t="shared" ca="1" si="54"/>
        <v/>
      </c>
      <c r="Y53" s="21" t="str">
        <f t="shared" ca="1" si="55"/>
        <v/>
      </c>
      <c r="Z53" s="42" t="str">
        <f t="shared" ca="1" si="56"/>
        <v/>
      </c>
      <c r="AA53" s="41">
        <f ca="1">$E$1+3</f>
        <v>42588</v>
      </c>
      <c r="AB53" s="9">
        <v>52</v>
      </c>
      <c r="AC53" s="9"/>
      <c r="AD53" s="26" t="str">
        <f ca="1">TEXT($E$1+3,"jjjj")</f>
        <v>samedi</v>
      </c>
      <c r="AE53" s="21" t="str">
        <f t="shared" ca="1" si="57"/>
        <v/>
      </c>
      <c r="AF53" s="21" t="str">
        <f t="shared" ca="1" si="58"/>
        <v/>
      </c>
      <c r="AG53" s="42" t="str">
        <f t="shared" ca="1" si="59"/>
        <v/>
      </c>
      <c r="AH53" s="41">
        <f ca="1">$E$1+3</f>
        <v>42588</v>
      </c>
      <c r="AI53" s="9">
        <v>52</v>
      </c>
      <c r="AJ53" s="9"/>
    </row>
    <row r="54" spans="2:36" s="69" customFormat="1" ht="12" customHeight="1" x14ac:dyDescent="0.2">
      <c r="B54" s="89" t="str">
        <f ca="1">TEXT($E$1+3,"j-mmm")</f>
        <v>6-août</v>
      </c>
      <c r="C54" s="21" t="str">
        <f t="shared" ca="1" si="45"/>
        <v/>
      </c>
      <c r="D54" s="21" t="str">
        <f t="shared" ca="1" si="46"/>
        <v/>
      </c>
      <c r="E54" s="42" t="str">
        <f t="shared" ca="1" si="47"/>
        <v/>
      </c>
      <c r="F54" s="41">
        <f t="shared" ref="F54:F57" ca="1" si="75">$E$1+3</f>
        <v>42588</v>
      </c>
      <c r="G54" s="9">
        <v>52</v>
      </c>
      <c r="H54" s="9"/>
      <c r="I54" s="89" t="str">
        <f ca="1">TEXT($E$1+3,"j-mmm")</f>
        <v>6-août</v>
      </c>
      <c r="J54" s="21" t="str">
        <f t="shared" ca="1" si="48"/>
        <v/>
      </c>
      <c r="K54" s="21" t="str">
        <f t="shared" ca="1" si="49"/>
        <v/>
      </c>
      <c r="L54" s="42" t="str">
        <f t="shared" ca="1" si="50"/>
        <v/>
      </c>
      <c r="M54" s="41">
        <f t="shared" ref="M54:M57" ca="1" si="76">$E$1+3</f>
        <v>42588</v>
      </c>
      <c r="N54" s="9">
        <v>52</v>
      </c>
      <c r="O54" s="9"/>
      <c r="P54" s="89" t="str">
        <f ca="1">TEXT($E$1+3,"j-mmm")</f>
        <v>6-août</v>
      </c>
      <c r="Q54" s="21" t="str">
        <f t="shared" ca="1" si="51"/>
        <v/>
      </c>
      <c r="R54" s="21" t="str">
        <f t="shared" ca="1" si="52"/>
        <v/>
      </c>
      <c r="S54" s="42" t="str">
        <f t="shared" ca="1" si="53"/>
        <v/>
      </c>
      <c r="T54" s="41">
        <f t="shared" ref="T54:T57" ca="1" si="77">$E$1+3</f>
        <v>42588</v>
      </c>
      <c r="U54" s="9">
        <v>52</v>
      </c>
      <c r="V54" s="9"/>
      <c r="W54" s="89" t="str">
        <f ca="1">TEXT($E$1+3,"j-mmm")</f>
        <v>6-août</v>
      </c>
      <c r="X54" s="21" t="str">
        <f t="shared" ca="1" si="54"/>
        <v/>
      </c>
      <c r="Y54" s="21" t="str">
        <f t="shared" ca="1" si="55"/>
        <v/>
      </c>
      <c r="Z54" s="42" t="str">
        <f t="shared" ca="1" si="56"/>
        <v/>
      </c>
      <c r="AA54" s="41">
        <f t="shared" ref="AA54:AA57" ca="1" si="78">$E$1+3</f>
        <v>42588</v>
      </c>
      <c r="AB54" s="9">
        <v>52</v>
      </c>
      <c r="AC54" s="9"/>
      <c r="AD54" s="89" t="str">
        <f ca="1">TEXT($E$1+3,"j-mmm")</f>
        <v>6-août</v>
      </c>
      <c r="AE54" s="21" t="str">
        <f t="shared" ca="1" si="57"/>
        <v/>
      </c>
      <c r="AF54" s="21" t="str">
        <f t="shared" ca="1" si="58"/>
        <v/>
      </c>
      <c r="AG54" s="42" t="str">
        <f t="shared" ca="1" si="59"/>
        <v/>
      </c>
      <c r="AH54" s="41">
        <f t="shared" ref="AH54:AH57" ca="1" si="79">$E$1+3</f>
        <v>42588</v>
      </c>
      <c r="AI54" s="9">
        <v>52</v>
      </c>
      <c r="AJ54" s="9"/>
    </row>
    <row r="55" spans="2:36" s="69" customFormat="1" ht="12" customHeight="1" x14ac:dyDescent="0.2">
      <c r="B55" s="89"/>
      <c r="C55" s="21" t="str">
        <f t="shared" ca="1" si="45"/>
        <v/>
      </c>
      <c r="D55" s="21" t="str">
        <f t="shared" ca="1" si="46"/>
        <v/>
      </c>
      <c r="E55" s="42" t="str">
        <f t="shared" ca="1" si="47"/>
        <v/>
      </c>
      <c r="F55" s="41">
        <f t="shared" ca="1" si="75"/>
        <v>42588</v>
      </c>
      <c r="G55" s="9">
        <v>52</v>
      </c>
      <c r="H55" s="9"/>
      <c r="I55" s="89"/>
      <c r="J55" s="21" t="str">
        <f t="shared" ca="1" si="48"/>
        <v/>
      </c>
      <c r="K55" s="21" t="str">
        <f t="shared" ca="1" si="49"/>
        <v/>
      </c>
      <c r="L55" s="42" t="str">
        <f t="shared" ca="1" si="50"/>
        <v/>
      </c>
      <c r="M55" s="41">
        <f t="shared" ca="1" si="76"/>
        <v>42588</v>
      </c>
      <c r="N55" s="9">
        <v>52</v>
      </c>
      <c r="O55" s="9"/>
      <c r="P55" s="89"/>
      <c r="Q55" s="21" t="str">
        <f t="shared" ca="1" si="51"/>
        <v/>
      </c>
      <c r="R55" s="21" t="str">
        <f t="shared" ca="1" si="52"/>
        <v/>
      </c>
      <c r="S55" s="42" t="str">
        <f t="shared" ca="1" si="53"/>
        <v/>
      </c>
      <c r="T55" s="41">
        <f t="shared" ca="1" si="77"/>
        <v>42588</v>
      </c>
      <c r="U55" s="9">
        <v>52</v>
      </c>
      <c r="V55" s="9"/>
      <c r="W55" s="89"/>
      <c r="X55" s="21" t="str">
        <f t="shared" ca="1" si="54"/>
        <v/>
      </c>
      <c r="Y55" s="21" t="str">
        <f t="shared" ca="1" si="55"/>
        <v/>
      </c>
      <c r="Z55" s="42" t="str">
        <f t="shared" ca="1" si="56"/>
        <v/>
      </c>
      <c r="AA55" s="41">
        <f t="shared" ca="1" si="78"/>
        <v>42588</v>
      </c>
      <c r="AB55" s="9">
        <v>52</v>
      </c>
      <c r="AC55" s="9"/>
      <c r="AD55" s="89"/>
      <c r="AE55" s="21" t="str">
        <f t="shared" ca="1" si="57"/>
        <v/>
      </c>
      <c r="AF55" s="21" t="str">
        <f t="shared" ca="1" si="58"/>
        <v/>
      </c>
      <c r="AG55" s="42" t="str">
        <f t="shared" ca="1" si="59"/>
        <v/>
      </c>
      <c r="AH55" s="41">
        <f t="shared" ca="1" si="79"/>
        <v>42588</v>
      </c>
      <c r="AI55" s="9">
        <v>52</v>
      </c>
      <c r="AJ55" s="9"/>
    </row>
    <row r="56" spans="2:36" s="69" customFormat="1" ht="15" x14ac:dyDescent="0.25">
      <c r="B56" s="23"/>
      <c r="C56" s="21" t="str">
        <f t="shared" ca="1" si="45"/>
        <v/>
      </c>
      <c r="D56" s="21" t="str">
        <f t="shared" ca="1" si="46"/>
        <v/>
      </c>
      <c r="E56" s="42" t="str">
        <f t="shared" ca="1" si="47"/>
        <v/>
      </c>
      <c r="F56" s="41">
        <f t="shared" ca="1" si="75"/>
        <v>42588</v>
      </c>
      <c r="G56" s="9">
        <v>52</v>
      </c>
      <c r="H56" s="9"/>
      <c r="I56" s="23"/>
      <c r="J56" s="21" t="str">
        <f t="shared" ca="1" si="48"/>
        <v/>
      </c>
      <c r="K56" s="21" t="str">
        <f t="shared" ca="1" si="49"/>
        <v/>
      </c>
      <c r="L56" s="42" t="str">
        <f t="shared" ca="1" si="50"/>
        <v/>
      </c>
      <c r="M56" s="41">
        <f t="shared" ca="1" si="76"/>
        <v>42588</v>
      </c>
      <c r="N56" s="9">
        <v>52</v>
      </c>
      <c r="O56" s="9"/>
      <c r="P56" s="23"/>
      <c r="Q56" s="21" t="str">
        <f t="shared" ca="1" si="51"/>
        <v/>
      </c>
      <c r="R56" s="21" t="str">
        <f t="shared" ca="1" si="52"/>
        <v/>
      </c>
      <c r="S56" s="42" t="str">
        <f t="shared" ca="1" si="53"/>
        <v/>
      </c>
      <c r="T56" s="41">
        <f t="shared" ca="1" si="77"/>
        <v>42588</v>
      </c>
      <c r="U56" s="9">
        <v>52</v>
      </c>
      <c r="V56" s="9"/>
      <c r="W56" s="23"/>
      <c r="X56" s="21" t="str">
        <f t="shared" ca="1" si="54"/>
        <v/>
      </c>
      <c r="Y56" s="21" t="str">
        <f t="shared" ca="1" si="55"/>
        <v/>
      </c>
      <c r="Z56" s="42" t="str">
        <f t="shared" ca="1" si="56"/>
        <v/>
      </c>
      <c r="AA56" s="41">
        <f t="shared" ca="1" si="78"/>
        <v>42588</v>
      </c>
      <c r="AB56" s="9">
        <v>52</v>
      </c>
      <c r="AC56" s="9"/>
      <c r="AD56" s="23"/>
      <c r="AE56" s="21" t="str">
        <f t="shared" ca="1" si="57"/>
        <v/>
      </c>
      <c r="AF56" s="21" t="str">
        <f t="shared" ca="1" si="58"/>
        <v/>
      </c>
      <c r="AG56" s="42" t="str">
        <f t="shared" ca="1" si="59"/>
        <v/>
      </c>
      <c r="AH56" s="41">
        <f t="shared" ca="1" si="79"/>
        <v>42588</v>
      </c>
      <c r="AI56" s="9">
        <v>52</v>
      </c>
      <c r="AJ56" s="9"/>
    </row>
    <row r="57" spans="2:36" s="69" customFormat="1" ht="15" x14ac:dyDescent="0.2">
      <c r="B57" s="29">
        <f ca="1">$E$1+3</f>
        <v>42588</v>
      </c>
      <c r="C57" s="25" t="str">
        <f t="shared" ca="1" si="45"/>
        <v/>
      </c>
      <c r="D57" s="25" t="str">
        <f t="shared" ca="1" si="46"/>
        <v/>
      </c>
      <c r="E57" s="43" t="str">
        <f t="shared" ca="1" si="47"/>
        <v/>
      </c>
      <c r="F57" s="41">
        <f t="shared" ca="1" si="75"/>
        <v>42588</v>
      </c>
      <c r="G57" s="9">
        <v>52</v>
      </c>
      <c r="H57" s="9"/>
      <c r="I57" s="29">
        <f ca="1">$E$1+3</f>
        <v>42588</v>
      </c>
      <c r="J57" s="25" t="str">
        <f t="shared" ca="1" si="48"/>
        <v/>
      </c>
      <c r="K57" s="25" t="str">
        <f t="shared" ca="1" si="49"/>
        <v/>
      </c>
      <c r="L57" s="43" t="str">
        <f t="shared" ca="1" si="50"/>
        <v/>
      </c>
      <c r="M57" s="41">
        <f t="shared" ca="1" si="76"/>
        <v>42588</v>
      </c>
      <c r="N57" s="9">
        <v>52</v>
      </c>
      <c r="O57" s="9"/>
      <c r="P57" s="29">
        <f ca="1">$E$1+3</f>
        <v>42588</v>
      </c>
      <c r="Q57" s="25" t="str">
        <f t="shared" ca="1" si="51"/>
        <v/>
      </c>
      <c r="R57" s="25" t="str">
        <f t="shared" ca="1" si="52"/>
        <v/>
      </c>
      <c r="S57" s="43" t="str">
        <f t="shared" ca="1" si="53"/>
        <v/>
      </c>
      <c r="T57" s="41">
        <f t="shared" ca="1" si="77"/>
        <v>42588</v>
      </c>
      <c r="U57" s="9">
        <v>52</v>
      </c>
      <c r="V57" s="9"/>
      <c r="W57" s="29">
        <f ca="1">$E$1+3</f>
        <v>42588</v>
      </c>
      <c r="X57" s="25" t="str">
        <f t="shared" ca="1" si="54"/>
        <v/>
      </c>
      <c r="Y57" s="25" t="str">
        <f t="shared" ca="1" si="55"/>
        <v/>
      </c>
      <c r="Z57" s="43" t="str">
        <f t="shared" ca="1" si="56"/>
        <v/>
      </c>
      <c r="AA57" s="41">
        <f t="shared" ca="1" si="78"/>
        <v>42588</v>
      </c>
      <c r="AB57" s="9">
        <v>52</v>
      </c>
      <c r="AC57" s="9"/>
      <c r="AD57" s="29">
        <f ca="1">$E$1+3</f>
        <v>42588</v>
      </c>
      <c r="AE57" s="25" t="str">
        <f t="shared" ca="1" si="57"/>
        <v/>
      </c>
      <c r="AF57" s="25" t="str">
        <f t="shared" ca="1" si="58"/>
        <v/>
      </c>
      <c r="AG57" s="43" t="str">
        <f t="shared" ca="1" si="59"/>
        <v/>
      </c>
      <c r="AH57" s="41">
        <f t="shared" ca="1" si="79"/>
        <v>42588</v>
      </c>
      <c r="AI57" s="9">
        <v>52</v>
      </c>
      <c r="AJ57" s="9"/>
    </row>
    <row r="58" spans="2:36" s="69" customFormat="1" ht="15" x14ac:dyDescent="0.25">
      <c r="B58" s="26" t="str">
        <f ca="1">TEXT($E$1+4,"jjjj")</f>
        <v>dimanche</v>
      </c>
      <c r="C58" s="21" t="str">
        <f t="shared" ca="1" si="45"/>
        <v/>
      </c>
      <c r="D58" s="21" t="str">
        <f t="shared" ca="1" si="46"/>
        <v/>
      </c>
      <c r="E58" s="42" t="str">
        <f t="shared" ca="1" si="47"/>
        <v/>
      </c>
      <c r="F58" s="41">
        <f ca="1">$E$1+4</f>
        <v>42589</v>
      </c>
      <c r="G58" s="9">
        <v>57</v>
      </c>
      <c r="H58" s="9"/>
      <c r="I58" s="26" t="str">
        <f ca="1">TEXT($E$1+4,"jjjj")</f>
        <v>dimanche</v>
      </c>
      <c r="J58" s="21" t="str">
        <f t="shared" ca="1" si="48"/>
        <v/>
      </c>
      <c r="K58" s="21" t="str">
        <f t="shared" ca="1" si="49"/>
        <v/>
      </c>
      <c r="L58" s="42" t="str">
        <f t="shared" ca="1" si="50"/>
        <v/>
      </c>
      <c r="M58" s="41">
        <f ca="1">$E$1+4</f>
        <v>42589</v>
      </c>
      <c r="N58" s="9">
        <v>57</v>
      </c>
      <c r="O58" s="9"/>
      <c r="P58" s="26" t="str">
        <f ca="1">TEXT($E$1+4,"jjjj")</f>
        <v>dimanche</v>
      </c>
      <c r="Q58" s="21" t="str">
        <f t="shared" ca="1" si="51"/>
        <v/>
      </c>
      <c r="R58" s="21" t="str">
        <f t="shared" ca="1" si="52"/>
        <v/>
      </c>
      <c r="S58" s="42" t="str">
        <f t="shared" ca="1" si="53"/>
        <v/>
      </c>
      <c r="T58" s="41">
        <f ca="1">$E$1+4</f>
        <v>42589</v>
      </c>
      <c r="U58" s="9">
        <v>57</v>
      </c>
      <c r="V58" s="9"/>
      <c r="W58" s="26" t="str">
        <f ca="1">TEXT($E$1+4,"jjjj")</f>
        <v>dimanche</v>
      </c>
      <c r="X58" s="21" t="str">
        <f t="shared" ca="1" si="54"/>
        <v/>
      </c>
      <c r="Y58" s="21" t="str">
        <f t="shared" ca="1" si="55"/>
        <v/>
      </c>
      <c r="Z58" s="42" t="str">
        <f t="shared" ca="1" si="56"/>
        <v/>
      </c>
      <c r="AA58" s="41">
        <f ca="1">$E$1+4</f>
        <v>42589</v>
      </c>
      <c r="AB58" s="9">
        <v>57</v>
      </c>
      <c r="AC58" s="9"/>
      <c r="AD58" s="26" t="str">
        <f ca="1">TEXT($E$1+4,"jjjj")</f>
        <v>dimanche</v>
      </c>
      <c r="AE58" s="21" t="str">
        <f t="shared" ca="1" si="57"/>
        <v/>
      </c>
      <c r="AF58" s="21" t="str">
        <f t="shared" ca="1" si="58"/>
        <v/>
      </c>
      <c r="AG58" s="42" t="str">
        <f t="shared" ca="1" si="59"/>
        <v/>
      </c>
      <c r="AH58" s="41">
        <f ca="1">$E$1+4</f>
        <v>42589</v>
      </c>
      <c r="AI58" s="9">
        <v>57</v>
      </c>
      <c r="AJ58" s="9"/>
    </row>
    <row r="59" spans="2:36" s="69" customFormat="1" ht="12" customHeight="1" x14ac:dyDescent="0.2">
      <c r="B59" s="89" t="str">
        <f ca="1">TEXT($E$1+4,"j-mmm")</f>
        <v>7-août</v>
      </c>
      <c r="C59" s="21" t="str">
        <f t="shared" ca="1" si="45"/>
        <v/>
      </c>
      <c r="D59" s="21" t="str">
        <f t="shared" ca="1" si="46"/>
        <v/>
      </c>
      <c r="E59" s="42" t="str">
        <f t="shared" ca="1" si="47"/>
        <v/>
      </c>
      <c r="F59" s="41">
        <f t="shared" ref="F59:F62" ca="1" si="80">$E$1+4</f>
        <v>42589</v>
      </c>
      <c r="G59" s="9">
        <v>57</v>
      </c>
      <c r="H59" s="9"/>
      <c r="I59" s="89" t="str">
        <f ca="1">TEXT($E$1+4,"j-mmm")</f>
        <v>7-août</v>
      </c>
      <c r="J59" s="21" t="str">
        <f t="shared" ca="1" si="48"/>
        <v/>
      </c>
      <c r="K59" s="21" t="str">
        <f t="shared" ca="1" si="49"/>
        <v/>
      </c>
      <c r="L59" s="42" t="str">
        <f t="shared" ca="1" si="50"/>
        <v/>
      </c>
      <c r="M59" s="41">
        <f t="shared" ref="M59:M62" ca="1" si="81">$E$1+4</f>
        <v>42589</v>
      </c>
      <c r="N59" s="9">
        <v>57</v>
      </c>
      <c r="O59" s="9"/>
      <c r="P59" s="89" t="str">
        <f ca="1">TEXT($E$1+4,"j-mmm")</f>
        <v>7-août</v>
      </c>
      <c r="Q59" s="21" t="str">
        <f t="shared" ca="1" si="51"/>
        <v/>
      </c>
      <c r="R59" s="21" t="str">
        <f t="shared" ca="1" si="52"/>
        <v/>
      </c>
      <c r="S59" s="42" t="str">
        <f t="shared" ca="1" si="53"/>
        <v/>
      </c>
      <c r="T59" s="41">
        <f t="shared" ref="T59:T62" ca="1" si="82">$E$1+4</f>
        <v>42589</v>
      </c>
      <c r="U59" s="9">
        <v>57</v>
      </c>
      <c r="V59" s="9"/>
      <c r="W59" s="89" t="str">
        <f ca="1">TEXT($E$1+4,"j-mmm")</f>
        <v>7-août</v>
      </c>
      <c r="X59" s="21" t="str">
        <f t="shared" ca="1" si="54"/>
        <v/>
      </c>
      <c r="Y59" s="21" t="str">
        <f t="shared" ca="1" si="55"/>
        <v/>
      </c>
      <c r="Z59" s="42" t="str">
        <f t="shared" ca="1" si="56"/>
        <v/>
      </c>
      <c r="AA59" s="41">
        <f t="shared" ref="AA59:AA62" ca="1" si="83">$E$1+4</f>
        <v>42589</v>
      </c>
      <c r="AB59" s="9">
        <v>57</v>
      </c>
      <c r="AC59" s="9"/>
      <c r="AD59" s="89" t="str">
        <f ca="1">TEXT($E$1+4,"j-mmm")</f>
        <v>7-août</v>
      </c>
      <c r="AE59" s="21" t="str">
        <f t="shared" ca="1" si="57"/>
        <v/>
      </c>
      <c r="AF59" s="21" t="str">
        <f t="shared" ca="1" si="58"/>
        <v/>
      </c>
      <c r="AG59" s="42" t="str">
        <f t="shared" ca="1" si="59"/>
        <v/>
      </c>
      <c r="AH59" s="41">
        <f t="shared" ref="AH59:AH62" ca="1" si="84">$E$1+4</f>
        <v>42589</v>
      </c>
      <c r="AI59" s="9">
        <v>57</v>
      </c>
      <c r="AJ59" s="9"/>
    </row>
    <row r="60" spans="2:36" s="69" customFormat="1" ht="12" customHeight="1" x14ac:dyDescent="0.2">
      <c r="B60" s="89"/>
      <c r="C60" s="21" t="str">
        <f t="shared" ca="1" si="45"/>
        <v/>
      </c>
      <c r="D60" s="21" t="str">
        <f t="shared" ca="1" si="46"/>
        <v/>
      </c>
      <c r="E60" s="42" t="str">
        <f t="shared" ca="1" si="47"/>
        <v/>
      </c>
      <c r="F60" s="41">
        <f t="shared" ca="1" si="80"/>
        <v>42589</v>
      </c>
      <c r="G60" s="9">
        <v>57</v>
      </c>
      <c r="H60" s="9"/>
      <c r="I60" s="89"/>
      <c r="J60" s="21" t="str">
        <f t="shared" ca="1" si="48"/>
        <v/>
      </c>
      <c r="K60" s="21" t="str">
        <f t="shared" ca="1" si="49"/>
        <v/>
      </c>
      <c r="L60" s="42" t="str">
        <f t="shared" ca="1" si="50"/>
        <v/>
      </c>
      <c r="M60" s="41">
        <f t="shared" ca="1" si="81"/>
        <v>42589</v>
      </c>
      <c r="N60" s="9">
        <v>57</v>
      </c>
      <c r="O60" s="9"/>
      <c r="P60" s="89"/>
      <c r="Q60" s="21" t="str">
        <f t="shared" ca="1" si="51"/>
        <v/>
      </c>
      <c r="R60" s="21" t="str">
        <f t="shared" ca="1" si="52"/>
        <v/>
      </c>
      <c r="S60" s="42" t="str">
        <f t="shared" ca="1" si="53"/>
        <v/>
      </c>
      <c r="T60" s="41">
        <f t="shared" ca="1" si="82"/>
        <v>42589</v>
      </c>
      <c r="U60" s="9">
        <v>57</v>
      </c>
      <c r="V60" s="9"/>
      <c r="W60" s="89"/>
      <c r="X60" s="21" t="str">
        <f t="shared" ca="1" si="54"/>
        <v/>
      </c>
      <c r="Y60" s="21" t="str">
        <f t="shared" ca="1" si="55"/>
        <v/>
      </c>
      <c r="Z60" s="42" t="str">
        <f t="shared" ca="1" si="56"/>
        <v/>
      </c>
      <c r="AA60" s="41">
        <f t="shared" ca="1" si="83"/>
        <v>42589</v>
      </c>
      <c r="AB60" s="9">
        <v>57</v>
      </c>
      <c r="AC60" s="9"/>
      <c r="AD60" s="89"/>
      <c r="AE60" s="21" t="str">
        <f t="shared" ca="1" si="57"/>
        <v/>
      </c>
      <c r="AF60" s="21" t="str">
        <f t="shared" ca="1" si="58"/>
        <v/>
      </c>
      <c r="AG60" s="42" t="str">
        <f t="shared" ca="1" si="59"/>
        <v/>
      </c>
      <c r="AH60" s="41">
        <f t="shared" ca="1" si="84"/>
        <v>42589</v>
      </c>
      <c r="AI60" s="9">
        <v>57</v>
      </c>
      <c r="AJ60" s="9"/>
    </row>
    <row r="61" spans="2:36" s="69" customFormat="1" ht="15" x14ac:dyDescent="0.25">
      <c r="B61" s="23"/>
      <c r="C61" s="21" t="str">
        <f t="shared" ca="1" si="45"/>
        <v/>
      </c>
      <c r="D61" s="21" t="str">
        <f t="shared" ca="1" si="46"/>
        <v/>
      </c>
      <c r="E61" s="42" t="str">
        <f t="shared" ca="1" si="47"/>
        <v/>
      </c>
      <c r="F61" s="41">
        <f t="shared" ca="1" si="80"/>
        <v>42589</v>
      </c>
      <c r="G61" s="9">
        <v>57</v>
      </c>
      <c r="H61" s="9"/>
      <c r="I61" s="23"/>
      <c r="J61" s="21" t="str">
        <f t="shared" ca="1" si="48"/>
        <v/>
      </c>
      <c r="K61" s="21" t="str">
        <f t="shared" ca="1" si="49"/>
        <v/>
      </c>
      <c r="L61" s="42" t="str">
        <f t="shared" ca="1" si="50"/>
        <v/>
      </c>
      <c r="M61" s="41">
        <f t="shared" ca="1" si="81"/>
        <v>42589</v>
      </c>
      <c r="N61" s="9">
        <v>57</v>
      </c>
      <c r="O61" s="9"/>
      <c r="P61" s="23"/>
      <c r="Q61" s="21" t="str">
        <f t="shared" ca="1" si="51"/>
        <v/>
      </c>
      <c r="R61" s="21" t="str">
        <f t="shared" ca="1" si="52"/>
        <v/>
      </c>
      <c r="S61" s="42" t="str">
        <f t="shared" ca="1" si="53"/>
        <v/>
      </c>
      <c r="T61" s="41">
        <f t="shared" ca="1" si="82"/>
        <v>42589</v>
      </c>
      <c r="U61" s="9">
        <v>57</v>
      </c>
      <c r="V61" s="9"/>
      <c r="W61" s="23"/>
      <c r="X61" s="21" t="str">
        <f t="shared" ca="1" si="54"/>
        <v/>
      </c>
      <c r="Y61" s="21" t="str">
        <f t="shared" ca="1" si="55"/>
        <v/>
      </c>
      <c r="Z61" s="42" t="str">
        <f t="shared" ca="1" si="56"/>
        <v/>
      </c>
      <c r="AA61" s="41">
        <f t="shared" ca="1" si="83"/>
        <v>42589</v>
      </c>
      <c r="AB61" s="9">
        <v>57</v>
      </c>
      <c r="AC61" s="9"/>
      <c r="AD61" s="23"/>
      <c r="AE61" s="21" t="str">
        <f t="shared" ca="1" si="57"/>
        <v/>
      </c>
      <c r="AF61" s="21" t="str">
        <f t="shared" ca="1" si="58"/>
        <v/>
      </c>
      <c r="AG61" s="42" t="str">
        <f t="shared" ca="1" si="59"/>
        <v/>
      </c>
      <c r="AH61" s="41">
        <f t="shared" ca="1" si="84"/>
        <v>42589</v>
      </c>
      <c r="AI61" s="9">
        <v>57</v>
      </c>
      <c r="AJ61" s="9"/>
    </row>
    <row r="62" spans="2:36" s="69" customFormat="1" ht="15" x14ac:dyDescent="0.2">
      <c r="B62" s="24">
        <f ca="1">$E$1+4</f>
        <v>42589</v>
      </c>
      <c r="C62" s="25" t="str">
        <f t="shared" ca="1" si="45"/>
        <v/>
      </c>
      <c r="D62" s="25" t="str">
        <f t="shared" ca="1" si="46"/>
        <v/>
      </c>
      <c r="E62" s="43" t="str">
        <f t="shared" ca="1" si="47"/>
        <v/>
      </c>
      <c r="F62" s="41">
        <f t="shared" ca="1" si="80"/>
        <v>42589</v>
      </c>
      <c r="G62" s="9">
        <v>57</v>
      </c>
      <c r="H62" s="9"/>
      <c r="I62" s="24">
        <f ca="1">$E$1+4</f>
        <v>42589</v>
      </c>
      <c r="J62" s="25" t="str">
        <f t="shared" ca="1" si="48"/>
        <v/>
      </c>
      <c r="K62" s="25" t="str">
        <f t="shared" ca="1" si="49"/>
        <v/>
      </c>
      <c r="L62" s="43" t="str">
        <f t="shared" ca="1" si="50"/>
        <v/>
      </c>
      <c r="M62" s="41">
        <f t="shared" ca="1" si="81"/>
        <v>42589</v>
      </c>
      <c r="N62" s="9">
        <v>57</v>
      </c>
      <c r="O62" s="9"/>
      <c r="P62" s="24">
        <f ca="1">$E$1+4</f>
        <v>42589</v>
      </c>
      <c r="Q62" s="25" t="str">
        <f t="shared" ca="1" si="51"/>
        <v/>
      </c>
      <c r="R62" s="25" t="str">
        <f t="shared" ca="1" si="52"/>
        <v/>
      </c>
      <c r="S62" s="43" t="str">
        <f t="shared" ca="1" si="53"/>
        <v/>
      </c>
      <c r="T62" s="41">
        <f t="shared" ca="1" si="82"/>
        <v>42589</v>
      </c>
      <c r="U62" s="9">
        <v>57</v>
      </c>
      <c r="V62" s="9"/>
      <c r="W62" s="24">
        <f ca="1">$E$1+4</f>
        <v>42589</v>
      </c>
      <c r="X62" s="25" t="str">
        <f t="shared" ca="1" si="54"/>
        <v/>
      </c>
      <c r="Y62" s="25" t="str">
        <f t="shared" ca="1" si="55"/>
        <v/>
      </c>
      <c r="Z62" s="43" t="str">
        <f t="shared" ca="1" si="56"/>
        <v/>
      </c>
      <c r="AA62" s="41">
        <f t="shared" ca="1" si="83"/>
        <v>42589</v>
      </c>
      <c r="AB62" s="9">
        <v>57</v>
      </c>
      <c r="AC62" s="9"/>
      <c r="AD62" s="24">
        <f ca="1">$E$1+4</f>
        <v>42589</v>
      </c>
      <c r="AE62" s="25" t="str">
        <f t="shared" ca="1" si="57"/>
        <v/>
      </c>
      <c r="AF62" s="25" t="str">
        <f t="shared" ca="1" si="58"/>
        <v/>
      </c>
      <c r="AG62" s="43" t="str">
        <f t="shared" ca="1" si="59"/>
        <v/>
      </c>
      <c r="AH62" s="41">
        <f t="shared" ca="1" si="84"/>
        <v>42589</v>
      </c>
      <c r="AI62" s="9">
        <v>57</v>
      </c>
      <c r="AJ62" s="9"/>
    </row>
    <row r="63" spans="2:36" s="69" customFormat="1" ht="15" x14ac:dyDescent="0.25">
      <c r="B63" s="26" t="str">
        <f ca="1">TEXT($E$1+5,"jjjj")</f>
        <v>lundi</v>
      </c>
      <c r="C63" s="21" t="str">
        <f t="shared" ca="1" si="45"/>
        <v/>
      </c>
      <c r="D63" s="21" t="str">
        <f t="shared" ca="1" si="46"/>
        <v/>
      </c>
      <c r="E63" s="42" t="str">
        <f t="shared" ca="1" si="47"/>
        <v/>
      </c>
      <c r="F63" s="41">
        <f ca="1">$E$1+5</f>
        <v>42590</v>
      </c>
      <c r="G63" s="9">
        <v>62</v>
      </c>
      <c r="H63" s="9"/>
      <c r="I63" s="26" t="str">
        <f ca="1">TEXT($E$1+5,"jjjj")</f>
        <v>lundi</v>
      </c>
      <c r="J63" s="21" t="str">
        <f t="shared" ca="1" si="48"/>
        <v/>
      </c>
      <c r="K63" s="21" t="str">
        <f t="shared" ca="1" si="49"/>
        <v/>
      </c>
      <c r="L63" s="42" t="str">
        <f t="shared" ca="1" si="50"/>
        <v/>
      </c>
      <c r="M63" s="41">
        <f ca="1">$E$1+5</f>
        <v>42590</v>
      </c>
      <c r="N63" s="9">
        <v>62</v>
      </c>
      <c r="O63" s="9"/>
      <c r="P63" s="26" t="str">
        <f ca="1">TEXT($E$1+5,"jjjj")</f>
        <v>lundi</v>
      </c>
      <c r="Q63" s="21" t="str">
        <f t="shared" ca="1" si="51"/>
        <v/>
      </c>
      <c r="R63" s="21" t="str">
        <f t="shared" ca="1" si="52"/>
        <v/>
      </c>
      <c r="S63" s="42" t="str">
        <f t="shared" ca="1" si="53"/>
        <v/>
      </c>
      <c r="T63" s="41">
        <f ca="1">$E$1+5</f>
        <v>42590</v>
      </c>
      <c r="U63" s="9">
        <v>62</v>
      </c>
      <c r="V63" s="9"/>
      <c r="W63" s="26" t="str">
        <f ca="1">TEXT($E$1+5,"jjjj")</f>
        <v>lundi</v>
      </c>
      <c r="X63" s="21" t="str">
        <f t="shared" ca="1" si="54"/>
        <v/>
      </c>
      <c r="Y63" s="21" t="str">
        <f t="shared" ca="1" si="55"/>
        <v/>
      </c>
      <c r="Z63" s="42" t="str">
        <f t="shared" ca="1" si="56"/>
        <v/>
      </c>
      <c r="AA63" s="41">
        <f ca="1">$E$1+5</f>
        <v>42590</v>
      </c>
      <c r="AB63" s="9">
        <v>62</v>
      </c>
      <c r="AC63" s="9"/>
      <c r="AD63" s="26" t="str">
        <f ca="1">TEXT($E$1+5,"jjjj")</f>
        <v>lundi</v>
      </c>
      <c r="AE63" s="21" t="str">
        <f t="shared" ca="1" si="57"/>
        <v/>
      </c>
      <c r="AF63" s="21" t="str">
        <f t="shared" ca="1" si="58"/>
        <v/>
      </c>
      <c r="AG63" s="42" t="str">
        <f t="shared" ca="1" si="59"/>
        <v/>
      </c>
      <c r="AH63" s="41">
        <f ca="1">$E$1+5</f>
        <v>42590</v>
      </c>
      <c r="AI63" s="9">
        <v>62</v>
      </c>
      <c r="AJ63" s="9"/>
    </row>
    <row r="64" spans="2:36" s="69" customFormat="1" ht="12" customHeight="1" x14ac:dyDescent="0.2">
      <c r="B64" s="89" t="str">
        <f ca="1">TEXT($E$1+5,"j-mmm")</f>
        <v>8-août</v>
      </c>
      <c r="C64" s="21" t="str">
        <f t="shared" ca="1" si="45"/>
        <v/>
      </c>
      <c r="D64" s="21" t="str">
        <f t="shared" ca="1" si="46"/>
        <v/>
      </c>
      <c r="E64" s="42" t="str">
        <f t="shared" ca="1" si="47"/>
        <v/>
      </c>
      <c r="F64" s="41">
        <f t="shared" ref="F64:F67" ca="1" si="85">$E$1+5</f>
        <v>42590</v>
      </c>
      <c r="G64" s="9">
        <v>62</v>
      </c>
      <c r="H64" s="9"/>
      <c r="I64" s="89" t="str">
        <f ca="1">TEXT($E$1+5,"j-mmm")</f>
        <v>8-août</v>
      </c>
      <c r="J64" s="21" t="str">
        <f t="shared" ca="1" si="48"/>
        <v/>
      </c>
      <c r="K64" s="21" t="str">
        <f t="shared" ca="1" si="49"/>
        <v/>
      </c>
      <c r="L64" s="42" t="str">
        <f t="shared" ca="1" si="50"/>
        <v/>
      </c>
      <c r="M64" s="41">
        <f t="shared" ref="M64:M67" ca="1" si="86">$E$1+5</f>
        <v>42590</v>
      </c>
      <c r="N64" s="9">
        <v>62</v>
      </c>
      <c r="O64" s="9"/>
      <c r="P64" s="89" t="str">
        <f ca="1">TEXT($E$1+5,"j-mmm")</f>
        <v>8-août</v>
      </c>
      <c r="Q64" s="21" t="str">
        <f t="shared" ca="1" si="51"/>
        <v/>
      </c>
      <c r="R64" s="21" t="str">
        <f t="shared" ca="1" si="52"/>
        <v/>
      </c>
      <c r="S64" s="42" t="str">
        <f t="shared" ca="1" si="53"/>
        <v/>
      </c>
      <c r="T64" s="41">
        <f t="shared" ref="T64:T67" ca="1" si="87">$E$1+5</f>
        <v>42590</v>
      </c>
      <c r="U64" s="9">
        <v>62</v>
      </c>
      <c r="V64" s="9"/>
      <c r="W64" s="89" t="str">
        <f ca="1">TEXT($E$1+5,"j-mmm")</f>
        <v>8-août</v>
      </c>
      <c r="X64" s="21" t="str">
        <f t="shared" ca="1" si="54"/>
        <v/>
      </c>
      <c r="Y64" s="21" t="str">
        <f t="shared" ca="1" si="55"/>
        <v/>
      </c>
      <c r="Z64" s="42" t="str">
        <f t="shared" ca="1" si="56"/>
        <v/>
      </c>
      <c r="AA64" s="41">
        <f t="shared" ref="AA64:AA67" ca="1" si="88">$E$1+5</f>
        <v>42590</v>
      </c>
      <c r="AB64" s="9">
        <v>62</v>
      </c>
      <c r="AC64" s="9"/>
      <c r="AD64" s="89" t="str">
        <f ca="1">TEXT($E$1+5,"j-mmm")</f>
        <v>8-août</v>
      </c>
      <c r="AE64" s="21" t="str">
        <f t="shared" ca="1" si="57"/>
        <v/>
      </c>
      <c r="AF64" s="21" t="str">
        <f t="shared" ca="1" si="58"/>
        <v/>
      </c>
      <c r="AG64" s="42" t="str">
        <f t="shared" ca="1" si="59"/>
        <v/>
      </c>
      <c r="AH64" s="41">
        <f t="shared" ref="AH64:AH67" ca="1" si="89">$E$1+5</f>
        <v>42590</v>
      </c>
      <c r="AI64" s="9">
        <v>62</v>
      </c>
      <c r="AJ64" s="9"/>
    </row>
    <row r="65" spans="2:36" s="69" customFormat="1" ht="12" customHeight="1" x14ac:dyDescent="0.2">
      <c r="B65" s="89"/>
      <c r="C65" s="21" t="str">
        <f t="shared" ca="1" si="45"/>
        <v/>
      </c>
      <c r="D65" s="21" t="str">
        <f t="shared" ca="1" si="46"/>
        <v/>
      </c>
      <c r="E65" s="42" t="str">
        <f t="shared" ca="1" si="47"/>
        <v/>
      </c>
      <c r="F65" s="41">
        <f t="shared" ca="1" si="85"/>
        <v>42590</v>
      </c>
      <c r="G65" s="9">
        <v>62</v>
      </c>
      <c r="H65" s="9"/>
      <c r="I65" s="89"/>
      <c r="J65" s="21" t="str">
        <f t="shared" ca="1" si="48"/>
        <v/>
      </c>
      <c r="K65" s="21" t="str">
        <f t="shared" ca="1" si="49"/>
        <v/>
      </c>
      <c r="L65" s="42" t="str">
        <f t="shared" ca="1" si="50"/>
        <v/>
      </c>
      <c r="M65" s="41">
        <f t="shared" ca="1" si="86"/>
        <v>42590</v>
      </c>
      <c r="N65" s="9">
        <v>62</v>
      </c>
      <c r="O65" s="9"/>
      <c r="P65" s="89"/>
      <c r="Q65" s="21" t="str">
        <f t="shared" ca="1" si="51"/>
        <v/>
      </c>
      <c r="R65" s="21" t="str">
        <f t="shared" ca="1" si="52"/>
        <v/>
      </c>
      <c r="S65" s="42" t="str">
        <f t="shared" ca="1" si="53"/>
        <v/>
      </c>
      <c r="T65" s="41">
        <f t="shared" ca="1" si="87"/>
        <v>42590</v>
      </c>
      <c r="U65" s="9">
        <v>62</v>
      </c>
      <c r="V65" s="9"/>
      <c r="W65" s="89"/>
      <c r="X65" s="21" t="str">
        <f t="shared" ca="1" si="54"/>
        <v/>
      </c>
      <c r="Y65" s="21" t="str">
        <f t="shared" ca="1" si="55"/>
        <v/>
      </c>
      <c r="Z65" s="42" t="str">
        <f t="shared" ca="1" si="56"/>
        <v/>
      </c>
      <c r="AA65" s="41">
        <f t="shared" ca="1" si="88"/>
        <v>42590</v>
      </c>
      <c r="AB65" s="9">
        <v>62</v>
      </c>
      <c r="AC65" s="9"/>
      <c r="AD65" s="89"/>
      <c r="AE65" s="21" t="str">
        <f t="shared" ca="1" si="57"/>
        <v/>
      </c>
      <c r="AF65" s="21" t="str">
        <f t="shared" ca="1" si="58"/>
        <v/>
      </c>
      <c r="AG65" s="42" t="str">
        <f t="shared" ca="1" si="59"/>
        <v/>
      </c>
      <c r="AH65" s="41">
        <f t="shared" ca="1" si="89"/>
        <v>42590</v>
      </c>
      <c r="AI65" s="9">
        <v>62</v>
      </c>
      <c r="AJ65" s="9"/>
    </row>
    <row r="66" spans="2:36" s="69" customFormat="1" ht="15" x14ac:dyDescent="0.25">
      <c r="B66" s="23"/>
      <c r="C66" s="21" t="str">
        <f t="shared" ca="1" si="45"/>
        <v/>
      </c>
      <c r="D66" s="21" t="str">
        <f t="shared" ca="1" si="46"/>
        <v/>
      </c>
      <c r="E66" s="42" t="str">
        <f t="shared" ca="1" si="47"/>
        <v/>
      </c>
      <c r="F66" s="41">
        <f t="shared" ca="1" si="85"/>
        <v>42590</v>
      </c>
      <c r="G66" s="9">
        <v>62</v>
      </c>
      <c r="H66" s="9"/>
      <c r="I66" s="23"/>
      <c r="J66" s="21" t="str">
        <f t="shared" ca="1" si="48"/>
        <v/>
      </c>
      <c r="K66" s="21" t="str">
        <f t="shared" ca="1" si="49"/>
        <v/>
      </c>
      <c r="L66" s="42" t="str">
        <f t="shared" ca="1" si="50"/>
        <v/>
      </c>
      <c r="M66" s="41">
        <f t="shared" ca="1" si="86"/>
        <v>42590</v>
      </c>
      <c r="N66" s="9">
        <v>62</v>
      </c>
      <c r="O66" s="9"/>
      <c r="P66" s="23"/>
      <c r="Q66" s="21" t="str">
        <f t="shared" ca="1" si="51"/>
        <v/>
      </c>
      <c r="R66" s="21" t="str">
        <f t="shared" ca="1" si="52"/>
        <v/>
      </c>
      <c r="S66" s="42" t="str">
        <f t="shared" ca="1" si="53"/>
        <v/>
      </c>
      <c r="T66" s="41">
        <f t="shared" ca="1" si="87"/>
        <v>42590</v>
      </c>
      <c r="U66" s="9">
        <v>62</v>
      </c>
      <c r="V66" s="9"/>
      <c r="W66" s="23"/>
      <c r="X66" s="21" t="str">
        <f t="shared" ca="1" si="54"/>
        <v/>
      </c>
      <c r="Y66" s="21" t="str">
        <f t="shared" ca="1" si="55"/>
        <v/>
      </c>
      <c r="Z66" s="42" t="str">
        <f t="shared" ca="1" si="56"/>
        <v/>
      </c>
      <c r="AA66" s="41">
        <f t="shared" ca="1" si="88"/>
        <v>42590</v>
      </c>
      <c r="AB66" s="9">
        <v>62</v>
      </c>
      <c r="AC66" s="9"/>
      <c r="AD66" s="23"/>
      <c r="AE66" s="21" t="str">
        <f t="shared" ca="1" si="57"/>
        <v/>
      </c>
      <c r="AF66" s="21" t="str">
        <f t="shared" ca="1" si="58"/>
        <v/>
      </c>
      <c r="AG66" s="42" t="str">
        <f t="shared" ca="1" si="59"/>
        <v/>
      </c>
      <c r="AH66" s="41">
        <f t="shared" ca="1" si="89"/>
        <v>42590</v>
      </c>
      <c r="AI66" s="9">
        <v>62</v>
      </c>
      <c r="AJ66" s="9"/>
    </row>
    <row r="67" spans="2:36" s="69" customFormat="1" ht="15" x14ac:dyDescent="0.2">
      <c r="B67" s="29">
        <f ca="1">$E$1+5</f>
        <v>42590</v>
      </c>
      <c r="C67" s="25" t="str">
        <f t="shared" ca="1" si="45"/>
        <v/>
      </c>
      <c r="D67" s="25" t="str">
        <f t="shared" ca="1" si="46"/>
        <v/>
      </c>
      <c r="E67" s="43" t="str">
        <f t="shared" ca="1" si="47"/>
        <v/>
      </c>
      <c r="F67" s="41">
        <f t="shared" ca="1" si="85"/>
        <v>42590</v>
      </c>
      <c r="G67" s="9">
        <v>62</v>
      </c>
      <c r="H67" s="9"/>
      <c r="I67" s="29">
        <f ca="1">$E$1+5</f>
        <v>42590</v>
      </c>
      <c r="J67" s="25" t="str">
        <f t="shared" ca="1" si="48"/>
        <v/>
      </c>
      <c r="K67" s="25" t="str">
        <f t="shared" ca="1" si="49"/>
        <v/>
      </c>
      <c r="L67" s="43" t="str">
        <f t="shared" ca="1" si="50"/>
        <v/>
      </c>
      <c r="M67" s="41">
        <f t="shared" ca="1" si="86"/>
        <v>42590</v>
      </c>
      <c r="N67" s="9">
        <v>62</v>
      </c>
      <c r="O67" s="9"/>
      <c r="P67" s="29">
        <f ca="1">$E$1+5</f>
        <v>42590</v>
      </c>
      <c r="Q67" s="25" t="str">
        <f t="shared" ca="1" si="51"/>
        <v/>
      </c>
      <c r="R67" s="25" t="str">
        <f t="shared" ca="1" si="52"/>
        <v/>
      </c>
      <c r="S67" s="43" t="str">
        <f t="shared" ca="1" si="53"/>
        <v/>
      </c>
      <c r="T67" s="41">
        <f t="shared" ca="1" si="87"/>
        <v>42590</v>
      </c>
      <c r="U67" s="9">
        <v>62</v>
      </c>
      <c r="V67" s="9"/>
      <c r="W67" s="29">
        <f ca="1">$E$1+5</f>
        <v>42590</v>
      </c>
      <c r="X67" s="25" t="str">
        <f t="shared" ca="1" si="54"/>
        <v/>
      </c>
      <c r="Y67" s="25" t="str">
        <f t="shared" ca="1" si="55"/>
        <v/>
      </c>
      <c r="Z67" s="43" t="str">
        <f t="shared" ca="1" si="56"/>
        <v/>
      </c>
      <c r="AA67" s="41">
        <f t="shared" ca="1" si="88"/>
        <v>42590</v>
      </c>
      <c r="AB67" s="9">
        <v>62</v>
      </c>
      <c r="AC67" s="9"/>
      <c r="AD67" s="29">
        <f ca="1">$E$1+5</f>
        <v>42590</v>
      </c>
      <c r="AE67" s="25" t="str">
        <f t="shared" ca="1" si="57"/>
        <v/>
      </c>
      <c r="AF67" s="25" t="str">
        <f t="shared" ca="1" si="58"/>
        <v/>
      </c>
      <c r="AG67" s="43" t="str">
        <f t="shared" ca="1" si="59"/>
        <v/>
      </c>
      <c r="AH67" s="41">
        <f t="shared" ca="1" si="89"/>
        <v>42590</v>
      </c>
      <c r="AI67" s="9">
        <v>62</v>
      </c>
      <c r="AJ67" s="9"/>
    </row>
    <row r="68" spans="2:36" x14ac:dyDescent="0.2"/>
  </sheetData>
  <sheetProtection sheet="1" objects="1" scenarios="1" selectLockedCells="1"/>
  <mergeCells count="80">
    <mergeCell ref="AD20:AD21"/>
    <mergeCell ref="AD25:AD26"/>
    <mergeCell ref="AD30:AD31"/>
    <mergeCell ref="AE2:AG2"/>
    <mergeCell ref="AE3:AG3"/>
    <mergeCell ref="AD5:AD6"/>
    <mergeCell ref="AD10:AD11"/>
    <mergeCell ref="AD15:AD16"/>
    <mergeCell ref="W20:W21"/>
    <mergeCell ref="W25:W26"/>
    <mergeCell ref="W30:W31"/>
    <mergeCell ref="X2:Z2"/>
    <mergeCell ref="X3:Z3"/>
    <mergeCell ref="W5:W6"/>
    <mergeCell ref="W10:W11"/>
    <mergeCell ref="W15:W16"/>
    <mergeCell ref="B25:B26"/>
    <mergeCell ref="I25:I26"/>
    <mergeCell ref="P25:P26"/>
    <mergeCell ref="B30:B31"/>
    <mergeCell ref="I30:I31"/>
    <mergeCell ref="P30:P31"/>
    <mergeCell ref="B15:B16"/>
    <mergeCell ref="I15:I16"/>
    <mergeCell ref="P15:P16"/>
    <mergeCell ref="B20:B21"/>
    <mergeCell ref="I20:I21"/>
    <mergeCell ref="P20:P21"/>
    <mergeCell ref="B5:B6"/>
    <mergeCell ref="I5:I6"/>
    <mergeCell ref="P5:P6"/>
    <mergeCell ref="B10:B11"/>
    <mergeCell ref="I10:I11"/>
    <mergeCell ref="P10:P11"/>
    <mergeCell ref="C2:E2"/>
    <mergeCell ref="J2:L2"/>
    <mergeCell ref="Q2:S2"/>
    <mergeCell ref="C3:E3"/>
    <mergeCell ref="J3:L3"/>
    <mergeCell ref="Q3:S3"/>
    <mergeCell ref="C36:E36"/>
    <mergeCell ref="J36:L36"/>
    <mergeCell ref="Q36:S36"/>
    <mergeCell ref="X36:Z36"/>
    <mergeCell ref="AE36:AG36"/>
    <mergeCell ref="C37:E37"/>
    <mergeCell ref="J37:L37"/>
    <mergeCell ref="Q37:S37"/>
    <mergeCell ref="X37:Z37"/>
    <mergeCell ref="AE37:AG37"/>
    <mergeCell ref="B39:B40"/>
    <mergeCell ref="I39:I40"/>
    <mergeCell ref="P39:P40"/>
    <mergeCell ref="W39:W40"/>
    <mergeCell ref="AD39:AD40"/>
    <mergeCell ref="B44:B45"/>
    <mergeCell ref="I44:I45"/>
    <mergeCell ref="P44:P45"/>
    <mergeCell ref="W44:W45"/>
    <mergeCell ref="AD44:AD45"/>
    <mergeCell ref="B49:B50"/>
    <mergeCell ref="I49:I50"/>
    <mergeCell ref="P49:P50"/>
    <mergeCell ref="W49:W50"/>
    <mergeCell ref="AD49:AD50"/>
    <mergeCell ref="B54:B55"/>
    <mergeCell ref="I54:I55"/>
    <mergeCell ref="P54:P55"/>
    <mergeCell ref="W54:W55"/>
    <mergeCell ref="AD54:AD55"/>
    <mergeCell ref="B59:B60"/>
    <mergeCell ref="I59:I60"/>
    <mergeCell ref="P59:P60"/>
    <mergeCell ref="W59:W60"/>
    <mergeCell ref="AD59:AD60"/>
    <mergeCell ref="B64:B65"/>
    <mergeCell ref="I64:I65"/>
    <mergeCell ref="P64:P65"/>
    <mergeCell ref="W64:W65"/>
    <mergeCell ref="AD64:AD65"/>
  </mergeCells>
  <conditionalFormatting sqref="C9:E13">
    <cfRule type="expression" dxfId="210" priority="304">
      <formula>OR(Fériés=$I$13,JoursFériés2014=$I$13,JoursFériés2015=$I$13)</formula>
    </cfRule>
    <cfRule type="expression" dxfId="209" priority="305">
      <formula>OR($I$9="samedi",$I$9="dimanche")</formula>
    </cfRule>
  </conditionalFormatting>
  <conditionalFormatting sqref="C19:E23">
    <cfRule type="expression" dxfId="208" priority="306">
      <formula>OR(Fériés=$I$23,JoursFériés2014=$I$23,JoursFériés2015=$I$23)</formula>
    </cfRule>
    <cfRule type="expression" dxfId="207" priority="307">
      <formula>OR($I$19="samedi",$I$19="dimanche")</formula>
    </cfRule>
  </conditionalFormatting>
  <conditionalFormatting sqref="C24:E28">
    <cfRule type="expression" dxfId="206" priority="308">
      <formula>OR(Fériés=$I$28,JoursFériés2014=$I$28,JoursFériés2015=$I$28)</formula>
    </cfRule>
    <cfRule type="expression" dxfId="205" priority="309">
      <formula>OR($I$24="samedi",$I$24="dimanche")</formula>
    </cfRule>
  </conditionalFormatting>
  <conditionalFormatting sqref="C4:E33">
    <cfRule type="expression" dxfId="204" priority="303">
      <formula>WEEKDAY($M4,2)&gt;5</formula>
    </cfRule>
  </conditionalFormatting>
  <conditionalFormatting sqref="C29:D33">
    <cfRule type="expression" dxfId="203" priority="310">
      <formula>OR($I$29="samedi",$I$29="dimanche")</formula>
    </cfRule>
    <cfRule type="expression" dxfId="202" priority="311">
      <formula>OR(Fériés=$I$33,JoursFériés2014=$I$33,JoursFériés2015=$I$33)</formula>
    </cfRule>
  </conditionalFormatting>
  <conditionalFormatting sqref="C14:E18">
    <cfRule type="expression" dxfId="201" priority="301">
      <formula>OR(Fériés=$I$18,JoursFériés2014=$I$18,JoursFériés2015=$I$18)</formula>
    </cfRule>
    <cfRule type="expression" dxfId="200" priority="302">
      <formula>OR($I$14="samedi",$I$14="dimanche")</formula>
    </cfRule>
  </conditionalFormatting>
  <conditionalFormatting sqref="E29:E33">
    <cfRule type="expression" dxfId="199" priority="299">
      <formula>OR(Fériés=$I$28,JoursFériés2014=$I$28,JoursFériés2015=$I$28)</formula>
    </cfRule>
    <cfRule type="expression" dxfId="198" priority="300">
      <formula>OR($I$29="samedi",$I$29="dimanche")</formula>
    </cfRule>
  </conditionalFormatting>
  <conditionalFormatting sqref="C4:E33">
    <cfRule type="expression" dxfId="197" priority="312">
      <formula>COUNTIF(Fériés,$M4)&gt;0</formula>
    </cfRule>
  </conditionalFormatting>
  <conditionalFormatting sqref="J9:L13">
    <cfRule type="expression" dxfId="196" priority="290">
      <formula>OR(Fériés=$I$13,JoursFériés2014=$I$13,JoursFériés2015=$I$13)</formula>
    </cfRule>
    <cfRule type="expression" dxfId="195" priority="291">
      <formula>OR($I$9="samedi",$I$9="dimanche")</formula>
    </cfRule>
  </conditionalFormatting>
  <conditionalFormatting sqref="J19:L23">
    <cfRule type="expression" dxfId="194" priority="292">
      <formula>OR(Fériés=$I$23,JoursFériés2014=$I$23,JoursFériés2015=$I$23)</formula>
    </cfRule>
    <cfRule type="expression" dxfId="193" priority="293">
      <formula>OR($I$19="samedi",$I$19="dimanche")</formula>
    </cfRule>
  </conditionalFormatting>
  <conditionalFormatting sqref="J24:L28">
    <cfRule type="expression" dxfId="192" priority="294">
      <formula>OR(Fériés=$I$28,JoursFériés2014=$I$28,JoursFériés2015=$I$28)</formula>
    </cfRule>
    <cfRule type="expression" dxfId="191" priority="295">
      <formula>OR($I$24="samedi",$I$24="dimanche")</formula>
    </cfRule>
  </conditionalFormatting>
  <conditionalFormatting sqref="J4:L33">
    <cfRule type="expression" dxfId="190" priority="289">
      <formula>WEEKDAY($M4,2)&gt;5</formula>
    </cfRule>
  </conditionalFormatting>
  <conditionalFormatting sqref="J29:K33">
    <cfRule type="expression" dxfId="189" priority="296">
      <formula>OR($I$29="samedi",$I$29="dimanche")</formula>
    </cfRule>
    <cfRule type="expression" dxfId="188" priority="297">
      <formula>OR(Fériés=$I$33,JoursFériés2014=$I$33,JoursFériés2015=$I$33)</formula>
    </cfRule>
  </conditionalFormatting>
  <conditionalFormatting sqref="J14:L18">
    <cfRule type="expression" dxfId="187" priority="287">
      <formula>OR(Fériés=$I$18,JoursFériés2014=$I$18,JoursFériés2015=$I$18)</formula>
    </cfRule>
    <cfRule type="expression" dxfId="186" priority="288">
      <formula>OR($I$14="samedi",$I$14="dimanche")</formula>
    </cfRule>
  </conditionalFormatting>
  <conditionalFormatting sqref="L29:L33">
    <cfRule type="expression" dxfId="185" priority="285">
      <formula>OR(Fériés=$I$28,JoursFériés2014=$I$28,JoursFériés2015=$I$28)</formula>
    </cfRule>
    <cfRule type="expression" dxfId="184" priority="286">
      <formula>OR($I$29="samedi",$I$29="dimanche")</formula>
    </cfRule>
  </conditionalFormatting>
  <conditionalFormatting sqref="J4:L33">
    <cfRule type="expression" dxfId="183" priority="298">
      <formula>COUNTIF(Fériés,$M4)&gt;0</formula>
    </cfRule>
  </conditionalFormatting>
  <conditionalFormatting sqref="Q9:S13">
    <cfRule type="expression" dxfId="182" priority="276">
      <formula>OR(Fériés=$I$13,JoursFériés2014=$I$13,JoursFériés2015=$I$13)</formula>
    </cfRule>
    <cfRule type="expression" dxfId="181" priority="277">
      <formula>OR($I$9="samedi",$I$9="dimanche")</formula>
    </cfRule>
  </conditionalFormatting>
  <conditionalFormatting sqref="Q19:S23">
    <cfRule type="expression" dxfId="180" priority="278">
      <formula>OR(Fériés=$I$23,JoursFériés2014=$I$23,JoursFériés2015=$I$23)</formula>
    </cfRule>
    <cfRule type="expression" dxfId="179" priority="279">
      <formula>OR($I$19="samedi",$I$19="dimanche")</formula>
    </cfRule>
  </conditionalFormatting>
  <conditionalFormatting sqref="Q24:S28">
    <cfRule type="expression" dxfId="178" priority="280">
      <formula>OR(Fériés=$I$28,JoursFériés2014=$I$28,JoursFériés2015=$I$28)</formula>
    </cfRule>
    <cfRule type="expression" dxfId="177" priority="281">
      <formula>OR($I$24="samedi",$I$24="dimanche")</formula>
    </cfRule>
  </conditionalFormatting>
  <conditionalFormatting sqref="Q4:S33">
    <cfRule type="expression" dxfId="176" priority="275">
      <formula>WEEKDAY($M4,2)&gt;5</formula>
    </cfRule>
  </conditionalFormatting>
  <conditionalFormatting sqref="Q29:R33">
    <cfRule type="expression" dxfId="175" priority="282">
      <formula>OR($I$29="samedi",$I$29="dimanche")</formula>
    </cfRule>
    <cfRule type="expression" dxfId="174" priority="283">
      <formula>OR(Fériés=$I$33,JoursFériés2014=$I$33,JoursFériés2015=$I$33)</formula>
    </cfRule>
  </conditionalFormatting>
  <conditionalFormatting sqref="Q14:S18">
    <cfRule type="expression" dxfId="173" priority="273">
      <formula>OR(Fériés=$I$18,JoursFériés2014=$I$18,JoursFériés2015=$I$18)</formula>
    </cfRule>
    <cfRule type="expression" dxfId="172" priority="274">
      <formula>OR($I$14="samedi",$I$14="dimanche")</formula>
    </cfRule>
  </conditionalFormatting>
  <conditionalFormatting sqref="S29:S33">
    <cfRule type="expression" dxfId="171" priority="271">
      <formula>OR(Fériés=$I$28,JoursFériés2014=$I$28,JoursFériés2015=$I$28)</formula>
    </cfRule>
    <cfRule type="expression" dxfId="170" priority="272">
      <formula>OR($I$29="samedi",$I$29="dimanche")</formula>
    </cfRule>
  </conditionalFormatting>
  <conditionalFormatting sqref="Q4:S33">
    <cfRule type="expression" dxfId="169" priority="284">
      <formula>COUNTIF(Fériés,$M4)&gt;0</formula>
    </cfRule>
  </conditionalFormatting>
  <conditionalFormatting sqref="X9:Z13">
    <cfRule type="expression" dxfId="168" priority="248">
      <formula>OR(Fériés=$I$13,JoursFériés2014=$I$13,JoursFériés2015=$I$13)</formula>
    </cfRule>
    <cfRule type="expression" dxfId="167" priority="249">
      <formula>OR($I$9="samedi",$I$9="dimanche")</formula>
    </cfRule>
  </conditionalFormatting>
  <conditionalFormatting sqref="X19:Z23">
    <cfRule type="expression" dxfId="166" priority="250">
      <formula>OR(Fériés=$I$23,JoursFériés2014=$I$23,JoursFériés2015=$I$23)</formula>
    </cfRule>
    <cfRule type="expression" dxfId="165" priority="251">
      <formula>OR($I$19="samedi",$I$19="dimanche")</formula>
    </cfRule>
  </conditionalFormatting>
  <conditionalFormatting sqref="X24:Z28">
    <cfRule type="expression" dxfId="164" priority="252">
      <formula>OR(Fériés=$I$28,JoursFériés2014=$I$28,JoursFériés2015=$I$28)</formula>
    </cfRule>
    <cfRule type="expression" dxfId="163" priority="253">
      <formula>OR($I$24="samedi",$I$24="dimanche")</formula>
    </cfRule>
  </conditionalFormatting>
  <conditionalFormatting sqref="X4:Z33">
    <cfRule type="expression" dxfId="162" priority="247">
      <formula>WEEKDAY($M4,2)&gt;5</formula>
    </cfRule>
  </conditionalFormatting>
  <conditionalFormatting sqref="X29:Y33">
    <cfRule type="expression" dxfId="161" priority="254">
      <formula>OR($I$29="samedi",$I$29="dimanche")</formula>
    </cfRule>
    <cfRule type="expression" dxfId="160" priority="255">
      <formula>OR(Fériés=$I$33,JoursFériés2014=$I$33,JoursFériés2015=$I$33)</formula>
    </cfRule>
  </conditionalFormatting>
  <conditionalFormatting sqref="X14:Z18">
    <cfRule type="expression" dxfId="159" priority="245">
      <formula>OR(Fériés=$I$18,JoursFériés2014=$I$18,JoursFériés2015=$I$18)</formula>
    </cfRule>
    <cfRule type="expression" dxfId="158" priority="246">
      <formula>OR($I$14="samedi",$I$14="dimanche")</formula>
    </cfRule>
  </conditionalFormatting>
  <conditionalFormatting sqref="Z29:Z33">
    <cfRule type="expression" dxfId="157" priority="243">
      <formula>OR(Fériés=$I$28,JoursFériés2014=$I$28,JoursFériés2015=$I$28)</formula>
    </cfRule>
    <cfRule type="expression" dxfId="156" priority="244">
      <formula>OR($I$29="samedi",$I$29="dimanche")</formula>
    </cfRule>
  </conditionalFormatting>
  <conditionalFormatting sqref="X4:Z33">
    <cfRule type="expression" dxfId="155" priority="256">
      <formula>COUNTIF(Fériés,$M4)&gt;0</formula>
    </cfRule>
  </conditionalFormatting>
  <conditionalFormatting sqref="AE19:AG23">
    <cfRule type="expression" dxfId="154" priority="222">
      <formula>OR(Fériés=$I$13,JoursFériés2014=$I$13,JoursFériés2015=$I$13)</formula>
    </cfRule>
    <cfRule type="expression" dxfId="153" priority="223">
      <formula>OR($I$9="samedi",$I$9="dimanche")</formula>
    </cfRule>
  </conditionalFormatting>
  <conditionalFormatting sqref="AE19:AG23">
    <cfRule type="expression" dxfId="152" priority="221">
      <formula>WEEKDAY($M19,2)&gt;5</formula>
    </cfRule>
  </conditionalFormatting>
  <conditionalFormatting sqref="AE19:AG23">
    <cfRule type="expression" dxfId="151" priority="224">
      <formula>COUNTIF(Fériés,$M19)&gt;0</formula>
    </cfRule>
  </conditionalFormatting>
  <conditionalFormatting sqref="AE29:AG33">
    <cfRule type="expression" dxfId="150" priority="218">
      <formula>OR(Fériés=$I$13,JoursFériés2014=$I$13,JoursFériés2015=$I$13)</formula>
    </cfRule>
    <cfRule type="expression" dxfId="149" priority="219">
      <formula>OR($I$9="samedi",$I$9="dimanche")</formula>
    </cfRule>
  </conditionalFormatting>
  <conditionalFormatting sqref="AE29:AG33">
    <cfRule type="expression" dxfId="148" priority="217">
      <formula>WEEKDAY($M29,2)&gt;5</formula>
    </cfRule>
  </conditionalFormatting>
  <conditionalFormatting sqref="AE29:AG33">
    <cfRule type="expression" dxfId="147" priority="220">
      <formula>COUNTIF(Fériés,$M29)&gt;0</formula>
    </cfRule>
  </conditionalFormatting>
  <conditionalFormatting sqref="AE9:AG13">
    <cfRule type="expression" dxfId="146" priority="215">
      <formula>WEEKDAY($M9,2)&gt;5</formula>
    </cfRule>
  </conditionalFormatting>
  <conditionalFormatting sqref="AE9:AG13">
    <cfRule type="expression" dxfId="145" priority="213">
      <formula>OR(Fériés=$I$18,JoursFériés2014=$I$18,JoursFériés2015=$I$18)</formula>
    </cfRule>
    <cfRule type="expression" dxfId="144" priority="214">
      <formula>OR($I$14="samedi",$I$14="dimanche")</formula>
    </cfRule>
  </conditionalFormatting>
  <conditionalFormatting sqref="AE9:AG13">
    <cfRule type="expression" dxfId="143" priority="216">
      <formula>COUNTIF(Fériés,$M9)&gt;0</formula>
    </cfRule>
  </conditionalFormatting>
  <conditionalFormatting sqref="AE14:AG18">
    <cfRule type="expression" dxfId="142" priority="211">
      <formula>WEEKDAY($M14,2)&gt;5</formula>
    </cfRule>
  </conditionalFormatting>
  <conditionalFormatting sqref="AE14:AG18">
    <cfRule type="expression" dxfId="141" priority="209">
      <formula>OR(Fériés=$I$18,JoursFériés2014=$I$18,JoursFériés2015=$I$18)</formula>
    </cfRule>
    <cfRule type="expression" dxfId="140" priority="210">
      <formula>OR($I$14="samedi",$I$14="dimanche")</formula>
    </cfRule>
  </conditionalFormatting>
  <conditionalFormatting sqref="AE14:AG18">
    <cfRule type="expression" dxfId="139" priority="212">
      <formula>COUNTIF(Fériés,$M14)&gt;0</formula>
    </cfRule>
  </conditionalFormatting>
  <conditionalFormatting sqref="AE4:AG8">
    <cfRule type="expression" dxfId="138" priority="207">
      <formula>WEEKDAY($M4,2)&gt;5</formula>
    </cfRule>
  </conditionalFormatting>
  <conditionalFormatting sqref="AE4:AG8">
    <cfRule type="expression" dxfId="137" priority="205">
      <formula>OR(Fériés=$I$18,JoursFériés2014=$I$18,JoursFériés2015=$I$18)</formula>
    </cfRule>
    <cfRule type="expression" dxfId="136" priority="206">
      <formula>OR($I$14="samedi",$I$14="dimanche")</formula>
    </cfRule>
  </conditionalFormatting>
  <conditionalFormatting sqref="AE4:AG8">
    <cfRule type="expression" dxfId="135" priority="208">
      <formula>COUNTIF(Fériés,$M4)&gt;0</formula>
    </cfRule>
  </conditionalFormatting>
  <conditionalFormatting sqref="AE24:AG28">
    <cfRule type="expression" dxfId="134" priority="203">
      <formula>WEEKDAY($M24,2)&gt;5</formula>
    </cfRule>
  </conditionalFormatting>
  <conditionalFormatting sqref="AE24:AG28">
    <cfRule type="expression" dxfId="133" priority="201">
      <formula>OR(Fériés=$I$18,JoursFériés2014=$I$18,JoursFériés2015=$I$18)</formula>
    </cfRule>
    <cfRule type="expression" dxfId="132" priority="202">
      <formula>OR($I$14="samedi",$I$14="dimanche")</formula>
    </cfRule>
  </conditionalFormatting>
  <conditionalFormatting sqref="AE24:AG28">
    <cfRule type="expression" dxfId="131" priority="204">
      <formula>COUNTIF(Fériés,$M24)&gt;0</formula>
    </cfRule>
  </conditionalFormatting>
  <conditionalFormatting sqref="AE53:AG57">
    <cfRule type="expression" dxfId="130" priority="118">
      <formula>OR(Fériés=$I$13,JoursFériés2014=$I$13,JoursFériés2015=$I$13)</formula>
    </cfRule>
    <cfRule type="expression" dxfId="129" priority="119">
      <formula>OR($I$9="samedi",$I$9="dimanche")</formula>
    </cfRule>
  </conditionalFormatting>
  <conditionalFormatting sqref="AE53:AG57">
    <cfRule type="expression" dxfId="128" priority="117">
      <formula>WEEKDAY($M53,2)&gt;5</formula>
    </cfRule>
  </conditionalFormatting>
  <conditionalFormatting sqref="AE53:AG57">
    <cfRule type="expression" dxfId="127" priority="120">
      <formula>COUNTIF(Fériés,$M53)&gt;0</formula>
    </cfRule>
  </conditionalFormatting>
  <conditionalFormatting sqref="AE63:AG67">
    <cfRule type="expression" dxfId="126" priority="114">
      <formula>OR(Fériés=$I$13,JoursFériés2014=$I$13,JoursFériés2015=$I$13)</formula>
    </cfRule>
    <cfRule type="expression" dxfId="125" priority="115">
      <formula>OR($I$9="samedi",$I$9="dimanche")</formula>
    </cfRule>
  </conditionalFormatting>
  <conditionalFormatting sqref="AE63:AG67">
    <cfRule type="expression" dxfId="124" priority="113">
      <formula>WEEKDAY($M63,2)&gt;5</formula>
    </cfRule>
  </conditionalFormatting>
  <conditionalFormatting sqref="AE63:AG67">
    <cfRule type="expression" dxfId="123" priority="116">
      <formula>COUNTIF(Fériés,$M63)&gt;0</formula>
    </cfRule>
  </conditionalFormatting>
  <conditionalFormatting sqref="AE43:AG47">
    <cfRule type="expression" dxfId="122" priority="111">
      <formula>WEEKDAY($M43,2)&gt;5</formula>
    </cfRule>
  </conditionalFormatting>
  <conditionalFormatting sqref="AE43:AG47">
    <cfRule type="expression" dxfId="121" priority="109">
      <formula>OR(Fériés=$I$18,JoursFériés2014=$I$18,JoursFériés2015=$I$18)</formula>
    </cfRule>
    <cfRule type="expression" dxfId="120" priority="110">
      <formula>OR($I$14="samedi",$I$14="dimanche")</formula>
    </cfRule>
  </conditionalFormatting>
  <conditionalFormatting sqref="AE43:AG47">
    <cfRule type="expression" dxfId="119" priority="112">
      <formula>COUNTIF(Fériés,$M43)&gt;0</formula>
    </cfRule>
  </conditionalFormatting>
  <conditionalFormatting sqref="AE48:AG52">
    <cfRule type="expression" dxfId="118" priority="107">
      <formula>WEEKDAY($M48,2)&gt;5</formula>
    </cfRule>
  </conditionalFormatting>
  <conditionalFormatting sqref="AE48:AG52">
    <cfRule type="expression" dxfId="117" priority="105">
      <formula>OR(Fériés=$I$18,JoursFériés2014=$I$18,JoursFériés2015=$I$18)</formula>
    </cfRule>
    <cfRule type="expression" dxfId="116" priority="106">
      <formula>OR($I$14="samedi",$I$14="dimanche")</formula>
    </cfRule>
  </conditionalFormatting>
  <conditionalFormatting sqref="AE48:AG52">
    <cfRule type="expression" dxfId="115" priority="108">
      <formula>COUNTIF(Fériés,$M48)&gt;0</formula>
    </cfRule>
  </conditionalFormatting>
  <conditionalFormatting sqref="AE38:AG42">
    <cfRule type="expression" dxfId="114" priority="103">
      <formula>WEEKDAY($M38,2)&gt;5</formula>
    </cfRule>
  </conditionalFormatting>
  <conditionalFormatting sqref="AE38:AG42">
    <cfRule type="expression" dxfId="113" priority="101">
      <formula>OR(Fériés=$I$18,JoursFériés2014=$I$18,JoursFériés2015=$I$18)</formula>
    </cfRule>
    <cfRule type="expression" dxfId="112" priority="102">
      <formula>OR($I$14="samedi",$I$14="dimanche")</formula>
    </cfRule>
  </conditionalFormatting>
  <conditionalFormatting sqref="AE38:AG42">
    <cfRule type="expression" dxfId="111" priority="104">
      <formula>COUNTIF(Fériés,$M38)&gt;0</formula>
    </cfRule>
  </conditionalFormatting>
  <conditionalFormatting sqref="AE58:AG62">
    <cfRule type="expression" dxfId="110" priority="99">
      <formula>WEEKDAY($M58,2)&gt;5</formula>
    </cfRule>
  </conditionalFormatting>
  <conditionalFormatting sqref="AE58:AG62">
    <cfRule type="expression" dxfId="109" priority="97">
      <formula>OR(Fériés=$I$18,JoursFériés2014=$I$18,JoursFériés2015=$I$18)</formula>
    </cfRule>
    <cfRule type="expression" dxfId="108" priority="98">
      <formula>OR($I$14="samedi",$I$14="dimanche")</formula>
    </cfRule>
  </conditionalFormatting>
  <conditionalFormatting sqref="AE58:AG62">
    <cfRule type="expression" dxfId="107" priority="100">
      <formula>COUNTIF(Fériés,$M58)&gt;0</formula>
    </cfRule>
  </conditionalFormatting>
  <conditionalFormatting sqref="X53:Z57">
    <cfRule type="expression" dxfId="106" priority="94">
      <formula>OR(Fériés=$I$13,JoursFériés2014=$I$13,JoursFériés2015=$I$13)</formula>
    </cfRule>
    <cfRule type="expression" dxfId="105" priority="95">
      <formula>OR($I$9="samedi",$I$9="dimanche")</formula>
    </cfRule>
  </conditionalFormatting>
  <conditionalFormatting sqref="X53:Z57">
    <cfRule type="expression" dxfId="104" priority="93">
      <formula>WEEKDAY($M53,2)&gt;5</formula>
    </cfRule>
  </conditionalFormatting>
  <conditionalFormatting sqref="X53:Z57">
    <cfRule type="expression" dxfId="103" priority="96">
      <formula>COUNTIF(Fériés,$M53)&gt;0</formula>
    </cfRule>
  </conditionalFormatting>
  <conditionalFormatting sqref="X63:Z67">
    <cfRule type="expression" dxfId="102" priority="90">
      <formula>OR(Fériés=$I$13,JoursFériés2014=$I$13,JoursFériés2015=$I$13)</formula>
    </cfRule>
    <cfRule type="expression" dxfId="101" priority="91">
      <formula>OR($I$9="samedi",$I$9="dimanche")</formula>
    </cfRule>
  </conditionalFormatting>
  <conditionalFormatting sqref="X63:Z67">
    <cfRule type="expression" dxfId="100" priority="89">
      <formula>WEEKDAY($M63,2)&gt;5</formula>
    </cfRule>
  </conditionalFormatting>
  <conditionalFormatting sqref="X63:Z67">
    <cfRule type="expression" dxfId="99" priority="92">
      <formula>COUNTIF(Fériés,$M63)&gt;0</formula>
    </cfRule>
  </conditionalFormatting>
  <conditionalFormatting sqref="X43:Z47">
    <cfRule type="expression" dxfId="98" priority="87">
      <formula>WEEKDAY($M43,2)&gt;5</formula>
    </cfRule>
  </conditionalFormatting>
  <conditionalFormatting sqref="X43:Z47">
    <cfRule type="expression" dxfId="97" priority="85">
      <formula>OR(Fériés=$I$18,JoursFériés2014=$I$18,JoursFériés2015=$I$18)</formula>
    </cfRule>
    <cfRule type="expression" dxfId="96" priority="86">
      <formula>OR($I$14="samedi",$I$14="dimanche")</formula>
    </cfRule>
  </conditionalFormatting>
  <conditionalFormatting sqref="X43:Z47">
    <cfRule type="expression" dxfId="95" priority="88">
      <formula>COUNTIF(Fériés,$M43)&gt;0</formula>
    </cfRule>
  </conditionalFormatting>
  <conditionalFormatting sqref="X48:Z52">
    <cfRule type="expression" dxfId="94" priority="83">
      <formula>WEEKDAY($M48,2)&gt;5</formula>
    </cfRule>
  </conditionalFormatting>
  <conditionalFormatting sqref="X48:Z52">
    <cfRule type="expression" dxfId="93" priority="81">
      <formula>OR(Fériés=$I$18,JoursFériés2014=$I$18,JoursFériés2015=$I$18)</formula>
    </cfRule>
    <cfRule type="expression" dxfId="92" priority="82">
      <formula>OR($I$14="samedi",$I$14="dimanche")</formula>
    </cfRule>
  </conditionalFormatting>
  <conditionalFormatting sqref="X48:Z52">
    <cfRule type="expression" dxfId="91" priority="84">
      <formula>COUNTIF(Fériés,$M48)&gt;0</formula>
    </cfRule>
  </conditionalFormatting>
  <conditionalFormatting sqref="X38:Z42">
    <cfRule type="expression" dxfId="90" priority="79">
      <formula>WEEKDAY($M38,2)&gt;5</formula>
    </cfRule>
  </conditionalFormatting>
  <conditionalFormatting sqref="X38:Z42">
    <cfRule type="expression" dxfId="89" priority="77">
      <formula>OR(Fériés=$I$18,JoursFériés2014=$I$18,JoursFériés2015=$I$18)</formula>
    </cfRule>
    <cfRule type="expression" dxfId="88" priority="78">
      <formula>OR($I$14="samedi",$I$14="dimanche")</formula>
    </cfRule>
  </conditionalFormatting>
  <conditionalFormatting sqref="X38:Z42">
    <cfRule type="expression" dxfId="87" priority="80">
      <formula>COUNTIF(Fériés,$M38)&gt;0</formula>
    </cfRule>
  </conditionalFormatting>
  <conditionalFormatting sqref="X58:Z62">
    <cfRule type="expression" dxfId="86" priority="75">
      <formula>WEEKDAY($M58,2)&gt;5</formula>
    </cfRule>
  </conditionalFormatting>
  <conditionalFormatting sqref="X58:Z62">
    <cfRule type="expression" dxfId="85" priority="73">
      <formula>OR(Fériés=$I$18,JoursFériés2014=$I$18,JoursFériés2015=$I$18)</formula>
    </cfRule>
    <cfRule type="expression" dxfId="84" priority="74">
      <formula>OR($I$14="samedi",$I$14="dimanche")</formula>
    </cfRule>
  </conditionalFormatting>
  <conditionalFormatting sqref="X58:Z62">
    <cfRule type="expression" dxfId="83" priority="76">
      <formula>COUNTIF(Fériés,$M58)&gt;0</formula>
    </cfRule>
  </conditionalFormatting>
  <conditionalFormatting sqref="Q53:S57">
    <cfRule type="expression" dxfId="82" priority="70">
      <formula>OR(Fériés=$I$13,JoursFériés2014=$I$13,JoursFériés2015=$I$13)</formula>
    </cfRule>
    <cfRule type="expression" dxfId="81" priority="71">
      <formula>OR($I$9="samedi",$I$9="dimanche")</formula>
    </cfRule>
  </conditionalFormatting>
  <conditionalFormatting sqref="Q53:S57">
    <cfRule type="expression" dxfId="80" priority="69">
      <formula>WEEKDAY($M53,2)&gt;5</formula>
    </cfRule>
  </conditionalFormatting>
  <conditionalFormatting sqref="Q53:S57">
    <cfRule type="expression" dxfId="79" priority="72">
      <formula>COUNTIF(Fériés,$M53)&gt;0</formula>
    </cfRule>
  </conditionalFormatting>
  <conditionalFormatting sqref="Q63:S67">
    <cfRule type="expression" dxfId="78" priority="66">
      <formula>OR(Fériés=$I$13,JoursFériés2014=$I$13,JoursFériés2015=$I$13)</formula>
    </cfRule>
    <cfRule type="expression" dxfId="77" priority="67">
      <formula>OR($I$9="samedi",$I$9="dimanche")</formula>
    </cfRule>
  </conditionalFormatting>
  <conditionalFormatting sqref="Q63:S67">
    <cfRule type="expression" dxfId="76" priority="65">
      <formula>WEEKDAY($M63,2)&gt;5</formula>
    </cfRule>
  </conditionalFormatting>
  <conditionalFormatting sqref="Q63:S67">
    <cfRule type="expression" dxfId="75" priority="68">
      <formula>COUNTIF(Fériés,$M63)&gt;0</formula>
    </cfRule>
  </conditionalFormatting>
  <conditionalFormatting sqref="Q43:S47">
    <cfRule type="expression" dxfId="74" priority="63">
      <formula>WEEKDAY($M43,2)&gt;5</formula>
    </cfRule>
  </conditionalFormatting>
  <conditionalFormatting sqref="Q43:S47">
    <cfRule type="expression" dxfId="73" priority="61">
      <formula>OR(Fériés=$I$18,JoursFériés2014=$I$18,JoursFériés2015=$I$18)</formula>
    </cfRule>
    <cfRule type="expression" dxfId="72" priority="62">
      <formula>OR($I$14="samedi",$I$14="dimanche")</formula>
    </cfRule>
  </conditionalFormatting>
  <conditionalFormatting sqref="Q43:S47">
    <cfRule type="expression" dxfId="71" priority="64">
      <formula>COUNTIF(Fériés,$M43)&gt;0</formula>
    </cfRule>
  </conditionalFormatting>
  <conditionalFormatting sqref="Q48:S52">
    <cfRule type="expression" dxfId="70" priority="59">
      <formula>WEEKDAY($M48,2)&gt;5</formula>
    </cfRule>
  </conditionalFormatting>
  <conditionalFormatting sqref="Q48:S52">
    <cfRule type="expression" dxfId="69" priority="57">
      <formula>OR(Fériés=$I$18,JoursFériés2014=$I$18,JoursFériés2015=$I$18)</formula>
    </cfRule>
    <cfRule type="expression" dxfId="68" priority="58">
      <formula>OR($I$14="samedi",$I$14="dimanche")</formula>
    </cfRule>
  </conditionalFormatting>
  <conditionalFormatting sqref="Q48:S52">
    <cfRule type="expression" dxfId="67" priority="60">
      <formula>COUNTIF(Fériés,$M48)&gt;0</formula>
    </cfRule>
  </conditionalFormatting>
  <conditionalFormatting sqref="Q38:S42">
    <cfRule type="expression" dxfId="66" priority="55">
      <formula>WEEKDAY($M38,2)&gt;5</formula>
    </cfRule>
  </conditionalFormatting>
  <conditionalFormatting sqref="Q38:S42">
    <cfRule type="expression" dxfId="65" priority="53">
      <formula>OR(Fériés=$I$18,JoursFériés2014=$I$18,JoursFériés2015=$I$18)</formula>
    </cfRule>
    <cfRule type="expression" dxfId="64" priority="54">
      <formula>OR($I$14="samedi",$I$14="dimanche")</formula>
    </cfRule>
  </conditionalFormatting>
  <conditionalFormatting sqref="Q38:S42">
    <cfRule type="expression" dxfId="63" priority="56">
      <formula>COUNTIF(Fériés,$M38)&gt;0</formula>
    </cfRule>
  </conditionalFormatting>
  <conditionalFormatting sqref="Q58:S62">
    <cfRule type="expression" dxfId="62" priority="51">
      <formula>WEEKDAY($M58,2)&gt;5</formula>
    </cfRule>
  </conditionalFormatting>
  <conditionalFormatting sqref="Q58:S62">
    <cfRule type="expression" dxfId="61" priority="49">
      <formula>OR(Fériés=$I$18,JoursFériés2014=$I$18,JoursFériés2015=$I$18)</formula>
    </cfRule>
    <cfRule type="expression" dxfId="60" priority="50">
      <formula>OR($I$14="samedi",$I$14="dimanche")</formula>
    </cfRule>
  </conditionalFormatting>
  <conditionalFormatting sqref="Q58:S62">
    <cfRule type="expression" dxfId="59" priority="52">
      <formula>COUNTIF(Fériés,$M58)&gt;0</formula>
    </cfRule>
  </conditionalFormatting>
  <conditionalFormatting sqref="J53:L57">
    <cfRule type="expression" dxfId="58" priority="46">
      <formula>OR(Fériés=$I$13,JoursFériés2014=$I$13,JoursFériés2015=$I$13)</formula>
    </cfRule>
    <cfRule type="expression" dxfId="57" priority="47">
      <formula>OR($I$9="samedi",$I$9="dimanche")</formula>
    </cfRule>
  </conditionalFormatting>
  <conditionalFormatting sqref="J53:L57">
    <cfRule type="expression" dxfId="56" priority="45">
      <formula>WEEKDAY($M53,2)&gt;5</formula>
    </cfRule>
  </conditionalFormatting>
  <conditionalFormatting sqref="J53:L57">
    <cfRule type="expression" dxfId="55" priority="48">
      <formula>COUNTIF(Fériés,$M53)&gt;0</formula>
    </cfRule>
  </conditionalFormatting>
  <conditionalFormatting sqref="J63:L67">
    <cfRule type="expression" dxfId="54" priority="42">
      <formula>OR(Fériés=$I$13,JoursFériés2014=$I$13,JoursFériés2015=$I$13)</formula>
    </cfRule>
    <cfRule type="expression" dxfId="53" priority="43">
      <formula>OR($I$9="samedi",$I$9="dimanche")</formula>
    </cfRule>
  </conditionalFormatting>
  <conditionalFormatting sqref="J63:L67">
    <cfRule type="expression" dxfId="52" priority="41">
      <formula>WEEKDAY($M63,2)&gt;5</formula>
    </cfRule>
  </conditionalFormatting>
  <conditionalFormatting sqref="J63:L67">
    <cfRule type="expression" dxfId="51" priority="44">
      <formula>COUNTIF(Fériés,$M63)&gt;0</formula>
    </cfRule>
  </conditionalFormatting>
  <conditionalFormatting sqref="J43:L47">
    <cfRule type="expression" dxfId="50" priority="39">
      <formula>WEEKDAY($M43,2)&gt;5</formula>
    </cfRule>
  </conditionalFormatting>
  <conditionalFormatting sqref="J43:L47">
    <cfRule type="expression" dxfId="49" priority="37">
      <formula>OR(Fériés=$I$18,JoursFériés2014=$I$18,JoursFériés2015=$I$18)</formula>
    </cfRule>
    <cfRule type="expression" dxfId="48" priority="38">
      <formula>OR($I$14="samedi",$I$14="dimanche")</formula>
    </cfRule>
  </conditionalFormatting>
  <conditionalFormatting sqref="J43:L47">
    <cfRule type="expression" dxfId="47" priority="40">
      <formula>COUNTIF(Fériés,$M43)&gt;0</formula>
    </cfRule>
  </conditionalFormatting>
  <conditionalFormatting sqref="J48:L52">
    <cfRule type="expression" dxfId="46" priority="35">
      <formula>WEEKDAY($M48,2)&gt;5</formula>
    </cfRule>
  </conditionalFormatting>
  <conditionalFormatting sqref="J48:L52">
    <cfRule type="expression" dxfId="45" priority="33">
      <formula>OR(Fériés=$I$18,JoursFériés2014=$I$18,JoursFériés2015=$I$18)</formula>
    </cfRule>
    <cfRule type="expression" dxfId="44" priority="34">
      <formula>OR($I$14="samedi",$I$14="dimanche")</formula>
    </cfRule>
  </conditionalFormatting>
  <conditionalFormatting sqref="J48:L52">
    <cfRule type="expression" dxfId="43" priority="36">
      <formula>COUNTIF(Fériés,$M48)&gt;0</formula>
    </cfRule>
  </conditionalFormatting>
  <conditionalFormatting sqref="J38:L42">
    <cfRule type="expression" dxfId="42" priority="31">
      <formula>WEEKDAY($M38,2)&gt;5</formula>
    </cfRule>
  </conditionalFormatting>
  <conditionalFormatting sqref="J38:L42">
    <cfRule type="expression" dxfId="41" priority="29">
      <formula>OR(Fériés=$I$18,JoursFériés2014=$I$18,JoursFériés2015=$I$18)</formula>
    </cfRule>
    <cfRule type="expression" dxfId="40" priority="30">
      <formula>OR($I$14="samedi",$I$14="dimanche")</formula>
    </cfRule>
  </conditionalFormatting>
  <conditionalFormatting sqref="J38:L42">
    <cfRule type="expression" dxfId="39" priority="32">
      <formula>COUNTIF(Fériés,$M38)&gt;0</formula>
    </cfRule>
  </conditionalFormatting>
  <conditionalFormatting sqref="J58:L62">
    <cfRule type="expression" dxfId="38" priority="27">
      <formula>WEEKDAY($M58,2)&gt;5</formula>
    </cfRule>
  </conditionalFormatting>
  <conditionalFormatting sqref="J58:L62">
    <cfRule type="expression" dxfId="37" priority="25">
      <formula>OR(Fériés=$I$18,JoursFériés2014=$I$18,JoursFériés2015=$I$18)</formula>
    </cfRule>
    <cfRule type="expression" dxfId="36" priority="26">
      <formula>OR($I$14="samedi",$I$14="dimanche")</formula>
    </cfRule>
  </conditionalFormatting>
  <conditionalFormatting sqref="J58:L62">
    <cfRule type="expression" dxfId="35" priority="28">
      <formula>COUNTIF(Fériés,$M58)&gt;0</formula>
    </cfRule>
  </conditionalFormatting>
  <conditionalFormatting sqref="C53:E57">
    <cfRule type="expression" dxfId="34" priority="22">
      <formula>OR(Fériés=$I$13,JoursFériés2014=$I$13,JoursFériés2015=$I$13)</formula>
    </cfRule>
    <cfRule type="expression" dxfId="33" priority="23">
      <formula>OR($I$9="samedi",$I$9="dimanche")</formula>
    </cfRule>
  </conditionalFormatting>
  <conditionalFormatting sqref="C53:E57">
    <cfRule type="expression" dxfId="32" priority="21">
      <formula>WEEKDAY($M53,2)&gt;5</formula>
    </cfRule>
  </conditionalFormatting>
  <conditionalFormatting sqref="C53:E57">
    <cfRule type="expression" dxfId="31" priority="24">
      <formula>COUNTIF(Fériés,$M53)&gt;0</formula>
    </cfRule>
  </conditionalFormatting>
  <conditionalFormatting sqref="C63:E67">
    <cfRule type="expression" dxfId="30" priority="18">
      <formula>OR(Fériés=$I$13,JoursFériés2014=$I$13,JoursFériés2015=$I$13)</formula>
    </cfRule>
    <cfRule type="expression" dxfId="29" priority="19">
      <formula>OR($I$9="samedi",$I$9="dimanche")</formula>
    </cfRule>
  </conditionalFormatting>
  <conditionalFormatting sqref="C63:E67">
    <cfRule type="expression" dxfId="28" priority="17">
      <formula>WEEKDAY($M63,2)&gt;5</formula>
    </cfRule>
  </conditionalFormatting>
  <conditionalFormatting sqref="C63:E67">
    <cfRule type="expression" dxfId="27" priority="20">
      <formula>COUNTIF(Fériés,$M63)&gt;0</formula>
    </cfRule>
  </conditionalFormatting>
  <conditionalFormatting sqref="C43:E47">
    <cfRule type="expression" dxfId="26" priority="15">
      <formula>WEEKDAY($M43,2)&gt;5</formula>
    </cfRule>
  </conditionalFormatting>
  <conditionalFormatting sqref="C43:E47">
    <cfRule type="expression" dxfId="25" priority="13">
      <formula>OR(Fériés=$I$18,JoursFériés2014=$I$18,JoursFériés2015=$I$18)</formula>
    </cfRule>
    <cfRule type="expression" dxfId="24" priority="14">
      <formula>OR($I$14="samedi",$I$14="dimanche")</formula>
    </cfRule>
  </conditionalFormatting>
  <conditionalFormatting sqref="C43:E47">
    <cfRule type="expression" dxfId="23" priority="16">
      <formula>COUNTIF(Fériés,$M43)&gt;0</formula>
    </cfRule>
  </conditionalFormatting>
  <conditionalFormatting sqref="C48:E52">
    <cfRule type="expression" dxfId="22" priority="11">
      <formula>WEEKDAY($M48,2)&gt;5</formula>
    </cfRule>
  </conditionalFormatting>
  <conditionalFormatting sqref="C48:E52">
    <cfRule type="expression" dxfId="21" priority="9">
      <formula>OR(Fériés=$I$18,JoursFériés2014=$I$18,JoursFériés2015=$I$18)</formula>
    </cfRule>
    <cfRule type="expression" dxfId="20" priority="10">
      <formula>OR($I$14="samedi",$I$14="dimanche")</formula>
    </cfRule>
  </conditionalFormatting>
  <conditionalFormatting sqref="C48:E52">
    <cfRule type="expression" dxfId="19" priority="12">
      <formula>COUNTIF(Fériés,$M48)&gt;0</formula>
    </cfRule>
  </conditionalFormatting>
  <conditionalFormatting sqref="C38:E42">
    <cfRule type="expression" dxfId="18" priority="7">
      <formula>WEEKDAY($M38,2)&gt;5</formula>
    </cfRule>
  </conditionalFormatting>
  <conditionalFormatting sqref="C38:E42">
    <cfRule type="expression" dxfId="17" priority="5">
      <formula>OR(Fériés=$I$18,JoursFériés2014=$I$18,JoursFériés2015=$I$18)</formula>
    </cfRule>
    <cfRule type="expression" dxfId="16" priority="6">
      <formula>OR($I$14="samedi",$I$14="dimanche")</formula>
    </cfRule>
  </conditionalFormatting>
  <conditionalFormatting sqref="C38:E42">
    <cfRule type="expression" dxfId="15" priority="8">
      <formula>COUNTIF(Fériés,$M38)&gt;0</formula>
    </cfRule>
  </conditionalFormatting>
  <conditionalFormatting sqref="C58:E62">
    <cfRule type="expression" dxfId="14" priority="3">
      <formula>WEEKDAY($M58,2)&gt;5</formula>
    </cfRule>
  </conditionalFormatting>
  <conditionalFormatting sqref="C58:E62">
    <cfRule type="expression" dxfId="13" priority="1">
      <formula>OR(Fériés=$I$18,JoursFériés2014=$I$18,JoursFériés2015=$I$18)</formula>
    </cfRule>
    <cfRule type="expression" dxfId="12" priority="2">
      <formula>OR($I$14="samedi",$I$14="dimanche")</formula>
    </cfRule>
  </conditionalFormatting>
  <conditionalFormatting sqref="C58:E62">
    <cfRule type="expression" dxfId="11" priority="4">
      <formula>COUNTIF(Fériés,$M58)&gt;0</formula>
    </cfRule>
  </conditionalFormatting>
  <printOptions horizontalCentered="1" verticalCentered="1"/>
  <pageMargins left="0.70866141732283505" right="0.70866141732283505" top="0.74803149606299202" bottom="0.74803149606299202" header="0.31496062992126" footer="0.31496062992126"/>
  <pageSetup paperSize="8" scale="80" orientation="landscape" cellComments="atEnd" r:id="rId1"/>
  <headerFooter>
    <oddFooter>&amp;R&amp;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35"/>
  <sheetViews>
    <sheetView showGridLines="0" showRowColHeaders="0" zoomScaleNormal="100" workbookViewId="0">
      <selection activeCell="C2" sqref="C2:E2"/>
    </sheetView>
  </sheetViews>
  <sheetFormatPr baseColWidth="10" defaultColWidth="0" defaultRowHeight="12" customHeight="1" zeroHeight="1" x14ac:dyDescent="0.2"/>
  <cols>
    <col min="1" max="1" width="3.83203125" style="69" customWidth="1"/>
    <col min="2" max="2" width="14.33203125" style="9" customWidth="1"/>
    <col min="3" max="4" width="5.83203125" style="36" customWidth="1"/>
    <col min="5" max="5" width="45.5" style="9" customWidth="1"/>
    <col min="6" max="6" width="18.33203125" style="9" hidden="1" customWidth="1"/>
    <col min="7" max="7" width="5.5" style="9" hidden="1" customWidth="1"/>
    <col min="8" max="8" width="3.83203125" style="9" customWidth="1"/>
    <col min="9" max="9" width="12" style="9" customWidth="1"/>
    <col min="10" max="10" width="12" style="69" customWidth="1"/>
    <col min="11" max="11" width="5.33203125" style="69" hidden="1" customWidth="1"/>
    <col min="12" max="12" width="5.5" style="69" hidden="1" customWidth="1"/>
    <col min="13" max="17" width="0" style="69" hidden="1" customWidth="1"/>
    <col min="18" max="18" width="5.33203125" style="69" hidden="1" customWidth="1"/>
    <col min="19" max="19" width="5.5" style="69" hidden="1" customWidth="1"/>
    <col min="20" max="24" width="0" style="69" hidden="1" customWidth="1"/>
    <col min="25" max="25" width="5.33203125" style="69" hidden="1" customWidth="1"/>
    <col min="26" max="26" width="5.5" style="69" hidden="1" customWidth="1"/>
    <col min="27" max="30" width="0" style="69" hidden="1" customWidth="1"/>
    <col min="31" max="16384" width="12" style="69" hidden="1"/>
  </cols>
  <sheetData>
    <row r="1" spans="2:9" ht="28.5" x14ac:dyDescent="0.2">
      <c r="B1" s="44"/>
      <c r="C1" s="44"/>
      <c r="D1" s="44"/>
      <c r="E1" s="50">
        <f ca="1">TODAY()</f>
        <v>42585</v>
      </c>
      <c r="F1" s="44"/>
      <c r="H1" s="10"/>
      <c r="I1" s="10"/>
    </row>
    <row r="2" spans="2:9" ht="21" x14ac:dyDescent="0.35">
      <c r="B2" s="49"/>
      <c r="C2" s="101" t="s">
        <v>80</v>
      </c>
      <c r="D2" s="102"/>
      <c r="E2" s="102"/>
    </row>
    <row r="3" spans="2:9" ht="21" customHeight="1" x14ac:dyDescent="0.2">
      <c r="B3" s="17"/>
      <c r="C3" s="97" t="str">
        <f ca="1">UPPER(TEXT($E$1,"jj/mm/aaaa"))&amp;" AU "&amp;UPPER(TEXT($E$1+5,"jj/mm/aaaa"))</f>
        <v>03/08/2016 AU 08/08/2016</v>
      </c>
      <c r="D3" s="97"/>
      <c r="E3" s="98"/>
      <c r="G3" s="9" t="s">
        <v>0</v>
      </c>
    </row>
    <row r="4" spans="2:9" ht="15" x14ac:dyDescent="0.25">
      <c r="B4" s="20" t="str">
        <f ca="1">TEXT($E$1,"jjjj")</f>
        <v>mercredi</v>
      </c>
      <c r="C4" s="21" t="str">
        <f t="shared" ref="C4:C33" ca="1" si="0">IFERROR(INDEX(saisie,MATCH($C$2&amp;F4&amp;"|"&amp;(ROW()-G4),valunique,0),2),"")</f>
        <v/>
      </c>
      <c r="D4" s="21" t="str">
        <f t="shared" ref="D4:D33" ca="1" si="1">IFERROR(INDEX(saisie,MATCH($C$2&amp;F4&amp;"|"&amp;(ROW()-G4),valunique,0),3),"")</f>
        <v/>
      </c>
      <c r="E4" s="42" t="str">
        <f t="shared" ref="E4:E33" ca="1" si="2">IFERROR(IF(INDEX(saisie,MATCH($C$2&amp;F4&amp;"|"&amp;(ROW()-G4),valunique,0),5)="interne",INDEX(saisie,MATCH($C$2&amp;F4&amp;"|"&amp;(ROW()-G4),valunique,0),4)&amp;" : "&amp;INDEX(saisie,MATCH($C$2&amp;F4&amp;"|"&amp;(ROW()-G4),valunique,0),6),INDEX(saisie,MATCH($C$2&amp;F4&amp;"|"&amp;(ROW()-G4),valunique,0),4)&amp;" : "&amp;INDEX(saisie,MATCH($C$2&amp;F4&amp;"|"&amp;(ROW()-G4),valunique,0),5)&amp;" - "&amp;INDEX(saisie,MATCH($C$2&amp;F4&amp;"|"&amp;(ROW()-G4),valunique,0),6)),"")</f>
        <v/>
      </c>
      <c r="F4" s="41">
        <f ca="1">$E$1</f>
        <v>42585</v>
      </c>
      <c r="G4" s="9">
        <v>3</v>
      </c>
    </row>
    <row r="5" spans="2:9" ht="12" customHeight="1" x14ac:dyDescent="0.2">
      <c r="B5" s="89" t="str">
        <f ca="1">TEXT($E$1,"j-mmm")</f>
        <v>3-août</v>
      </c>
      <c r="C5" s="21" t="str">
        <f t="shared" ca="1" si="0"/>
        <v/>
      </c>
      <c r="D5" s="21" t="str">
        <f t="shared" ca="1" si="1"/>
        <v/>
      </c>
      <c r="E5" s="42" t="str">
        <f t="shared" ca="1" si="2"/>
        <v/>
      </c>
      <c r="F5" s="41">
        <f t="shared" ref="F5:F8" ca="1" si="3">$E$1</f>
        <v>42585</v>
      </c>
      <c r="G5" s="9">
        <v>3</v>
      </c>
    </row>
    <row r="6" spans="2:9" ht="12" customHeight="1" x14ac:dyDescent="0.2">
      <c r="B6" s="89"/>
      <c r="C6" s="21" t="str">
        <f t="shared" ca="1" si="0"/>
        <v/>
      </c>
      <c r="D6" s="21" t="str">
        <f t="shared" ca="1" si="1"/>
        <v/>
      </c>
      <c r="E6" s="42" t="str">
        <f t="shared" ca="1" si="2"/>
        <v/>
      </c>
      <c r="F6" s="41">
        <f t="shared" ca="1" si="3"/>
        <v>42585</v>
      </c>
      <c r="G6" s="9">
        <v>3</v>
      </c>
    </row>
    <row r="7" spans="2:9" ht="15" x14ac:dyDescent="0.25">
      <c r="B7" s="23"/>
      <c r="C7" s="21" t="str">
        <f t="shared" ca="1" si="0"/>
        <v/>
      </c>
      <c r="D7" s="21" t="str">
        <f t="shared" ca="1" si="1"/>
        <v/>
      </c>
      <c r="E7" s="42" t="str">
        <f t="shared" ca="1" si="2"/>
        <v/>
      </c>
      <c r="F7" s="41">
        <f t="shared" ca="1" si="3"/>
        <v>42585</v>
      </c>
      <c r="G7" s="9">
        <v>3</v>
      </c>
    </row>
    <row r="8" spans="2:9" ht="15" x14ac:dyDescent="0.2">
      <c r="B8" s="24">
        <f ca="1">$E$1</f>
        <v>42585</v>
      </c>
      <c r="C8" s="25" t="str">
        <f t="shared" ca="1" si="0"/>
        <v/>
      </c>
      <c r="D8" s="25" t="str">
        <f t="shared" ca="1" si="1"/>
        <v/>
      </c>
      <c r="E8" s="43" t="str">
        <f t="shared" ca="1" si="2"/>
        <v/>
      </c>
      <c r="F8" s="41">
        <f t="shared" ca="1" si="3"/>
        <v>42585</v>
      </c>
      <c r="G8" s="9">
        <v>3</v>
      </c>
    </row>
    <row r="9" spans="2:9" ht="15" x14ac:dyDescent="0.25">
      <c r="B9" s="26" t="str">
        <f ca="1">TEXT($E$1+1,"jjjj")</f>
        <v>jeudi</v>
      </c>
      <c r="C9" s="21" t="str">
        <f t="shared" ca="1" si="0"/>
        <v/>
      </c>
      <c r="D9" s="21" t="str">
        <f t="shared" ca="1" si="1"/>
        <v/>
      </c>
      <c r="E9" s="42" t="str">
        <f t="shared" ca="1" si="2"/>
        <v/>
      </c>
      <c r="F9" s="41">
        <f ca="1">$E$1+1</f>
        <v>42586</v>
      </c>
      <c r="G9" s="9">
        <v>8</v>
      </c>
    </row>
    <row r="10" spans="2:9" ht="12" customHeight="1" x14ac:dyDescent="0.2">
      <c r="B10" s="89" t="str">
        <f ca="1">TEXT($E$1+1,"j-mmm")</f>
        <v>4-août</v>
      </c>
      <c r="C10" s="21"/>
      <c r="D10" s="21" t="str">
        <f t="shared" ca="1" si="1"/>
        <v/>
      </c>
      <c r="E10" s="42" t="str">
        <f t="shared" ca="1" si="2"/>
        <v/>
      </c>
      <c r="F10" s="41">
        <f t="shared" ref="F10:F13" ca="1" si="4">$E$1+1</f>
        <v>42586</v>
      </c>
      <c r="G10" s="9">
        <v>8</v>
      </c>
    </row>
    <row r="11" spans="2:9" ht="12" customHeight="1" x14ac:dyDescent="0.2">
      <c r="B11" s="89"/>
      <c r="C11" s="21" t="str">
        <f t="shared" ca="1" si="0"/>
        <v/>
      </c>
      <c r="D11" s="21" t="str">
        <f t="shared" ca="1" si="1"/>
        <v/>
      </c>
      <c r="E11" s="42" t="str">
        <f t="shared" ca="1" si="2"/>
        <v/>
      </c>
      <c r="F11" s="41">
        <f t="shared" ca="1" si="4"/>
        <v>42586</v>
      </c>
      <c r="G11" s="9">
        <v>8</v>
      </c>
    </row>
    <row r="12" spans="2:9" ht="15" x14ac:dyDescent="0.25">
      <c r="B12" s="23"/>
      <c r="C12" s="21" t="str">
        <f t="shared" ca="1" si="0"/>
        <v/>
      </c>
      <c r="D12" s="21" t="str">
        <f t="shared" ca="1" si="1"/>
        <v/>
      </c>
      <c r="E12" s="42" t="str">
        <f t="shared" ca="1" si="2"/>
        <v/>
      </c>
      <c r="F12" s="41">
        <f t="shared" ca="1" si="4"/>
        <v>42586</v>
      </c>
      <c r="G12" s="9">
        <v>8</v>
      </c>
    </row>
    <row r="13" spans="2:9" ht="15" x14ac:dyDescent="0.2">
      <c r="B13" s="29">
        <f ca="1">$E$1+1</f>
        <v>42586</v>
      </c>
      <c r="C13" s="25" t="str">
        <f t="shared" ca="1" si="0"/>
        <v/>
      </c>
      <c r="D13" s="25" t="str">
        <f t="shared" ca="1" si="1"/>
        <v/>
      </c>
      <c r="E13" s="43" t="str">
        <f t="shared" ca="1" si="2"/>
        <v/>
      </c>
      <c r="F13" s="41">
        <f t="shared" ca="1" si="4"/>
        <v>42586</v>
      </c>
      <c r="G13" s="9">
        <v>8</v>
      </c>
    </row>
    <row r="14" spans="2:9" ht="15" x14ac:dyDescent="0.25">
      <c r="B14" s="26" t="str">
        <f ca="1">TEXT($E$1+2,"jjjj")</f>
        <v>vendredi</v>
      </c>
      <c r="C14" s="21" t="str">
        <f t="shared" ca="1" si="0"/>
        <v/>
      </c>
      <c r="D14" s="21" t="str">
        <f t="shared" ca="1" si="1"/>
        <v/>
      </c>
      <c r="E14" s="42" t="str">
        <f t="shared" ca="1" si="2"/>
        <v/>
      </c>
      <c r="F14" s="41">
        <f ca="1">$E$1+2</f>
        <v>42587</v>
      </c>
      <c r="G14" s="9">
        <v>13</v>
      </c>
    </row>
    <row r="15" spans="2:9" ht="12" customHeight="1" x14ac:dyDescent="0.2">
      <c r="B15" s="89" t="str">
        <f ca="1">TEXT($E$1+2,"j-mmm")</f>
        <v>5-août</v>
      </c>
      <c r="C15" s="21" t="str">
        <f t="shared" ca="1" si="0"/>
        <v/>
      </c>
      <c r="D15" s="21" t="str">
        <f t="shared" ca="1" si="1"/>
        <v/>
      </c>
      <c r="E15" s="42" t="str">
        <f t="shared" ca="1" si="2"/>
        <v/>
      </c>
      <c r="F15" s="41">
        <f t="shared" ref="F15:F18" ca="1" si="5">$E$1+2</f>
        <v>42587</v>
      </c>
      <c r="G15" s="9">
        <v>13</v>
      </c>
    </row>
    <row r="16" spans="2:9" ht="12" customHeight="1" x14ac:dyDescent="0.2">
      <c r="B16" s="89"/>
      <c r="C16" s="21" t="str">
        <f t="shared" ca="1" si="0"/>
        <v/>
      </c>
      <c r="D16" s="21" t="str">
        <f t="shared" ca="1" si="1"/>
        <v/>
      </c>
      <c r="E16" s="42" t="str">
        <f t="shared" ca="1" si="2"/>
        <v/>
      </c>
      <c r="F16" s="41">
        <f t="shared" ca="1" si="5"/>
        <v>42587</v>
      </c>
      <c r="G16" s="9">
        <v>13</v>
      </c>
    </row>
    <row r="17" spans="2:7" ht="15" x14ac:dyDescent="0.25">
      <c r="B17" s="23"/>
      <c r="C17" s="21" t="str">
        <f t="shared" ca="1" si="0"/>
        <v/>
      </c>
      <c r="D17" s="21" t="str">
        <f t="shared" ca="1" si="1"/>
        <v/>
      </c>
      <c r="E17" s="42" t="str">
        <f t="shared" ca="1" si="2"/>
        <v/>
      </c>
      <c r="F17" s="41">
        <f t="shared" ca="1" si="5"/>
        <v>42587</v>
      </c>
      <c r="G17" s="9">
        <v>13</v>
      </c>
    </row>
    <row r="18" spans="2:7" ht="15" x14ac:dyDescent="0.2">
      <c r="B18" s="24">
        <f ca="1">$E$1+2</f>
        <v>42587</v>
      </c>
      <c r="C18" s="25" t="str">
        <f t="shared" ca="1" si="0"/>
        <v/>
      </c>
      <c r="D18" s="25" t="str">
        <f t="shared" ca="1" si="1"/>
        <v/>
      </c>
      <c r="E18" s="43" t="str">
        <f t="shared" ca="1" si="2"/>
        <v/>
      </c>
      <c r="F18" s="41">
        <f t="shared" ca="1" si="5"/>
        <v>42587</v>
      </c>
      <c r="G18" s="9">
        <v>13</v>
      </c>
    </row>
    <row r="19" spans="2:7" ht="15" x14ac:dyDescent="0.25">
      <c r="B19" s="30" t="str">
        <f ca="1">TEXT($E$1+3,"jjjj")</f>
        <v>samedi</v>
      </c>
      <c r="C19" s="21" t="str">
        <f t="shared" ca="1" si="0"/>
        <v/>
      </c>
      <c r="D19" s="21" t="str">
        <f t="shared" ca="1" si="1"/>
        <v/>
      </c>
      <c r="E19" s="42" t="str">
        <f t="shared" ca="1" si="2"/>
        <v/>
      </c>
      <c r="F19" s="41">
        <f ca="1">$E$1+3</f>
        <v>42588</v>
      </c>
      <c r="G19" s="9">
        <v>18</v>
      </c>
    </row>
    <row r="20" spans="2:7" ht="12" customHeight="1" x14ac:dyDescent="0.2">
      <c r="B20" s="89" t="str">
        <f ca="1">TEXT($E$1+3,"j-mmm")</f>
        <v>6-août</v>
      </c>
      <c r="C20" s="21" t="str">
        <f t="shared" ca="1" si="0"/>
        <v/>
      </c>
      <c r="D20" s="21" t="str">
        <f t="shared" ca="1" si="1"/>
        <v/>
      </c>
      <c r="E20" s="42" t="str">
        <f t="shared" ca="1" si="2"/>
        <v/>
      </c>
      <c r="F20" s="41">
        <f t="shared" ref="F20:F23" ca="1" si="6">$E$1+3</f>
        <v>42588</v>
      </c>
      <c r="G20" s="9">
        <v>18</v>
      </c>
    </row>
    <row r="21" spans="2:7" ht="12" customHeight="1" x14ac:dyDescent="0.2">
      <c r="B21" s="89"/>
      <c r="C21" s="21" t="str">
        <f t="shared" ca="1" si="0"/>
        <v/>
      </c>
      <c r="D21" s="21" t="str">
        <f t="shared" ca="1" si="1"/>
        <v/>
      </c>
      <c r="E21" s="42" t="str">
        <f t="shared" ca="1" si="2"/>
        <v/>
      </c>
      <c r="F21" s="41">
        <f t="shared" ca="1" si="6"/>
        <v>42588</v>
      </c>
      <c r="G21" s="9">
        <v>18</v>
      </c>
    </row>
    <row r="22" spans="2:7" ht="15" x14ac:dyDescent="0.25">
      <c r="B22" s="23"/>
      <c r="C22" s="21" t="str">
        <f t="shared" ca="1" si="0"/>
        <v/>
      </c>
      <c r="D22" s="21" t="str">
        <f t="shared" ca="1" si="1"/>
        <v/>
      </c>
      <c r="E22" s="42" t="str">
        <f t="shared" ca="1" si="2"/>
        <v/>
      </c>
      <c r="F22" s="41">
        <f t="shared" ca="1" si="6"/>
        <v>42588</v>
      </c>
      <c r="G22" s="9">
        <v>18</v>
      </c>
    </row>
    <row r="23" spans="2:7" ht="15" x14ac:dyDescent="0.2">
      <c r="B23" s="31">
        <f ca="1">$E$1+3</f>
        <v>42588</v>
      </c>
      <c r="C23" s="25" t="str">
        <f t="shared" ca="1" si="0"/>
        <v/>
      </c>
      <c r="D23" s="25" t="str">
        <f t="shared" ca="1" si="1"/>
        <v/>
      </c>
      <c r="E23" s="43" t="str">
        <f t="shared" ca="1" si="2"/>
        <v/>
      </c>
      <c r="F23" s="41">
        <f t="shared" ca="1" si="6"/>
        <v>42588</v>
      </c>
      <c r="G23" s="9">
        <v>18</v>
      </c>
    </row>
    <row r="24" spans="2:7" ht="15" x14ac:dyDescent="0.25">
      <c r="B24" s="32" t="str">
        <f ca="1">TEXT($E$1+4,"jjjj")</f>
        <v>dimanche</v>
      </c>
      <c r="C24" s="21" t="str">
        <f t="shared" ca="1" si="0"/>
        <v/>
      </c>
      <c r="D24" s="21" t="str">
        <f t="shared" ca="1" si="1"/>
        <v/>
      </c>
      <c r="E24" s="42" t="str">
        <f t="shared" ca="1" si="2"/>
        <v/>
      </c>
      <c r="F24" s="41">
        <f ca="1">$E$1+4</f>
        <v>42589</v>
      </c>
      <c r="G24" s="9">
        <v>23</v>
      </c>
    </row>
    <row r="25" spans="2:7" ht="12" customHeight="1" x14ac:dyDescent="0.2">
      <c r="B25" s="89" t="str">
        <f ca="1">TEXT($E$1+4,"j-mmm")</f>
        <v>7-août</v>
      </c>
      <c r="C25" s="21" t="str">
        <f t="shared" ca="1" si="0"/>
        <v/>
      </c>
      <c r="D25" s="21" t="str">
        <f t="shared" ca="1" si="1"/>
        <v/>
      </c>
      <c r="E25" s="42" t="str">
        <f t="shared" ca="1" si="2"/>
        <v/>
      </c>
      <c r="F25" s="41">
        <f t="shared" ref="F25:F28" ca="1" si="7">$E$1+4</f>
        <v>42589</v>
      </c>
      <c r="G25" s="9">
        <v>23</v>
      </c>
    </row>
    <row r="26" spans="2:7" ht="12" customHeight="1" x14ac:dyDescent="0.2">
      <c r="B26" s="89"/>
      <c r="C26" s="21" t="str">
        <f t="shared" ca="1" si="0"/>
        <v/>
      </c>
      <c r="D26" s="21" t="str">
        <f t="shared" ca="1" si="1"/>
        <v/>
      </c>
      <c r="E26" s="42" t="str">
        <f t="shared" ca="1" si="2"/>
        <v/>
      </c>
      <c r="F26" s="41">
        <f t="shared" ca="1" si="7"/>
        <v>42589</v>
      </c>
      <c r="G26" s="9">
        <v>23</v>
      </c>
    </row>
    <row r="27" spans="2:7" ht="15" x14ac:dyDescent="0.25">
      <c r="B27" s="23"/>
      <c r="C27" s="21" t="str">
        <f t="shared" ca="1" si="0"/>
        <v/>
      </c>
      <c r="D27" s="21" t="str">
        <f t="shared" ca="1" si="1"/>
        <v/>
      </c>
      <c r="E27" s="42" t="str">
        <f t="shared" ca="1" si="2"/>
        <v/>
      </c>
      <c r="F27" s="41">
        <f t="shared" ca="1" si="7"/>
        <v>42589</v>
      </c>
      <c r="G27" s="9">
        <v>23</v>
      </c>
    </row>
    <row r="28" spans="2:7" ht="15" x14ac:dyDescent="0.2">
      <c r="B28" s="33">
        <f ca="1">$E$1+4</f>
        <v>42589</v>
      </c>
      <c r="C28" s="25" t="str">
        <f t="shared" ca="1" si="0"/>
        <v/>
      </c>
      <c r="D28" s="25" t="str">
        <f t="shared" ca="1" si="1"/>
        <v/>
      </c>
      <c r="E28" s="43" t="str">
        <f t="shared" ca="1" si="2"/>
        <v/>
      </c>
      <c r="F28" s="41">
        <f t="shared" ca="1" si="7"/>
        <v>42589</v>
      </c>
      <c r="G28" s="9">
        <v>23</v>
      </c>
    </row>
    <row r="29" spans="2:7" ht="15" x14ac:dyDescent="0.25">
      <c r="B29" s="30" t="str">
        <f ca="1">TEXT($E$1+5,"jjjj")</f>
        <v>lundi</v>
      </c>
      <c r="C29" s="21" t="str">
        <f t="shared" ca="1" si="0"/>
        <v/>
      </c>
      <c r="D29" s="21" t="str">
        <f t="shared" ca="1" si="1"/>
        <v/>
      </c>
      <c r="E29" s="42" t="str">
        <f t="shared" ca="1" si="2"/>
        <v/>
      </c>
      <c r="F29" s="41">
        <f ca="1">$E$1+5</f>
        <v>42590</v>
      </c>
      <c r="G29" s="9">
        <v>28</v>
      </c>
    </row>
    <row r="30" spans="2:7" ht="12" customHeight="1" x14ac:dyDescent="0.2">
      <c r="B30" s="89" t="str">
        <f ca="1">TEXT($E$1+5,"j-mmm")</f>
        <v>8-août</v>
      </c>
      <c r="C30" s="21" t="str">
        <f t="shared" ca="1" si="0"/>
        <v/>
      </c>
      <c r="D30" s="21" t="str">
        <f t="shared" ca="1" si="1"/>
        <v/>
      </c>
      <c r="E30" s="42" t="str">
        <f t="shared" ca="1" si="2"/>
        <v/>
      </c>
      <c r="F30" s="41">
        <f t="shared" ref="F30:F33" ca="1" si="8">$E$1+5</f>
        <v>42590</v>
      </c>
      <c r="G30" s="9">
        <v>28</v>
      </c>
    </row>
    <row r="31" spans="2:7" ht="12" customHeight="1" x14ac:dyDescent="0.2">
      <c r="B31" s="89"/>
      <c r="C31" s="21" t="str">
        <f t="shared" ca="1" si="0"/>
        <v/>
      </c>
      <c r="D31" s="21" t="str">
        <f t="shared" ca="1" si="1"/>
        <v/>
      </c>
      <c r="E31" s="42" t="str">
        <f t="shared" ca="1" si="2"/>
        <v/>
      </c>
      <c r="F31" s="41">
        <f t="shared" ca="1" si="8"/>
        <v>42590</v>
      </c>
      <c r="G31" s="9">
        <v>28</v>
      </c>
    </row>
    <row r="32" spans="2:7" ht="15" x14ac:dyDescent="0.25">
      <c r="B32" s="23"/>
      <c r="C32" s="21" t="str">
        <f t="shared" ca="1" si="0"/>
        <v/>
      </c>
      <c r="D32" s="21" t="str">
        <f t="shared" ca="1" si="1"/>
        <v/>
      </c>
      <c r="E32" s="42" t="str">
        <f t="shared" ca="1" si="2"/>
        <v/>
      </c>
      <c r="F32" s="41">
        <f t="shared" ca="1" si="8"/>
        <v>42590</v>
      </c>
      <c r="G32" s="9">
        <v>28</v>
      </c>
    </row>
    <row r="33" spans="2:7" ht="15" x14ac:dyDescent="0.2">
      <c r="B33" s="31">
        <f ca="1">$E$1+5</f>
        <v>42590</v>
      </c>
      <c r="C33" s="25" t="str">
        <f t="shared" ca="1" si="0"/>
        <v/>
      </c>
      <c r="D33" s="25" t="str">
        <f t="shared" ca="1" si="1"/>
        <v/>
      </c>
      <c r="E33" s="43" t="str">
        <f t="shared" ca="1" si="2"/>
        <v/>
      </c>
      <c r="F33" s="41">
        <f t="shared" ca="1" si="8"/>
        <v>42590</v>
      </c>
      <c r="G33" s="9">
        <v>28</v>
      </c>
    </row>
    <row r="34" spans="2:7" x14ac:dyDescent="0.2"/>
    <row r="35" spans="2:7" x14ac:dyDescent="0.2"/>
  </sheetData>
  <sheetProtection sheet="1" objects="1" scenarios="1" selectLockedCells="1"/>
  <mergeCells count="8">
    <mergeCell ref="C2:E2"/>
    <mergeCell ref="C3:E3"/>
    <mergeCell ref="B25:B26"/>
    <mergeCell ref="B30:B31"/>
    <mergeCell ref="B15:B16"/>
    <mergeCell ref="B20:B21"/>
    <mergeCell ref="B5:B6"/>
    <mergeCell ref="B10:B11"/>
  </mergeCells>
  <conditionalFormatting sqref="C4:E33">
    <cfRule type="expression" dxfId="10" priority="85">
      <formula>WEEKDAY($F4,2)&gt;5</formula>
    </cfRule>
  </conditionalFormatting>
  <conditionalFormatting sqref="C4:E33">
    <cfRule type="expression" dxfId="9" priority="92">
      <formula>COUNTIF(Fériés,$F4)&gt;0</formula>
    </cfRule>
  </conditionalFormatting>
  <dataValidations count="1">
    <dataValidation type="list" allowBlank="1" showInputMessage="1" showErrorMessage="1" sqref="C2:E2">
      <formula1>Salles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25" orientation="portrait" cellComments="atEnd" r:id="rId1"/>
  <headerFooter>
    <oddFooter>&amp;R&amp;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J35"/>
  <sheetViews>
    <sheetView showGridLines="0" showRowColHeaders="0" zoomScaleNormal="100" workbookViewId="0">
      <selection activeCell="C2" sqref="C2"/>
    </sheetView>
  </sheetViews>
  <sheetFormatPr baseColWidth="10" defaultColWidth="0" defaultRowHeight="12" customHeight="1" zeroHeight="1" x14ac:dyDescent="0.2"/>
  <cols>
    <col min="1" max="1" width="3.33203125" style="9" customWidth="1"/>
    <col min="2" max="2" width="5.83203125" style="34" customWidth="1"/>
    <col min="3" max="3" width="51" style="35" customWidth="1"/>
    <col min="4" max="4" width="4.1640625" style="35" hidden="1" customWidth="1"/>
    <col min="5" max="5" width="4" style="9" hidden="1" customWidth="1"/>
    <col min="6" max="6" width="3.6640625" style="9" hidden="1" customWidth="1"/>
    <col min="7" max="7" width="24.5" style="9" hidden="1" customWidth="1"/>
    <col min="8" max="8" width="23.6640625" style="9" customWidth="1"/>
    <col min="9" max="10" width="0" style="9" hidden="1" customWidth="1"/>
    <col min="11" max="11" width="4.1640625" style="9" hidden="1" customWidth="1"/>
    <col min="12" max="12" width="4" style="9" hidden="1" customWidth="1"/>
    <col min="13" max="13" width="3.6640625" style="9" hidden="1" customWidth="1"/>
    <col min="14" max="14" width="29" style="9" hidden="1" customWidth="1"/>
    <col min="15" max="17" width="0" style="9" hidden="1" customWidth="1"/>
    <col min="18" max="18" width="4.1640625" style="9" hidden="1" customWidth="1"/>
    <col min="19" max="19" width="4" style="9" hidden="1" customWidth="1"/>
    <col min="20" max="20" width="13.83203125" style="9" hidden="1" customWidth="1"/>
    <col min="21" max="21" width="28.5" style="9" hidden="1" customWidth="1"/>
    <col min="22" max="24" width="0" style="9" hidden="1" customWidth="1"/>
    <col min="25" max="25" width="4.1640625" style="9" hidden="1" customWidth="1"/>
    <col min="26" max="26" width="4" style="9" hidden="1" customWidth="1"/>
    <col min="27" max="27" width="13.83203125" style="9" hidden="1" customWidth="1"/>
    <col min="28" max="28" width="28.5" style="9" hidden="1" customWidth="1"/>
    <col min="29" max="31" width="0" style="9" hidden="1" customWidth="1"/>
    <col min="32" max="32" width="4.1640625" style="9" hidden="1" customWidth="1"/>
    <col min="33" max="33" width="4" style="9" hidden="1" customWidth="1"/>
    <col min="34" max="34" width="13.83203125" style="9" hidden="1" customWidth="1"/>
    <col min="35" max="35" width="28.5" style="9" hidden="1" customWidth="1"/>
    <col min="36" max="36" width="0" style="9" hidden="1" customWidth="1"/>
    <col min="37" max="16384" width="12" style="9" hidden="1"/>
  </cols>
  <sheetData>
    <row r="1" spans="2:8" ht="15.75" customHeight="1" x14ac:dyDescent="0.2">
      <c r="B1" s="9"/>
      <c r="C1" s="9"/>
      <c r="D1" s="9"/>
    </row>
    <row r="2" spans="2:8" ht="21" x14ac:dyDescent="0.35">
      <c r="B2" s="11"/>
      <c r="C2" s="82" t="s">
        <v>80</v>
      </c>
      <c r="D2" s="12"/>
      <c r="E2" s="12"/>
      <c r="F2" s="12"/>
      <c r="G2" s="12"/>
      <c r="H2" s="12"/>
    </row>
    <row r="3" spans="2:8" ht="21" x14ac:dyDescent="0.2">
      <c r="B3" s="14"/>
      <c r="C3" s="51">
        <f ca="1">TODAY()</f>
        <v>42585</v>
      </c>
      <c r="D3" s="15"/>
      <c r="E3" s="15"/>
      <c r="F3" s="15"/>
      <c r="G3" s="15"/>
      <c r="H3" s="16"/>
    </row>
    <row r="4" spans="2:8" x14ac:dyDescent="0.2">
      <c r="B4" s="56">
        <v>0.33333333333333331</v>
      </c>
      <c r="C4" s="45" t="str">
        <f t="shared" ref="C4:C33" ca="1" si="0">IFERROR(IF(INDEX(saisie,MATCH(G4,RechDateEtHeure,0),5)="Interne",INDEX(saisie,MATCH(G4,RechDateEtHeure,0),4)&amp;" : "&amp;INDEX(saisie,MATCH(G4,RechDateEtHeure,0),6),INDEX(saisie,MATCH(G4,RechDateEtHeure,0),4)&amp;" : "&amp;INDEX(saisie,MATCH(G4,RechDateEtHeure,0),5)&amp;" - "&amp;INDEX(saisie,MATCH(G4,RechDateEtHeure,0),6)),"")</f>
        <v/>
      </c>
      <c r="D4" s="19" t="str">
        <f t="shared" ref="D4:D33" ca="1" si="1">IFERROR(IF(C4&lt;&gt;"",INDEX(saisie,MATCH(G4,RechDateEtHeure,0),3),""),"")</f>
        <v/>
      </c>
      <c r="E4" s="19" t="str">
        <f ca="1">IF(AND(D4&lt;&gt;"",OR(D5="",D4&lt;&gt;D5)),D4,IF(E3&gt;=B4,E3,""))</f>
        <v/>
      </c>
      <c r="F4" s="19" t="str">
        <f t="shared" ref="F4:F33" ca="1" si="2">IFERROR(IF(C4&lt;&gt;"",INDEX(saisie,MATCH(G4,RechDateEtHeure,0),2),""),"")</f>
        <v/>
      </c>
      <c r="G4" s="19" t="str">
        <f ca="1">$C$2&amp;$C$3&amp;ROUND(B4,4)</f>
        <v>Salle 1425850,3333</v>
      </c>
      <c r="H4" s="19"/>
    </row>
    <row r="5" spans="2:8" x14ac:dyDescent="0.2">
      <c r="B5" s="57">
        <v>0.35416666666666669</v>
      </c>
      <c r="C5" s="46" t="str">
        <f t="shared" ca="1" si="0"/>
        <v/>
      </c>
      <c r="D5" s="19" t="str">
        <f t="shared" ca="1" si="1"/>
        <v/>
      </c>
      <c r="E5" s="19" t="str">
        <f t="shared" ref="E5:E33" ca="1" si="3">IF(AND(D5&lt;&gt;"",OR(D6="",D5&lt;&gt;D6)),D5,IF(E4&gt;=B5,E4,""))</f>
        <v/>
      </c>
      <c r="F5" s="19" t="str">
        <f t="shared" ca="1" si="2"/>
        <v/>
      </c>
      <c r="G5" s="19" t="str">
        <f t="shared" ref="G5:G33" ca="1" si="4">$C$2&amp;$C$3&amp;ROUND(B5,4)</f>
        <v>Salle 1425850,3542</v>
      </c>
      <c r="H5" s="19"/>
    </row>
    <row r="6" spans="2:8" x14ac:dyDescent="0.2">
      <c r="B6" s="58">
        <v>0.375</v>
      </c>
      <c r="C6" s="47" t="str">
        <f t="shared" ca="1" si="0"/>
        <v/>
      </c>
      <c r="D6" s="19" t="str">
        <f t="shared" ca="1" si="1"/>
        <v/>
      </c>
      <c r="E6" s="19" t="str">
        <f t="shared" ca="1" si="3"/>
        <v/>
      </c>
      <c r="F6" s="19" t="str">
        <f t="shared" ca="1" si="2"/>
        <v/>
      </c>
      <c r="G6" s="19" t="str">
        <f t="shared" ca="1" si="4"/>
        <v>Salle 1425850,375</v>
      </c>
      <c r="H6" s="19"/>
    </row>
    <row r="7" spans="2:8" x14ac:dyDescent="0.2">
      <c r="B7" s="57">
        <v>0.39583333333333331</v>
      </c>
      <c r="C7" s="46" t="str">
        <f t="shared" ca="1" si="0"/>
        <v/>
      </c>
      <c r="D7" s="19" t="str">
        <f t="shared" ca="1" si="1"/>
        <v/>
      </c>
      <c r="E7" s="19" t="str">
        <f t="shared" ca="1" si="3"/>
        <v/>
      </c>
      <c r="F7" s="19" t="str">
        <f t="shared" ca="1" si="2"/>
        <v/>
      </c>
      <c r="G7" s="19" t="str">
        <f t="shared" ca="1" si="4"/>
        <v>Salle 1425850,3958</v>
      </c>
      <c r="H7" s="19"/>
    </row>
    <row r="8" spans="2:8" x14ac:dyDescent="0.2">
      <c r="B8" s="53">
        <v>0.41666666666666669</v>
      </c>
      <c r="C8" s="47" t="str">
        <f t="shared" ca="1" si="0"/>
        <v/>
      </c>
      <c r="D8" s="19" t="str">
        <f t="shared" ca="1" si="1"/>
        <v/>
      </c>
      <c r="E8" s="19" t="str">
        <f t="shared" ca="1" si="3"/>
        <v/>
      </c>
      <c r="F8" s="19" t="str">
        <f t="shared" ca="1" si="2"/>
        <v/>
      </c>
      <c r="G8" s="19" t="str">
        <f t="shared" ca="1" si="4"/>
        <v>Salle 1425850,4167</v>
      </c>
      <c r="H8" s="19"/>
    </row>
    <row r="9" spans="2:8" x14ac:dyDescent="0.2">
      <c r="B9" s="52">
        <v>0.4375</v>
      </c>
      <c r="C9" s="46" t="str">
        <f t="shared" ca="1" si="0"/>
        <v/>
      </c>
      <c r="D9" s="19" t="str">
        <f t="shared" ca="1" si="1"/>
        <v/>
      </c>
      <c r="E9" s="19" t="str">
        <f t="shared" ca="1" si="3"/>
        <v/>
      </c>
      <c r="F9" s="19" t="str">
        <f t="shared" ca="1" si="2"/>
        <v/>
      </c>
      <c r="G9" s="19" t="str">
        <f t="shared" ca="1" si="4"/>
        <v>Salle 1425850,4375</v>
      </c>
      <c r="H9" s="19"/>
    </row>
    <row r="10" spans="2:8" x14ac:dyDescent="0.2">
      <c r="B10" s="53">
        <v>0.45833333333333331</v>
      </c>
      <c r="C10" s="47" t="str">
        <f t="shared" ca="1" si="0"/>
        <v/>
      </c>
      <c r="D10" s="19" t="str">
        <f t="shared" ca="1" si="1"/>
        <v/>
      </c>
      <c r="E10" s="19" t="str">
        <f t="shared" ca="1" si="3"/>
        <v/>
      </c>
      <c r="F10" s="19" t="str">
        <f t="shared" ca="1" si="2"/>
        <v/>
      </c>
      <c r="G10" s="19" t="str">
        <f t="shared" ca="1" si="4"/>
        <v>Salle 1425850,4583</v>
      </c>
      <c r="H10" s="19"/>
    </row>
    <row r="11" spans="2:8" x14ac:dyDescent="0.2">
      <c r="B11" s="52">
        <v>0.47916666666666669</v>
      </c>
      <c r="C11" s="46" t="str">
        <f t="shared" ca="1" si="0"/>
        <v/>
      </c>
      <c r="D11" s="19" t="str">
        <f t="shared" ca="1" si="1"/>
        <v/>
      </c>
      <c r="E11" s="19" t="str">
        <f t="shared" ca="1" si="3"/>
        <v/>
      </c>
      <c r="F11" s="19" t="str">
        <f t="shared" ca="1" si="2"/>
        <v/>
      </c>
      <c r="G11" s="19" t="str">
        <f t="shared" ca="1" si="4"/>
        <v>Salle 1425850,4792</v>
      </c>
      <c r="H11" s="19"/>
    </row>
    <row r="12" spans="2:8" x14ac:dyDescent="0.2">
      <c r="B12" s="53">
        <v>0.5</v>
      </c>
      <c r="C12" s="47" t="str">
        <f t="shared" ca="1" si="0"/>
        <v/>
      </c>
      <c r="D12" s="19" t="str">
        <f t="shared" ca="1" si="1"/>
        <v/>
      </c>
      <c r="E12" s="19" t="str">
        <f t="shared" ca="1" si="3"/>
        <v/>
      </c>
      <c r="F12" s="19" t="str">
        <f t="shared" ca="1" si="2"/>
        <v/>
      </c>
      <c r="G12" s="19" t="str">
        <f t="shared" ca="1" si="4"/>
        <v>Salle 1425850,5</v>
      </c>
      <c r="H12" s="19"/>
    </row>
    <row r="13" spans="2:8" x14ac:dyDescent="0.2">
      <c r="B13" s="52">
        <v>0.52083333333333337</v>
      </c>
      <c r="C13" s="46" t="str">
        <f t="shared" ca="1" si="0"/>
        <v/>
      </c>
      <c r="D13" s="19" t="str">
        <f t="shared" ca="1" si="1"/>
        <v/>
      </c>
      <c r="E13" s="19" t="str">
        <f t="shared" ca="1" si="3"/>
        <v/>
      </c>
      <c r="F13" s="19" t="str">
        <f t="shared" ca="1" si="2"/>
        <v/>
      </c>
      <c r="G13" s="19" t="str">
        <f t="shared" ca="1" si="4"/>
        <v>Salle 1425850,5208</v>
      </c>
      <c r="H13" s="19"/>
    </row>
    <row r="14" spans="2:8" x14ac:dyDescent="0.2">
      <c r="B14" s="53">
        <v>0.54166666666666663</v>
      </c>
      <c r="C14" s="47" t="str">
        <f t="shared" ca="1" si="0"/>
        <v/>
      </c>
      <c r="D14" s="19" t="str">
        <f t="shared" ca="1" si="1"/>
        <v/>
      </c>
      <c r="E14" s="19" t="str">
        <f t="shared" ca="1" si="3"/>
        <v/>
      </c>
      <c r="F14" s="19" t="str">
        <f t="shared" ca="1" si="2"/>
        <v/>
      </c>
      <c r="G14" s="19" t="str">
        <f t="shared" ca="1" si="4"/>
        <v>Salle 1425850,5417</v>
      </c>
      <c r="H14" s="19"/>
    </row>
    <row r="15" spans="2:8" x14ac:dyDescent="0.2">
      <c r="B15" s="52">
        <v>0.5625</v>
      </c>
      <c r="C15" s="46" t="str">
        <f t="shared" ca="1" si="0"/>
        <v/>
      </c>
      <c r="D15" s="19" t="str">
        <f t="shared" ca="1" si="1"/>
        <v/>
      </c>
      <c r="E15" s="19" t="str">
        <f t="shared" ca="1" si="3"/>
        <v/>
      </c>
      <c r="F15" s="19" t="str">
        <f t="shared" ca="1" si="2"/>
        <v/>
      </c>
      <c r="G15" s="19" t="str">
        <f t="shared" ca="1" si="4"/>
        <v>Salle 1425850,5625</v>
      </c>
      <c r="H15" s="19"/>
    </row>
    <row r="16" spans="2:8" x14ac:dyDescent="0.2">
      <c r="B16" s="53">
        <v>0.58333333333333337</v>
      </c>
      <c r="C16" s="47" t="str">
        <f t="shared" ca="1" si="0"/>
        <v/>
      </c>
      <c r="D16" s="19" t="str">
        <f t="shared" ca="1" si="1"/>
        <v/>
      </c>
      <c r="E16" s="19" t="str">
        <f t="shared" ca="1" si="3"/>
        <v/>
      </c>
      <c r="F16" s="19" t="str">
        <f t="shared" ca="1" si="2"/>
        <v/>
      </c>
      <c r="G16" s="19" t="str">
        <f t="shared" ca="1" si="4"/>
        <v>Salle 1425850,5833</v>
      </c>
      <c r="H16" s="19"/>
    </row>
    <row r="17" spans="2:8" x14ac:dyDescent="0.2">
      <c r="B17" s="52">
        <v>0.60416666666666663</v>
      </c>
      <c r="C17" s="46" t="str">
        <f t="shared" ca="1" si="0"/>
        <v/>
      </c>
      <c r="D17" s="19" t="str">
        <f t="shared" ca="1" si="1"/>
        <v/>
      </c>
      <c r="E17" s="19" t="str">
        <f t="shared" ca="1" si="3"/>
        <v/>
      </c>
      <c r="F17" s="19" t="str">
        <f t="shared" ca="1" si="2"/>
        <v/>
      </c>
      <c r="G17" s="19" t="str">
        <f t="shared" ca="1" si="4"/>
        <v>Salle 1425850,6042</v>
      </c>
      <c r="H17" s="19"/>
    </row>
    <row r="18" spans="2:8" x14ac:dyDescent="0.2">
      <c r="B18" s="53">
        <v>0.625</v>
      </c>
      <c r="C18" s="47" t="str">
        <f t="shared" ca="1" si="0"/>
        <v/>
      </c>
      <c r="D18" s="19" t="str">
        <f t="shared" ca="1" si="1"/>
        <v/>
      </c>
      <c r="E18" s="19" t="str">
        <f t="shared" ca="1" si="3"/>
        <v/>
      </c>
      <c r="F18" s="19" t="str">
        <f t="shared" ca="1" si="2"/>
        <v/>
      </c>
      <c r="G18" s="19" t="str">
        <f t="shared" ca="1" si="4"/>
        <v>Salle 1425850,625</v>
      </c>
      <c r="H18" s="19"/>
    </row>
    <row r="19" spans="2:8" x14ac:dyDescent="0.2">
      <c r="B19" s="52">
        <v>0.64583333333333337</v>
      </c>
      <c r="C19" s="46" t="str">
        <f t="shared" ca="1" si="0"/>
        <v/>
      </c>
      <c r="D19" s="19" t="str">
        <f t="shared" ca="1" si="1"/>
        <v/>
      </c>
      <c r="E19" s="19" t="str">
        <f t="shared" ca="1" si="3"/>
        <v/>
      </c>
      <c r="F19" s="19" t="str">
        <f t="shared" ca="1" si="2"/>
        <v/>
      </c>
      <c r="G19" s="19" t="str">
        <f t="shared" ca="1" si="4"/>
        <v>Salle 1425850,6458</v>
      </c>
      <c r="H19" s="19"/>
    </row>
    <row r="20" spans="2:8" x14ac:dyDescent="0.2">
      <c r="B20" s="53">
        <v>0.66666666666666663</v>
      </c>
      <c r="C20" s="47" t="str">
        <f t="shared" ca="1" si="0"/>
        <v/>
      </c>
      <c r="D20" s="19" t="str">
        <f t="shared" ca="1" si="1"/>
        <v/>
      </c>
      <c r="E20" s="19" t="str">
        <f t="shared" ca="1" si="3"/>
        <v/>
      </c>
      <c r="F20" s="19" t="str">
        <f t="shared" ca="1" si="2"/>
        <v/>
      </c>
      <c r="G20" s="19" t="str">
        <f t="shared" ca="1" si="4"/>
        <v>Salle 1425850,6667</v>
      </c>
      <c r="H20" s="19"/>
    </row>
    <row r="21" spans="2:8" x14ac:dyDescent="0.2">
      <c r="B21" s="52">
        <v>0.6875</v>
      </c>
      <c r="C21" s="46" t="str">
        <f t="shared" ca="1" si="0"/>
        <v/>
      </c>
      <c r="D21" s="19" t="str">
        <f t="shared" ca="1" si="1"/>
        <v/>
      </c>
      <c r="E21" s="19" t="str">
        <f t="shared" ca="1" si="3"/>
        <v/>
      </c>
      <c r="F21" s="19" t="str">
        <f t="shared" ca="1" si="2"/>
        <v/>
      </c>
      <c r="G21" s="19" t="str">
        <f t="shared" ca="1" si="4"/>
        <v>Salle 1425850,6875</v>
      </c>
      <c r="H21" s="19"/>
    </row>
    <row r="22" spans="2:8" x14ac:dyDescent="0.2">
      <c r="B22" s="53">
        <v>0.70833333333333337</v>
      </c>
      <c r="C22" s="47" t="str">
        <f t="shared" ca="1" si="0"/>
        <v/>
      </c>
      <c r="D22" s="19" t="str">
        <f t="shared" ca="1" si="1"/>
        <v/>
      </c>
      <c r="E22" s="19" t="str">
        <f t="shared" ca="1" si="3"/>
        <v/>
      </c>
      <c r="F22" s="19" t="str">
        <f t="shared" ca="1" si="2"/>
        <v/>
      </c>
      <c r="G22" s="19" t="str">
        <f t="shared" ca="1" si="4"/>
        <v>Salle 1425850,7083</v>
      </c>
      <c r="H22" s="19"/>
    </row>
    <row r="23" spans="2:8" x14ac:dyDescent="0.2">
      <c r="B23" s="52">
        <v>0.72916666666666663</v>
      </c>
      <c r="C23" s="46" t="str">
        <f t="shared" ca="1" si="0"/>
        <v/>
      </c>
      <c r="D23" s="19" t="str">
        <f t="shared" ca="1" si="1"/>
        <v/>
      </c>
      <c r="E23" s="19" t="str">
        <f t="shared" ca="1" si="3"/>
        <v/>
      </c>
      <c r="F23" s="19" t="str">
        <f t="shared" ca="1" si="2"/>
        <v/>
      </c>
      <c r="G23" s="19" t="str">
        <f t="shared" ca="1" si="4"/>
        <v>Salle 1425850,7292</v>
      </c>
      <c r="H23" s="19"/>
    </row>
    <row r="24" spans="2:8" x14ac:dyDescent="0.2">
      <c r="B24" s="53">
        <v>0.75</v>
      </c>
      <c r="C24" s="47" t="str">
        <f t="shared" ca="1" si="0"/>
        <v/>
      </c>
      <c r="D24" s="19" t="str">
        <f t="shared" ca="1" si="1"/>
        <v/>
      </c>
      <c r="E24" s="19" t="str">
        <f t="shared" ca="1" si="3"/>
        <v/>
      </c>
      <c r="F24" s="19" t="str">
        <f t="shared" ca="1" si="2"/>
        <v/>
      </c>
      <c r="G24" s="19" t="str">
        <f t="shared" ca="1" si="4"/>
        <v>Salle 1425850,75</v>
      </c>
      <c r="H24" s="19"/>
    </row>
    <row r="25" spans="2:8" x14ac:dyDescent="0.2">
      <c r="B25" s="52">
        <v>0.77083333333333337</v>
      </c>
      <c r="C25" s="46" t="str">
        <f t="shared" ca="1" si="0"/>
        <v/>
      </c>
      <c r="D25" s="19" t="str">
        <f t="shared" ca="1" si="1"/>
        <v/>
      </c>
      <c r="E25" s="19" t="str">
        <f t="shared" ca="1" si="3"/>
        <v/>
      </c>
      <c r="F25" s="19" t="str">
        <f t="shared" ca="1" si="2"/>
        <v/>
      </c>
      <c r="G25" s="19" t="str">
        <f t="shared" ca="1" si="4"/>
        <v>Salle 1425850,7708</v>
      </c>
      <c r="H25" s="19"/>
    </row>
    <row r="26" spans="2:8" x14ac:dyDescent="0.2">
      <c r="B26" s="53">
        <v>0.79166666666666663</v>
      </c>
      <c r="C26" s="47" t="str">
        <f t="shared" ca="1" si="0"/>
        <v/>
      </c>
      <c r="D26" s="19" t="str">
        <f t="shared" ca="1" si="1"/>
        <v/>
      </c>
      <c r="E26" s="19" t="str">
        <f t="shared" ca="1" si="3"/>
        <v/>
      </c>
      <c r="F26" s="19" t="str">
        <f t="shared" ca="1" si="2"/>
        <v/>
      </c>
      <c r="G26" s="19" t="str">
        <f t="shared" ca="1" si="4"/>
        <v>Salle 1425850,7917</v>
      </c>
      <c r="H26" s="19"/>
    </row>
    <row r="27" spans="2:8" x14ac:dyDescent="0.2">
      <c r="B27" s="52">
        <v>0.8125</v>
      </c>
      <c r="C27" s="46" t="str">
        <f t="shared" ca="1" si="0"/>
        <v/>
      </c>
      <c r="D27" s="19" t="str">
        <f t="shared" ca="1" si="1"/>
        <v/>
      </c>
      <c r="E27" s="19" t="str">
        <f t="shared" ca="1" si="3"/>
        <v/>
      </c>
      <c r="F27" s="19" t="str">
        <f t="shared" ca="1" si="2"/>
        <v/>
      </c>
      <c r="G27" s="19" t="str">
        <f t="shared" ca="1" si="4"/>
        <v>Salle 1425850,8125</v>
      </c>
    </row>
    <row r="28" spans="2:8" x14ac:dyDescent="0.2">
      <c r="B28" s="53">
        <v>0.83333333333333304</v>
      </c>
      <c r="C28" s="47" t="str">
        <f t="shared" ca="1" si="0"/>
        <v/>
      </c>
      <c r="D28" s="19" t="str">
        <f t="shared" ca="1" si="1"/>
        <v/>
      </c>
      <c r="E28" s="19" t="str">
        <f t="shared" ca="1" si="3"/>
        <v/>
      </c>
      <c r="F28" s="19" t="str">
        <f t="shared" ca="1" si="2"/>
        <v/>
      </c>
      <c r="G28" s="19" t="str">
        <f t="shared" ca="1" si="4"/>
        <v>Salle 1425850,8333</v>
      </c>
    </row>
    <row r="29" spans="2:8" x14ac:dyDescent="0.2">
      <c r="B29" s="52">
        <v>0.85416666666666596</v>
      </c>
      <c r="C29" s="46" t="str">
        <f t="shared" ca="1" si="0"/>
        <v/>
      </c>
      <c r="D29" s="19" t="str">
        <f t="shared" ca="1" si="1"/>
        <v/>
      </c>
      <c r="E29" s="19" t="str">
        <f t="shared" ca="1" si="3"/>
        <v/>
      </c>
      <c r="F29" s="19" t="str">
        <f t="shared" ca="1" si="2"/>
        <v/>
      </c>
      <c r="G29" s="19" t="str">
        <f t="shared" ca="1" si="4"/>
        <v>Salle 1425850,8542</v>
      </c>
    </row>
    <row r="30" spans="2:8" x14ac:dyDescent="0.2">
      <c r="B30" s="53">
        <v>0.874999999999999</v>
      </c>
      <c r="C30" s="47" t="str">
        <f t="shared" ca="1" si="0"/>
        <v/>
      </c>
      <c r="D30" s="19" t="str">
        <f t="shared" ca="1" si="1"/>
        <v/>
      </c>
      <c r="E30" s="19" t="str">
        <f t="shared" ca="1" si="3"/>
        <v/>
      </c>
      <c r="F30" s="19" t="str">
        <f t="shared" ca="1" si="2"/>
        <v/>
      </c>
      <c r="G30" s="19" t="str">
        <f t="shared" ca="1" si="4"/>
        <v>Salle 1425850,875</v>
      </c>
    </row>
    <row r="31" spans="2:8" x14ac:dyDescent="0.2">
      <c r="B31" s="52">
        <v>0.89583333333333304</v>
      </c>
      <c r="C31" s="46" t="str">
        <f t="shared" ca="1" si="0"/>
        <v/>
      </c>
      <c r="D31" s="19" t="str">
        <f t="shared" ca="1" si="1"/>
        <v/>
      </c>
      <c r="E31" s="19" t="str">
        <f t="shared" ca="1" si="3"/>
        <v/>
      </c>
      <c r="F31" s="19" t="str">
        <f t="shared" ca="1" si="2"/>
        <v/>
      </c>
      <c r="G31" s="19" t="str">
        <f t="shared" ca="1" si="4"/>
        <v>Salle 1425850,8958</v>
      </c>
    </row>
    <row r="32" spans="2:8" x14ac:dyDescent="0.2">
      <c r="B32" s="53">
        <v>0.91666666666666596</v>
      </c>
      <c r="C32" s="47" t="str">
        <f t="shared" ca="1" si="0"/>
        <v/>
      </c>
      <c r="D32" s="19" t="str">
        <f t="shared" ca="1" si="1"/>
        <v/>
      </c>
      <c r="E32" s="19" t="str">
        <f t="shared" ca="1" si="3"/>
        <v/>
      </c>
      <c r="F32" s="19" t="str">
        <f t="shared" ca="1" si="2"/>
        <v/>
      </c>
      <c r="G32" s="19" t="str">
        <f t="shared" ca="1" si="4"/>
        <v>Salle 1425850,9167</v>
      </c>
    </row>
    <row r="33" spans="2:7" x14ac:dyDescent="0.2">
      <c r="B33" s="54">
        <v>0.937499999999999</v>
      </c>
      <c r="C33" s="48" t="str">
        <f t="shared" ca="1" si="0"/>
        <v/>
      </c>
      <c r="D33" s="19" t="str">
        <f t="shared" ca="1" si="1"/>
        <v/>
      </c>
      <c r="E33" s="19" t="str">
        <f t="shared" ca="1" si="3"/>
        <v/>
      </c>
      <c r="F33" s="19" t="str">
        <f t="shared" ca="1" si="2"/>
        <v/>
      </c>
      <c r="G33" s="19" t="str">
        <f t="shared" ca="1" si="4"/>
        <v>Salle 1425850,9375</v>
      </c>
    </row>
    <row r="34" spans="2:7" x14ac:dyDescent="0.2"/>
    <row r="35" spans="2:7" x14ac:dyDescent="0.2"/>
  </sheetData>
  <sheetProtection sheet="1" objects="1" scenarios="1" selectLockedCells="1"/>
  <conditionalFormatting sqref="B9:B33">
    <cfRule type="expression" dxfId="8" priority="40">
      <formula>B9=F9</formula>
    </cfRule>
    <cfRule type="expression" dxfId="7" priority="45">
      <formula>OR(TEXT(DATEVALUE(Valdate),"jjjj")="samedi",TEXT(DATEVALUE(Valdate),"jjjj")="dimanche")</formula>
    </cfRule>
  </conditionalFormatting>
  <conditionalFormatting sqref="B9:B33">
    <cfRule type="expression" dxfId="6" priority="43">
      <formula>B9=E9</formula>
    </cfRule>
    <cfRule type="expression" dxfId="5" priority="44">
      <formula>E9&lt;&gt;""</formula>
    </cfRule>
  </conditionalFormatting>
  <conditionalFormatting sqref="C4:C33">
    <cfRule type="expression" dxfId="4" priority="41">
      <formula>OR(TEXT(DATEVALUE(Valdate),"jjjj")="samedi",TEXT(DATEVALUE(Valdate),"jjjj")="dimanche")</formula>
    </cfRule>
    <cfRule type="expression" dxfId="3" priority="42">
      <formula>OR(Fériés=$F$3,JoursFériés2014=$F$3,JoursFériés2015=$F$3)</formula>
    </cfRule>
  </conditionalFormatting>
  <conditionalFormatting sqref="B4:B32">
    <cfRule type="expression" dxfId="2" priority="37">
      <formula>B4=F4</formula>
    </cfRule>
    <cfRule type="expression" dxfId="1" priority="38">
      <formula>E4&lt;&gt;""</formula>
    </cfRule>
    <cfRule type="expression" dxfId="0" priority="39">
      <formula>ROUND(B4,4)=ROUND(E4,4)</formula>
    </cfRule>
  </conditionalFormatting>
  <dataValidations count="1">
    <dataValidation type="list" allowBlank="1" showInputMessage="1" showErrorMessage="1" sqref="C2">
      <formula1>Salles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40" orientation="portrait" cellComments="atEnd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2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Menu</vt:lpstr>
      <vt:lpstr>Calendrier</vt:lpstr>
      <vt:lpstr>Données</vt:lpstr>
      <vt:lpstr>BD_CAL</vt:lpstr>
      <vt:lpstr>day</vt:lpstr>
      <vt:lpstr>Month</vt:lpstr>
      <vt:lpstr>week</vt:lpstr>
      <vt:lpstr>week viewer</vt:lpstr>
      <vt:lpstr>day viewer</vt:lpstr>
      <vt:lpstr>Feuil1</vt:lpstr>
      <vt:lpstr>Fériés</vt:lpstr>
      <vt:lpstr>HorairesBis</vt:lpstr>
      <vt:lpstr>day!Zone_d_impression</vt:lpstr>
      <vt:lpstr>'day viewer'!Zone_d_impression</vt:lpstr>
      <vt:lpstr>Menu!Zone_d_impression</vt:lpstr>
      <vt:lpstr>week!Zone_d_impression</vt:lpstr>
      <vt:lpstr>'week viewer'!Zone_d_impression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BEAUDUSSEAU Mickael</dc:creator>
  <cp:lastModifiedBy>leakim</cp:lastModifiedBy>
  <cp:lastPrinted>2015-07-21T06:37:47Z</cp:lastPrinted>
  <dcterms:created xsi:type="dcterms:W3CDTF">2013-10-15T10:56:43Z</dcterms:created>
  <dcterms:modified xsi:type="dcterms:W3CDTF">2016-08-03T01:36:03Z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