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515" windowHeight="13095" activeTab="2"/>
  </bookViews>
  <sheets>
    <sheet name="PREV TRESO" sheetId="1" r:id="rId1"/>
    <sheet name="Feuil1" sheetId="2" r:id="rId2"/>
    <sheet name="Feuil2" sheetId="3" r:id="rId3"/>
  </sheets>
  <calcPr calcId="125725"/>
</workbook>
</file>

<file path=xl/calcChain.xml><?xml version="1.0" encoding="utf-8"?>
<calcChain xmlns="http://schemas.openxmlformats.org/spreadsheetml/2006/main">
  <c r="D20" i="3"/>
  <c r="G1" i="2"/>
  <c r="I1" s="1"/>
  <c r="G4"/>
  <c r="I4" s="1"/>
  <c r="G3"/>
  <c r="I3" s="1"/>
  <c r="G5"/>
  <c r="I5" s="1"/>
  <c r="G6"/>
  <c r="I6" s="1"/>
  <c r="G8"/>
  <c r="I8" s="1"/>
  <c r="G7"/>
  <c r="I7" s="1"/>
  <c r="G9"/>
  <c r="I9" s="1"/>
  <c r="G10"/>
  <c r="I10" s="1"/>
  <c r="G11"/>
  <c r="I11" s="1"/>
  <c r="G12"/>
  <c r="I12" s="1"/>
  <c r="G13"/>
  <c r="I13" s="1"/>
  <c r="G14"/>
  <c r="I14" s="1"/>
  <c r="G15"/>
  <c r="I15" s="1"/>
  <c r="G16"/>
  <c r="I16" s="1"/>
  <c r="G25"/>
  <c r="I25" s="1"/>
  <c r="G23"/>
  <c r="I23" s="1"/>
  <c r="G24"/>
  <c r="I24" s="1"/>
  <c r="G26"/>
  <c r="I26" s="1"/>
  <c r="G17"/>
  <c r="I17" s="1"/>
  <c r="G18"/>
  <c r="I18" s="1"/>
  <c r="G19"/>
  <c r="I19" s="1"/>
  <c r="G21"/>
  <c r="I21" s="1"/>
  <c r="G22"/>
  <c r="I22" s="1"/>
  <c r="G20"/>
  <c r="I20" s="1"/>
  <c r="G27"/>
  <c r="I27" s="1"/>
  <c r="G31"/>
  <c r="I31" s="1"/>
  <c r="G28"/>
  <c r="I28" s="1"/>
  <c r="G29"/>
  <c r="I29" s="1"/>
  <c r="G30"/>
  <c r="I30" s="1"/>
  <c r="G32"/>
  <c r="I32" s="1"/>
  <c r="G33"/>
  <c r="I33" s="1"/>
  <c r="G36"/>
  <c r="I36" s="1"/>
  <c r="G34"/>
  <c r="I34" s="1"/>
  <c r="G35"/>
  <c r="I35" s="1"/>
  <c r="G37"/>
  <c r="I37" s="1"/>
  <c r="G38"/>
  <c r="I38" s="1"/>
  <c r="G39"/>
  <c r="I39" s="1"/>
  <c r="G40"/>
  <c r="I40" s="1"/>
  <c r="G41"/>
  <c r="I41" s="1"/>
  <c r="G48"/>
  <c r="I48" s="1"/>
  <c r="G42"/>
  <c r="I42" s="1"/>
  <c r="G43"/>
  <c r="I43" s="1"/>
  <c r="G44"/>
  <c r="I44" s="1"/>
  <c r="G45"/>
  <c r="I45" s="1"/>
  <c r="G46"/>
  <c r="I46" s="1"/>
  <c r="G47"/>
  <c r="I47" s="1"/>
  <c r="G49"/>
  <c r="I49" s="1"/>
  <c r="G54"/>
  <c r="I54" s="1"/>
  <c r="G63"/>
  <c r="I63" s="1"/>
  <c r="G55"/>
  <c r="I55" s="1"/>
  <c r="G59"/>
  <c r="I59" s="1"/>
  <c r="G56"/>
  <c r="I56" s="1"/>
  <c r="G64"/>
  <c r="I64" s="1"/>
  <c r="G51"/>
  <c r="I51" s="1"/>
  <c r="G60"/>
  <c r="I60" s="1"/>
  <c r="G57"/>
  <c r="I57" s="1"/>
  <c r="G58"/>
  <c r="I58" s="1"/>
  <c r="G61"/>
  <c r="I61" s="1"/>
  <c r="G52"/>
  <c r="I52" s="1"/>
  <c r="G62"/>
  <c r="I62" s="1"/>
  <c r="G50"/>
  <c r="I50" s="1"/>
  <c r="G53"/>
  <c r="I53" s="1"/>
  <c r="G65"/>
  <c r="I65" s="1"/>
  <c r="G67"/>
  <c r="I67" s="1"/>
  <c r="G68"/>
  <c r="I68" s="1"/>
  <c r="G66"/>
  <c r="I66" s="1"/>
  <c r="G69"/>
  <c r="I69" s="1"/>
  <c r="G70"/>
  <c r="I70" s="1"/>
  <c r="G71"/>
  <c r="I71" s="1"/>
  <c r="G80"/>
  <c r="I80" s="1"/>
  <c r="G72"/>
  <c r="I72" s="1"/>
  <c r="G73"/>
  <c r="I73" s="1"/>
  <c r="G74"/>
  <c r="I74" s="1"/>
  <c r="G75"/>
  <c r="I75" s="1"/>
  <c r="G76"/>
  <c r="I76" s="1"/>
  <c r="G77"/>
  <c r="I77" s="1"/>
  <c r="G78"/>
  <c r="I78" s="1"/>
  <c r="G79"/>
  <c r="I79" s="1"/>
  <c r="G84"/>
  <c r="I84" s="1"/>
  <c r="G85"/>
  <c r="I85" s="1"/>
  <c r="G86"/>
  <c r="I86" s="1"/>
  <c r="G87"/>
  <c r="I87" s="1"/>
  <c r="G81"/>
  <c r="I81" s="1"/>
  <c r="G82"/>
  <c r="I82" s="1"/>
  <c r="G83"/>
  <c r="I83" s="1"/>
  <c r="G88"/>
  <c r="I88" s="1"/>
  <c r="G89"/>
  <c r="I89" s="1"/>
  <c r="G90"/>
  <c r="I90" s="1"/>
  <c r="G91"/>
  <c r="I91" s="1"/>
  <c r="G92"/>
  <c r="I92" s="1"/>
  <c r="G93"/>
  <c r="I93" s="1"/>
  <c r="G94"/>
  <c r="I94" s="1"/>
  <c r="G95"/>
  <c r="I95" s="1"/>
  <c r="G96"/>
  <c r="I96" s="1"/>
  <c r="G97"/>
  <c r="I97" s="1"/>
  <c r="G98"/>
  <c r="I98" s="1"/>
  <c r="G99"/>
  <c r="I99" s="1"/>
  <c r="G100"/>
  <c r="I100" s="1"/>
  <c r="G101"/>
  <c r="I101" s="1"/>
  <c r="G102"/>
  <c r="I102" s="1"/>
  <c r="G103"/>
  <c r="I103" s="1"/>
  <c r="G104"/>
  <c r="I104" s="1"/>
  <c r="G105"/>
  <c r="I105" s="1"/>
  <c r="G106"/>
  <c r="I106" s="1"/>
  <c r="G107"/>
  <c r="I107" s="1"/>
  <c r="G108"/>
  <c r="I108" s="1"/>
  <c r="G109"/>
  <c r="I109" s="1"/>
  <c r="G110"/>
  <c r="I110" s="1"/>
  <c r="G111"/>
  <c r="I111" s="1"/>
  <c r="G112"/>
  <c r="I112" s="1"/>
  <c r="G113"/>
  <c r="I113" s="1"/>
  <c r="G114"/>
  <c r="I114" s="1"/>
  <c r="G115"/>
  <c r="I115" s="1"/>
  <c r="G116"/>
  <c r="I116" s="1"/>
  <c r="G117"/>
  <c r="I117" s="1"/>
  <c r="G118"/>
  <c r="I118" s="1"/>
  <c r="G119"/>
  <c r="I119" s="1"/>
  <c r="G121"/>
  <c r="I121" s="1"/>
  <c r="G131"/>
  <c r="I131" s="1"/>
  <c r="G132"/>
  <c r="I132" s="1"/>
  <c r="G126"/>
  <c r="I126" s="1"/>
  <c r="G122"/>
  <c r="I122" s="1"/>
  <c r="G124"/>
  <c r="I124" s="1"/>
  <c r="G129"/>
  <c r="I129" s="1"/>
  <c r="G130"/>
  <c r="I130" s="1"/>
  <c r="G125"/>
  <c r="I125" s="1"/>
  <c r="G127"/>
  <c r="I127" s="1"/>
  <c r="G123"/>
  <c r="I123" s="1"/>
  <c r="G128"/>
  <c r="I128" s="1"/>
  <c r="G138"/>
  <c r="I138" s="1"/>
  <c r="G133"/>
  <c r="I133" s="1"/>
  <c r="G139"/>
  <c r="I139" s="1"/>
  <c r="G143"/>
  <c r="I143" s="1"/>
  <c r="G140"/>
  <c r="I140" s="1"/>
  <c r="G141"/>
  <c r="I141" s="1"/>
  <c r="G134"/>
  <c r="I134" s="1"/>
  <c r="G135"/>
  <c r="I135" s="1"/>
  <c r="G136"/>
  <c r="I136" s="1"/>
  <c r="G142"/>
  <c r="I142" s="1"/>
  <c r="G137"/>
  <c r="I137" s="1"/>
  <c r="G144"/>
  <c r="I144" s="1"/>
  <c r="G145"/>
  <c r="I145" s="1"/>
  <c r="G146"/>
  <c r="I146" s="1"/>
  <c r="G149"/>
  <c r="I149" s="1"/>
  <c r="G147"/>
  <c r="I147" s="1"/>
  <c r="G148"/>
  <c r="I148" s="1"/>
  <c r="G154"/>
  <c r="I154" s="1"/>
  <c r="G150"/>
  <c r="I150" s="1"/>
  <c r="G151"/>
  <c r="I151" s="1"/>
  <c r="G156"/>
  <c r="I156" s="1"/>
  <c r="G155"/>
  <c r="I155" s="1"/>
  <c r="G152"/>
  <c r="I152" s="1"/>
  <c r="G157"/>
  <c r="I157" s="1"/>
  <c r="G153"/>
  <c r="I153" s="1"/>
  <c r="G158"/>
  <c r="I158" s="1"/>
  <c r="G159"/>
  <c r="I159" s="1"/>
  <c r="G160"/>
  <c r="I160" s="1"/>
  <c r="G161"/>
  <c r="I161" s="1"/>
  <c r="G162"/>
  <c r="I162" s="1"/>
  <c r="G164"/>
  <c r="I164" s="1"/>
  <c r="G163"/>
  <c r="I163" s="1"/>
  <c r="G165"/>
  <c r="I165" s="1"/>
  <c r="G166"/>
  <c r="I166" s="1"/>
  <c r="G198"/>
  <c r="I198" s="1"/>
  <c r="G199"/>
  <c r="I199" s="1"/>
  <c r="G200"/>
  <c r="I200" s="1"/>
  <c r="G201"/>
  <c r="I201" s="1"/>
  <c r="G202"/>
  <c r="I202" s="1"/>
  <c r="G203"/>
  <c r="I203" s="1"/>
  <c r="G204"/>
  <c r="I204" s="1"/>
  <c r="G169"/>
  <c r="I169" s="1"/>
  <c r="G247"/>
  <c r="I247" s="1"/>
  <c r="G248"/>
  <c r="I248" s="1"/>
  <c r="G249"/>
  <c r="I249" s="1"/>
  <c r="G250"/>
  <c r="I250" s="1"/>
  <c r="G251"/>
  <c r="I251" s="1"/>
  <c r="G252"/>
  <c r="I252" s="1"/>
  <c r="G253"/>
  <c r="I253" s="1"/>
  <c r="G254"/>
  <c r="I254" s="1"/>
  <c r="G255"/>
  <c r="I255" s="1"/>
  <c r="G205"/>
  <c r="I205" s="1"/>
  <c r="G206"/>
  <c r="I206" s="1"/>
  <c r="G207"/>
  <c r="I207" s="1"/>
  <c r="G208"/>
  <c r="I208" s="1"/>
  <c r="G209"/>
  <c r="I209" s="1"/>
  <c r="G210"/>
  <c r="I210" s="1"/>
  <c r="G211"/>
  <c r="I211" s="1"/>
  <c r="G212"/>
  <c r="I212" s="1"/>
  <c r="G213"/>
  <c r="I213" s="1"/>
  <c r="G179"/>
  <c r="I179" s="1"/>
  <c r="G180"/>
  <c r="I180" s="1"/>
  <c r="G256"/>
  <c r="I256" s="1"/>
  <c r="G257"/>
  <c r="I257" s="1"/>
  <c r="G258"/>
  <c r="I258" s="1"/>
  <c r="G259"/>
  <c r="I259" s="1"/>
  <c r="G260"/>
  <c r="I260" s="1"/>
  <c r="G261"/>
  <c r="I261" s="1"/>
  <c r="G262"/>
  <c r="I262" s="1"/>
  <c r="G214"/>
  <c r="I214" s="1"/>
  <c r="G215"/>
  <c r="I215" s="1"/>
  <c r="G216"/>
  <c r="I216" s="1"/>
  <c r="G217"/>
  <c r="I217" s="1"/>
  <c r="G218"/>
  <c r="I218" s="1"/>
  <c r="G219"/>
  <c r="I219" s="1"/>
  <c r="G220"/>
  <c r="I220" s="1"/>
  <c r="G221"/>
  <c r="I221" s="1"/>
  <c r="G222"/>
  <c r="I222" s="1"/>
  <c r="G170"/>
  <c r="I170" s="1"/>
  <c r="G171"/>
  <c r="I171" s="1"/>
  <c r="G172"/>
  <c r="I172" s="1"/>
  <c r="G173"/>
  <c r="I173" s="1"/>
  <c r="G174"/>
  <c r="I174" s="1"/>
  <c r="G175"/>
  <c r="I175" s="1"/>
  <c r="G176"/>
  <c r="I176" s="1"/>
  <c r="G177"/>
  <c r="I177" s="1"/>
  <c r="G178"/>
  <c r="I178" s="1"/>
  <c r="G223"/>
  <c r="I223" s="1"/>
  <c r="G224"/>
  <c r="I224" s="1"/>
  <c r="G225"/>
  <c r="I225" s="1"/>
  <c r="G226"/>
  <c r="I226" s="1"/>
  <c r="G227"/>
  <c r="I227" s="1"/>
  <c r="G228"/>
  <c r="I228" s="1"/>
  <c r="G229"/>
  <c r="I229" s="1"/>
  <c r="G230"/>
  <c r="I230" s="1"/>
  <c r="G231"/>
  <c r="I231" s="1"/>
  <c r="G181"/>
  <c r="I181" s="1"/>
  <c r="G182"/>
  <c r="I182" s="1"/>
  <c r="G183"/>
  <c r="I183" s="1"/>
  <c r="G184"/>
  <c r="I184" s="1"/>
  <c r="G185"/>
  <c r="I185" s="1"/>
  <c r="G186"/>
  <c r="I186" s="1"/>
  <c r="G187"/>
  <c r="I187" s="1"/>
  <c r="G188"/>
  <c r="I188" s="1"/>
  <c r="G189"/>
  <c r="I189" s="1"/>
  <c r="G232"/>
  <c r="I232" s="1"/>
  <c r="G233"/>
  <c r="I233" s="1"/>
  <c r="G234"/>
  <c r="I234" s="1"/>
  <c r="G235"/>
  <c r="I235" s="1"/>
  <c r="G236"/>
  <c r="I236" s="1"/>
  <c r="G237"/>
  <c r="I237" s="1"/>
  <c r="G238"/>
  <c r="I238" s="1"/>
  <c r="G239"/>
  <c r="I239" s="1"/>
  <c r="G190"/>
  <c r="I190" s="1"/>
  <c r="G191"/>
  <c r="I191" s="1"/>
  <c r="G192"/>
  <c r="I192" s="1"/>
  <c r="G193"/>
  <c r="I193" s="1"/>
  <c r="G194"/>
  <c r="I194" s="1"/>
  <c r="G195"/>
  <c r="I195" s="1"/>
  <c r="G196"/>
  <c r="I196" s="1"/>
  <c r="G197"/>
  <c r="I197" s="1"/>
  <c r="G167"/>
  <c r="I167" s="1"/>
  <c r="G240"/>
  <c r="I240" s="1"/>
  <c r="G241"/>
  <c r="I241" s="1"/>
  <c r="G242"/>
  <c r="I242" s="1"/>
  <c r="G243"/>
  <c r="I243" s="1"/>
  <c r="G168"/>
  <c r="I168" s="1"/>
  <c r="G244"/>
  <c r="I244" s="1"/>
  <c r="G245"/>
  <c r="I245" s="1"/>
  <c r="G246"/>
  <c r="I246" s="1"/>
  <c r="G263"/>
  <c r="I263" s="1"/>
  <c r="G273"/>
  <c r="I273" s="1"/>
  <c r="G274"/>
  <c r="I274" s="1"/>
  <c r="G276"/>
  <c r="I276" s="1"/>
  <c r="G266"/>
  <c r="I266" s="1"/>
  <c r="G267"/>
  <c r="I267" s="1"/>
  <c r="G268"/>
  <c r="I268" s="1"/>
  <c r="G275"/>
  <c r="I275" s="1"/>
  <c r="G264"/>
  <c r="I264" s="1"/>
  <c r="G272"/>
  <c r="I272" s="1"/>
  <c r="G269"/>
  <c r="I269" s="1"/>
  <c r="G270"/>
  <c r="I270" s="1"/>
  <c r="G271"/>
  <c r="I271" s="1"/>
  <c r="G265"/>
  <c r="I265" s="1"/>
  <c r="G277"/>
  <c r="I277" s="1"/>
  <c r="G278"/>
  <c r="I278" s="1"/>
  <c r="G279"/>
  <c r="I279" s="1"/>
  <c r="G280"/>
  <c r="I280" s="1"/>
  <c r="G281"/>
  <c r="I281" s="1"/>
  <c r="G282"/>
  <c r="I282" s="1"/>
  <c r="G283"/>
  <c r="I283" s="1"/>
  <c r="G284"/>
  <c r="I284" s="1"/>
  <c r="G285"/>
  <c r="I285" s="1"/>
  <c r="G286"/>
  <c r="I286" s="1"/>
  <c r="G287"/>
  <c r="I287" s="1"/>
  <c r="G288"/>
  <c r="I288" s="1"/>
  <c r="G289"/>
  <c r="I289" s="1"/>
  <c r="G290"/>
  <c r="I290" s="1"/>
  <c r="G291"/>
  <c r="I291" s="1"/>
  <c r="G292"/>
  <c r="I292" s="1"/>
  <c r="G295"/>
  <c r="I295" s="1"/>
  <c r="G294"/>
  <c r="I294" s="1"/>
  <c r="G293"/>
  <c r="I293" s="1"/>
  <c r="G298"/>
  <c r="I298" s="1"/>
  <c r="G296"/>
  <c r="I296" s="1"/>
  <c r="G297"/>
  <c r="I297" s="1"/>
  <c r="G299"/>
  <c r="I299" s="1"/>
  <c r="G300"/>
  <c r="I300" s="1"/>
  <c r="G301"/>
  <c r="I301" s="1"/>
  <c r="G302"/>
  <c r="I302" s="1"/>
  <c r="G303"/>
  <c r="I303" s="1"/>
  <c r="G304"/>
  <c r="I304" s="1"/>
  <c r="G305"/>
  <c r="I305" s="1"/>
  <c r="G306"/>
  <c r="I306" s="1"/>
  <c r="G307"/>
  <c r="I307" s="1"/>
  <c r="G308"/>
  <c r="I308" s="1"/>
  <c r="G309"/>
  <c r="I309" s="1"/>
  <c r="G310"/>
  <c r="I310" s="1"/>
  <c r="G311"/>
  <c r="I311" s="1"/>
  <c r="G313"/>
  <c r="I313" s="1"/>
  <c r="G314"/>
  <c r="I314" s="1"/>
  <c r="G315"/>
  <c r="I315" s="1"/>
  <c r="G316"/>
  <c r="I316" s="1"/>
  <c r="G317"/>
  <c r="I317" s="1"/>
  <c r="G318"/>
  <c r="I318" s="1"/>
  <c r="G319"/>
  <c r="I319" s="1"/>
  <c r="G320"/>
  <c r="I320" s="1"/>
  <c r="G321"/>
  <c r="I321" s="1"/>
  <c r="G322"/>
  <c r="I322" s="1"/>
  <c r="G323"/>
  <c r="I323" s="1"/>
  <c r="G324"/>
  <c r="I324" s="1"/>
  <c r="G325"/>
  <c r="I325" s="1"/>
  <c r="G327"/>
  <c r="I327" s="1"/>
  <c r="G326"/>
  <c r="I326" s="1"/>
  <c r="G328"/>
  <c r="I328" s="1"/>
  <c r="G329"/>
  <c r="I329" s="1"/>
  <c r="G331"/>
  <c r="I331" s="1"/>
  <c r="G332"/>
  <c r="I332" s="1"/>
  <c r="G330"/>
  <c r="I330" s="1"/>
  <c r="G333"/>
  <c r="I333" s="1"/>
  <c r="G334"/>
  <c r="I334" s="1"/>
  <c r="G335"/>
  <c r="I335" s="1"/>
  <c r="G336"/>
  <c r="I336" s="1"/>
  <c r="G337"/>
  <c r="I337" s="1"/>
  <c r="G338"/>
  <c r="I338" s="1"/>
  <c r="G341"/>
  <c r="I341" s="1"/>
  <c r="G340"/>
  <c r="I340" s="1"/>
  <c r="O123" i="3" s="1"/>
  <c r="G339" i="2"/>
  <c r="I339" s="1"/>
  <c r="G342"/>
  <c r="I342" s="1"/>
  <c r="G343"/>
  <c r="I343" s="1"/>
  <c r="D15" i="3" s="1"/>
  <c r="G344" i="2"/>
  <c r="I344" s="1"/>
  <c r="G2"/>
  <c r="I2" s="1"/>
  <c r="E16" i="3" l="1"/>
  <c r="D7"/>
  <c r="D11"/>
  <c r="D16"/>
  <c r="E4"/>
  <c r="E5"/>
  <c r="D13"/>
  <c r="D5"/>
  <c r="E10"/>
  <c r="E6"/>
  <c r="F11"/>
  <c r="G16"/>
  <c r="E20"/>
  <c r="D14"/>
  <c r="D10"/>
  <c r="D6"/>
  <c r="E15"/>
  <c r="E11"/>
  <c r="E7"/>
  <c r="F16"/>
  <c r="F12"/>
  <c r="F8"/>
  <c r="G4"/>
  <c r="G13"/>
  <c r="G9"/>
  <c r="G5"/>
  <c r="H14"/>
  <c r="H10"/>
  <c r="H6"/>
  <c r="I15"/>
  <c r="I11"/>
  <c r="I7"/>
  <c r="J16"/>
  <c r="J12"/>
  <c r="J8"/>
  <c r="K4"/>
  <c r="K13"/>
  <c r="K9"/>
  <c r="K5"/>
  <c r="L14"/>
  <c r="L10"/>
  <c r="L6"/>
  <c r="M15"/>
  <c r="M11"/>
  <c r="M7"/>
  <c r="N16"/>
  <c r="N12"/>
  <c r="N8"/>
  <c r="O4"/>
  <c r="O13"/>
  <c r="O9"/>
  <c r="O5"/>
  <c r="I20"/>
  <c r="M20"/>
  <c r="N159"/>
  <c r="N161" s="1"/>
  <c r="L25" i="1" s="1"/>
  <c r="J159" i="3"/>
  <c r="J161" s="1"/>
  <c r="H25" i="1" s="1"/>
  <c r="F159" i="3"/>
  <c r="F161" s="1"/>
  <c r="D25" i="1" s="1"/>
  <c r="N155" i="3"/>
  <c r="N157" s="1"/>
  <c r="L24" i="1" s="1"/>
  <c r="J155" i="3"/>
  <c r="J157" s="1"/>
  <c r="H24" i="1" s="1"/>
  <c r="F155" i="3"/>
  <c r="F157" s="1"/>
  <c r="D24" i="1" s="1"/>
  <c r="N151" i="3"/>
  <c r="J151"/>
  <c r="F151"/>
  <c r="N150"/>
  <c r="J150"/>
  <c r="F150"/>
  <c r="M149"/>
  <c r="G149"/>
  <c r="N148"/>
  <c r="I148"/>
  <c r="O144"/>
  <c r="J144"/>
  <c r="E144"/>
  <c r="K143"/>
  <c r="F143"/>
  <c r="M142"/>
  <c r="G142"/>
  <c r="N141"/>
  <c r="I141"/>
  <c r="O137"/>
  <c r="J137"/>
  <c r="E137"/>
  <c r="K136"/>
  <c r="F136"/>
  <c r="M135"/>
  <c r="G135"/>
  <c r="N134"/>
  <c r="I134"/>
  <c r="O133"/>
  <c r="J133"/>
  <c r="E133"/>
  <c r="K129"/>
  <c r="F129"/>
  <c r="M128"/>
  <c r="F128"/>
  <c r="J127"/>
  <c r="K123"/>
  <c r="E12"/>
  <c r="E8"/>
  <c r="F4"/>
  <c r="F13"/>
  <c r="F9"/>
  <c r="F5"/>
  <c r="G14"/>
  <c r="G10"/>
  <c r="G6"/>
  <c r="H15"/>
  <c r="H11"/>
  <c r="H7"/>
  <c r="I16"/>
  <c r="I12"/>
  <c r="I8"/>
  <c r="J4"/>
  <c r="J13"/>
  <c r="J9"/>
  <c r="J5"/>
  <c r="K14"/>
  <c r="K10"/>
  <c r="K6"/>
  <c r="L15"/>
  <c r="L11"/>
  <c r="L7"/>
  <c r="M16"/>
  <c r="M12"/>
  <c r="M8"/>
  <c r="N4"/>
  <c r="N13"/>
  <c r="N9"/>
  <c r="N5"/>
  <c r="O14"/>
  <c r="O10"/>
  <c r="O6"/>
  <c r="H20"/>
  <c r="L20"/>
  <c r="O159"/>
  <c r="O161" s="1"/>
  <c r="M25" i="1" s="1"/>
  <c r="K159" i="3"/>
  <c r="K161" s="1"/>
  <c r="I25" i="1" s="1"/>
  <c r="G159" i="3"/>
  <c r="G161" s="1"/>
  <c r="E25" i="1" s="1"/>
  <c r="O155" i="3"/>
  <c r="O157" s="1"/>
  <c r="M24" i="1" s="1"/>
  <c r="K155" i="3"/>
  <c r="K157" s="1"/>
  <c r="I24" i="1" s="1"/>
  <c r="G155" i="3"/>
  <c r="G157" s="1"/>
  <c r="E24" i="1" s="1"/>
  <c r="O151" i="3"/>
  <c r="K151"/>
  <c r="G151"/>
  <c r="O150"/>
  <c r="K150"/>
  <c r="G150"/>
  <c r="N149"/>
  <c r="I149"/>
  <c r="O148"/>
  <c r="J148"/>
  <c r="E148"/>
  <c r="K144"/>
  <c r="F144"/>
  <c r="M143"/>
  <c r="G143"/>
  <c r="N142"/>
  <c r="I142"/>
  <c r="O141"/>
  <c r="J141"/>
  <c r="E141"/>
  <c r="K137"/>
  <c r="F137"/>
  <c r="M136"/>
  <c r="G136"/>
  <c r="N135"/>
  <c r="I135"/>
  <c r="O134"/>
  <c r="J134"/>
  <c r="E134"/>
  <c r="K133"/>
  <c r="F133"/>
  <c r="M129"/>
  <c r="G129"/>
  <c r="N128"/>
  <c r="G128"/>
  <c r="K127"/>
  <c r="G21"/>
  <c r="K21"/>
  <c r="O21"/>
  <c r="G22"/>
  <c r="K22"/>
  <c r="O22"/>
  <c r="G23"/>
  <c r="K23"/>
  <c r="O23"/>
  <c r="G24"/>
  <c r="K24"/>
  <c r="O24"/>
  <c r="G25"/>
  <c r="K25"/>
  <c r="O25"/>
  <c r="G29"/>
  <c r="K29"/>
  <c r="O29"/>
  <c r="G30"/>
  <c r="K30"/>
  <c r="O30"/>
  <c r="G31"/>
  <c r="K31"/>
  <c r="O31"/>
  <c r="G32"/>
  <c r="K32"/>
  <c r="O32"/>
  <c r="G33"/>
  <c r="K33"/>
  <c r="O33"/>
  <c r="G34"/>
  <c r="K34"/>
  <c r="O34"/>
  <c r="G38"/>
  <c r="K38"/>
  <c r="O38"/>
  <c r="G39"/>
  <c r="K39"/>
  <c r="O39"/>
  <c r="G40"/>
  <c r="K40"/>
  <c r="O40"/>
  <c r="G41"/>
  <c r="K41"/>
  <c r="O41"/>
  <c r="G42"/>
  <c r="K42"/>
  <c r="O42"/>
  <c r="G43"/>
  <c r="K43"/>
  <c r="O43"/>
  <c r="G44"/>
  <c r="K44"/>
  <c r="O44"/>
  <c r="G48"/>
  <c r="K48"/>
  <c r="O48"/>
  <c r="G49"/>
  <c r="K49"/>
  <c r="O49"/>
  <c r="G50"/>
  <c r="K50"/>
  <c r="O50"/>
  <c r="G59"/>
  <c r="K59"/>
  <c r="O59"/>
  <c r="G60"/>
  <c r="K60"/>
  <c r="O60"/>
  <c r="G61"/>
  <c r="K61"/>
  <c r="O61"/>
  <c r="G62"/>
  <c r="K62"/>
  <c r="O62"/>
  <c r="G63"/>
  <c r="K63"/>
  <c r="O63"/>
  <c r="G64"/>
  <c r="K64"/>
  <c r="O64"/>
  <c r="G68"/>
  <c r="K68"/>
  <c r="O68"/>
  <c r="G69"/>
  <c r="K69"/>
  <c r="O69"/>
  <c r="G70"/>
  <c r="K70"/>
  <c r="O70"/>
  <c r="G71"/>
  <c r="K71"/>
  <c r="O71"/>
  <c r="G72"/>
  <c r="K72"/>
  <c r="O72"/>
  <c r="G73"/>
  <c r="K73"/>
  <c r="O73"/>
  <c r="G74"/>
  <c r="K74"/>
  <c r="O74"/>
  <c r="G75"/>
  <c r="K75"/>
  <c r="O75"/>
  <c r="G76"/>
  <c r="K76"/>
  <c r="O76"/>
  <c r="G77"/>
  <c r="K77"/>
  <c r="O77"/>
  <c r="G78"/>
  <c r="K78"/>
  <c r="O78"/>
  <c r="G79"/>
  <c r="K79"/>
  <c r="O79"/>
  <c r="G80"/>
  <c r="K80"/>
  <c r="O80"/>
  <c r="G84"/>
  <c r="K84"/>
  <c r="O84"/>
  <c r="G85"/>
  <c r="K85"/>
  <c r="O85"/>
  <c r="G86"/>
  <c r="K86"/>
  <c r="O86"/>
  <c r="G87"/>
  <c r="K87"/>
  <c r="O87"/>
  <c r="G88"/>
  <c r="K88"/>
  <c r="O88"/>
  <c r="G89"/>
  <c r="K89"/>
  <c r="O89"/>
  <c r="G90"/>
  <c r="K90"/>
  <c r="O90"/>
  <c r="G91"/>
  <c r="K91"/>
  <c r="O91"/>
  <c r="G92"/>
  <c r="K92"/>
  <c r="O92"/>
  <c r="G93"/>
  <c r="K93"/>
  <c r="O93"/>
  <c r="G94"/>
  <c r="K94"/>
  <c r="O94"/>
  <c r="G95"/>
  <c r="K95"/>
  <c r="O95"/>
  <c r="G96"/>
  <c r="K96"/>
  <c r="O96"/>
  <c r="G100"/>
  <c r="K100"/>
  <c r="O100"/>
  <c r="G101"/>
  <c r="K101"/>
  <c r="O101"/>
  <c r="G102"/>
  <c r="K102"/>
  <c r="O102"/>
  <c r="G103"/>
  <c r="K103"/>
  <c r="O103"/>
  <c r="G104"/>
  <c r="K104"/>
  <c r="O104"/>
  <c r="G108"/>
  <c r="K108"/>
  <c r="O108"/>
  <c r="G109"/>
  <c r="K109"/>
  <c r="O109"/>
  <c r="G110"/>
  <c r="K110"/>
  <c r="O110"/>
  <c r="G111"/>
  <c r="K111"/>
  <c r="O111"/>
  <c r="G112"/>
  <c r="K112"/>
  <c r="O112"/>
  <c r="G113"/>
  <c r="K113"/>
  <c r="O113"/>
  <c r="G114"/>
  <c r="K114"/>
  <c r="O114"/>
  <c r="G115"/>
  <c r="K115"/>
  <c r="O115"/>
  <c r="G116"/>
  <c r="K116"/>
  <c r="O116"/>
  <c r="G120"/>
  <c r="K120"/>
  <c r="O120"/>
  <c r="G121"/>
  <c r="K121"/>
  <c r="O121"/>
  <c r="G122"/>
  <c r="K122"/>
  <c r="O122"/>
  <c r="G123"/>
  <c r="F21"/>
  <c r="J21"/>
  <c r="N21"/>
  <c r="F22"/>
  <c r="J22"/>
  <c r="N22"/>
  <c r="F23"/>
  <c r="J23"/>
  <c r="N23"/>
  <c r="F24"/>
  <c r="J24"/>
  <c r="N24"/>
  <c r="F25"/>
  <c r="J25"/>
  <c r="N25"/>
  <c r="F29"/>
  <c r="J29"/>
  <c r="N29"/>
  <c r="F30"/>
  <c r="J30"/>
  <c r="N30"/>
  <c r="F31"/>
  <c r="J31"/>
  <c r="N31"/>
  <c r="F32"/>
  <c r="J32"/>
  <c r="N32"/>
  <c r="F33"/>
  <c r="J33"/>
  <c r="N33"/>
  <c r="F34"/>
  <c r="J34"/>
  <c r="N34"/>
  <c r="F38"/>
  <c r="J38"/>
  <c r="N38"/>
  <c r="F39"/>
  <c r="J39"/>
  <c r="N39"/>
  <c r="F40"/>
  <c r="J40"/>
  <c r="N40"/>
  <c r="F41"/>
  <c r="J41"/>
  <c r="N41"/>
  <c r="F42"/>
  <c r="J42"/>
  <c r="N42"/>
  <c r="F43"/>
  <c r="J43"/>
  <c r="N43"/>
  <c r="F44"/>
  <c r="J44"/>
  <c r="N44"/>
  <c r="F48"/>
  <c r="J48"/>
  <c r="N48"/>
  <c r="F49"/>
  <c r="J49"/>
  <c r="N49"/>
  <c r="F50"/>
  <c r="J50"/>
  <c r="N50"/>
  <c r="F59"/>
  <c r="J59"/>
  <c r="N59"/>
  <c r="F60"/>
  <c r="J60"/>
  <c r="N60"/>
  <c r="F61"/>
  <c r="J61"/>
  <c r="N61"/>
  <c r="F62"/>
  <c r="J62"/>
  <c r="N62"/>
  <c r="F63"/>
  <c r="J63"/>
  <c r="N63"/>
  <c r="F64"/>
  <c r="J64"/>
  <c r="N64"/>
  <c r="F68"/>
  <c r="J68"/>
  <c r="N68"/>
  <c r="F69"/>
  <c r="J69"/>
  <c r="N69"/>
  <c r="F70"/>
  <c r="J70"/>
  <c r="N70"/>
  <c r="F71"/>
  <c r="J71"/>
  <c r="N71"/>
  <c r="F72"/>
  <c r="J72"/>
  <c r="N72"/>
  <c r="F73"/>
  <c r="J73"/>
  <c r="N73"/>
  <c r="F74"/>
  <c r="J74"/>
  <c r="N74"/>
  <c r="F75"/>
  <c r="J75"/>
  <c r="N75"/>
  <c r="F76"/>
  <c r="J76"/>
  <c r="N76"/>
  <c r="F77"/>
  <c r="J77"/>
  <c r="N77"/>
  <c r="F78"/>
  <c r="J78"/>
  <c r="N78"/>
  <c r="F79"/>
  <c r="J79"/>
  <c r="N79"/>
  <c r="F80"/>
  <c r="J80"/>
  <c r="N80"/>
  <c r="F84"/>
  <c r="J84"/>
  <c r="N84"/>
  <c r="F85"/>
  <c r="J85"/>
  <c r="N85"/>
  <c r="F86"/>
  <c r="J86"/>
  <c r="N86"/>
  <c r="F87"/>
  <c r="J87"/>
  <c r="N87"/>
  <c r="F88"/>
  <c r="J88"/>
  <c r="N88"/>
  <c r="F89"/>
  <c r="J89"/>
  <c r="N89"/>
  <c r="F90"/>
  <c r="J90"/>
  <c r="N90"/>
  <c r="F91"/>
  <c r="J91"/>
  <c r="N91"/>
  <c r="F92"/>
  <c r="J92"/>
  <c r="N92"/>
  <c r="F93"/>
  <c r="J93"/>
  <c r="N93"/>
  <c r="F94"/>
  <c r="J94"/>
  <c r="N94"/>
  <c r="F95"/>
  <c r="J95"/>
  <c r="N95"/>
  <c r="F96"/>
  <c r="J96"/>
  <c r="N96"/>
  <c r="F100"/>
  <c r="J100"/>
  <c r="N100"/>
  <c r="F101"/>
  <c r="J101"/>
  <c r="N101"/>
  <c r="F102"/>
  <c r="J102"/>
  <c r="N102"/>
  <c r="F103"/>
  <c r="J103"/>
  <c r="N103"/>
  <c r="F104"/>
  <c r="J104"/>
  <c r="N104"/>
  <c r="F108"/>
  <c r="J108"/>
  <c r="N108"/>
  <c r="F109"/>
  <c r="J109"/>
  <c r="N109"/>
  <c r="F110"/>
  <c r="J110"/>
  <c r="N110"/>
  <c r="F111"/>
  <c r="J111"/>
  <c r="N111"/>
  <c r="F112"/>
  <c r="J112"/>
  <c r="N112"/>
  <c r="F113"/>
  <c r="J113"/>
  <c r="N113"/>
  <c r="F114"/>
  <c r="J114"/>
  <c r="N114"/>
  <c r="F115"/>
  <c r="J115"/>
  <c r="N115"/>
  <c r="F116"/>
  <c r="J116"/>
  <c r="N116"/>
  <c r="F120"/>
  <c r="J120"/>
  <c r="N120"/>
  <c r="F121"/>
  <c r="J121"/>
  <c r="N121"/>
  <c r="F122"/>
  <c r="J122"/>
  <c r="N122"/>
  <c r="F123"/>
  <c r="J123"/>
  <c r="N123"/>
  <c r="E21"/>
  <c r="I21"/>
  <c r="M21"/>
  <c r="E22"/>
  <c r="I22"/>
  <c r="M22"/>
  <c r="E23"/>
  <c r="I23"/>
  <c r="M23"/>
  <c r="E24"/>
  <c r="I24"/>
  <c r="M24"/>
  <c r="E25"/>
  <c r="I25"/>
  <c r="M25"/>
  <c r="E29"/>
  <c r="I29"/>
  <c r="M29"/>
  <c r="E30"/>
  <c r="I30"/>
  <c r="M30"/>
  <c r="E31"/>
  <c r="I31"/>
  <c r="M31"/>
  <c r="E32"/>
  <c r="I32"/>
  <c r="M32"/>
  <c r="E33"/>
  <c r="I33"/>
  <c r="M33"/>
  <c r="E34"/>
  <c r="I34"/>
  <c r="M34"/>
  <c r="E38"/>
  <c r="I38"/>
  <c r="M38"/>
  <c r="E39"/>
  <c r="I39"/>
  <c r="M39"/>
  <c r="E40"/>
  <c r="I40"/>
  <c r="M40"/>
  <c r="E41"/>
  <c r="I41"/>
  <c r="M41"/>
  <c r="E42"/>
  <c r="I42"/>
  <c r="M42"/>
  <c r="E43"/>
  <c r="I43"/>
  <c r="M43"/>
  <c r="E44"/>
  <c r="I44"/>
  <c r="M44"/>
  <c r="E48"/>
  <c r="I48"/>
  <c r="M48"/>
  <c r="E49"/>
  <c r="I49"/>
  <c r="M49"/>
  <c r="E50"/>
  <c r="I50"/>
  <c r="M50"/>
  <c r="E59"/>
  <c r="I59"/>
  <c r="M59"/>
  <c r="E60"/>
  <c r="I60"/>
  <c r="M60"/>
  <c r="E61"/>
  <c r="I61"/>
  <c r="M61"/>
  <c r="E62"/>
  <c r="I62"/>
  <c r="M62"/>
  <c r="E63"/>
  <c r="I63"/>
  <c r="M63"/>
  <c r="E64"/>
  <c r="I64"/>
  <c r="M64"/>
  <c r="E68"/>
  <c r="I68"/>
  <c r="M68"/>
  <c r="E69"/>
  <c r="I69"/>
  <c r="M69"/>
  <c r="E70"/>
  <c r="I70"/>
  <c r="M70"/>
  <c r="E71"/>
  <c r="I71"/>
  <c r="M71"/>
  <c r="E72"/>
  <c r="I72"/>
  <c r="M72"/>
  <c r="E73"/>
  <c r="I73"/>
  <c r="M73"/>
  <c r="E74"/>
  <c r="I74"/>
  <c r="M74"/>
  <c r="E75"/>
  <c r="I75"/>
  <c r="M75"/>
  <c r="E76"/>
  <c r="I76"/>
  <c r="M76"/>
  <c r="E77"/>
  <c r="I77"/>
  <c r="M77"/>
  <c r="E78"/>
  <c r="I78"/>
  <c r="M78"/>
  <c r="E79"/>
  <c r="I79"/>
  <c r="M79"/>
  <c r="E80"/>
  <c r="I80"/>
  <c r="M80"/>
  <c r="E84"/>
  <c r="I84"/>
  <c r="M84"/>
  <c r="E85"/>
  <c r="I85"/>
  <c r="M85"/>
  <c r="E86"/>
  <c r="I86"/>
  <c r="M86"/>
  <c r="E87"/>
  <c r="I87"/>
  <c r="M87"/>
  <c r="E88"/>
  <c r="I88"/>
  <c r="M88"/>
  <c r="E89"/>
  <c r="I89"/>
  <c r="M89"/>
  <c r="E90"/>
  <c r="I90"/>
  <c r="M90"/>
  <c r="E91"/>
  <c r="I91"/>
  <c r="M91"/>
  <c r="E92"/>
  <c r="I92"/>
  <c r="M92"/>
  <c r="E93"/>
  <c r="I93"/>
  <c r="M93"/>
  <c r="E94"/>
  <c r="I94"/>
  <c r="M94"/>
  <c r="E95"/>
  <c r="I95"/>
  <c r="M95"/>
  <c r="E96"/>
  <c r="I96"/>
  <c r="M96"/>
  <c r="E100"/>
  <c r="I100"/>
  <c r="M100"/>
  <c r="E101"/>
  <c r="I101"/>
  <c r="M101"/>
  <c r="E102"/>
  <c r="I102"/>
  <c r="M102"/>
  <c r="E103"/>
  <c r="I103"/>
  <c r="M103"/>
  <c r="E104"/>
  <c r="I104"/>
  <c r="M104"/>
  <c r="E108"/>
  <c r="I108"/>
  <c r="M108"/>
  <c r="E109"/>
  <c r="I109"/>
  <c r="M109"/>
  <c r="E110"/>
  <c r="I110"/>
  <c r="M110"/>
  <c r="E111"/>
  <c r="I111"/>
  <c r="M111"/>
  <c r="E112"/>
  <c r="I112"/>
  <c r="M112"/>
  <c r="E113"/>
  <c r="I113"/>
  <c r="M113"/>
  <c r="E114"/>
  <c r="I114"/>
  <c r="M114"/>
  <c r="E115"/>
  <c r="I115"/>
  <c r="M115"/>
  <c r="E116"/>
  <c r="I116"/>
  <c r="M116"/>
  <c r="E120"/>
  <c r="I120"/>
  <c r="M120"/>
  <c r="E121"/>
  <c r="I121"/>
  <c r="M121"/>
  <c r="E122"/>
  <c r="I122"/>
  <c r="M122"/>
  <c r="E123"/>
  <c r="I123"/>
  <c r="M123"/>
  <c r="E127"/>
  <c r="I127"/>
  <c r="M127"/>
  <c r="E128"/>
  <c r="I128"/>
  <c r="D21"/>
  <c r="H21"/>
  <c r="L21"/>
  <c r="D22"/>
  <c r="H22"/>
  <c r="L22"/>
  <c r="D23"/>
  <c r="H23"/>
  <c r="L23"/>
  <c r="D24"/>
  <c r="H24"/>
  <c r="L24"/>
  <c r="D25"/>
  <c r="H25"/>
  <c r="L25"/>
  <c r="D29"/>
  <c r="H29"/>
  <c r="L29"/>
  <c r="D30"/>
  <c r="H30"/>
  <c r="L30"/>
  <c r="D31"/>
  <c r="H31"/>
  <c r="L31"/>
  <c r="D32"/>
  <c r="H32"/>
  <c r="L32"/>
  <c r="D33"/>
  <c r="H33"/>
  <c r="L33"/>
  <c r="D34"/>
  <c r="H34"/>
  <c r="L34"/>
  <c r="D38"/>
  <c r="H38"/>
  <c r="L38"/>
  <c r="D39"/>
  <c r="H39"/>
  <c r="L39"/>
  <c r="D40"/>
  <c r="H40"/>
  <c r="L40"/>
  <c r="D41"/>
  <c r="H41"/>
  <c r="L41"/>
  <c r="D42"/>
  <c r="H42"/>
  <c r="L42"/>
  <c r="D43"/>
  <c r="H43"/>
  <c r="L43"/>
  <c r="D44"/>
  <c r="H44"/>
  <c r="L44"/>
  <c r="D48"/>
  <c r="H48"/>
  <c r="L48"/>
  <c r="D49"/>
  <c r="H49"/>
  <c r="L49"/>
  <c r="D50"/>
  <c r="H50"/>
  <c r="L50"/>
  <c r="D59"/>
  <c r="H59"/>
  <c r="L59"/>
  <c r="D60"/>
  <c r="H60"/>
  <c r="L60"/>
  <c r="D61"/>
  <c r="H61"/>
  <c r="L61"/>
  <c r="D62"/>
  <c r="H62"/>
  <c r="L62"/>
  <c r="D63"/>
  <c r="H63"/>
  <c r="L63"/>
  <c r="D64"/>
  <c r="H64"/>
  <c r="L64"/>
  <c r="D68"/>
  <c r="H68"/>
  <c r="L68"/>
  <c r="D69"/>
  <c r="H69"/>
  <c r="L69"/>
  <c r="D70"/>
  <c r="H70"/>
  <c r="L70"/>
  <c r="D71"/>
  <c r="H71"/>
  <c r="L71"/>
  <c r="D72"/>
  <c r="H72"/>
  <c r="L72"/>
  <c r="D73"/>
  <c r="H73"/>
  <c r="L73"/>
  <c r="D74"/>
  <c r="H74"/>
  <c r="H82" s="1"/>
  <c r="F15" i="1" s="1"/>
  <c r="L74" i="3"/>
  <c r="D75"/>
  <c r="H75"/>
  <c r="L75"/>
  <c r="D76"/>
  <c r="H76"/>
  <c r="L76"/>
  <c r="D77"/>
  <c r="H77"/>
  <c r="L77"/>
  <c r="D78"/>
  <c r="H78"/>
  <c r="L78"/>
  <c r="D79"/>
  <c r="H79"/>
  <c r="L79"/>
  <c r="D80"/>
  <c r="H80"/>
  <c r="L80"/>
  <c r="D84"/>
  <c r="H84"/>
  <c r="L84"/>
  <c r="D85"/>
  <c r="H85"/>
  <c r="L85"/>
  <c r="D86"/>
  <c r="H86"/>
  <c r="L86"/>
  <c r="D87"/>
  <c r="H87"/>
  <c r="L87"/>
  <c r="D88"/>
  <c r="H88"/>
  <c r="L88"/>
  <c r="D89"/>
  <c r="H89"/>
  <c r="L89"/>
  <c r="D90"/>
  <c r="H90"/>
  <c r="L90"/>
  <c r="D91"/>
  <c r="H91"/>
  <c r="L91"/>
  <c r="D92"/>
  <c r="H92"/>
  <c r="L92"/>
  <c r="D93"/>
  <c r="H93"/>
  <c r="L93"/>
  <c r="D94"/>
  <c r="H94"/>
  <c r="L94"/>
  <c r="D95"/>
  <c r="H95"/>
  <c r="L95"/>
  <c r="D96"/>
  <c r="H96"/>
  <c r="L96"/>
  <c r="D100"/>
  <c r="H100"/>
  <c r="L100"/>
  <c r="D101"/>
  <c r="H101"/>
  <c r="L101"/>
  <c r="D102"/>
  <c r="H102"/>
  <c r="L102"/>
  <c r="D103"/>
  <c r="H103"/>
  <c r="L103"/>
  <c r="D104"/>
  <c r="H104"/>
  <c r="L104"/>
  <c r="D108"/>
  <c r="H108"/>
  <c r="H118" s="1"/>
  <c r="F18" i="1" s="1"/>
  <c r="L108" i="3"/>
  <c r="D109"/>
  <c r="H109"/>
  <c r="L109"/>
  <c r="D110"/>
  <c r="H110"/>
  <c r="L110"/>
  <c r="D111"/>
  <c r="H111"/>
  <c r="L111"/>
  <c r="D112"/>
  <c r="H112"/>
  <c r="L112"/>
  <c r="D113"/>
  <c r="H113"/>
  <c r="L113"/>
  <c r="D114"/>
  <c r="H114"/>
  <c r="L114"/>
  <c r="D115"/>
  <c r="H115"/>
  <c r="L115"/>
  <c r="D116"/>
  <c r="H116"/>
  <c r="L116"/>
  <c r="D120"/>
  <c r="H120"/>
  <c r="L120"/>
  <c r="D121"/>
  <c r="D125" s="1"/>
  <c r="H121"/>
  <c r="L121"/>
  <c r="D122"/>
  <c r="H122"/>
  <c r="L122"/>
  <c r="D123"/>
  <c r="H123"/>
  <c r="L123"/>
  <c r="D127"/>
  <c r="H127"/>
  <c r="L127"/>
  <c r="D128"/>
  <c r="H128"/>
  <c r="L128"/>
  <c r="D129"/>
  <c r="H129"/>
  <c r="L129"/>
  <c r="D133"/>
  <c r="H133"/>
  <c r="L133"/>
  <c r="D134"/>
  <c r="H134"/>
  <c r="L134"/>
  <c r="D135"/>
  <c r="H135"/>
  <c r="L135"/>
  <c r="D136"/>
  <c r="D139" s="1"/>
  <c r="H136"/>
  <c r="L136"/>
  <c r="D137"/>
  <c r="H137"/>
  <c r="L137"/>
  <c r="D141"/>
  <c r="H141"/>
  <c r="L141"/>
  <c r="D142"/>
  <c r="H142"/>
  <c r="L142"/>
  <c r="D143"/>
  <c r="H143"/>
  <c r="L143"/>
  <c r="D144"/>
  <c r="H144"/>
  <c r="L144"/>
  <c r="D148"/>
  <c r="H148"/>
  <c r="L148"/>
  <c r="D149"/>
  <c r="H149"/>
  <c r="L149"/>
  <c r="D150"/>
  <c r="D8"/>
  <c r="E9"/>
  <c r="F14"/>
  <c r="F10"/>
  <c r="F6"/>
  <c r="G15"/>
  <c r="G11"/>
  <c r="G7"/>
  <c r="H16"/>
  <c r="H12"/>
  <c r="H8"/>
  <c r="I4"/>
  <c r="I13"/>
  <c r="I9"/>
  <c r="I5"/>
  <c r="J14"/>
  <c r="J10"/>
  <c r="J6"/>
  <c r="K15"/>
  <c r="K11"/>
  <c r="K7"/>
  <c r="L16"/>
  <c r="L12"/>
  <c r="L8"/>
  <c r="M4"/>
  <c r="M13"/>
  <c r="M9"/>
  <c r="M5"/>
  <c r="N14"/>
  <c r="N10"/>
  <c r="N6"/>
  <c r="O15"/>
  <c r="O11"/>
  <c r="O7"/>
  <c r="G20"/>
  <c r="G27" s="1"/>
  <c r="E6" i="1" s="1"/>
  <c r="K20" i="3"/>
  <c r="K27" s="1"/>
  <c r="I6" i="1" s="1"/>
  <c r="O20" i="3"/>
  <c r="O27" s="1"/>
  <c r="M6" i="1" s="1"/>
  <c r="L159" i="3"/>
  <c r="L161" s="1"/>
  <c r="J25" i="1" s="1"/>
  <c r="H159" i="3"/>
  <c r="H161" s="1"/>
  <c r="F25" i="1" s="1"/>
  <c r="D159" i="3"/>
  <c r="D161" s="1"/>
  <c r="L155"/>
  <c r="L157" s="1"/>
  <c r="J24" i="1" s="1"/>
  <c r="H155" i="3"/>
  <c r="H157" s="1"/>
  <c r="F24" i="1" s="1"/>
  <c r="D155" i="3"/>
  <c r="D157" s="1"/>
  <c r="L151"/>
  <c r="H151"/>
  <c r="D151"/>
  <c r="L150"/>
  <c r="H150"/>
  <c r="O149"/>
  <c r="O153" s="1"/>
  <c r="M23" i="1" s="1"/>
  <c r="J149" i="3"/>
  <c r="E149"/>
  <c r="K148"/>
  <c r="F148"/>
  <c r="M144"/>
  <c r="G144"/>
  <c r="N143"/>
  <c r="I143"/>
  <c r="O142"/>
  <c r="J142"/>
  <c r="E142"/>
  <c r="E146" s="1"/>
  <c r="K141"/>
  <c r="F141"/>
  <c r="M137"/>
  <c r="G137"/>
  <c r="N136"/>
  <c r="I136"/>
  <c r="O135"/>
  <c r="J135"/>
  <c r="E135"/>
  <c r="K134"/>
  <c r="F134"/>
  <c r="M133"/>
  <c r="G133"/>
  <c r="N129"/>
  <c r="I129"/>
  <c r="I131" s="1"/>
  <c r="G20" i="1" s="1"/>
  <c r="O128" i="3"/>
  <c r="J128"/>
  <c r="N127"/>
  <c r="F127"/>
  <c r="F131" s="1"/>
  <c r="D20" i="1" s="1"/>
  <c r="D12" i="3"/>
  <c r="E13"/>
  <c r="D4"/>
  <c r="D9"/>
  <c r="E14"/>
  <c r="F15"/>
  <c r="F7"/>
  <c r="G12"/>
  <c r="G8"/>
  <c r="H4"/>
  <c r="H13"/>
  <c r="H9"/>
  <c r="H5"/>
  <c r="I14"/>
  <c r="I10"/>
  <c r="I6"/>
  <c r="J15"/>
  <c r="J11"/>
  <c r="J7"/>
  <c r="K16"/>
  <c r="K12"/>
  <c r="K8"/>
  <c r="L4"/>
  <c r="L13"/>
  <c r="L9"/>
  <c r="L5"/>
  <c r="M14"/>
  <c r="M10"/>
  <c r="M6"/>
  <c r="N15"/>
  <c r="N11"/>
  <c r="N7"/>
  <c r="O16"/>
  <c r="O12"/>
  <c r="O8"/>
  <c r="F20"/>
  <c r="F27" s="1"/>
  <c r="D6" i="1" s="1"/>
  <c r="J20" i="3"/>
  <c r="J27" s="1"/>
  <c r="H6" i="1" s="1"/>
  <c r="N20" i="3"/>
  <c r="N27" s="1"/>
  <c r="L6" i="1" s="1"/>
  <c r="M159" i="3"/>
  <c r="M161" s="1"/>
  <c r="K25" i="1" s="1"/>
  <c r="I159" i="3"/>
  <c r="I161" s="1"/>
  <c r="G25" i="1" s="1"/>
  <c r="E159" i="3"/>
  <c r="E161" s="1"/>
  <c r="M155"/>
  <c r="M157" s="1"/>
  <c r="K24" i="1" s="1"/>
  <c r="I155" i="3"/>
  <c r="I157" s="1"/>
  <c r="G24" i="1" s="1"/>
  <c r="E155" i="3"/>
  <c r="E157" s="1"/>
  <c r="M151"/>
  <c r="I151"/>
  <c r="E151"/>
  <c r="M150"/>
  <c r="I150"/>
  <c r="E150"/>
  <c r="K149"/>
  <c r="F149"/>
  <c r="M148"/>
  <c r="G148"/>
  <c r="G153" s="1"/>
  <c r="E23" i="1" s="1"/>
  <c r="N144" i="3"/>
  <c r="I144"/>
  <c r="O143"/>
  <c r="O146" s="1"/>
  <c r="M22" i="1" s="1"/>
  <c r="J143" i="3"/>
  <c r="E143"/>
  <c r="K142"/>
  <c r="F142"/>
  <c r="F146" s="1"/>
  <c r="D22" i="1" s="1"/>
  <c r="M141" i="3"/>
  <c r="M146" s="1"/>
  <c r="K22" i="1" s="1"/>
  <c r="G141" i="3"/>
  <c r="N137"/>
  <c r="I137"/>
  <c r="O136"/>
  <c r="J136"/>
  <c r="E136"/>
  <c r="K135"/>
  <c r="K139" s="1"/>
  <c r="I21" i="1" s="1"/>
  <c r="F135" i="3"/>
  <c r="M134"/>
  <c r="G134"/>
  <c r="N133"/>
  <c r="I133"/>
  <c r="O129"/>
  <c r="J129"/>
  <c r="E129"/>
  <c r="E131" s="1"/>
  <c r="K128"/>
  <c r="K131" s="1"/>
  <c r="I20" i="1" s="1"/>
  <c r="O127" i="3"/>
  <c r="G127"/>
  <c r="G131" s="1"/>
  <c r="E20" i="1" s="1"/>
  <c r="D146" i="3"/>
  <c r="H106"/>
  <c r="F17" i="1" s="1"/>
  <c r="L82" i="3"/>
  <c r="J15" i="1" s="1"/>
  <c r="D82" i="3"/>
  <c r="L66"/>
  <c r="J14" i="1" s="1"/>
  <c r="H66" i="3"/>
  <c r="F14" i="1" s="1"/>
  <c r="D66" i="3"/>
  <c r="L52"/>
  <c r="J9" i="1" s="1"/>
  <c r="H52" i="3"/>
  <c r="F9" i="1" s="1"/>
  <c r="D52" i="3"/>
  <c r="L46"/>
  <c r="J8" i="1" s="1"/>
  <c r="H46" i="3"/>
  <c r="F8" i="1" s="1"/>
  <c r="D46" i="3"/>
  <c r="L36"/>
  <c r="J7" i="1" s="1"/>
  <c r="H36" i="3"/>
  <c r="F7" i="1" s="1"/>
  <c r="D36" i="3"/>
  <c r="M131"/>
  <c r="K20" i="1" s="1"/>
  <c r="M125" i="3"/>
  <c r="K19" i="1" s="1"/>
  <c r="I125" i="3"/>
  <c r="G19" i="1" s="1"/>
  <c r="E125" i="3"/>
  <c r="M118"/>
  <c r="K18" i="1" s="1"/>
  <c r="I118" i="3"/>
  <c r="G18" i="1" s="1"/>
  <c r="E118" i="3"/>
  <c r="M106"/>
  <c r="K17" i="1" s="1"/>
  <c r="I106" i="3"/>
  <c r="G17" i="1" s="1"/>
  <c r="E106" i="3"/>
  <c r="M98"/>
  <c r="K16" i="1" s="1"/>
  <c r="I98" i="3"/>
  <c r="G16" i="1" s="1"/>
  <c r="E98" i="3"/>
  <c r="M82"/>
  <c r="K15" i="1" s="1"/>
  <c r="I82" i="3"/>
  <c r="G15" i="1" s="1"/>
  <c r="E82" i="3"/>
  <c r="M66"/>
  <c r="K14" i="1" s="1"/>
  <c r="I66" i="3"/>
  <c r="G14" i="1" s="1"/>
  <c r="E66" i="3"/>
  <c r="M52"/>
  <c r="K9" i="1" s="1"/>
  <c r="I52" i="3"/>
  <c r="G9" i="1" s="1"/>
  <c r="E52" i="3"/>
  <c r="M46"/>
  <c r="K8" i="1" s="1"/>
  <c r="I46" i="3"/>
  <c r="G8" i="1" s="1"/>
  <c r="E46" i="3"/>
  <c r="M36"/>
  <c r="K7" i="1" s="1"/>
  <c r="I36" i="3"/>
  <c r="G7" i="1" s="1"/>
  <c r="E36" i="3"/>
  <c r="N153"/>
  <c r="L23" i="1" s="1"/>
  <c r="J153" i="3"/>
  <c r="H23" i="1" s="1"/>
  <c r="N131" i="3"/>
  <c r="L20" i="1" s="1"/>
  <c r="N125" i="3"/>
  <c r="L19" i="1" s="1"/>
  <c r="J125" i="3"/>
  <c r="H19" i="1" s="1"/>
  <c r="F125" i="3"/>
  <c r="D19" i="1" s="1"/>
  <c r="N118" i="3"/>
  <c r="L18" i="1" s="1"/>
  <c r="J118" i="3"/>
  <c r="H18" i="1" s="1"/>
  <c r="F118" i="3"/>
  <c r="D18" i="1" s="1"/>
  <c r="N106" i="3"/>
  <c r="L17" i="1" s="1"/>
  <c r="J106" i="3"/>
  <c r="H17" i="1" s="1"/>
  <c r="F106" i="3"/>
  <c r="D17" i="1" s="1"/>
  <c r="N98" i="3"/>
  <c r="L16" i="1" s="1"/>
  <c r="J98" i="3"/>
  <c r="H16" i="1" s="1"/>
  <c r="F98" i="3"/>
  <c r="D16" i="1" s="1"/>
  <c r="N82" i="3"/>
  <c r="L15" i="1" s="1"/>
  <c r="J82" i="3"/>
  <c r="H15" i="1" s="1"/>
  <c r="F82" i="3"/>
  <c r="D15" i="1" s="1"/>
  <c r="N66" i="3"/>
  <c r="L14" i="1" s="1"/>
  <c r="J66" i="3"/>
  <c r="H14" i="1" s="1"/>
  <c r="F66" i="3"/>
  <c r="D14" i="1" s="1"/>
  <c r="N52" i="3"/>
  <c r="L9" i="1" s="1"/>
  <c r="J52" i="3"/>
  <c r="H9" i="1" s="1"/>
  <c r="F52" i="3"/>
  <c r="D9" i="1" s="1"/>
  <c r="N46" i="3"/>
  <c r="L8" i="1" s="1"/>
  <c r="J46" i="3"/>
  <c r="H8" i="1" s="1"/>
  <c r="F46" i="3"/>
  <c r="D8" i="1" s="1"/>
  <c r="N36" i="3"/>
  <c r="L7" i="1" s="1"/>
  <c r="J36" i="3"/>
  <c r="H7" i="1" s="1"/>
  <c r="F36" i="3"/>
  <c r="D7" i="1" s="1"/>
  <c r="O125" i="3"/>
  <c r="M19" i="1" s="1"/>
  <c r="K125" i="3"/>
  <c r="I19" i="1" s="1"/>
  <c r="G125" i="3"/>
  <c r="E19" i="1" s="1"/>
  <c r="O118" i="3"/>
  <c r="M18" i="1" s="1"/>
  <c r="K118" i="3"/>
  <c r="I18" i="1" s="1"/>
  <c r="G118" i="3"/>
  <c r="E18" i="1" s="1"/>
  <c r="O106" i="3"/>
  <c r="M17" i="1" s="1"/>
  <c r="K106" i="3"/>
  <c r="I17" i="1" s="1"/>
  <c r="G106" i="3"/>
  <c r="E17" i="1" s="1"/>
  <c r="O98" i="3"/>
  <c r="M16" i="1" s="1"/>
  <c r="K98" i="3"/>
  <c r="I16" i="1" s="1"/>
  <c r="G98" i="3"/>
  <c r="E16" i="1" s="1"/>
  <c r="O82" i="3"/>
  <c r="M15" i="1" s="1"/>
  <c r="K82" i="3"/>
  <c r="I15" i="1" s="1"/>
  <c r="G82" i="3"/>
  <c r="E15" i="1" s="1"/>
  <c r="O66" i="3"/>
  <c r="M14" i="1" s="1"/>
  <c r="K66" i="3"/>
  <c r="I14" i="1" s="1"/>
  <c r="G66" i="3"/>
  <c r="E14" i="1" s="1"/>
  <c r="O52" i="3"/>
  <c r="M9" i="1" s="1"/>
  <c r="K52" i="3"/>
  <c r="I9" i="1" s="1"/>
  <c r="G52" i="3"/>
  <c r="E9" i="1" s="1"/>
  <c r="O46" i="3"/>
  <c r="M8" i="1" s="1"/>
  <c r="K46" i="3"/>
  <c r="I8" i="1" s="1"/>
  <c r="G46" i="3"/>
  <c r="E8" i="1" s="1"/>
  <c r="O36" i="3"/>
  <c r="M7" i="1" s="1"/>
  <c r="K36" i="3"/>
  <c r="I7" i="1" s="1"/>
  <c r="G36" i="3"/>
  <c r="E7" i="1" s="1"/>
  <c r="J131" i="3" l="1"/>
  <c r="H20" i="1" s="1"/>
  <c r="G139" i="3"/>
  <c r="E21" i="1" s="1"/>
  <c r="E139" i="3"/>
  <c r="K146"/>
  <c r="I22" i="1" s="1"/>
  <c r="F153" i="3"/>
  <c r="D23" i="1" s="1"/>
  <c r="M153" i="3"/>
  <c r="K23" i="1" s="1"/>
  <c r="G146" i="3"/>
  <c r="E22" i="1" s="1"/>
  <c r="L153" i="3"/>
  <c r="J23" i="1" s="1"/>
  <c r="L146" i="3"/>
  <c r="J22" i="1" s="1"/>
  <c r="H131" i="3"/>
  <c r="F20" i="1" s="1"/>
  <c r="L125" i="3"/>
  <c r="J19" i="1" s="1"/>
  <c r="H98" i="3"/>
  <c r="F16" i="1" s="1"/>
  <c r="D131" i="3"/>
  <c r="H139"/>
  <c r="F21" i="1" s="1"/>
  <c r="D106" i="3"/>
  <c r="L106"/>
  <c r="J17" i="1" s="1"/>
  <c r="I146" i="3"/>
  <c r="G22" i="1" s="1"/>
  <c r="L118" i="3"/>
  <c r="J18" i="1" s="1"/>
  <c r="J27" s="1"/>
  <c r="D98" i="3"/>
  <c r="F139"/>
  <c r="D21" i="1" s="1"/>
  <c r="D27" s="1"/>
  <c r="J146" i="3"/>
  <c r="H22" i="1" s="1"/>
  <c r="E153" i="3"/>
  <c r="O139"/>
  <c r="M21" i="1" s="1"/>
  <c r="H146" i="3"/>
  <c r="F22" i="1" s="1"/>
  <c r="H125" i="3"/>
  <c r="F19" i="1" s="1"/>
  <c r="D118" i="3"/>
  <c r="L98"/>
  <c r="J16" i="1" s="1"/>
  <c r="I153" i="3"/>
  <c r="G23" i="1" s="1"/>
  <c r="O131" i="3"/>
  <c r="M20" i="1" s="1"/>
  <c r="J139" i="3"/>
  <c r="H21" i="1" s="1"/>
  <c r="N146" i="3"/>
  <c r="L22" i="1" s="1"/>
  <c r="K153" i="3"/>
  <c r="I23" i="1" s="1"/>
  <c r="I27" s="1"/>
  <c r="H153" i="3"/>
  <c r="F23" i="1" s="1"/>
  <c r="L131" i="3"/>
  <c r="J20" i="1" s="1"/>
  <c r="I27" i="3"/>
  <c r="G6" i="1" s="1"/>
  <c r="E27" i="3"/>
  <c r="L139"/>
  <c r="J21" i="1" s="1"/>
  <c r="M27" i="3"/>
  <c r="K6" i="1" s="1"/>
  <c r="D153" i="3"/>
  <c r="D27"/>
  <c r="N139"/>
  <c r="L21" i="1" s="1"/>
  <c r="M139" i="3"/>
  <c r="K21" i="1" s="1"/>
  <c r="K27" s="1"/>
  <c r="I139" i="3"/>
  <c r="G21" i="1" s="1"/>
  <c r="H27" i="3"/>
  <c r="F6" i="1" s="1"/>
  <c r="L27" i="3"/>
  <c r="J6" i="1" s="1"/>
  <c r="E27"/>
  <c r="G18" i="3"/>
  <c r="E5" i="1" s="1"/>
  <c r="E12" s="1"/>
  <c r="E18" i="3"/>
  <c r="M18"/>
  <c r="K5" i="1" s="1"/>
  <c r="K12" s="1"/>
  <c r="J18" i="3"/>
  <c r="H5" i="1" s="1"/>
  <c r="H12" s="1"/>
  <c r="L18" i="3"/>
  <c r="J5" i="1" s="1"/>
  <c r="N18" i="3"/>
  <c r="L5" i="1" s="1"/>
  <c r="L12" s="1"/>
  <c r="O18" i="3"/>
  <c r="M5" i="1" s="1"/>
  <c r="M12" s="1"/>
  <c r="I18" i="3"/>
  <c r="G5" i="1" s="1"/>
  <c r="F18" i="3"/>
  <c r="D5" i="1" s="1"/>
  <c r="D12" s="1"/>
  <c r="D18" i="3"/>
  <c r="H18"/>
  <c r="F5" i="1" s="1"/>
  <c r="K18" i="3"/>
  <c r="I5" i="1" s="1"/>
  <c r="I12" s="1"/>
  <c r="L27" l="1"/>
  <c r="M27"/>
  <c r="H27"/>
  <c r="F27"/>
  <c r="F12"/>
  <c r="G27"/>
  <c r="G12"/>
  <c r="J12"/>
  <c r="D4"/>
  <c r="D29" s="1"/>
  <c r="E4" s="1"/>
  <c r="E29" s="1"/>
  <c r="F4" s="1"/>
  <c r="F29" l="1"/>
  <c r="G4" s="1"/>
  <c r="G29" l="1"/>
  <c r="H4" s="1"/>
  <c r="H29" l="1"/>
  <c r="I4" s="1"/>
  <c r="J4" l="1"/>
  <c r="I29"/>
  <c r="J29" l="1"/>
  <c r="K4" s="1"/>
  <c r="K29" l="1"/>
  <c r="L4" s="1"/>
  <c r="L29" l="1"/>
  <c r="M4" s="1"/>
  <c r="M29" s="1"/>
</calcChain>
</file>

<file path=xl/sharedStrings.xml><?xml version="1.0" encoding="utf-8"?>
<sst xmlns="http://schemas.openxmlformats.org/spreadsheetml/2006/main" count="856" uniqueCount="404">
  <si>
    <t>septembre</t>
  </si>
  <si>
    <t>octobre</t>
  </si>
  <si>
    <t>novembre</t>
  </si>
  <si>
    <t>decembre</t>
  </si>
  <si>
    <t>janvier</t>
  </si>
  <si>
    <t>fevrier</t>
  </si>
  <si>
    <t xml:space="preserve">mars </t>
  </si>
  <si>
    <t>avril</t>
  </si>
  <si>
    <t>mai</t>
  </si>
  <si>
    <t>juin</t>
  </si>
  <si>
    <t>juillet</t>
  </si>
  <si>
    <t>aout</t>
  </si>
  <si>
    <t>tournois et matches</t>
  </si>
  <si>
    <t>animations</t>
  </si>
  <si>
    <t>subventions</t>
  </si>
  <si>
    <t>Total recettes</t>
  </si>
  <si>
    <t>balles</t>
  </si>
  <si>
    <t>Total depenses</t>
  </si>
  <si>
    <t>solde initial</t>
  </si>
  <si>
    <t>solde final</t>
  </si>
  <si>
    <t>Previsionnel tresorerie</t>
  </si>
  <si>
    <t>Charges sociales</t>
  </si>
  <si>
    <t>URSSAF 3T16</t>
  </si>
  <si>
    <t>Autres charges</t>
  </si>
  <si>
    <t>Frais bancaire</t>
  </si>
  <si>
    <t>Taxes tournoi</t>
  </si>
  <si>
    <t>Subvention Mairie</t>
  </si>
  <si>
    <t>Subvention mairie - solde</t>
  </si>
  <si>
    <t>Pot AG N-1</t>
  </si>
  <si>
    <t>Internet &amp; Téléphone</t>
  </si>
  <si>
    <t>Retraite Humanis 3T16</t>
  </si>
  <si>
    <t>Carburant C4001421</t>
  </si>
  <si>
    <t>Equipes</t>
  </si>
  <si>
    <t>Boissons</t>
  </si>
  <si>
    <t>Licences</t>
  </si>
  <si>
    <t>Bonbons</t>
  </si>
  <si>
    <t>3 Clés</t>
  </si>
  <si>
    <t>Affranchissement</t>
  </si>
  <si>
    <t>1 lettre prioritaire</t>
  </si>
  <si>
    <t>Chocolats C3883447</t>
  </si>
  <si>
    <t>Bonbons C3883450</t>
  </si>
  <si>
    <t>Lots divers C4001439</t>
  </si>
  <si>
    <t>Père noel chocolat</t>
  </si>
  <si>
    <t>Mastic... C4001447</t>
  </si>
  <si>
    <t>URSSAF 4T16</t>
  </si>
  <si>
    <t>Retraite Humanis 4T16</t>
  </si>
  <si>
    <t>1 lettre</t>
  </si>
  <si>
    <t>2 lettres prioritaires</t>
  </si>
  <si>
    <t>lettres prioritaires</t>
  </si>
  <si>
    <t>Assurance</t>
  </si>
  <si>
    <t>Entretoise</t>
  </si>
  <si>
    <t>Fournitures de bureau</t>
  </si>
  <si>
    <t>Cartouches</t>
  </si>
  <si>
    <t>Cadenas, plaques plexi...</t>
  </si>
  <si>
    <t>Gouter</t>
  </si>
  <si>
    <t>Balles</t>
  </si>
  <si>
    <t>Brique pilée C4001312</t>
  </si>
  <si>
    <t>Vanne, bouchon polypro</t>
  </si>
  <si>
    <t>REC - Tournoi open avril</t>
  </si>
  <si>
    <t>5 Bouquets bulles</t>
  </si>
  <si>
    <t>Coupes &amp; gravures laser</t>
  </si>
  <si>
    <t>1 lettre recommandée</t>
  </si>
  <si>
    <t>Urssaf Humanis</t>
  </si>
  <si>
    <t>Clés simples C4001343</t>
  </si>
  <si>
    <t>Alimentation</t>
  </si>
  <si>
    <t>Boissons C001341</t>
  </si>
  <si>
    <t>Alimentaire C4001342</t>
  </si>
  <si>
    <t>Alimentaire</t>
  </si>
  <si>
    <t>Cartouches C4001344</t>
  </si>
  <si>
    <t>Croissants C4239911</t>
  </si>
  <si>
    <t>Alimentation C4001332</t>
  </si>
  <si>
    <t>Fleurs (J.Richet)</t>
  </si>
  <si>
    <t>Alimentation C4239912</t>
  </si>
  <si>
    <t>Publicité diverse</t>
  </si>
  <si>
    <t>Barbecue</t>
  </si>
  <si>
    <t>Fournitures</t>
  </si>
  <si>
    <t>Filet de tennis</t>
  </si>
  <si>
    <t>Balles teccnifibre</t>
  </si>
  <si>
    <t>Coupes</t>
  </si>
  <si>
    <t>1 lettre verte</t>
  </si>
  <si>
    <t>Trophée Chatrier 2017</t>
  </si>
  <si>
    <t>lettre prioritaire</t>
  </si>
  <si>
    <t>500 cartes &amp; pochettes</t>
  </si>
  <si>
    <t>P09</t>
  </si>
  <si>
    <t>P10</t>
  </si>
  <si>
    <t>P11</t>
  </si>
  <si>
    <t>P12</t>
  </si>
  <si>
    <t>P01</t>
  </si>
  <si>
    <t>P02</t>
  </si>
  <si>
    <t>P03</t>
  </si>
  <si>
    <t>P04</t>
  </si>
  <si>
    <t>P05</t>
  </si>
  <si>
    <t>P06</t>
  </si>
  <si>
    <t>P07</t>
  </si>
  <si>
    <t>P08</t>
  </si>
  <si>
    <t>Stages</t>
  </si>
  <si>
    <t>Ecole de tennis</t>
  </si>
  <si>
    <t>Cours cadets junior</t>
  </si>
  <si>
    <t>Entrainements Jeunes</t>
  </si>
  <si>
    <t>Cours Collectif Adultes</t>
  </si>
  <si>
    <t>Entrainement joueurs équipes</t>
  </si>
  <si>
    <t>Club Junior</t>
  </si>
  <si>
    <t>Entraînement physique</t>
  </si>
  <si>
    <t>Gymtennis</t>
  </si>
  <si>
    <t>Invitations</t>
  </si>
  <si>
    <t>Politique sportive (PS)</t>
  </si>
  <si>
    <t>Animation du Club</t>
  </si>
  <si>
    <t>Soirée Gala</t>
  </si>
  <si>
    <t>Soirée diverse (Bowling…)</t>
  </si>
  <si>
    <t>Jeux divers au sein du club</t>
  </si>
  <si>
    <t>Fête école de tennis</t>
  </si>
  <si>
    <t>Soirée Equipes</t>
  </si>
  <si>
    <t>Tournois inscriptions</t>
  </si>
  <si>
    <t>Tournoi open avril</t>
  </si>
  <si>
    <t>Tournoi open juillet</t>
  </si>
  <si>
    <t>Tournoi interne</t>
  </si>
  <si>
    <t>Tournoi Galaxie</t>
  </si>
  <si>
    <t>Tournoi Trophée Chatrier</t>
  </si>
  <si>
    <t>Remises accordées sur cotisation</t>
  </si>
  <si>
    <t>Subvention Départementale</t>
  </si>
  <si>
    <t>Subvention ligue</t>
  </si>
  <si>
    <t>Subvention formation (JA…)</t>
  </si>
  <si>
    <t>Subvention jeunes (club formateur)</t>
  </si>
  <si>
    <t xml:space="preserve">Subvention ligue Autre </t>
  </si>
  <si>
    <t>Cotisations brutes</t>
  </si>
  <si>
    <t>Badges</t>
  </si>
  <si>
    <t>Produits financiers</t>
  </si>
  <si>
    <t xml:space="preserve">Autres produits </t>
  </si>
  <si>
    <t xml:space="preserve">Transferts de charges </t>
  </si>
  <si>
    <t xml:space="preserve">DEPENSES </t>
  </si>
  <si>
    <t>Investissements Terrains</t>
  </si>
  <si>
    <t>Investissements autres</t>
  </si>
  <si>
    <t>Matériel pédagogique</t>
  </si>
  <si>
    <t>Balles tournoi open avril</t>
  </si>
  <si>
    <t>Balles tournoi open juillet</t>
  </si>
  <si>
    <t>Balles tournoi interne</t>
  </si>
  <si>
    <t>Balles tournoi Galaxie</t>
  </si>
  <si>
    <t>Balles entraînements (CCA &amp; école de tennis)</t>
  </si>
  <si>
    <t>Balles matchs équipe</t>
  </si>
  <si>
    <t>Frais alimentaires</t>
  </si>
  <si>
    <t>Fête école de tennis &amp; barbecue</t>
  </si>
  <si>
    <t>Pot de l'AG &amp; Soirées bureau</t>
  </si>
  <si>
    <t>FA Tournoi open avril</t>
  </si>
  <si>
    <t>FA Tournoi open juillet</t>
  </si>
  <si>
    <t>FA Tournoi interne</t>
  </si>
  <si>
    <t>FA Tournoi Galaxie</t>
  </si>
  <si>
    <t>FA Matchs équipe</t>
  </si>
  <si>
    <t>FA Stages et autres cours</t>
  </si>
  <si>
    <t>FA Ecole de Tennis</t>
  </si>
  <si>
    <t>Lots Tournoi open avril</t>
  </si>
  <si>
    <t>Lots Tournoi open juillet</t>
  </si>
  <si>
    <t>Lots Tournoi interne</t>
  </si>
  <si>
    <t>Lots tournoi Galaxie</t>
  </si>
  <si>
    <t>Lots Matchs équipe</t>
  </si>
  <si>
    <t>Lots Ecole de Tennis</t>
  </si>
  <si>
    <t>Récompenses diverses interne</t>
  </si>
  <si>
    <t>Entretien  courts</t>
  </si>
  <si>
    <t>Ent. et matériels divers</t>
  </si>
  <si>
    <t>Reversement licence et divers</t>
  </si>
  <si>
    <t>Licence</t>
  </si>
  <si>
    <t>Trophée P Chatrier</t>
  </si>
  <si>
    <t>Place Rolland Garros</t>
  </si>
  <si>
    <t>Remboursement tournois</t>
  </si>
  <si>
    <t>Autres  aides</t>
  </si>
  <si>
    <t>Matchs équipe (ME)</t>
  </si>
  <si>
    <t>Frais inscription ligue (+ les taxes tournois)</t>
  </si>
  <si>
    <t>Frais d'arbitrage</t>
  </si>
  <si>
    <t>AFTS Caren</t>
  </si>
  <si>
    <t>Tournois Frais juge arbitre</t>
  </si>
  <si>
    <t>JA Tournoi open avril</t>
  </si>
  <si>
    <t>JA Tournoi open juillet</t>
  </si>
  <si>
    <t>JA Tournoi interne</t>
  </si>
  <si>
    <t>JA Tournoi Galaxie</t>
  </si>
  <si>
    <t>JA autre tournoi</t>
  </si>
  <si>
    <t>REC - Tournoi open juillet</t>
  </si>
  <si>
    <t>REC - Tournoi interne</t>
  </si>
  <si>
    <t>REC - Tournoi Galaxie</t>
  </si>
  <si>
    <t>REC - Autres tournois</t>
  </si>
  <si>
    <t>Frais de transport, carburant</t>
  </si>
  <si>
    <t>Formation</t>
  </si>
  <si>
    <t>Formation moniteur &amp; AMT</t>
  </si>
  <si>
    <t>Formation arbitrage</t>
  </si>
  <si>
    <t>Formation Autres</t>
  </si>
  <si>
    <t>Salaires éducateurs &amp; AMT</t>
  </si>
  <si>
    <t>Rembt Badges</t>
  </si>
  <si>
    <t>produits divers</t>
  </si>
  <si>
    <t>Galettes C4001506</t>
  </si>
  <si>
    <t>Balles technifibre mini tennis &amp; babolat</t>
  </si>
  <si>
    <t>Balles Technifibre - Matchs/équipe</t>
  </si>
  <si>
    <t>C4001505 Soirée Beaujolais</t>
  </si>
  <si>
    <t>C4001507 Acompte Barbecue</t>
  </si>
  <si>
    <t>C4001508 Solde Barbecue</t>
  </si>
  <si>
    <t>Baguettes &amp; viennoiseries C4001333</t>
  </si>
  <si>
    <t>Ecole de tennis C4001408</t>
  </si>
  <si>
    <t>C4001510 CARREFOUR</t>
  </si>
  <si>
    <t>Coupes, portes clefs C4001504</t>
  </si>
  <si>
    <t>Lots - Ecole de tennis C4001440</t>
  </si>
  <si>
    <t>C4001511 Toyrus Lots</t>
  </si>
  <si>
    <t>C4001509 GIFI Lots</t>
  </si>
  <si>
    <t>C4001512 Coupes</t>
  </si>
  <si>
    <t>Balai, éponges, serpillières...</t>
  </si>
  <si>
    <t>Macif du 01/04/17 au 31/03/18</t>
  </si>
  <si>
    <t>Rembt Tournois Douarin A C400142...</t>
  </si>
  <si>
    <t>Rembt Tournois Grill T C4001313</t>
  </si>
  <si>
    <t>Rembt Tournois DAVIET S</t>
  </si>
  <si>
    <t>Application Mylive score - 2 ans</t>
  </si>
  <si>
    <t>Frais d'arbitrage CARRARAJ C4239910</t>
  </si>
  <si>
    <t>Frais arbitrage Grill JP C4239907</t>
  </si>
  <si>
    <t>Frais arbitrage Lebreton F C4239906</t>
  </si>
  <si>
    <t>Frais arbitrage CARRARAC C4239909</t>
  </si>
  <si>
    <t>Frais arbitrage C4239904 Brenaut M</t>
  </si>
  <si>
    <t>Frais arbitrage C4239908 DURAZ J</t>
  </si>
  <si>
    <t>Frais arbitrage LUCAS L C4239905</t>
  </si>
  <si>
    <t>Inscript° Caren 45 C4001418</t>
  </si>
  <si>
    <t>Inscript° Caren 60 C4001417</t>
  </si>
  <si>
    <t>Inscript° Caren 65 C4001416</t>
  </si>
  <si>
    <t>JAMORMONT Agnès</t>
  </si>
  <si>
    <t>Arbitre Guerit E / C4001329</t>
  </si>
  <si>
    <t>Arbitre Piqué A/ C4001330</t>
  </si>
  <si>
    <t>Arbitre C4240015</t>
  </si>
  <si>
    <t>Arbitre C4240016</t>
  </si>
  <si>
    <t>Arbitre C4240017</t>
  </si>
  <si>
    <t>1/2 Finaliste Dame Maxch M/ C4001316</t>
  </si>
  <si>
    <t>1/2 Finaliste H Abernot A/ C4001317</t>
  </si>
  <si>
    <t>1/2 Finaliste Dame Thebault E / C4001...</t>
  </si>
  <si>
    <t>1/2 Finaliste H SavaryK / C4001318</t>
  </si>
  <si>
    <t>Vainqueur H / C4001319</t>
  </si>
  <si>
    <t>Finaliste H / C4001320</t>
  </si>
  <si>
    <t>Vainqueur Dame / C4001321</t>
  </si>
  <si>
    <t>Finaliste Dame / C4001322</t>
  </si>
  <si>
    <t>Vainqueur Dame +40 ans / C4001323</t>
  </si>
  <si>
    <t>Finaliste Dame + 40 ans / C4001324</t>
  </si>
  <si>
    <t>Vainqueur H +45 ans / C4001325</t>
  </si>
  <si>
    <t>Finaliste H +45 ans / C4001326</t>
  </si>
  <si>
    <t>Vainqueur H +60 ans / C4001327</t>
  </si>
  <si>
    <t>Finaliste H +60 ans / C4001328</t>
  </si>
  <si>
    <t>1/2 Finale hommes C4240007</t>
  </si>
  <si>
    <t>1/2 Finale Dames C4240008</t>
  </si>
  <si>
    <t>1/2 Finale dames C4240009</t>
  </si>
  <si>
    <t>1/2 Finale hommes C4240010</t>
  </si>
  <si>
    <t>Vainqueur homme C4240011</t>
  </si>
  <si>
    <t>Finaliste hommes C4240012</t>
  </si>
  <si>
    <t>Vainqueur dames C4240013</t>
  </si>
  <si>
    <t>Finaliste dames C4240014</t>
  </si>
  <si>
    <t>C4001438 lettre / La poste</t>
  </si>
  <si>
    <t>Orange Mobile Fixe Internet</t>
  </si>
  <si>
    <t>SonyXperia xa (tél patrick) C40001405</t>
  </si>
  <si>
    <t>internet et telephone</t>
  </si>
  <si>
    <t>Frais bancaire &amp; carte bancaire</t>
  </si>
  <si>
    <t>Tee shirts coton respirants &amp; impressi...</t>
  </si>
  <si>
    <t>Formation Morel P C388439</t>
  </si>
  <si>
    <t>Formation Poulain T C3883438</t>
  </si>
  <si>
    <t>Morel P - Format°continue enseignant...</t>
  </si>
  <si>
    <t>Formation AMT PerezL C4240005</t>
  </si>
  <si>
    <t>Formation JAT2 BLONDEL M/ Fact JB/...</t>
  </si>
  <si>
    <t>Inscription CQP Pezron R C4239920</t>
  </si>
  <si>
    <t>COSMOS Cotis annuelle C4001345</t>
  </si>
  <si>
    <t>Format° Pro continue (Uniformation) - ...</t>
  </si>
  <si>
    <t>Salaire AMT - LUCAS L C/3911350</t>
  </si>
  <si>
    <t>Salaire AMT - KARMANN L C/3883434</t>
  </si>
  <si>
    <t>Salaire AMT - DURAZ J C/3883436</t>
  </si>
  <si>
    <t>Salaire AMT - DURAZ R C/3883437</t>
  </si>
  <si>
    <t>Salaire - JAUFFRINEAU R</t>
  </si>
  <si>
    <t>Salaire MOREL P</t>
  </si>
  <si>
    <t>Salaire POULAIN T</t>
  </si>
  <si>
    <t>CPAMEvry</t>
  </si>
  <si>
    <t>Salaire AMT - C4001410 DURAZ R</t>
  </si>
  <si>
    <t>Salaire AMT - C4001411 LUCAS L</t>
  </si>
  <si>
    <t>Salaire AMT - C4001412 DURAZ J</t>
  </si>
  <si>
    <t>Salaire AMT - C4001413 KARAMANN L</t>
  </si>
  <si>
    <t>Salaire AMT - C4001414 MARTIN T</t>
  </si>
  <si>
    <t>Salaire AMT - C4001415 LEBRETON F</t>
  </si>
  <si>
    <t>Salaire JAUFFRINEAU R</t>
  </si>
  <si>
    <t>Salaire AMT C388440 DURAZ J</t>
  </si>
  <si>
    <t>Salaire AMT C388441 DURAZ R</t>
  </si>
  <si>
    <t>Salaire AMT C388442 KARMANN L</t>
  </si>
  <si>
    <t>Salaire AMT C388443 LEBRETON F</t>
  </si>
  <si>
    <t>Salaire AMT C388444 LUCAS L</t>
  </si>
  <si>
    <t>Salaire AMT C388445 MARTIN T</t>
  </si>
  <si>
    <t>Salaire MOREL</t>
  </si>
  <si>
    <t>Salaire AMT - C4001422 DURAZ J</t>
  </si>
  <si>
    <t>Salaire AMT - C4001423 DURAZ R</t>
  </si>
  <si>
    <t>Salaire AMT - C4001424 KARMANN L</t>
  </si>
  <si>
    <t>Salaire AMT - C4001425 LEBRETON F</t>
  </si>
  <si>
    <t>Salaire AMT - C4001426 LUCAS L</t>
  </si>
  <si>
    <t>Salaire AMT - C4001427 MARTIN T</t>
  </si>
  <si>
    <t>Salaire AMT - C4001431 DURAZ J</t>
  </si>
  <si>
    <t>Salaire AMT - C4001432 DURAZ R</t>
  </si>
  <si>
    <t>Salaire AMT C4001433 KARMANN L</t>
  </si>
  <si>
    <t>Salaire AMT - C4001434 LEBETON F</t>
  </si>
  <si>
    <t>Salaire AMT - C4001436 LUCAS L</t>
  </si>
  <si>
    <t>Salaire AMT - C4001437 MARTIN T</t>
  </si>
  <si>
    <t>Salaire Jauffrineau R</t>
  </si>
  <si>
    <t>Salaire AMT - C4001303 DURAZ J</t>
  </si>
  <si>
    <t>Salaire AMT - C4001304 DURAZ R</t>
  </si>
  <si>
    <t>Salaire AMT - C4001305 KARMANN L</t>
  </si>
  <si>
    <t>Salaire AMT - C4001306 LEBRETON F</t>
  </si>
  <si>
    <t>Salaire AMT - C4001307 LUCAS L</t>
  </si>
  <si>
    <t>Salaire AMT - C4001308 MARTIN T</t>
  </si>
  <si>
    <t>Salaire JAUFFRINEAU</t>
  </si>
  <si>
    <t>Salaire AMT - C4001310 DURAZ R</t>
  </si>
  <si>
    <t>Salaire AMT - C4001311 DURAZ J</t>
  </si>
  <si>
    <t>Salaire AMT - C4001309 KARMANN L</t>
  </si>
  <si>
    <t>Salaire AMT - C4001449 LUCAS L</t>
  </si>
  <si>
    <t>Salaire AMT - C4001450 LEBRETON F</t>
  </si>
  <si>
    <t>Salaire AMT - C4001448 MARTIN T</t>
  </si>
  <si>
    <t>Salaire AMT - C4001338 DurazR</t>
  </si>
  <si>
    <t>Salaire AMT - C4001339 DurazJ</t>
  </si>
  <si>
    <t>Salaire AMT - C4001335 Lucas L</t>
  </si>
  <si>
    <t>Salaire AMT - C4001336 Lebreton F</t>
  </si>
  <si>
    <t>Salaire AMT - C4001334 Martin T</t>
  </si>
  <si>
    <t>Salaire AMT - C4001337 Karmann L</t>
  </si>
  <si>
    <t>Salaire Morel P</t>
  </si>
  <si>
    <t>Salaire Poulain T</t>
  </si>
  <si>
    <t>Salaire AMT - C4001346 Martin T</t>
  </si>
  <si>
    <t>Salaire AMT - C4001347 Lucas L</t>
  </si>
  <si>
    <t>Salaire AMT - C4001348 Lebreton F</t>
  </si>
  <si>
    <t>Salaire AMT - C4001349 Karmann L</t>
  </si>
  <si>
    <t>Salaire AMT - C4239901 DurazJ</t>
  </si>
  <si>
    <t>Salaire AMT - C4240002 DurazR</t>
  </si>
  <si>
    <t>Salaire 06/17 KARMAN L C4239915</t>
  </si>
  <si>
    <t>Salaire 06/17 DurazJ C4239916</t>
  </si>
  <si>
    <t>Salaire 06/17 Lebreton F C4239917</t>
  </si>
  <si>
    <t>Salaire 06/17 MARTIN T C4239918</t>
  </si>
  <si>
    <t>Salaire Lucas 06/17 C4239914</t>
  </si>
  <si>
    <t>Salaire 07/17 Jauffrineau</t>
  </si>
  <si>
    <t>Salaire 07/17 Morel P</t>
  </si>
  <si>
    <t>Salaire 07/17 Poulain T</t>
  </si>
  <si>
    <t>Salaire 07/17 Lucas L C4239921</t>
  </si>
  <si>
    <t>Salaire 05/1 DurazR C4001350</t>
  </si>
  <si>
    <t>Salaire 08/7 Jauffrineau</t>
  </si>
  <si>
    <t>Salaire 08/17 Morel</t>
  </si>
  <si>
    <t>Salaire 08/17 Poulain</t>
  </si>
  <si>
    <t>Prévoyance Humanis 3T16</t>
  </si>
  <si>
    <t>Humanis Mutuelle P.Morel</t>
  </si>
  <si>
    <t>Prévoyance Humanis 4T16</t>
  </si>
  <si>
    <t>Humanis Prévoyance P.Morel</t>
  </si>
  <si>
    <t>ACMS - Cotisation 2017 C441445</t>
  </si>
  <si>
    <t>CEAcotisation</t>
  </si>
  <si>
    <t>Rembt Badges VOISIN C3883446</t>
  </si>
  <si>
    <t>Rembt Badge Brejon C4239919</t>
  </si>
  <si>
    <t>FAFête école tennis N-1 / C4001502</t>
  </si>
  <si>
    <t>Lots Fête école tennis N-1 / C4001501</t>
  </si>
  <si>
    <t>Lots Fête école tennis N-1 / C4001409</t>
  </si>
  <si>
    <t>Rembt Club Junior N-1 / C4001407 M...</t>
  </si>
  <si>
    <t>Rembt N-1 / C4001401 MAOMERI M</t>
  </si>
  <si>
    <t>Rembt N-1 / C4001402 BONSENS</t>
  </si>
  <si>
    <t>Rembt N-1 / C4001403 Badge n°393</t>
  </si>
  <si>
    <t>Rembt N-1 / C4001404 CAZALIS</t>
  </si>
  <si>
    <t>Rembt N-1 / C4001406 ALAMICHEL</t>
  </si>
  <si>
    <t>Rembt N-1 / C4001441 AMIOT M</t>
  </si>
  <si>
    <t>Rembt N-1 CCA/ C4001442 AMIOT M</t>
  </si>
  <si>
    <t>Rembt N-1 Badges / C4001444 LOUI...</t>
  </si>
  <si>
    <t>Salaire Karmann 08/16 C3883435</t>
  </si>
  <si>
    <t>Salaire Bougrand 08/16 C3883430 N-1</t>
  </si>
  <si>
    <t>Rembt badge KAKPCAM N-1 C4240003</t>
  </si>
  <si>
    <t>Salaire DurazR 08/16 C3883431</t>
  </si>
  <si>
    <t>Stage 04/17</t>
  </si>
  <si>
    <t>Rembt stage avril C4240001 Douarin (...</t>
  </si>
  <si>
    <t>Stage 07/17</t>
  </si>
  <si>
    <t>Stages 02/17</t>
  </si>
  <si>
    <t>Stages 12/16</t>
  </si>
  <si>
    <t>Stages 10/16</t>
  </si>
  <si>
    <t>Stages 09/16</t>
  </si>
  <si>
    <t>Recettes 2016/2017</t>
  </si>
  <si>
    <t>Rembt N-1 CCA/ C4001443 BOUDIN F</t>
  </si>
  <si>
    <t>Barbecue 06/17</t>
  </si>
  <si>
    <t>Soirée équipes</t>
  </si>
  <si>
    <t>Tournoi avril</t>
  </si>
  <si>
    <t>Tournoi Open 07/17 Inscriptions</t>
  </si>
  <si>
    <t>Tournoi double</t>
  </si>
  <si>
    <t>Tournoi interne Inscriptions</t>
  </si>
  <si>
    <t>Tournois Galaxie Inscription</t>
  </si>
  <si>
    <t>Trophée Chatrier</t>
  </si>
  <si>
    <t>Subv2017 Mairie (50%)</t>
  </si>
  <si>
    <t>Subvdépartementale Except</t>
  </si>
  <si>
    <t>Subvdépartementale 2017</t>
  </si>
  <si>
    <t>Subvention =&gt; Politique sportive</t>
  </si>
  <si>
    <t>Rembt Chèq CE Macé C4001503</t>
  </si>
  <si>
    <t>IMPAYE C3144172</t>
  </si>
  <si>
    <t>CHEQUE IMPAYE C4487071</t>
  </si>
  <si>
    <t>C4001419 Rembt CE Nelly</t>
  </si>
  <si>
    <t>CE Malherault (60e) &amp; Macé (80e)</t>
  </si>
  <si>
    <t>Intérets 2016</t>
  </si>
  <si>
    <t>INTERETS 2015</t>
  </si>
  <si>
    <t>Carte invitation N-1</t>
  </si>
  <si>
    <t>Cplément stage 07/15 N-1</t>
  </si>
  <si>
    <t>Remise en espèces</t>
  </si>
  <si>
    <t>Rembt places Roland Garros N-1</t>
  </si>
  <si>
    <t>Rembt Uniformation N-1</t>
  </si>
  <si>
    <t>Location courts =&gt; tournage film</t>
  </si>
  <si>
    <t>Ecritures antérieures non débitées =&gt; ...</t>
  </si>
  <si>
    <t>RECETTES</t>
  </si>
  <si>
    <t xml:space="preserve">Achats récompenses, lots et divers </t>
  </si>
  <si>
    <t>Entretiens</t>
  </si>
  <si>
    <t>Frais fonctionnement et bureau</t>
  </si>
  <si>
    <t>Frais divers animations</t>
  </si>
  <si>
    <t>Salaires</t>
  </si>
  <si>
    <t>Charges</t>
  </si>
  <si>
    <r>
      <t>Uniformation</t>
    </r>
    <r>
      <rPr>
        <sz val="11"/>
        <color theme="1"/>
        <rFont val="Calibri"/>
        <family val="2"/>
        <scheme val="minor"/>
      </rPr>
      <t xml:space="preserve"> + Cosmos</t>
    </r>
    <r>
      <rPr>
        <sz val="10"/>
        <color theme="1"/>
        <rFont val="Calibri"/>
        <scheme val="minor"/>
      </rPr>
      <t xml:space="preserve"> </t>
    </r>
  </si>
  <si>
    <t>Autres produits</t>
  </si>
  <si>
    <t>Remises cheques a venir</t>
  </si>
  <si>
    <t>cotis,cours,badges, invitations,stages</t>
  </si>
  <si>
    <t>Soirée gala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</si>
</sst>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13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0" xfId="0" applyFill="1" applyBorder="1"/>
    <xf numFmtId="0" fontId="2" fillId="0" borderId="0" xfId="0" applyFont="1" applyFill="1" applyBorder="1"/>
    <xf numFmtId="0" fontId="2" fillId="0" borderId="0" xfId="0" applyFont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/>
    <xf numFmtId="2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horizontal="left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right"/>
    </xf>
    <xf numFmtId="4" fontId="0" fillId="0" borderId="0" xfId="0" applyNumberFormat="1"/>
    <xf numFmtId="14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NumberFormat="1" applyFont="1"/>
    <xf numFmtId="2" fontId="1" fillId="0" borderId="0" xfId="0" applyNumberFormat="1" applyFont="1"/>
    <xf numFmtId="0" fontId="0" fillId="2" borderId="0" xfId="0" applyFill="1"/>
    <xf numFmtId="14" fontId="0" fillId="2" borderId="0" xfId="0" applyNumberFormat="1" applyFill="1" applyAlignment="1">
      <alignment horizontal="right"/>
    </xf>
    <xf numFmtId="10" fontId="0" fillId="2" borderId="0" xfId="0" applyNumberFormat="1" applyFill="1"/>
    <xf numFmtId="4" fontId="0" fillId="2" borderId="0" xfId="0" applyNumberFormat="1" applyFill="1"/>
    <xf numFmtId="2" fontId="0" fillId="2" borderId="0" xfId="0" applyNumberFormat="1" applyFill="1"/>
    <xf numFmtId="0" fontId="0" fillId="2" borderId="0" xfId="0" applyNumberFormat="1" applyFill="1" applyAlignment="1">
      <alignment horizontal="left"/>
    </xf>
    <xf numFmtId="0" fontId="0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0" fontId="1" fillId="0" borderId="16" xfId="0" applyFont="1" applyBorder="1"/>
    <xf numFmtId="0" fontId="1" fillId="0" borderId="0" xfId="0" applyFont="1" applyBorder="1"/>
    <xf numFmtId="0" fontId="1" fillId="0" borderId="0" xfId="0" applyFont="1"/>
    <xf numFmtId="0" fontId="6" fillId="0" borderId="0" xfId="0" applyFont="1"/>
    <xf numFmtId="0" fontId="5" fillId="0" borderId="0" xfId="0" applyFont="1"/>
    <xf numFmtId="0" fontId="0" fillId="0" borderId="18" xfId="0" applyBorder="1"/>
    <xf numFmtId="2" fontId="0" fillId="0" borderId="18" xfId="0" applyNumberFormat="1" applyBorder="1"/>
    <xf numFmtId="0" fontId="0" fillId="0" borderId="19" xfId="0" applyBorder="1"/>
    <xf numFmtId="0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/>
    <xf numFmtId="14" fontId="1" fillId="0" borderId="0" xfId="0" applyNumberFormat="1" applyFont="1" applyAlignment="1">
      <alignment horizontal="right"/>
    </xf>
    <xf numFmtId="10" fontId="1" fillId="0" borderId="0" xfId="0" applyNumberFormat="1" applyFont="1"/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30"/>
  <sheetViews>
    <sheetView workbookViewId="0">
      <selection activeCell="A5" sqref="A5"/>
    </sheetView>
  </sheetViews>
  <sheetFormatPr baseColWidth="10" defaultRowHeight="15"/>
  <cols>
    <col min="1" max="1" width="35.5703125" customWidth="1"/>
  </cols>
  <sheetData>
    <row r="2" spans="1:13" ht="15.75" thickBot="1"/>
    <row r="3" spans="1:13" ht="16.5" thickTop="1" thickBot="1">
      <c r="A3" s="1" t="s">
        <v>20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3" t="s">
        <v>11</v>
      </c>
    </row>
    <row r="4" spans="1:13" ht="16.5" thickTop="1" thickBot="1">
      <c r="A4" s="1" t="s">
        <v>18</v>
      </c>
      <c r="B4" s="2"/>
      <c r="C4" s="2"/>
      <c r="D4" s="2">
        <f t="shared" ref="D4:M4" si="0">C29</f>
        <v>78706</v>
      </c>
      <c r="E4" s="2">
        <f t="shared" si="0"/>
        <v>69756.66</v>
      </c>
      <c r="F4" s="2">
        <f t="shared" si="0"/>
        <v>77666.55</v>
      </c>
      <c r="G4" s="2">
        <f t="shared" si="0"/>
        <v>69342.760000000009</v>
      </c>
      <c r="H4" s="2">
        <f t="shared" si="0"/>
        <v>68788.950000000012</v>
      </c>
      <c r="I4" s="2">
        <f t="shared" si="0"/>
        <v>61201.750000000015</v>
      </c>
      <c r="J4" s="2">
        <f t="shared" si="0"/>
        <v>50168.900000000016</v>
      </c>
      <c r="K4" s="2">
        <f t="shared" si="0"/>
        <v>53412.120000000017</v>
      </c>
      <c r="L4" s="13">
        <f t="shared" si="0"/>
        <v>43235.360000000015</v>
      </c>
      <c r="M4" s="3">
        <f t="shared" si="0"/>
        <v>33779.280000000013</v>
      </c>
    </row>
    <row r="5" spans="1:13" ht="15.75" thickTop="1">
      <c r="A5" s="11" t="s">
        <v>402</v>
      </c>
      <c r="B5" s="12"/>
      <c r="C5" s="12"/>
      <c r="D5" s="12">
        <f>Feuil2!F18</f>
        <v>0</v>
      </c>
      <c r="E5" s="12">
        <f>Feuil2!G18</f>
        <v>0</v>
      </c>
      <c r="F5" s="12">
        <f>Feuil2!H18</f>
        <v>0</v>
      </c>
      <c r="G5" s="12">
        <f>Feuil2!I18</f>
        <v>0</v>
      </c>
      <c r="H5" s="12">
        <f>Feuil2!J18</f>
        <v>0</v>
      </c>
      <c r="I5" s="12">
        <f>Feuil2!K18</f>
        <v>0</v>
      </c>
      <c r="J5" s="12">
        <f>Feuil2!L18</f>
        <v>0</v>
      </c>
      <c r="K5" s="12">
        <f>Feuil2!M18</f>
        <v>1190</v>
      </c>
      <c r="L5" s="12">
        <f>Feuil2!N18</f>
        <v>-70</v>
      </c>
      <c r="M5" s="12">
        <f>Feuil2!O18</f>
        <v>6910.2</v>
      </c>
    </row>
    <row r="6" spans="1:13">
      <c r="A6" s="11" t="s">
        <v>12</v>
      </c>
      <c r="B6" s="12"/>
      <c r="C6" s="12"/>
      <c r="D6" s="12">
        <f>Feuil2!F27</f>
        <v>0</v>
      </c>
      <c r="E6" s="12">
        <f>Feuil2!G27</f>
        <v>1026</v>
      </c>
      <c r="F6" s="12">
        <f>Feuil2!H27</f>
        <v>0</v>
      </c>
      <c r="G6" s="12">
        <f>Feuil2!I27</f>
        <v>127</v>
      </c>
      <c r="H6" s="12">
        <f>Feuil2!J27</f>
        <v>0</v>
      </c>
      <c r="I6" s="12">
        <f>Feuil2!K27</f>
        <v>0</v>
      </c>
      <c r="J6" s="12">
        <f>Feuil2!L27</f>
        <v>4310</v>
      </c>
      <c r="K6" s="12">
        <f>Feuil2!M27</f>
        <v>0</v>
      </c>
      <c r="L6" s="12">
        <f>Feuil2!N27</f>
        <v>195</v>
      </c>
      <c r="M6" s="12">
        <f>Feuil2!O27</f>
        <v>3048</v>
      </c>
    </row>
    <row r="7" spans="1:13">
      <c r="A7" s="11" t="s">
        <v>13</v>
      </c>
      <c r="B7" s="12"/>
      <c r="C7" s="12"/>
      <c r="D7" s="12">
        <f>Feuil2!F36</f>
        <v>2317</v>
      </c>
      <c r="E7" s="12">
        <f>Feuil2!G36</f>
        <v>0</v>
      </c>
      <c r="F7" s="12">
        <f>Feuil2!H36</f>
        <v>0</v>
      </c>
      <c r="G7" s="12">
        <f>Feuil2!I36</f>
        <v>0</v>
      </c>
      <c r="H7" s="12">
        <f>Feuil2!J36</f>
        <v>0</v>
      </c>
      <c r="I7" s="12">
        <f>Feuil2!K36</f>
        <v>0</v>
      </c>
      <c r="J7" s="12">
        <f>Feuil2!L36</f>
        <v>0</v>
      </c>
      <c r="K7" s="12">
        <f>Feuil2!M36</f>
        <v>1350</v>
      </c>
      <c r="L7" s="12">
        <f>Feuil2!N36</f>
        <v>399</v>
      </c>
      <c r="M7" s="12">
        <f>Feuil2!O36</f>
        <v>0</v>
      </c>
    </row>
    <row r="8" spans="1:13">
      <c r="A8" s="11" t="s">
        <v>14</v>
      </c>
      <c r="B8" s="12"/>
      <c r="C8" s="12"/>
      <c r="D8" s="12">
        <f>Feuil2!F46</f>
        <v>0</v>
      </c>
      <c r="E8" s="12">
        <f>Feuil2!G46</f>
        <v>0</v>
      </c>
      <c r="F8" s="12">
        <f>Feuil2!H46</f>
        <v>0</v>
      </c>
      <c r="G8" s="12">
        <f>Feuil2!I46</f>
        <v>0</v>
      </c>
      <c r="H8" s="12">
        <f>Feuil2!J46</f>
        <v>3233</v>
      </c>
      <c r="I8" s="12">
        <f>Feuil2!K46</f>
        <v>2814</v>
      </c>
      <c r="J8" s="12">
        <f>Feuil2!L46</f>
        <v>8000</v>
      </c>
      <c r="K8" s="12">
        <f>Feuil2!M46</f>
        <v>0</v>
      </c>
      <c r="L8" s="12">
        <f>Feuil2!N46</f>
        <v>0</v>
      </c>
      <c r="M8" s="12">
        <f>Feuil2!O46</f>
        <v>0</v>
      </c>
    </row>
    <row r="9" spans="1:13">
      <c r="A9" s="11" t="s">
        <v>400</v>
      </c>
      <c r="B9" s="12"/>
      <c r="C9" s="12"/>
      <c r="D9" s="12">
        <f>Feuil2!F52</f>
        <v>0</v>
      </c>
      <c r="E9" s="12">
        <f>Feuil2!G52</f>
        <v>638.39</v>
      </c>
      <c r="F9" s="12">
        <f>Feuil2!H52</f>
        <v>0</v>
      </c>
      <c r="G9" s="12">
        <f>Feuil2!I52</f>
        <v>2280.83</v>
      </c>
      <c r="H9" s="12">
        <f>Feuil2!J52</f>
        <v>0</v>
      </c>
      <c r="I9" s="12">
        <f>Feuil2!K52</f>
        <v>0</v>
      </c>
      <c r="J9" s="12">
        <f>Feuil2!L52</f>
        <v>0</v>
      </c>
      <c r="K9" s="12">
        <f>Feuil2!M52</f>
        <v>0</v>
      </c>
      <c r="L9" s="12">
        <f>Feuil2!N52</f>
        <v>0</v>
      </c>
      <c r="M9" s="12">
        <f>Feuil2!O52</f>
        <v>1858.61</v>
      </c>
    </row>
    <row r="10" spans="1:13">
      <c r="A10" s="53" t="s">
        <v>401</v>
      </c>
      <c r="B10" s="12"/>
      <c r="C10" s="12"/>
      <c r="D10" s="12"/>
      <c r="E10" s="12">
        <v>11500</v>
      </c>
      <c r="F10" s="12">
        <v>7020</v>
      </c>
      <c r="G10" s="12">
        <v>2049</v>
      </c>
      <c r="H10" s="12">
        <v>315</v>
      </c>
      <c r="I10" s="12"/>
      <c r="J10" s="12"/>
      <c r="K10" s="12"/>
      <c r="L10" s="12"/>
      <c r="M10" s="12"/>
    </row>
    <row r="11" spans="1:13" ht="15.75" thickBot="1">
      <c r="A11" s="5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3" ht="16.5" thickTop="1" thickBot="1">
      <c r="A12" s="1" t="s">
        <v>15</v>
      </c>
      <c r="B12" s="2"/>
      <c r="C12" s="2"/>
      <c r="D12" s="2">
        <f t="shared" ref="D12:M12" si="1">SUM(D5:D11)</f>
        <v>2317</v>
      </c>
      <c r="E12" s="2">
        <f t="shared" si="1"/>
        <v>13164.39</v>
      </c>
      <c r="F12" s="2">
        <f t="shared" si="1"/>
        <v>7020</v>
      </c>
      <c r="G12" s="2">
        <f t="shared" si="1"/>
        <v>4456.83</v>
      </c>
      <c r="H12" s="2">
        <f t="shared" si="1"/>
        <v>3548</v>
      </c>
      <c r="I12" s="2">
        <f t="shared" si="1"/>
        <v>2814</v>
      </c>
      <c r="J12" s="2">
        <f t="shared" si="1"/>
        <v>12310</v>
      </c>
      <c r="K12" s="2">
        <f t="shared" si="1"/>
        <v>2540</v>
      </c>
      <c r="L12" s="13">
        <f t="shared" si="1"/>
        <v>524</v>
      </c>
      <c r="M12" s="3">
        <f t="shared" si="1"/>
        <v>11816.810000000001</v>
      </c>
    </row>
    <row r="13" spans="1:13" ht="15.75" thickTop="1">
      <c r="A13" s="15"/>
      <c r="B13" s="6"/>
      <c r="C13" s="4"/>
      <c r="D13" s="4"/>
      <c r="E13" s="4"/>
      <c r="F13" s="4"/>
      <c r="G13" s="4"/>
      <c r="H13" s="4"/>
      <c r="I13" s="4"/>
      <c r="J13" s="4"/>
      <c r="K13" s="4"/>
      <c r="L13" s="4"/>
      <c r="M13" s="9"/>
    </row>
    <row r="14" spans="1:13">
      <c r="A14" s="16" t="s">
        <v>16</v>
      </c>
      <c r="B14" s="7"/>
      <c r="C14" s="7"/>
      <c r="D14" s="7">
        <f>Feuil2!F66</f>
        <v>-1501.5</v>
      </c>
      <c r="E14" s="7">
        <f>Feuil2!G66</f>
        <v>0</v>
      </c>
      <c r="F14" s="7">
        <f>Feuil2!H66</f>
        <v>0</v>
      </c>
      <c r="G14" s="7">
        <f>Feuil2!I66</f>
        <v>0</v>
      </c>
      <c r="H14" s="7">
        <f>Feuil2!J66</f>
        <v>-1544.4</v>
      </c>
      <c r="I14" s="7">
        <f>Feuil2!K66</f>
        <v>0</v>
      </c>
      <c r="J14" s="7">
        <f>Feuil2!L66</f>
        <v>0</v>
      </c>
      <c r="K14" s="7">
        <f>Feuil2!M66</f>
        <v>-1544.4</v>
      </c>
      <c r="L14" s="7">
        <f>Feuil2!N66</f>
        <v>0</v>
      </c>
      <c r="M14" s="7">
        <f>Feuil2!O66</f>
        <v>0</v>
      </c>
    </row>
    <row r="15" spans="1:13">
      <c r="A15" s="16" t="s">
        <v>139</v>
      </c>
      <c r="B15" s="7"/>
      <c r="C15" s="7"/>
      <c r="D15" s="7">
        <f>Feuil2!F82</f>
        <v>-606.69000000000005</v>
      </c>
      <c r="E15" s="7">
        <f>Feuil2!G82</f>
        <v>-269.97000000000003</v>
      </c>
      <c r="F15" s="7">
        <f>Feuil2!H82</f>
        <v>0</v>
      </c>
      <c r="G15" s="7">
        <f>Feuil2!I82</f>
        <v>0</v>
      </c>
      <c r="H15" s="7">
        <f>Feuil2!J82</f>
        <v>-41.73</v>
      </c>
      <c r="I15" s="7">
        <f>Feuil2!K82</f>
        <v>-43.349999999999994</v>
      </c>
      <c r="J15" s="7">
        <f>Feuil2!L82</f>
        <v>-117.01000000000002</v>
      </c>
      <c r="K15" s="7">
        <f>Feuil2!M82</f>
        <v>-2020.8500000000001</v>
      </c>
      <c r="L15" s="7">
        <f>Feuil2!N82</f>
        <v>-31.83</v>
      </c>
      <c r="M15" s="7">
        <f>Feuil2!O82</f>
        <v>-78.41</v>
      </c>
    </row>
    <row r="16" spans="1:13">
      <c r="A16" s="16" t="s">
        <v>393</v>
      </c>
      <c r="B16" s="7"/>
      <c r="C16" s="7"/>
      <c r="D16" s="7">
        <f>Feuil2!F98</f>
        <v>-96</v>
      </c>
      <c r="E16" s="7">
        <f>Feuil2!G98</f>
        <v>-35.489999999999995</v>
      </c>
      <c r="F16" s="7">
        <f>Feuil2!H98</f>
        <v>-111.5</v>
      </c>
      <c r="G16" s="7">
        <f>Feuil2!I98</f>
        <v>-100</v>
      </c>
      <c r="H16" s="7">
        <f>Feuil2!J98</f>
        <v>0</v>
      </c>
      <c r="I16" s="7">
        <f>Feuil2!K98</f>
        <v>-1979.5</v>
      </c>
      <c r="J16" s="7">
        <f>Feuil2!L98</f>
        <v>0</v>
      </c>
      <c r="K16" s="7">
        <f>Feuil2!M98</f>
        <v>-225.07</v>
      </c>
      <c r="L16" s="7">
        <f>Feuil2!N98</f>
        <v>-952</v>
      </c>
      <c r="M16" s="7">
        <f>Feuil2!O98</f>
        <v>-400</v>
      </c>
    </row>
    <row r="17" spans="1:13">
      <c r="A17" s="16" t="s">
        <v>394</v>
      </c>
      <c r="B17" s="7"/>
      <c r="C17" s="7"/>
      <c r="D17" s="7">
        <f>Feuil2!F106</f>
        <v>0</v>
      </c>
      <c r="E17" s="7">
        <f>Feuil2!G106</f>
        <v>0</v>
      </c>
      <c r="F17" s="7">
        <f>Feuil2!H106</f>
        <v>-21.95</v>
      </c>
      <c r="G17" s="7">
        <f>Feuil2!I106</f>
        <v>0</v>
      </c>
      <c r="H17" s="7">
        <f>Feuil2!J106</f>
        <v>-1229.8600000000001</v>
      </c>
      <c r="I17" s="7">
        <f>Feuil2!K106</f>
        <v>-36</v>
      </c>
      <c r="J17" s="7">
        <f>Feuil2!L106</f>
        <v>0</v>
      </c>
      <c r="K17" s="7">
        <f>Feuil2!M106</f>
        <v>-116</v>
      </c>
      <c r="L17" s="7">
        <f>Feuil2!N106</f>
        <v>0</v>
      </c>
      <c r="M17" s="7">
        <f>Feuil2!O106</f>
        <v>0</v>
      </c>
    </row>
    <row r="18" spans="1:13">
      <c r="A18" s="16" t="s">
        <v>395</v>
      </c>
      <c r="B18" s="7"/>
      <c r="C18" s="7"/>
      <c r="D18" s="7">
        <f>Feuil2!F118</f>
        <v>-107.08</v>
      </c>
      <c r="E18" s="7">
        <f>Feuil2!G118</f>
        <v>-197.88</v>
      </c>
      <c r="F18" s="7">
        <f>Feuil2!H118</f>
        <v>-130.18</v>
      </c>
      <c r="G18" s="7">
        <f>Feuil2!I118</f>
        <v>-218.51999999999998</v>
      </c>
      <c r="H18" s="7">
        <f>Feuil2!J118</f>
        <v>-1509.51</v>
      </c>
      <c r="I18" s="7">
        <f>Feuil2!K118</f>
        <v>-112.88</v>
      </c>
      <c r="J18" s="7">
        <f>Feuil2!L118</f>
        <v>-441.65999999999997</v>
      </c>
      <c r="K18" s="7">
        <f>Feuil2!M118</f>
        <v>-375.32000000000005</v>
      </c>
      <c r="L18" s="7">
        <f>Feuil2!N118</f>
        <v>-103.88</v>
      </c>
      <c r="M18" s="7">
        <f>Feuil2!O118</f>
        <v>-617.22</v>
      </c>
    </row>
    <row r="19" spans="1:13">
      <c r="A19" s="16" t="s">
        <v>158</v>
      </c>
      <c r="B19" s="7"/>
      <c r="C19" s="7"/>
      <c r="D19" s="7">
        <f>Feuil2!F125</f>
        <v>-1898</v>
      </c>
      <c r="E19" s="7">
        <f>Feuil2!G125</f>
        <v>-174</v>
      </c>
      <c r="F19" s="7">
        <f>Feuil2!H125</f>
        <v>-390</v>
      </c>
      <c r="G19" s="7">
        <f>Feuil2!I125</f>
        <v>-55</v>
      </c>
      <c r="H19" s="7">
        <f>Feuil2!J125</f>
        <v>0</v>
      </c>
      <c r="I19" s="7">
        <f>Feuil2!K125</f>
        <v>-58</v>
      </c>
      <c r="J19" s="7">
        <f>Feuil2!L125</f>
        <v>-171</v>
      </c>
      <c r="K19" s="7">
        <f>Feuil2!M125</f>
        <v>0</v>
      </c>
      <c r="L19" s="7">
        <f>Feuil2!N125</f>
        <v>-70</v>
      </c>
      <c r="M19" s="7">
        <f>Feuil2!O125</f>
        <v>-1095</v>
      </c>
    </row>
    <row r="20" spans="1:13">
      <c r="A20" s="16" t="s">
        <v>164</v>
      </c>
      <c r="B20" s="7"/>
      <c r="C20" s="7"/>
      <c r="D20" s="7">
        <f>Feuil2!F131</f>
        <v>-132</v>
      </c>
      <c r="E20" s="7">
        <f>Feuil2!G131</f>
        <v>-92</v>
      </c>
      <c r="F20" s="7">
        <f>Feuil2!H131</f>
        <v>-92</v>
      </c>
      <c r="G20" s="7">
        <f>Feuil2!I131</f>
        <v>-157</v>
      </c>
      <c r="H20" s="7">
        <f>Feuil2!J131</f>
        <v>-138</v>
      </c>
      <c r="I20" s="7">
        <f>Feuil2!K131</f>
        <v>-432</v>
      </c>
      <c r="J20" s="7">
        <f>Feuil2!L131</f>
        <v>-590</v>
      </c>
      <c r="K20" s="7">
        <f>Feuil2!M131</f>
        <v>-48</v>
      </c>
      <c r="L20" s="7">
        <f>Feuil2!N131</f>
        <v>0</v>
      </c>
      <c r="M20" s="7">
        <f>Feuil2!O131</f>
        <v>0</v>
      </c>
    </row>
    <row r="21" spans="1:13">
      <c r="A21" s="16" t="s">
        <v>168</v>
      </c>
      <c r="B21" s="7"/>
      <c r="C21" s="7"/>
      <c r="D21" s="7">
        <f>Feuil2!F139</f>
        <v>0</v>
      </c>
      <c r="E21" s="7">
        <f>Feuil2!G139</f>
        <v>0</v>
      </c>
      <c r="F21" s="7">
        <f>Feuil2!H139</f>
        <v>0</v>
      </c>
      <c r="G21" s="7">
        <f>Feuil2!I139</f>
        <v>0</v>
      </c>
      <c r="H21" s="7">
        <f>Feuil2!J139</f>
        <v>0</v>
      </c>
      <c r="I21" s="7">
        <f>Feuil2!K139</f>
        <v>-529</v>
      </c>
      <c r="J21" s="7">
        <f>Feuil2!L139</f>
        <v>0</v>
      </c>
      <c r="K21" s="7">
        <f>Feuil2!M139</f>
        <v>0</v>
      </c>
      <c r="L21" s="7">
        <f>Feuil2!N139</f>
        <v>-75</v>
      </c>
      <c r="M21" s="7">
        <f>Feuil2!O139</f>
        <v>0</v>
      </c>
    </row>
    <row r="22" spans="1:13">
      <c r="A22" s="16" t="s">
        <v>396</v>
      </c>
      <c r="B22" s="7"/>
      <c r="C22" s="7"/>
      <c r="D22" s="7">
        <f>Feuil2!F146</f>
        <v>-2600</v>
      </c>
      <c r="E22" s="7">
        <f>Feuil2!G146</f>
        <v>0</v>
      </c>
      <c r="F22" s="7">
        <f>Feuil2!H146</f>
        <v>0</v>
      </c>
      <c r="G22" s="7">
        <f>Feuil2!I146</f>
        <v>0</v>
      </c>
      <c r="H22" s="7">
        <f>Feuil2!J146</f>
        <v>0</v>
      </c>
      <c r="I22" s="7">
        <f>Feuil2!K146</f>
        <v>0</v>
      </c>
      <c r="J22" s="7">
        <f>Feuil2!L146</f>
        <v>0</v>
      </c>
      <c r="K22" s="7">
        <f>Feuil2!M146</f>
        <v>0</v>
      </c>
      <c r="L22" s="7">
        <f>Feuil2!N146</f>
        <v>0</v>
      </c>
      <c r="M22" s="7">
        <f>Feuil2!O146</f>
        <v>0</v>
      </c>
    </row>
    <row r="23" spans="1:13">
      <c r="A23" s="16" t="s">
        <v>179</v>
      </c>
      <c r="B23" s="7"/>
      <c r="C23" s="7"/>
      <c r="D23" s="7">
        <f>Feuil2!F153</f>
        <v>0</v>
      </c>
      <c r="E23" s="7">
        <f>Feuil2!G153</f>
        <v>-160</v>
      </c>
      <c r="F23" s="7">
        <f>Feuil2!H153</f>
        <v>-60</v>
      </c>
      <c r="G23" s="7">
        <f>Feuil2!I153</f>
        <v>0</v>
      </c>
      <c r="H23" s="7">
        <f>Feuil2!J153</f>
        <v>-1138</v>
      </c>
      <c r="I23" s="7">
        <f>Feuil2!K153</f>
        <v>0</v>
      </c>
      <c r="J23" s="7">
        <f>Feuil2!L153</f>
        <v>-100</v>
      </c>
      <c r="K23" s="7">
        <f>Feuil2!M153</f>
        <v>0</v>
      </c>
      <c r="L23" s="7">
        <f>Feuil2!N153</f>
        <v>-100</v>
      </c>
      <c r="M23" s="7">
        <f>Feuil2!O153</f>
        <v>-100</v>
      </c>
    </row>
    <row r="24" spans="1:13">
      <c r="A24" s="16" t="s">
        <v>397</v>
      </c>
      <c r="B24" s="51"/>
      <c r="C24" s="51"/>
      <c r="D24" s="51">
        <f>Feuil2!F157</f>
        <v>-4325.07</v>
      </c>
      <c r="E24" s="51">
        <f>Feuil2!G157</f>
        <v>-4325.16</v>
      </c>
      <c r="F24" s="51">
        <f>Feuil2!H157</f>
        <v>-4325.1600000000008</v>
      </c>
      <c r="G24" s="51">
        <f>Feuil2!I157</f>
        <v>-4480.12</v>
      </c>
      <c r="H24" s="51">
        <f>Feuil2!J157</f>
        <v>-4550.3600000000006</v>
      </c>
      <c r="I24" s="51">
        <f>Feuil2!K157</f>
        <v>-4480.12</v>
      </c>
      <c r="J24" s="51">
        <f>Feuil2!L157</f>
        <v>-4558.1100000000006</v>
      </c>
      <c r="K24" s="51">
        <f>Feuil2!M157</f>
        <v>-5298.12</v>
      </c>
      <c r="L24" s="51">
        <f>Feuil2!N157</f>
        <v>-5010.3700000000008</v>
      </c>
      <c r="M24" s="51">
        <f>Feuil2!O157</f>
        <v>-3877.4399999999996</v>
      </c>
    </row>
    <row r="25" spans="1:13">
      <c r="A25" s="16" t="s">
        <v>398</v>
      </c>
      <c r="B25" s="52"/>
      <c r="C25" s="52"/>
      <c r="D25" s="52">
        <f>Feuil2!F161</f>
        <v>0</v>
      </c>
      <c r="E25" s="52">
        <f>Feuil2!G161</f>
        <v>0</v>
      </c>
      <c r="F25" s="52">
        <f>Feuil2!H161</f>
        <v>-10213</v>
      </c>
      <c r="G25" s="52">
        <f>Feuil2!I161</f>
        <v>0</v>
      </c>
      <c r="H25" s="52">
        <f>Feuil2!J161</f>
        <v>-983.34</v>
      </c>
      <c r="I25" s="52">
        <f>Feuil2!K161</f>
        <v>-6176</v>
      </c>
      <c r="J25" s="52">
        <f>Feuil2!L161</f>
        <v>-3089</v>
      </c>
      <c r="K25" s="52">
        <f>Feuil2!M161</f>
        <v>-3089</v>
      </c>
      <c r="L25" s="52">
        <f>Feuil2!N161</f>
        <v>-3637</v>
      </c>
      <c r="M25" s="52">
        <f>Feuil2!O161</f>
        <v>-3432</v>
      </c>
    </row>
    <row r="26" spans="1:13" ht="15.75" thickBot="1">
      <c r="A26" s="17"/>
      <c r="B26" s="8"/>
      <c r="C26" s="5"/>
      <c r="D26" s="5"/>
      <c r="E26" s="5"/>
      <c r="F26" s="5"/>
      <c r="G26" s="5"/>
      <c r="H26" s="5"/>
      <c r="I26" s="5"/>
      <c r="J26" s="5"/>
      <c r="K26" s="5"/>
      <c r="L26" s="5"/>
      <c r="M26" s="10"/>
    </row>
    <row r="27" spans="1:13" ht="16.5" thickTop="1" thickBot="1">
      <c r="A27" s="1" t="s">
        <v>17</v>
      </c>
      <c r="B27" s="2"/>
      <c r="C27" s="2"/>
      <c r="D27" s="2">
        <f t="shared" ref="D27:M27" si="2">SUM(D14:D26)</f>
        <v>-11266.34</v>
      </c>
      <c r="E27" s="2">
        <f t="shared" si="2"/>
        <v>-5254.5</v>
      </c>
      <c r="F27" s="2">
        <f t="shared" si="2"/>
        <v>-15343.79</v>
      </c>
      <c r="G27" s="2">
        <f t="shared" si="2"/>
        <v>-5010.6399999999994</v>
      </c>
      <c r="H27" s="2">
        <f t="shared" si="2"/>
        <v>-11135.2</v>
      </c>
      <c r="I27" s="2">
        <f t="shared" si="2"/>
        <v>-13846.85</v>
      </c>
      <c r="J27" s="2">
        <f t="shared" si="2"/>
        <v>-9066.7800000000007</v>
      </c>
      <c r="K27" s="2">
        <f t="shared" si="2"/>
        <v>-12716.76</v>
      </c>
      <c r="L27" s="13">
        <f t="shared" si="2"/>
        <v>-9980.0800000000017</v>
      </c>
      <c r="M27" s="3">
        <f t="shared" si="2"/>
        <v>-9600.07</v>
      </c>
    </row>
    <row r="28" spans="1:13" ht="16.5" thickTop="1" thickBot="1">
      <c r="M28" s="14"/>
    </row>
    <row r="29" spans="1:13" ht="16.5" thickTop="1" thickBot="1">
      <c r="A29" s="1" t="s">
        <v>19</v>
      </c>
      <c r="B29" s="2"/>
      <c r="C29" s="2">
        <v>78706</v>
      </c>
      <c r="D29" s="2">
        <f t="shared" ref="D29:M29" si="3">D4+D12+D27</f>
        <v>69756.66</v>
      </c>
      <c r="E29" s="2">
        <f t="shared" si="3"/>
        <v>77666.55</v>
      </c>
      <c r="F29" s="2">
        <f t="shared" si="3"/>
        <v>69342.760000000009</v>
      </c>
      <c r="G29" s="2">
        <f t="shared" si="3"/>
        <v>68788.950000000012</v>
      </c>
      <c r="H29" s="2">
        <f t="shared" si="3"/>
        <v>61201.750000000015</v>
      </c>
      <c r="I29" s="2">
        <f t="shared" si="3"/>
        <v>50168.900000000016</v>
      </c>
      <c r="J29" s="2">
        <f t="shared" si="3"/>
        <v>53412.120000000017</v>
      </c>
      <c r="K29" s="2">
        <f t="shared" si="3"/>
        <v>43235.360000000015</v>
      </c>
      <c r="L29" s="2">
        <f t="shared" si="3"/>
        <v>33779.280000000013</v>
      </c>
      <c r="M29" s="2">
        <f t="shared" si="3"/>
        <v>35996.020000000011</v>
      </c>
    </row>
    <row r="30" spans="1:13" ht="15.75" thickTop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44"/>
  <sheetViews>
    <sheetView topLeftCell="A298" workbookViewId="0">
      <selection activeCell="C313" sqref="C313"/>
    </sheetView>
  </sheetViews>
  <sheetFormatPr baseColWidth="10" defaultRowHeight="15"/>
  <cols>
    <col min="1" max="1" width="17.7109375" customWidth="1"/>
    <col min="2" max="2" width="45" customWidth="1"/>
    <col min="3" max="3" width="32.85546875" style="34" customWidth="1"/>
    <col min="4" max="4" width="33.140625" customWidth="1"/>
    <col min="5" max="5" width="19.7109375" customWidth="1"/>
    <col min="6" max="6" width="15.140625" customWidth="1"/>
    <col min="7" max="7" width="12.85546875" customWidth="1"/>
    <col min="8" max="8" width="15.140625" style="19" customWidth="1"/>
    <col min="9" max="9" width="14.7109375" style="33" customWidth="1"/>
    <col min="10" max="10" width="13.85546875" customWidth="1"/>
    <col min="11" max="11" width="11.42578125" style="19"/>
    <col min="12" max="12" width="19.7109375" style="25" customWidth="1"/>
  </cols>
  <sheetData>
    <row r="1" spans="1:10">
      <c r="A1">
        <v>606400</v>
      </c>
      <c r="B1" t="s">
        <v>51</v>
      </c>
      <c r="C1" s="32">
        <v>42868</v>
      </c>
      <c r="D1" t="s">
        <v>68</v>
      </c>
      <c r="E1">
        <v>242.78</v>
      </c>
      <c r="F1">
        <v>0</v>
      </c>
      <c r="G1">
        <f t="shared" ref="G1:G64" si="0">F1-E1</f>
        <v>-242.78</v>
      </c>
      <c r="H1" s="19">
        <v>0</v>
      </c>
      <c r="I1" s="33">
        <f t="shared" ref="I1:I64" si="1">G1+(G1*H1)</f>
        <v>-242.78</v>
      </c>
      <c r="J1" s="25"/>
    </row>
    <row r="2" spans="1:10">
      <c r="A2">
        <v>606400</v>
      </c>
      <c r="B2" t="s">
        <v>51</v>
      </c>
      <c r="C2" s="32">
        <v>42808</v>
      </c>
      <c r="D2" t="s">
        <v>52</v>
      </c>
      <c r="E2">
        <v>70.39</v>
      </c>
      <c r="F2">
        <v>0</v>
      </c>
      <c r="G2">
        <f t="shared" si="0"/>
        <v>-70.39</v>
      </c>
      <c r="H2" s="19">
        <v>0</v>
      </c>
      <c r="I2" s="33">
        <f t="shared" si="1"/>
        <v>-70.39</v>
      </c>
      <c r="J2" s="25"/>
    </row>
    <row r="3" spans="1:10">
      <c r="A3">
        <v>606400</v>
      </c>
      <c r="B3" t="s">
        <v>51</v>
      </c>
      <c r="C3" s="32">
        <v>42975</v>
      </c>
      <c r="D3" t="s">
        <v>82</v>
      </c>
      <c r="E3">
        <v>505.2</v>
      </c>
      <c r="F3">
        <v>0</v>
      </c>
      <c r="G3">
        <f t="shared" si="0"/>
        <v>-505.2</v>
      </c>
      <c r="H3" s="19">
        <v>0</v>
      </c>
      <c r="I3" s="33">
        <f t="shared" si="1"/>
        <v>-505.2</v>
      </c>
      <c r="J3" s="25"/>
    </row>
    <row r="4" spans="1:10">
      <c r="A4">
        <v>606400</v>
      </c>
      <c r="B4" t="s">
        <v>51</v>
      </c>
      <c r="C4" s="32">
        <v>42915</v>
      </c>
      <c r="D4" t="s">
        <v>75</v>
      </c>
      <c r="E4">
        <v>23.98</v>
      </c>
      <c r="F4">
        <v>0</v>
      </c>
      <c r="G4">
        <f t="shared" si="0"/>
        <v>-23.98</v>
      </c>
      <c r="H4" s="19">
        <v>0</v>
      </c>
      <c r="I4" s="33">
        <f t="shared" si="1"/>
        <v>-23.98</v>
      </c>
      <c r="J4" s="25"/>
    </row>
    <row r="5" spans="1:10">
      <c r="A5">
        <v>606510</v>
      </c>
      <c r="B5" t="s">
        <v>133</v>
      </c>
      <c r="C5" s="32">
        <v>42818</v>
      </c>
      <c r="D5" t="s">
        <v>55</v>
      </c>
      <c r="E5">
        <v>1544.4</v>
      </c>
      <c r="F5">
        <v>0</v>
      </c>
      <c r="G5">
        <f t="shared" si="0"/>
        <v>-1544.4</v>
      </c>
      <c r="H5" s="19">
        <v>0</v>
      </c>
      <c r="I5" s="33">
        <f t="shared" si="1"/>
        <v>-1544.4</v>
      </c>
      <c r="J5" s="25"/>
    </row>
    <row r="6" spans="1:10">
      <c r="A6">
        <v>606520</v>
      </c>
      <c r="B6" s="22" t="s">
        <v>134</v>
      </c>
      <c r="C6" s="32">
        <v>42915</v>
      </c>
      <c r="D6" t="s">
        <v>77</v>
      </c>
      <c r="E6">
        <v>1544.4</v>
      </c>
      <c r="F6">
        <v>0</v>
      </c>
      <c r="G6">
        <f t="shared" si="0"/>
        <v>-1544.4</v>
      </c>
      <c r="H6" s="19">
        <v>0</v>
      </c>
      <c r="I6" s="33">
        <f t="shared" si="1"/>
        <v>-1544.4</v>
      </c>
      <c r="J6" s="25"/>
    </row>
    <row r="7" spans="1:10">
      <c r="A7">
        <v>606550</v>
      </c>
      <c r="B7" t="s">
        <v>137</v>
      </c>
      <c r="C7" s="32">
        <v>42677</v>
      </c>
      <c r="D7" t="s">
        <v>188</v>
      </c>
      <c r="E7">
        <v>1501.5</v>
      </c>
      <c r="F7">
        <v>0</v>
      </c>
      <c r="G7">
        <f t="shared" si="0"/>
        <v>-1501.5</v>
      </c>
      <c r="H7" s="19">
        <v>0</v>
      </c>
      <c r="I7" s="33">
        <f t="shared" si="1"/>
        <v>-1501.5</v>
      </c>
      <c r="J7" s="25"/>
    </row>
    <row r="8" spans="1:10">
      <c r="A8">
        <v>606550</v>
      </c>
      <c r="B8" t="s">
        <v>137</v>
      </c>
      <c r="C8" s="32">
        <v>42635</v>
      </c>
      <c r="D8" t="s">
        <v>187</v>
      </c>
      <c r="E8">
        <v>830.2</v>
      </c>
      <c r="F8">
        <v>0</v>
      </c>
      <c r="G8">
        <f t="shared" si="0"/>
        <v>-830.2</v>
      </c>
      <c r="H8" s="19">
        <v>0</v>
      </c>
      <c r="I8" s="33">
        <f t="shared" si="1"/>
        <v>-830.2</v>
      </c>
      <c r="J8" s="25"/>
    </row>
    <row r="9" spans="1:10">
      <c r="A9">
        <v>606612</v>
      </c>
      <c r="B9" t="s">
        <v>108</v>
      </c>
      <c r="C9" s="32">
        <v>42696</v>
      </c>
      <c r="D9" t="s">
        <v>189</v>
      </c>
      <c r="E9">
        <v>291.19</v>
      </c>
      <c r="F9">
        <v>0</v>
      </c>
      <c r="G9">
        <f t="shared" si="0"/>
        <v>-291.19</v>
      </c>
      <c r="H9" s="19">
        <v>0</v>
      </c>
      <c r="I9" s="33">
        <f t="shared" si="1"/>
        <v>-291.19</v>
      </c>
      <c r="J9" s="25"/>
    </row>
    <row r="10" spans="1:10">
      <c r="A10">
        <v>606612</v>
      </c>
      <c r="B10" t="s">
        <v>108</v>
      </c>
      <c r="C10" s="32">
        <v>42734</v>
      </c>
      <c r="D10" t="s">
        <v>186</v>
      </c>
      <c r="E10">
        <v>99</v>
      </c>
      <c r="F10">
        <v>0</v>
      </c>
      <c r="G10">
        <f t="shared" si="0"/>
        <v>-99</v>
      </c>
      <c r="H10" s="19">
        <v>0</v>
      </c>
      <c r="I10" s="33">
        <f t="shared" si="1"/>
        <v>-99</v>
      </c>
      <c r="J10" s="25"/>
    </row>
    <row r="11" spans="1:10">
      <c r="A11">
        <v>606614</v>
      </c>
      <c r="B11" t="s">
        <v>140</v>
      </c>
      <c r="C11" s="32">
        <v>42910</v>
      </c>
      <c r="D11" t="s">
        <v>74</v>
      </c>
      <c r="E11">
        <v>395.74</v>
      </c>
      <c r="F11">
        <v>0</v>
      </c>
      <c r="G11">
        <f t="shared" si="0"/>
        <v>-395.74</v>
      </c>
      <c r="H11" s="19">
        <v>0</v>
      </c>
      <c r="I11" s="33">
        <f t="shared" si="1"/>
        <v>-395.74</v>
      </c>
      <c r="J11" s="25"/>
    </row>
    <row r="12" spans="1:10">
      <c r="A12">
        <v>606615</v>
      </c>
      <c r="B12" s="22" t="s">
        <v>141</v>
      </c>
      <c r="C12" s="32">
        <v>42630</v>
      </c>
      <c r="D12" t="s">
        <v>28</v>
      </c>
      <c r="E12">
        <v>73.95</v>
      </c>
      <c r="F12">
        <v>0</v>
      </c>
      <c r="G12">
        <f t="shared" si="0"/>
        <v>-73.95</v>
      </c>
      <c r="H12" s="19">
        <v>0</v>
      </c>
      <c r="I12" s="33">
        <f t="shared" si="1"/>
        <v>-73.95</v>
      </c>
      <c r="J12" s="25"/>
    </row>
    <row r="13" spans="1:10">
      <c r="A13">
        <v>606616</v>
      </c>
      <c r="B13" t="s">
        <v>111</v>
      </c>
      <c r="C13" s="32">
        <v>42892</v>
      </c>
      <c r="D13" t="s">
        <v>190</v>
      </c>
      <c r="E13">
        <v>300</v>
      </c>
      <c r="F13">
        <v>0</v>
      </c>
      <c r="G13">
        <f t="shared" si="0"/>
        <v>-300</v>
      </c>
      <c r="H13" s="19">
        <v>0</v>
      </c>
      <c r="I13" s="33">
        <f t="shared" si="1"/>
        <v>-300</v>
      </c>
      <c r="J13" s="25"/>
    </row>
    <row r="14" spans="1:10">
      <c r="A14">
        <v>606616</v>
      </c>
      <c r="B14" t="s">
        <v>111</v>
      </c>
      <c r="C14" s="32">
        <v>42899</v>
      </c>
      <c r="D14" t="s">
        <v>191</v>
      </c>
      <c r="E14">
        <v>1110</v>
      </c>
      <c r="F14">
        <v>0</v>
      </c>
      <c r="G14">
        <f t="shared" si="0"/>
        <v>-1110</v>
      </c>
      <c r="H14" s="19">
        <v>0</v>
      </c>
      <c r="I14" s="33">
        <f t="shared" si="1"/>
        <v>-1110</v>
      </c>
      <c r="J14" s="25"/>
    </row>
    <row r="15" spans="1:10">
      <c r="A15">
        <v>606622</v>
      </c>
      <c r="B15" t="s">
        <v>143</v>
      </c>
      <c r="C15" s="32">
        <v>42917</v>
      </c>
      <c r="D15" t="s">
        <v>33</v>
      </c>
      <c r="E15">
        <v>31.83</v>
      </c>
      <c r="F15">
        <v>0</v>
      </c>
      <c r="G15">
        <f t="shared" si="0"/>
        <v>-31.83</v>
      </c>
      <c r="H15" s="19">
        <v>0</v>
      </c>
      <c r="I15" s="33">
        <f t="shared" si="1"/>
        <v>-31.83</v>
      </c>
      <c r="J15" s="25"/>
    </row>
    <row r="16" spans="1:10">
      <c r="A16">
        <v>606630</v>
      </c>
      <c r="B16" s="22" t="s">
        <v>146</v>
      </c>
      <c r="C16" s="32">
        <v>42650</v>
      </c>
      <c r="D16" t="s">
        <v>33</v>
      </c>
      <c r="E16">
        <v>73.72</v>
      </c>
      <c r="F16">
        <v>0</v>
      </c>
      <c r="G16">
        <f t="shared" si="0"/>
        <v>-73.72</v>
      </c>
      <c r="H16" s="19">
        <v>0</v>
      </c>
      <c r="I16" s="33">
        <f t="shared" si="1"/>
        <v>-73.72</v>
      </c>
      <c r="J16" s="25"/>
    </row>
    <row r="17" spans="1:10">
      <c r="A17">
        <v>606630</v>
      </c>
      <c r="B17" s="22" t="s">
        <v>146</v>
      </c>
      <c r="C17" s="32">
        <v>42861</v>
      </c>
      <c r="D17" t="s">
        <v>65</v>
      </c>
      <c r="E17">
        <v>65.040000000000006</v>
      </c>
      <c r="F17">
        <v>0</v>
      </c>
      <c r="G17">
        <f t="shared" si="0"/>
        <v>-65.040000000000006</v>
      </c>
      <c r="H17" s="19">
        <v>0</v>
      </c>
      <c r="I17" s="33">
        <f t="shared" si="1"/>
        <v>-65.040000000000006</v>
      </c>
      <c r="J17" s="25"/>
    </row>
    <row r="18" spans="1:10">
      <c r="A18">
        <v>606630</v>
      </c>
      <c r="B18" s="22" t="s">
        <v>146</v>
      </c>
      <c r="C18" s="32">
        <v>42861</v>
      </c>
      <c r="D18" t="s">
        <v>66</v>
      </c>
      <c r="E18">
        <v>17.850000000000001</v>
      </c>
      <c r="F18">
        <v>0</v>
      </c>
      <c r="G18">
        <f t="shared" si="0"/>
        <v>-17.850000000000001</v>
      </c>
      <c r="H18" s="19">
        <v>0</v>
      </c>
      <c r="I18" s="33">
        <f t="shared" si="1"/>
        <v>-17.850000000000001</v>
      </c>
      <c r="J18" s="25"/>
    </row>
    <row r="19" spans="1:10">
      <c r="A19">
        <v>606630</v>
      </c>
      <c r="B19" s="22" t="s">
        <v>146</v>
      </c>
      <c r="C19" s="32">
        <v>42952</v>
      </c>
      <c r="D19" t="s">
        <v>67</v>
      </c>
      <c r="E19">
        <v>78.41</v>
      </c>
      <c r="F19">
        <v>0</v>
      </c>
      <c r="G19">
        <f t="shared" si="0"/>
        <v>-78.41</v>
      </c>
      <c r="H19" s="19">
        <v>0</v>
      </c>
      <c r="I19" s="33">
        <f t="shared" si="1"/>
        <v>-78.41</v>
      </c>
      <c r="J19" s="25"/>
    </row>
    <row r="20" spans="1:10">
      <c r="A20">
        <v>606630</v>
      </c>
      <c r="B20" s="22" t="s">
        <v>146</v>
      </c>
      <c r="C20" s="32">
        <v>42903</v>
      </c>
      <c r="D20" t="s">
        <v>72</v>
      </c>
      <c r="E20">
        <v>30.13</v>
      </c>
      <c r="F20">
        <v>0</v>
      </c>
      <c r="G20">
        <f t="shared" si="0"/>
        <v>-30.13</v>
      </c>
      <c r="H20" s="19">
        <v>0</v>
      </c>
      <c r="I20" s="33">
        <f t="shared" si="1"/>
        <v>-30.13</v>
      </c>
      <c r="J20" s="25"/>
    </row>
    <row r="21" spans="1:10">
      <c r="A21">
        <v>606630</v>
      </c>
      <c r="B21" s="22" t="s">
        <v>146</v>
      </c>
      <c r="C21" s="32">
        <v>42875</v>
      </c>
      <c r="D21" t="s">
        <v>69</v>
      </c>
      <c r="E21">
        <v>19.2</v>
      </c>
      <c r="F21">
        <v>0</v>
      </c>
      <c r="G21">
        <f t="shared" si="0"/>
        <v>-19.2</v>
      </c>
      <c r="H21" s="19">
        <v>0</v>
      </c>
      <c r="I21" s="33">
        <f t="shared" si="1"/>
        <v>-19.2</v>
      </c>
      <c r="J21" s="25"/>
    </row>
    <row r="22" spans="1:10">
      <c r="A22">
        <v>606630</v>
      </c>
      <c r="B22" s="22" t="s">
        <v>146</v>
      </c>
      <c r="C22" s="32">
        <v>42876</v>
      </c>
      <c r="D22" t="s">
        <v>70</v>
      </c>
      <c r="E22">
        <v>14.92</v>
      </c>
      <c r="F22">
        <v>0</v>
      </c>
      <c r="G22">
        <f t="shared" si="0"/>
        <v>-14.92</v>
      </c>
      <c r="H22" s="19">
        <v>0</v>
      </c>
      <c r="I22" s="33">
        <f t="shared" si="1"/>
        <v>-14.92</v>
      </c>
      <c r="J22" s="25"/>
    </row>
    <row r="23" spans="1:10">
      <c r="A23">
        <v>606630</v>
      </c>
      <c r="B23" s="22" t="s">
        <v>146</v>
      </c>
      <c r="C23" s="32">
        <v>42817</v>
      </c>
      <c r="D23" t="s">
        <v>54</v>
      </c>
      <c r="E23">
        <v>41.73</v>
      </c>
      <c r="F23">
        <v>0</v>
      </c>
      <c r="G23">
        <f t="shared" si="0"/>
        <v>-41.73</v>
      </c>
      <c r="H23" s="19">
        <v>0</v>
      </c>
      <c r="I23" s="33">
        <f t="shared" si="1"/>
        <v>-41.73</v>
      </c>
      <c r="J23" s="25"/>
    </row>
    <row r="24" spans="1:10">
      <c r="A24">
        <v>606630</v>
      </c>
      <c r="B24" s="22" t="s">
        <v>146</v>
      </c>
      <c r="C24" s="32">
        <v>42848</v>
      </c>
      <c r="D24" t="s">
        <v>192</v>
      </c>
      <c r="E24">
        <v>20.45</v>
      </c>
      <c r="F24">
        <v>0</v>
      </c>
      <c r="G24">
        <f t="shared" si="0"/>
        <v>-20.45</v>
      </c>
      <c r="H24" s="19">
        <v>0</v>
      </c>
      <c r="I24" s="33">
        <f t="shared" si="1"/>
        <v>-20.45</v>
      </c>
      <c r="J24" s="25"/>
    </row>
    <row r="25" spans="1:10">
      <c r="A25">
        <v>606630</v>
      </c>
      <c r="B25" s="22" t="s">
        <v>146</v>
      </c>
      <c r="C25" s="32">
        <v>42670</v>
      </c>
      <c r="D25" t="s">
        <v>35</v>
      </c>
      <c r="E25">
        <v>34.770000000000003</v>
      </c>
      <c r="F25">
        <v>0</v>
      </c>
      <c r="G25">
        <f t="shared" si="0"/>
        <v>-34.770000000000003</v>
      </c>
      <c r="H25" s="19">
        <v>0</v>
      </c>
      <c r="I25" s="33">
        <f t="shared" si="1"/>
        <v>-34.770000000000003</v>
      </c>
      <c r="J25" s="25"/>
    </row>
    <row r="26" spans="1:10">
      <c r="A26">
        <v>606630</v>
      </c>
      <c r="B26" s="22" t="s">
        <v>146</v>
      </c>
      <c r="C26" s="32">
        <v>42854</v>
      </c>
      <c r="D26" t="s">
        <v>64</v>
      </c>
      <c r="E26">
        <v>22.9</v>
      </c>
      <c r="F26">
        <v>0</v>
      </c>
      <c r="G26">
        <f t="shared" si="0"/>
        <v>-22.9</v>
      </c>
      <c r="H26" s="19">
        <v>0</v>
      </c>
      <c r="I26" s="33">
        <f t="shared" si="1"/>
        <v>-22.9</v>
      </c>
      <c r="J26" s="25"/>
    </row>
    <row r="27" spans="1:10">
      <c r="A27">
        <v>606640</v>
      </c>
      <c r="B27" t="s">
        <v>147</v>
      </c>
      <c r="C27" s="32">
        <v>42711</v>
      </c>
      <c r="D27" t="s">
        <v>40</v>
      </c>
      <c r="E27">
        <v>29.27</v>
      </c>
      <c r="F27">
        <v>0</v>
      </c>
      <c r="G27">
        <f t="shared" si="0"/>
        <v>-29.27</v>
      </c>
      <c r="H27" s="19">
        <v>0</v>
      </c>
      <c r="I27" s="33">
        <f t="shared" si="1"/>
        <v>-29.27</v>
      </c>
      <c r="J27" s="25"/>
    </row>
    <row r="28" spans="1:10">
      <c r="A28">
        <v>606650</v>
      </c>
      <c r="B28" s="22" t="s">
        <v>148</v>
      </c>
      <c r="C28" s="32">
        <v>42709</v>
      </c>
      <c r="D28" t="s">
        <v>39</v>
      </c>
      <c r="E28">
        <v>95.26</v>
      </c>
      <c r="F28">
        <v>0</v>
      </c>
      <c r="G28">
        <f t="shared" si="0"/>
        <v>-95.26</v>
      </c>
      <c r="H28" s="19">
        <v>0</v>
      </c>
      <c r="I28" s="33">
        <f t="shared" si="1"/>
        <v>-95.26</v>
      </c>
      <c r="J28" s="25"/>
    </row>
    <row r="29" spans="1:10">
      <c r="A29">
        <v>606650</v>
      </c>
      <c r="B29" s="22" t="s">
        <v>148</v>
      </c>
      <c r="C29" s="32">
        <v>42722</v>
      </c>
      <c r="D29" t="s">
        <v>42</v>
      </c>
      <c r="E29">
        <v>46.44</v>
      </c>
      <c r="F29">
        <v>0</v>
      </c>
      <c r="G29">
        <f t="shared" si="0"/>
        <v>-46.44</v>
      </c>
      <c r="H29" s="19">
        <v>0</v>
      </c>
      <c r="I29" s="33">
        <f t="shared" si="1"/>
        <v>-46.44</v>
      </c>
      <c r="J29" s="25"/>
    </row>
    <row r="30" spans="1:10">
      <c r="A30">
        <v>606650</v>
      </c>
      <c r="B30" s="22" t="s">
        <v>148</v>
      </c>
      <c r="C30" s="32">
        <v>42908</v>
      </c>
      <c r="D30" t="s">
        <v>194</v>
      </c>
      <c r="E30">
        <v>184.98</v>
      </c>
      <c r="F30">
        <v>0</v>
      </c>
      <c r="G30">
        <f t="shared" si="0"/>
        <v>-184.98</v>
      </c>
      <c r="H30" s="19">
        <v>0</v>
      </c>
      <c r="I30" s="33">
        <f t="shared" si="1"/>
        <v>-184.98</v>
      </c>
      <c r="J30" s="25"/>
    </row>
    <row r="31" spans="1:10">
      <c r="A31">
        <v>606650</v>
      </c>
      <c r="B31" s="22" t="s">
        <v>148</v>
      </c>
      <c r="C31" s="32">
        <v>42702</v>
      </c>
      <c r="D31" t="s">
        <v>193</v>
      </c>
      <c r="E31">
        <v>315.5</v>
      </c>
      <c r="F31">
        <v>0</v>
      </c>
      <c r="G31">
        <f t="shared" si="0"/>
        <v>-315.5</v>
      </c>
      <c r="H31" s="19">
        <v>0</v>
      </c>
      <c r="I31" s="33">
        <f t="shared" si="1"/>
        <v>-315.5</v>
      </c>
      <c r="J31" s="25"/>
    </row>
    <row r="32" spans="1:10">
      <c r="A32">
        <v>606710</v>
      </c>
      <c r="B32" s="22" t="s">
        <v>149</v>
      </c>
      <c r="C32" s="32">
        <v>43073</v>
      </c>
      <c r="D32" t="s">
        <v>60</v>
      </c>
      <c r="E32">
        <v>75.900000000000006</v>
      </c>
      <c r="F32">
        <v>0</v>
      </c>
      <c r="G32">
        <f t="shared" si="0"/>
        <v>-75.900000000000006</v>
      </c>
      <c r="H32" s="19">
        <v>0</v>
      </c>
      <c r="I32" s="33">
        <f t="shared" si="1"/>
        <v>-75.900000000000006</v>
      </c>
      <c r="J32" s="25"/>
    </row>
    <row r="33" spans="1:12">
      <c r="A33">
        <v>606720</v>
      </c>
      <c r="B33" t="s">
        <v>150</v>
      </c>
      <c r="C33" s="32">
        <v>42943</v>
      </c>
      <c r="D33" t="s">
        <v>78</v>
      </c>
      <c r="E33">
        <v>152</v>
      </c>
      <c r="F33">
        <v>0</v>
      </c>
      <c r="G33">
        <f t="shared" si="0"/>
        <v>-152</v>
      </c>
      <c r="H33" s="19">
        <v>0</v>
      </c>
      <c r="I33" s="33">
        <f t="shared" si="1"/>
        <v>-152</v>
      </c>
      <c r="J33" s="25"/>
    </row>
    <row r="34" spans="1:12">
      <c r="A34">
        <v>606760</v>
      </c>
      <c r="B34" t="s">
        <v>154</v>
      </c>
      <c r="C34" s="32">
        <v>42713</v>
      </c>
      <c r="D34" t="s">
        <v>41</v>
      </c>
      <c r="E34">
        <v>27.49</v>
      </c>
      <c r="F34">
        <v>0</v>
      </c>
      <c r="G34">
        <f t="shared" si="0"/>
        <v>-27.49</v>
      </c>
      <c r="H34" s="19">
        <v>0</v>
      </c>
      <c r="I34" s="33">
        <f t="shared" si="1"/>
        <v>-27.49</v>
      </c>
      <c r="J34" s="25"/>
    </row>
    <row r="35" spans="1:12">
      <c r="A35">
        <v>606760</v>
      </c>
      <c r="B35" t="s">
        <v>154</v>
      </c>
      <c r="C35" s="32">
        <v>42714</v>
      </c>
      <c r="D35" t="s">
        <v>196</v>
      </c>
      <c r="E35">
        <v>8</v>
      </c>
      <c r="F35">
        <v>0</v>
      </c>
      <c r="G35">
        <f t="shared" si="0"/>
        <v>-8</v>
      </c>
      <c r="H35" s="19">
        <v>0</v>
      </c>
      <c r="I35" s="33">
        <f t="shared" si="1"/>
        <v>-8</v>
      </c>
      <c r="J35" s="25"/>
    </row>
    <row r="36" spans="1:12">
      <c r="A36">
        <v>606760</v>
      </c>
      <c r="B36" t="s">
        <v>154</v>
      </c>
      <c r="C36" s="32">
        <v>42692</v>
      </c>
      <c r="D36" t="s">
        <v>195</v>
      </c>
      <c r="E36">
        <v>96</v>
      </c>
      <c r="F36">
        <v>0</v>
      </c>
      <c r="G36">
        <f t="shared" si="0"/>
        <v>-96</v>
      </c>
      <c r="H36" s="19">
        <v>0</v>
      </c>
      <c r="I36" s="33">
        <f t="shared" si="1"/>
        <v>-96</v>
      </c>
      <c r="J36" s="25"/>
    </row>
    <row r="37" spans="1:12">
      <c r="A37">
        <v>606760</v>
      </c>
      <c r="B37" t="s">
        <v>154</v>
      </c>
      <c r="C37" s="32">
        <v>42909</v>
      </c>
      <c r="D37" t="s">
        <v>197</v>
      </c>
      <c r="E37">
        <v>43.92</v>
      </c>
      <c r="F37">
        <v>0</v>
      </c>
      <c r="G37">
        <f t="shared" si="0"/>
        <v>-43.92</v>
      </c>
      <c r="H37" s="19">
        <v>0</v>
      </c>
      <c r="I37" s="33">
        <f t="shared" si="1"/>
        <v>-43.92</v>
      </c>
      <c r="J37" s="25"/>
    </row>
    <row r="38" spans="1:12">
      <c r="A38">
        <v>606760</v>
      </c>
      <c r="B38" t="s">
        <v>154</v>
      </c>
      <c r="C38" s="32">
        <v>42912</v>
      </c>
      <c r="D38" t="s">
        <v>198</v>
      </c>
      <c r="E38">
        <v>61.95</v>
      </c>
      <c r="F38">
        <v>0</v>
      </c>
      <c r="G38">
        <f t="shared" si="0"/>
        <v>-61.95</v>
      </c>
      <c r="H38" s="19">
        <v>0</v>
      </c>
      <c r="I38" s="33">
        <f t="shared" si="1"/>
        <v>-61.95</v>
      </c>
      <c r="J38" s="25"/>
    </row>
    <row r="39" spans="1:12">
      <c r="A39">
        <v>606760</v>
      </c>
      <c r="B39" t="s">
        <v>154</v>
      </c>
      <c r="C39" s="32">
        <v>42913</v>
      </c>
      <c r="D39" t="s">
        <v>199</v>
      </c>
      <c r="E39">
        <v>119.2</v>
      </c>
      <c r="F39">
        <v>0</v>
      </c>
      <c r="G39">
        <f t="shared" si="0"/>
        <v>-119.2</v>
      </c>
      <c r="H39" s="19">
        <v>0</v>
      </c>
      <c r="I39" s="33">
        <f t="shared" si="1"/>
        <v>-119.2</v>
      </c>
      <c r="J39" s="25"/>
    </row>
    <row r="40" spans="1:12">
      <c r="A40">
        <v>615100</v>
      </c>
      <c r="B40" t="s">
        <v>156</v>
      </c>
      <c r="C40" s="32">
        <v>42820</v>
      </c>
      <c r="D40" t="s">
        <v>56</v>
      </c>
      <c r="E40">
        <v>1080</v>
      </c>
      <c r="F40">
        <v>0</v>
      </c>
      <c r="G40">
        <f t="shared" si="0"/>
        <v>-1080</v>
      </c>
      <c r="H40" s="19">
        <v>0</v>
      </c>
      <c r="I40" s="33">
        <f t="shared" si="1"/>
        <v>-1080</v>
      </c>
      <c r="J40" s="25"/>
    </row>
    <row r="41" spans="1:12">
      <c r="A41">
        <v>615100</v>
      </c>
      <c r="B41" t="s">
        <v>156</v>
      </c>
      <c r="C41" s="32">
        <v>42915</v>
      </c>
      <c r="D41" t="s">
        <v>76</v>
      </c>
      <c r="E41">
        <v>116</v>
      </c>
      <c r="F41">
        <v>0</v>
      </c>
      <c r="G41">
        <f t="shared" si="0"/>
        <v>-116</v>
      </c>
      <c r="H41" s="19">
        <v>0</v>
      </c>
      <c r="I41" s="33">
        <f t="shared" si="1"/>
        <v>-116</v>
      </c>
      <c r="J41" s="25"/>
    </row>
    <row r="42" spans="1:12">
      <c r="A42">
        <v>615200</v>
      </c>
      <c r="B42" s="22" t="s">
        <v>157</v>
      </c>
      <c r="C42" s="32">
        <v>42739</v>
      </c>
      <c r="D42" t="s">
        <v>43</v>
      </c>
      <c r="E42">
        <v>21.95</v>
      </c>
      <c r="F42">
        <v>0</v>
      </c>
      <c r="G42">
        <f t="shared" si="0"/>
        <v>-21.95</v>
      </c>
      <c r="H42" s="19">
        <v>0</v>
      </c>
      <c r="I42" s="33">
        <f t="shared" si="1"/>
        <v>-21.95</v>
      </c>
      <c r="J42" s="25"/>
    </row>
    <row r="43" spans="1:12">
      <c r="A43">
        <v>615200</v>
      </c>
      <c r="B43" s="22" t="s">
        <v>157</v>
      </c>
      <c r="C43" s="32">
        <v>42804</v>
      </c>
      <c r="D43" t="s">
        <v>50</v>
      </c>
      <c r="E43">
        <v>10.039999999999999</v>
      </c>
      <c r="F43">
        <v>0</v>
      </c>
      <c r="G43">
        <f t="shared" si="0"/>
        <v>-10.039999999999999</v>
      </c>
      <c r="H43" s="19">
        <v>0</v>
      </c>
      <c r="I43" s="33">
        <f t="shared" si="1"/>
        <v>-10.039999999999999</v>
      </c>
      <c r="J43" s="25"/>
    </row>
    <row r="44" spans="1:12">
      <c r="A44">
        <v>615200</v>
      </c>
      <c r="B44" s="22" t="s">
        <v>157</v>
      </c>
      <c r="C44" s="32">
        <v>42813</v>
      </c>
      <c r="D44" t="s">
        <v>53</v>
      </c>
      <c r="E44">
        <v>59.87</v>
      </c>
      <c r="F44">
        <v>0</v>
      </c>
      <c r="G44">
        <f t="shared" si="0"/>
        <v>-59.87</v>
      </c>
      <c r="H44" s="19">
        <v>0</v>
      </c>
      <c r="I44" s="33">
        <f t="shared" si="1"/>
        <v>-59.87</v>
      </c>
      <c r="J44" s="25"/>
    </row>
    <row r="45" spans="1:12">
      <c r="A45">
        <v>615200</v>
      </c>
      <c r="B45" s="22" t="s">
        <v>157</v>
      </c>
      <c r="C45" s="32">
        <v>42815</v>
      </c>
      <c r="D45" t="s">
        <v>200</v>
      </c>
      <c r="E45">
        <v>44.65</v>
      </c>
      <c r="F45">
        <v>0</v>
      </c>
      <c r="G45">
        <f t="shared" si="0"/>
        <v>-44.65</v>
      </c>
      <c r="H45" s="19">
        <v>0</v>
      </c>
      <c r="I45" s="33">
        <f t="shared" si="1"/>
        <v>-44.65</v>
      </c>
      <c r="J45" s="25"/>
    </row>
    <row r="46" spans="1:12">
      <c r="A46">
        <v>615200</v>
      </c>
      <c r="B46" s="22" t="s">
        <v>157</v>
      </c>
      <c r="C46" s="32">
        <v>42822</v>
      </c>
      <c r="D46" t="s">
        <v>57</v>
      </c>
      <c r="E46">
        <v>35.299999999999997</v>
      </c>
      <c r="F46">
        <v>0</v>
      </c>
      <c r="G46">
        <f t="shared" si="0"/>
        <v>-35.299999999999997</v>
      </c>
      <c r="H46" s="19">
        <v>0</v>
      </c>
      <c r="I46" s="33">
        <f t="shared" si="1"/>
        <v>-35.299999999999997</v>
      </c>
      <c r="J46" s="25"/>
    </row>
    <row r="47" spans="1:12">
      <c r="A47">
        <v>615200</v>
      </c>
      <c r="B47" s="22" t="s">
        <v>157</v>
      </c>
      <c r="C47" s="32">
        <v>42853</v>
      </c>
      <c r="D47" t="s">
        <v>63</v>
      </c>
      <c r="E47">
        <v>36</v>
      </c>
      <c r="F47">
        <v>0</v>
      </c>
      <c r="G47">
        <f t="shared" si="0"/>
        <v>-36</v>
      </c>
      <c r="H47" s="19">
        <v>0</v>
      </c>
      <c r="I47" s="33">
        <f t="shared" si="1"/>
        <v>-36</v>
      </c>
      <c r="J47" s="25"/>
    </row>
    <row r="48" spans="1:12" s="38" customFormat="1">
      <c r="A48">
        <v>615200</v>
      </c>
      <c r="B48" s="22" t="s">
        <v>157</v>
      </c>
      <c r="C48" s="32">
        <v>42672</v>
      </c>
      <c r="D48" t="s">
        <v>36</v>
      </c>
      <c r="E48">
        <v>15</v>
      </c>
      <c r="F48">
        <v>0</v>
      </c>
      <c r="G48">
        <f t="shared" si="0"/>
        <v>-15</v>
      </c>
      <c r="H48" s="19">
        <v>0</v>
      </c>
      <c r="I48" s="33">
        <f t="shared" si="1"/>
        <v>-15</v>
      </c>
      <c r="J48" s="42"/>
      <c r="K48" s="40"/>
      <c r="L48" s="42"/>
    </row>
    <row r="49" spans="1:10">
      <c r="A49">
        <v>616000</v>
      </c>
      <c r="B49" t="s">
        <v>49</v>
      </c>
      <c r="C49" s="32">
        <v>42803</v>
      </c>
      <c r="D49" t="s">
        <v>201</v>
      </c>
      <c r="E49">
        <v>1330.14</v>
      </c>
      <c r="F49">
        <v>0</v>
      </c>
      <c r="G49">
        <f t="shared" si="0"/>
        <v>-1330.14</v>
      </c>
      <c r="H49" s="19">
        <v>0</v>
      </c>
      <c r="I49" s="33">
        <f t="shared" si="1"/>
        <v>-1330.14</v>
      </c>
      <c r="J49" s="25"/>
    </row>
    <row r="50" spans="1:10">
      <c r="A50">
        <v>620110</v>
      </c>
      <c r="B50" t="s">
        <v>159</v>
      </c>
      <c r="C50" s="32">
        <v>42950</v>
      </c>
      <c r="D50" t="s">
        <v>34</v>
      </c>
      <c r="E50">
        <v>40</v>
      </c>
      <c r="F50">
        <v>0</v>
      </c>
      <c r="G50">
        <f t="shared" si="0"/>
        <v>-40</v>
      </c>
      <c r="H50" s="19">
        <v>0</v>
      </c>
      <c r="I50" s="33">
        <f t="shared" si="1"/>
        <v>-40</v>
      </c>
      <c r="J50" s="25"/>
    </row>
    <row r="51" spans="1:10">
      <c r="A51">
        <v>620110</v>
      </c>
      <c r="B51" t="s">
        <v>159</v>
      </c>
      <c r="C51" s="32">
        <v>42750</v>
      </c>
      <c r="D51" t="s">
        <v>34</v>
      </c>
      <c r="E51">
        <v>361</v>
      </c>
      <c r="F51">
        <v>0</v>
      </c>
      <c r="G51">
        <f t="shared" si="0"/>
        <v>-361</v>
      </c>
      <c r="H51" s="19">
        <v>0</v>
      </c>
      <c r="I51" s="33">
        <f t="shared" si="1"/>
        <v>-361</v>
      </c>
      <c r="J51" s="25"/>
    </row>
    <row r="52" spans="1:10">
      <c r="A52">
        <v>620110</v>
      </c>
      <c r="B52" t="s">
        <v>159</v>
      </c>
      <c r="C52" s="32">
        <v>42931</v>
      </c>
      <c r="D52" t="s">
        <v>34</v>
      </c>
      <c r="E52">
        <v>58</v>
      </c>
      <c r="F52">
        <v>0</v>
      </c>
      <c r="G52">
        <f t="shared" si="0"/>
        <v>-58</v>
      </c>
      <c r="H52" s="19">
        <v>0</v>
      </c>
      <c r="I52" s="33">
        <f t="shared" si="1"/>
        <v>-58</v>
      </c>
      <c r="J52" s="25"/>
    </row>
    <row r="53" spans="1:10">
      <c r="A53">
        <v>620110</v>
      </c>
      <c r="B53" t="s">
        <v>159</v>
      </c>
      <c r="C53" s="32">
        <v>42962</v>
      </c>
      <c r="D53" t="s">
        <v>34</v>
      </c>
      <c r="E53">
        <v>29</v>
      </c>
      <c r="F53">
        <v>0</v>
      </c>
      <c r="G53">
        <f t="shared" si="0"/>
        <v>-29</v>
      </c>
      <c r="H53" s="19">
        <v>0</v>
      </c>
      <c r="I53" s="33">
        <f t="shared" si="1"/>
        <v>-29</v>
      </c>
      <c r="J53" s="25"/>
    </row>
    <row r="54" spans="1:10">
      <c r="A54">
        <v>620110</v>
      </c>
      <c r="B54" t="s">
        <v>159</v>
      </c>
      <c r="C54" s="32">
        <v>42658</v>
      </c>
      <c r="D54" t="s">
        <v>34</v>
      </c>
      <c r="E54">
        <v>5150</v>
      </c>
      <c r="F54">
        <v>0</v>
      </c>
      <c r="G54">
        <f t="shared" si="0"/>
        <v>-5150</v>
      </c>
      <c r="H54" s="19">
        <v>0</v>
      </c>
      <c r="I54" s="33">
        <f t="shared" si="1"/>
        <v>-5150</v>
      </c>
      <c r="J54" s="25"/>
    </row>
    <row r="55" spans="1:10">
      <c r="A55">
        <v>620110</v>
      </c>
      <c r="B55" t="s">
        <v>159</v>
      </c>
      <c r="C55" s="32">
        <v>42689</v>
      </c>
      <c r="D55" t="s">
        <v>34</v>
      </c>
      <c r="E55">
        <v>1579</v>
      </c>
      <c r="F55">
        <v>0</v>
      </c>
      <c r="G55">
        <f t="shared" si="0"/>
        <v>-1579</v>
      </c>
      <c r="H55" s="19">
        <v>0</v>
      </c>
      <c r="I55" s="33">
        <f t="shared" si="1"/>
        <v>-1579</v>
      </c>
      <c r="J55" s="25"/>
    </row>
    <row r="56" spans="1:10">
      <c r="A56">
        <v>620110</v>
      </c>
      <c r="B56" t="s">
        <v>159</v>
      </c>
      <c r="C56" s="32">
        <v>42719</v>
      </c>
      <c r="D56" t="s">
        <v>34</v>
      </c>
      <c r="E56">
        <v>145</v>
      </c>
      <c r="F56">
        <v>0</v>
      </c>
      <c r="G56">
        <f t="shared" si="0"/>
        <v>-145</v>
      </c>
      <c r="H56" s="19">
        <v>0</v>
      </c>
      <c r="I56" s="33">
        <f t="shared" si="1"/>
        <v>-145</v>
      </c>
      <c r="J56" s="25"/>
    </row>
    <row r="57" spans="1:10">
      <c r="A57">
        <v>620110</v>
      </c>
      <c r="B57" t="s">
        <v>159</v>
      </c>
      <c r="C57" s="32">
        <v>42794</v>
      </c>
      <c r="D57" t="s">
        <v>34</v>
      </c>
      <c r="E57">
        <v>55</v>
      </c>
      <c r="F57">
        <v>0</v>
      </c>
      <c r="G57">
        <f t="shared" si="0"/>
        <v>-55</v>
      </c>
      <c r="H57" s="19">
        <v>0</v>
      </c>
      <c r="I57" s="33">
        <f t="shared" si="1"/>
        <v>-55</v>
      </c>
      <c r="J57" s="25"/>
    </row>
    <row r="58" spans="1:10">
      <c r="A58">
        <v>620110</v>
      </c>
      <c r="B58" t="s">
        <v>159</v>
      </c>
      <c r="C58" s="32">
        <v>42855</v>
      </c>
      <c r="D58" t="s">
        <v>34</v>
      </c>
      <c r="E58">
        <v>58</v>
      </c>
      <c r="F58">
        <v>0</v>
      </c>
      <c r="G58">
        <f t="shared" si="0"/>
        <v>-58</v>
      </c>
      <c r="H58" s="19">
        <v>0</v>
      </c>
      <c r="I58" s="33">
        <f t="shared" si="1"/>
        <v>-58</v>
      </c>
      <c r="J58" s="25"/>
    </row>
    <row r="59" spans="1:10">
      <c r="A59">
        <v>620110</v>
      </c>
      <c r="B59" t="s">
        <v>159</v>
      </c>
      <c r="C59" s="32">
        <v>42704</v>
      </c>
      <c r="D59" t="s">
        <v>34</v>
      </c>
      <c r="E59">
        <v>319</v>
      </c>
      <c r="F59">
        <v>0</v>
      </c>
      <c r="G59">
        <f t="shared" si="0"/>
        <v>-319</v>
      </c>
      <c r="H59" s="19">
        <v>0</v>
      </c>
      <c r="I59" s="33">
        <f t="shared" si="1"/>
        <v>-319</v>
      </c>
      <c r="J59" s="25"/>
    </row>
    <row r="60" spans="1:10">
      <c r="A60">
        <v>620110</v>
      </c>
      <c r="B60" t="s">
        <v>159</v>
      </c>
      <c r="C60" s="32">
        <v>42766</v>
      </c>
      <c r="D60" t="s">
        <v>34</v>
      </c>
      <c r="E60">
        <v>29</v>
      </c>
      <c r="F60">
        <v>0</v>
      </c>
      <c r="G60">
        <f t="shared" si="0"/>
        <v>-29</v>
      </c>
      <c r="H60" s="19">
        <v>0</v>
      </c>
      <c r="I60" s="33">
        <f t="shared" si="1"/>
        <v>-29</v>
      </c>
      <c r="J60" s="25"/>
    </row>
    <row r="61" spans="1:10">
      <c r="A61">
        <v>620110</v>
      </c>
      <c r="B61" t="s">
        <v>159</v>
      </c>
      <c r="C61" s="32">
        <v>42886</v>
      </c>
      <c r="D61" t="s">
        <v>34</v>
      </c>
      <c r="E61">
        <v>81</v>
      </c>
      <c r="F61">
        <v>0</v>
      </c>
      <c r="G61">
        <f t="shared" si="0"/>
        <v>-81</v>
      </c>
      <c r="H61" s="19">
        <v>0</v>
      </c>
      <c r="I61" s="33">
        <f t="shared" si="1"/>
        <v>-81</v>
      </c>
      <c r="J61" s="25"/>
    </row>
    <row r="62" spans="1:10">
      <c r="A62">
        <v>620110</v>
      </c>
      <c r="B62" t="s">
        <v>159</v>
      </c>
      <c r="C62" s="32">
        <v>42947</v>
      </c>
      <c r="D62" t="s">
        <v>34</v>
      </c>
      <c r="E62">
        <v>12</v>
      </c>
      <c r="F62">
        <v>0</v>
      </c>
      <c r="G62">
        <f t="shared" si="0"/>
        <v>-12</v>
      </c>
      <c r="H62" s="19">
        <v>0</v>
      </c>
      <c r="I62" s="33">
        <f t="shared" si="1"/>
        <v>-12</v>
      </c>
      <c r="J62" s="25"/>
    </row>
    <row r="63" spans="1:10">
      <c r="A63">
        <v>620110</v>
      </c>
      <c r="B63" t="s">
        <v>159</v>
      </c>
      <c r="C63" s="32">
        <v>42674</v>
      </c>
      <c r="D63" t="s">
        <v>34</v>
      </c>
      <c r="E63">
        <v>1593</v>
      </c>
      <c r="F63">
        <v>0</v>
      </c>
      <c r="G63">
        <f t="shared" si="0"/>
        <v>-1593</v>
      </c>
      <c r="H63" s="19">
        <v>0</v>
      </c>
      <c r="I63" s="33">
        <f t="shared" si="1"/>
        <v>-1593</v>
      </c>
      <c r="J63" s="25"/>
    </row>
    <row r="64" spans="1:10">
      <c r="A64">
        <v>620110</v>
      </c>
      <c r="B64" t="s">
        <v>159</v>
      </c>
      <c r="C64" s="32">
        <v>42735</v>
      </c>
      <c r="D64" t="s">
        <v>34</v>
      </c>
      <c r="E64">
        <v>29</v>
      </c>
      <c r="F64">
        <v>0</v>
      </c>
      <c r="G64">
        <f t="shared" si="0"/>
        <v>-29</v>
      </c>
      <c r="H64" s="19">
        <v>0</v>
      </c>
      <c r="I64" s="33">
        <f t="shared" si="1"/>
        <v>-29</v>
      </c>
      <c r="J64" s="25"/>
    </row>
    <row r="65" spans="1:10">
      <c r="A65">
        <v>620120</v>
      </c>
      <c r="B65" s="22" t="s">
        <v>160</v>
      </c>
      <c r="C65" s="32">
        <v>42950</v>
      </c>
      <c r="D65" t="s">
        <v>80</v>
      </c>
      <c r="E65">
        <v>1026</v>
      </c>
      <c r="F65">
        <v>0</v>
      </c>
      <c r="G65">
        <f t="shared" ref="G65:G129" si="2">F65-E65</f>
        <v>-1026</v>
      </c>
      <c r="H65" s="19">
        <v>0</v>
      </c>
      <c r="I65" s="33">
        <f t="shared" ref="I65:I129" si="3">G65+(G65*H65)</f>
        <v>-1026</v>
      </c>
      <c r="J65" s="25"/>
    </row>
    <row r="66" spans="1:10">
      <c r="A66">
        <v>621120</v>
      </c>
      <c r="B66" s="22" t="s">
        <v>160</v>
      </c>
      <c r="C66" s="32">
        <v>42767</v>
      </c>
      <c r="D66" t="s">
        <v>204</v>
      </c>
      <c r="E66">
        <v>100</v>
      </c>
      <c r="F66">
        <v>0</v>
      </c>
      <c r="G66">
        <f t="shared" si="2"/>
        <v>-100</v>
      </c>
      <c r="H66" s="19">
        <v>0</v>
      </c>
      <c r="I66" s="33">
        <f t="shared" si="3"/>
        <v>-100</v>
      </c>
      <c r="J66" s="25"/>
    </row>
    <row r="67" spans="1:10">
      <c r="A67">
        <v>621120</v>
      </c>
      <c r="B67" s="22" t="s">
        <v>160</v>
      </c>
      <c r="C67" s="32">
        <v>42766</v>
      </c>
      <c r="D67" t="s">
        <v>202</v>
      </c>
      <c r="E67">
        <v>64.5</v>
      </c>
      <c r="F67">
        <v>0</v>
      </c>
      <c r="G67">
        <f t="shared" si="2"/>
        <v>-64.5</v>
      </c>
      <c r="H67" s="19">
        <v>0</v>
      </c>
      <c r="I67" s="33">
        <f t="shared" si="3"/>
        <v>-64.5</v>
      </c>
      <c r="J67" s="25"/>
    </row>
    <row r="68" spans="1:10">
      <c r="A68">
        <v>621120</v>
      </c>
      <c r="B68" s="22" t="s">
        <v>160</v>
      </c>
      <c r="C68" s="32">
        <v>42766</v>
      </c>
      <c r="D68" t="s">
        <v>203</v>
      </c>
      <c r="E68">
        <v>47</v>
      </c>
      <c r="F68">
        <v>0</v>
      </c>
      <c r="G68">
        <f t="shared" si="2"/>
        <v>-47</v>
      </c>
      <c r="H68" s="19">
        <v>0</v>
      </c>
      <c r="I68" s="33">
        <f t="shared" si="3"/>
        <v>-47</v>
      </c>
      <c r="J68" s="25"/>
    </row>
    <row r="69" spans="1:10">
      <c r="A69">
        <v>621130</v>
      </c>
      <c r="B69" s="22" t="s">
        <v>163</v>
      </c>
      <c r="C69" s="32">
        <v>42877</v>
      </c>
      <c r="D69" t="s">
        <v>205</v>
      </c>
      <c r="E69">
        <v>90</v>
      </c>
      <c r="F69">
        <v>0</v>
      </c>
      <c r="G69">
        <f t="shared" si="2"/>
        <v>-90</v>
      </c>
      <c r="H69" s="19">
        <v>0</v>
      </c>
      <c r="I69" s="33">
        <f t="shared" si="3"/>
        <v>-90</v>
      </c>
      <c r="J69" s="25"/>
    </row>
    <row r="70" spans="1:10">
      <c r="A70">
        <v>622110</v>
      </c>
      <c r="B70" s="22" t="s">
        <v>165</v>
      </c>
      <c r="C70" s="32">
        <v>42619</v>
      </c>
      <c r="D70" t="s">
        <v>25</v>
      </c>
      <c r="E70">
        <v>152</v>
      </c>
      <c r="F70">
        <v>0</v>
      </c>
      <c r="G70">
        <f t="shared" si="2"/>
        <v>-152</v>
      </c>
      <c r="H70" s="19">
        <v>0</v>
      </c>
      <c r="I70" s="33">
        <f t="shared" si="3"/>
        <v>-152</v>
      </c>
      <c r="J70" s="25"/>
    </row>
    <row r="71" spans="1:10">
      <c r="A71">
        <v>622110</v>
      </c>
      <c r="B71" s="22" t="s">
        <v>165</v>
      </c>
      <c r="C71" s="32">
        <v>42649</v>
      </c>
      <c r="D71" t="s">
        <v>32</v>
      </c>
      <c r="E71">
        <v>276</v>
      </c>
      <c r="F71">
        <v>0</v>
      </c>
      <c r="G71">
        <f t="shared" si="2"/>
        <v>-276</v>
      </c>
      <c r="H71" s="19">
        <v>0</v>
      </c>
      <c r="I71" s="33">
        <f t="shared" si="3"/>
        <v>-276</v>
      </c>
      <c r="J71" s="25"/>
    </row>
    <row r="72" spans="1:10">
      <c r="A72">
        <v>622110</v>
      </c>
      <c r="B72" s="22" t="s">
        <v>165</v>
      </c>
      <c r="C72" s="32">
        <v>42710</v>
      </c>
      <c r="D72" t="s">
        <v>32</v>
      </c>
      <c r="E72">
        <v>92</v>
      </c>
      <c r="F72">
        <v>0</v>
      </c>
      <c r="G72">
        <f t="shared" si="2"/>
        <v>-92</v>
      </c>
      <c r="H72" s="19">
        <v>0</v>
      </c>
      <c r="I72" s="33">
        <f t="shared" si="3"/>
        <v>-92</v>
      </c>
      <c r="J72" s="25"/>
    </row>
    <row r="73" spans="1:10">
      <c r="A73">
        <v>622110</v>
      </c>
      <c r="B73" s="22" t="s">
        <v>165</v>
      </c>
      <c r="C73" s="32">
        <v>42741</v>
      </c>
      <c r="D73" t="s">
        <v>32</v>
      </c>
      <c r="E73">
        <v>92</v>
      </c>
      <c r="F73">
        <v>0</v>
      </c>
      <c r="G73">
        <f t="shared" si="2"/>
        <v>-92</v>
      </c>
      <c r="H73" s="19">
        <v>0</v>
      </c>
      <c r="I73" s="33">
        <f t="shared" si="3"/>
        <v>-92</v>
      </c>
      <c r="J73" s="25"/>
    </row>
    <row r="74" spans="1:10">
      <c r="A74">
        <v>622110</v>
      </c>
      <c r="B74" s="22" t="s">
        <v>165</v>
      </c>
      <c r="C74" s="32">
        <v>42772</v>
      </c>
      <c r="D74" t="s">
        <v>32</v>
      </c>
      <c r="E74">
        <v>157</v>
      </c>
      <c r="F74">
        <v>0</v>
      </c>
      <c r="G74">
        <f t="shared" si="2"/>
        <v>-157</v>
      </c>
      <c r="H74" s="19">
        <v>0</v>
      </c>
      <c r="I74" s="33">
        <f t="shared" si="3"/>
        <v>-157</v>
      </c>
      <c r="J74" s="25"/>
    </row>
    <row r="75" spans="1:10">
      <c r="A75">
        <v>622110</v>
      </c>
      <c r="B75" s="22" t="s">
        <v>165</v>
      </c>
      <c r="C75" s="32">
        <v>42800</v>
      </c>
      <c r="D75" t="s">
        <v>32</v>
      </c>
      <c r="E75">
        <v>138</v>
      </c>
      <c r="F75">
        <v>0</v>
      </c>
      <c r="G75">
        <f t="shared" si="2"/>
        <v>-138</v>
      </c>
      <c r="H75" s="19">
        <v>0</v>
      </c>
      <c r="I75" s="33">
        <f t="shared" si="3"/>
        <v>-138</v>
      </c>
      <c r="J75" s="25"/>
    </row>
    <row r="76" spans="1:10">
      <c r="A76">
        <v>622110</v>
      </c>
      <c r="B76" s="22" t="s">
        <v>165</v>
      </c>
      <c r="C76" s="32">
        <v>42831</v>
      </c>
      <c r="D76" t="s">
        <v>25</v>
      </c>
      <c r="E76">
        <v>132</v>
      </c>
      <c r="F76">
        <v>0</v>
      </c>
      <c r="G76">
        <f t="shared" si="2"/>
        <v>-132</v>
      </c>
      <c r="H76" s="19">
        <v>0</v>
      </c>
      <c r="I76" s="33">
        <f t="shared" si="3"/>
        <v>-132</v>
      </c>
      <c r="J76" s="25"/>
    </row>
    <row r="77" spans="1:10">
      <c r="A77">
        <v>622110</v>
      </c>
      <c r="B77" s="22" t="s">
        <v>165</v>
      </c>
      <c r="C77" s="32">
        <v>42861</v>
      </c>
      <c r="D77" t="s">
        <v>32</v>
      </c>
      <c r="E77">
        <v>416</v>
      </c>
      <c r="F77">
        <v>0</v>
      </c>
      <c r="G77">
        <f t="shared" si="2"/>
        <v>-416</v>
      </c>
      <c r="H77" s="19">
        <v>0</v>
      </c>
      <c r="I77" s="33">
        <f t="shared" si="3"/>
        <v>-416</v>
      </c>
      <c r="J77" s="25"/>
    </row>
    <row r="78" spans="1:10">
      <c r="A78">
        <v>622110</v>
      </c>
      <c r="B78" s="22" t="s">
        <v>165</v>
      </c>
      <c r="C78" s="32">
        <v>42875</v>
      </c>
      <c r="D78" t="s">
        <v>25</v>
      </c>
      <c r="E78">
        <v>24</v>
      </c>
      <c r="F78">
        <v>0</v>
      </c>
      <c r="G78">
        <f t="shared" si="2"/>
        <v>-24</v>
      </c>
      <c r="H78" s="19">
        <v>0</v>
      </c>
      <c r="I78" s="33">
        <f t="shared" si="3"/>
        <v>-24</v>
      </c>
      <c r="J78" s="25"/>
    </row>
    <row r="79" spans="1:10">
      <c r="A79">
        <v>622110</v>
      </c>
      <c r="B79" s="22" t="s">
        <v>165</v>
      </c>
      <c r="C79" s="32">
        <v>42906</v>
      </c>
      <c r="D79" t="s">
        <v>32</v>
      </c>
      <c r="E79">
        <v>48</v>
      </c>
      <c r="F79">
        <v>0</v>
      </c>
      <c r="G79">
        <f t="shared" si="2"/>
        <v>-48</v>
      </c>
      <c r="H79" s="19">
        <v>0</v>
      </c>
      <c r="I79" s="33">
        <f t="shared" si="3"/>
        <v>-48</v>
      </c>
      <c r="J79" s="25"/>
    </row>
    <row r="80" spans="1:10">
      <c r="A80">
        <v>622110</v>
      </c>
      <c r="B80" s="22" t="s">
        <v>165</v>
      </c>
      <c r="C80" s="32">
        <v>42694</v>
      </c>
      <c r="D80" t="s">
        <v>25</v>
      </c>
      <c r="E80">
        <v>132</v>
      </c>
      <c r="F80">
        <v>0</v>
      </c>
      <c r="G80">
        <f t="shared" si="2"/>
        <v>-132</v>
      </c>
      <c r="H80" s="19">
        <v>0</v>
      </c>
      <c r="I80" s="33">
        <f t="shared" si="3"/>
        <v>-132</v>
      </c>
      <c r="J80" s="25"/>
    </row>
    <row r="81" spans="1:10">
      <c r="A81">
        <v>622120</v>
      </c>
      <c r="B81" t="s">
        <v>166</v>
      </c>
      <c r="C81" s="32">
        <v>42869</v>
      </c>
      <c r="D81" t="s">
        <v>210</v>
      </c>
      <c r="E81">
        <v>90</v>
      </c>
      <c r="F81">
        <v>0</v>
      </c>
      <c r="G81">
        <f t="shared" si="2"/>
        <v>-90</v>
      </c>
      <c r="H81" s="19">
        <v>0</v>
      </c>
      <c r="I81" s="33">
        <f t="shared" si="3"/>
        <v>-90</v>
      </c>
      <c r="J81" s="25"/>
    </row>
    <row r="82" spans="1:10">
      <c r="A82">
        <v>622120</v>
      </c>
      <c r="B82" t="s">
        <v>166</v>
      </c>
      <c r="C82" s="32">
        <v>42869</v>
      </c>
      <c r="D82" t="s">
        <v>211</v>
      </c>
      <c r="E82">
        <v>15</v>
      </c>
      <c r="F82">
        <v>0</v>
      </c>
      <c r="G82">
        <f t="shared" si="2"/>
        <v>-15</v>
      </c>
      <c r="H82" s="19">
        <v>0</v>
      </c>
      <c r="I82" s="33">
        <f t="shared" si="3"/>
        <v>-15</v>
      </c>
      <c r="J82" s="25"/>
    </row>
    <row r="83" spans="1:10">
      <c r="A83">
        <v>622120</v>
      </c>
      <c r="B83" t="s">
        <v>166</v>
      </c>
      <c r="C83" s="32">
        <v>42876</v>
      </c>
      <c r="D83" t="s">
        <v>212</v>
      </c>
      <c r="E83">
        <v>45</v>
      </c>
      <c r="F83">
        <v>0</v>
      </c>
      <c r="G83">
        <f t="shared" si="2"/>
        <v>-45</v>
      </c>
      <c r="H83" s="19">
        <v>0</v>
      </c>
      <c r="I83" s="33">
        <f t="shared" si="3"/>
        <v>-45</v>
      </c>
      <c r="J83" s="25"/>
    </row>
    <row r="84" spans="1:10">
      <c r="A84">
        <v>622120</v>
      </c>
      <c r="B84" t="s">
        <v>166</v>
      </c>
      <c r="C84" s="32">
        <v>42854</v>
      </c>
      <c r="D84" t="s">
        <v>206</v>
      </c>
      <c r="E84">
        <v>135</v>
      </c>
      <c r="F84">
        <v>0</v>
      </c>
      <c r="G84">
        <f t="shared" si="2"/>
        <v>-135</v>
      </c>
      <c r="H84" s="19">
        <v>0</v>
      </c>
      <c r="I84" s="33">
        <f t="shared" si="3"/>
        <v>-135</v>
      </c>
      <c r="J84" s="25"/>
    </row>
    <row r="85" spans="1:10">
      <c r="A85">
        <v>622120</v>
      </c>
      <c r="B85" t="s">
        <v>166</v>
      </c>
      <c r="C85" s="32">
        <v>42854</v>
      </c>
      <c r="D85" t="s">
        <v>207</v>
      </c>
      <c r="E85">
        <v>30</v>
      </c>
      <c r="F85">
        <v>0</v>
      </c>
      <c r="G85">
        <f t="shared" si="2"/>
        <v>-30</v>
      </c>
      <c r="H85" s="19">
        <v>0</v>
      </c>
      <c r="I85" s="33">
        <f t="shared" si="3"/>
        <v>-30</v>
      </c>
      <c r="J85" s="25"/>
    </row>
    <row r="86" spans="1:10">
      <c r="A86">
        <v>622120</v>
      </c>
      <c r="B86" t="s">
        <v>166</v>
      </c>
      <c r="C86" s="32">
        <v>42855</v>
      </c>
      <c r="D86" t="s">
        <v>208</v>
      </c>
      <c r="E86">
        <v>30</v>
      </c>
      <c r="F86">
        <v>0</v>
      </c>
      <c r="G86">
        <f t="shared" si="2"/>
        <v>-30</v>
      </c>
      <c r="H86" s="19">
        <v>0</v>
      </c>
      <c r="I86" s="33">
        <f t="shared" si="3"/>
        <v>-30</v>
      </c>
      <c r="J86" s="25"/>
    </row>
    <row r="87" spans="1:10">
      <c r="A87">
        <v>622120</v>
      </c>
      <c r="B87" t="s">
        <v>166</v>
      </c>
      <c r="C87" s="32">
        <v>42855</v>
      </c>
      <c r="D87" t="s">
        <v>209</v>
      </c>
      <c r="E87">
        <v>105</v>
      </c>
      <c r="F87">
        <v>0</v>
      </c>
      <c r="G87">
        <f t="shared" si="2"/>
        <v>-105</v>
      </c>
      <c r="H87" s="19">
        <v>0</v>
      </c>
      <c r="I87" s="33">
        <f t="shared" si="3"/>
        <v>-105</v>
      </c>
      <c r="J87" s="25"/>
    </row>
    <row r="88" spans="1:10">
      <c r="A88">
        <v>622130</v>
      </c>
      <c r="B88" s="22" t="s">
        <v>167</v>
      </c>
      <c r="C88" s="32">
        <v>42649</v>
      </c>
      <c r="D88" t="s">
        <v>213</v>
      </c>
      <c r="E88">
        <v>45</v>
      </c>
      <c r="F88">
        <v>0</v>
      </c>
      <c r="G88">
        <f t="shared" si="2"/>
        <v>-45</v>
      </c>
      <c r="H88" s="19">
        <v>0</v>
      </c>
      <c r="I88" s="33">
        <f t="shared" si="3"/>
        <v>-45</v>
      </c>
      <c r="J88" s="25"/>
    </row>
    <row r="89" spans="1:10">
      <c r="A89">
        <v>622130</v>
      </c>
      <c r="B89" s="22" t="s">
        <v>167</v>
      </c>
      <c r="C89" s="32">
        <v>42656</v>
      </c>
      <c r="D89" t="s">
        <v>214</v>
      </c>
      <c r="E89">
        <v>45</v>
      </c>
      <c r="F89">
        <v>0</v>
      </c>
      <c r="G89">
        <f t="shared" si="2"/>
        <v>-45</v>
      </c>
      <c r="H89" s="19">
        <v>0</v>
      </c>
      <c r="I89" s="33">
        <f t="shared" si="3"/>
        <v>-45</v>
      </c>
      <c r="J89" s="25"/>
    </row>
    <row r="90" spans="1:10">
      <c r="A90">
        <v>622130</v>
      </c>
      <c r="B90" s="22" t="s">
        <v>167</v>
      </c>
      <c r="C90" s="32">
        <v>42664</v>
      </c>
      <c r="D90" t="s">
        <v>215</v>
      </c>
      <c r="E90">
        <v>135</v>
      </c>
      <c r="F90">
        <v>0</v>
      </c>
      <c r="G90">
        <f t="shared" si="2"/>
        <v>-135</v>
      </c>
      <c r="H90" s="19">
        <v>0</v>
      </c>
      <c r="I90" s="33">
        <f t="shared" si="3"/>
        <v>-135</v>
      </c>
      <c r="J90" s="25"/>
    </row>
    <row r="91" spans="1:10">
      <c r="A91">
        <v>623110</v>
      </c>
      <c r="B91" s="22" t="s">
        <v>169</v>
      </c>
      <c r="C91" s="32">
        <v>42842</v>
      </c>
      <c r="D91" t="s">
        <v>216</v>
      </c>
      <c r="E91">
        <v>469</v>
      </c>
      <c r="F91">
        <v>0</v>
      </c>
      <c r="G91">
        <f t="shared" si="2"/>
        <v>-469</v>
      </c>
      <c r="H91" s="19">
        <v>0</v>
      </c>
      <c r="I91" s="33">
        <f t="shared" si="3"/>
        <v>-469</v>
      </c>
      <c r="J91" s="25"/>
    </row>
    <row r="92" spans="1:10">
      <c r="A92">
        <v>623110</v>
      </c>
      <c r="B92" s="22" t="s">
        <v>169</v>
      </c>
      <c r="C92" s="32">
        <v>42855</v>
      </c>
      <c r="D92" t="s">
        <v>217</v>
      </c>
      <c r="E92">
        <v>30</v>
      </c>
      <c r="F92">
        <v>0</v>
      </c>
      <c r="G92">
        <f t="shared" si="2"/>
        <v>-30</v>
      </c>
      <c r="H92" s="19">
        <v>0</v>
      </c>
      <c r="I92" s="33">
        <f t="shared" si="3"/>
        <v>-30</v>
      </c>
      <c r="J92" s="25"/>
    </row>
    <row r="93" spans="1:10">
      <c r="A93">
        <v>623110</v>
      </c>
      <c r="B93" s="22" t="s">
        <v>169</v>
      </c>
      <c r="C93" s="32">
        <v>42855</v>
      </c>
      <c r="D93" t="s">
        <v>218</v>
      </c>
      <c r="E93">
        <v>30</v>
      </c>
      <c r="F93">
        <v>0</v>
      </c>
      <c r="G93">
        <f t="shared" si="2"/>
        <v>-30</v>
      </c>
      <c r="H93" s="19">
        <v>0</v>
      </c>
      <c r="I93" s="33">
        <f t="shared" si="3"/>
        <v>-30</v>
      </c>
      <c r="J93" s="25"/>
    </row>
    <row r="94" spans="1:10">
      <c r="A94">
        <v>623120</v>
      </c>
      <c r="B94" t="s">
        <v>170</v>
      </c>
      <c r="C94" s="32">
        <v>42946</v>
      </c>
      <c r="D94" t="s">
        <v>219</v>
      </c>
      <c r="E94">
        <v>25</v>
      </c>
      <c r="F94">
        <v>0</v>
      </c>
      <c r="G94">
        <f t="shared" si="2"/>
        <v>-25</v>
      </c>
      <c r="H94" s="19">
        <v>0</v>
      </c>
      <c r="I94" s="33">
        <f t="shared" si="3"/>
        <v>-25</v>
      </c>
      <c r="J94" s="25"/>
    </row>
    <row r="95" spans="1:10">
      <c r="A95">
        <v>623120</v>
      </c>
      <c r="B95" t="s">
        <v>170</v>
      </c>
      <c r="C95" s="32">
        <v>42946</v>
      </c>
      <c r="D95" t="s">
        <v>220</v>
      </c>
      <c r="E95">
        <v>25</v>
      </c>
      <c r="F95">
        <v>0</v>
      </c>
      <c r="G95">
        <f t="shared" si="2"/>
        <v>-25</v>
      </c>
      <c r="H95" s="19">
        <v>0</v>
      </c>
      <c r="I95" s="33">
        <f t="shared" si="3"/>
        <v>-25</v>
      </c>
      <c r="J95" s="25"/>
    </row>
    <row r="96" spans="1:10">
      <c r="A96">
        <v>623120</v>
      </c>
      <c r="B96" t="s">
        <v>170</v>
      </c>
      <c r="C96" s="32">
        <v>42946</v>
      </c>
      <c r="D96" t="s">
        <v>221</v>
      </c>
      <c r="E96">
        <v>25</v>
      </c>
      <c r="F96">
        <v>0</v>
      </c>
      <c r="G96">
        <f t="shared" si="2"/>
        <v>-25</v>
      </c>
      <c r="H96" s="19">
        <v>0</v>
      </c>
      <c r="I96" s="33">
        <f t="shared" si="3"/>
        <v>-25</v>
      </c>
      <c r="J96" s="25"/>
    </row>
    <row r="97" spans="1:10">
      <c r="A97" s="38">
        <v>624110</v>
      </c>
      <c r="B97" s="22" t="s">
        <v>58</v>
      </c>
      <c r="C97" s="39">
        <v>42827</v>
      </c>
      <c r="D97" s="38" t="s">
        <v>59</v>
      </c>
      <c r="E97" s="38">
        <v>84.5</v>
      </c>
      <c r="F97" s="38">
        <v>0</v>
      </c>
      <c r="G97" s="38">
        <f t="shared" si="2"/>
        <v>-84.5</v>
      </c>
      <c r="H97" s="40">
        <v>0</v>
      </c>
      <c r="I97" s="41">
        <f t="shared" si="3"/>
        <v>-84.5</v>
      </c>
      <c r="J97" s="25"/>
    </row>
    <row r="98" spans="1:10">
      <c r="A98">
        <v>624110</v>
      </c>
      <c r="B98" s="22" t="s">
        <v>58</v>
      </c>
      <c r="C98" s="32">
        <v>42855</v>
      </c>
      <c r="D98" t="s">
        <v>222</v>
      </c>
      <c r="E98">
        <v>110</v>
      </c>
      <c r="F98">
        <v>0</v>
      </c>
      <c r="G98">
        <f t="shared" si="2"/>
        <v>-110</v>
      </c>
      <c r="H98" s="19">
        <v>0</v>
      </c>
      <c r="I98" s="33">
        <f t="shared" si="3"/>
        <v>-110</v>
      </c>
      <c r="J98" s="25"/>
    </row>
    <row r="99" spans="1:10">
      <c r="A99">
        <v>624110</v>
      </c>
      <c r="B99" s="22" t="s">
        <v>58</v>
      </c>
      <c r="C99" s="32">
        <v>42855</v>
      </c>
      <c r="D99" t="s">
        <v>223</v>
      </c>
      <c r="E99">
        <v>160</v>
      </c>
      <c r="F99">
        <v>0</v>
      </c>
      <c r="G99">
        <f t="shared" si="2"/>
        <v>-160</v>
      </c>
      <c r="H99" s="19">
        <v>0</v>
      </c>
      <c r="I99" s="33">
        <f t="shared" si="3"/>
        <v>-160</v>
      </c>
      <c r="J99" s="25"/>
    </row>
    <row r="100" spans="1:10">
      <c r="A100">
        <v>624110</v>
      </c>
      <c r="B100" s="22" t="s">
        <v>58</v>
      </c>
      <c r="C100" s="32">
        <v>42855</v>
      </c>
      <c r="D100" t="s">
        <v>224</v>
      </c>
      <c r="E100">
        <v>110</v>
      </c>
      <c r="F100">
        <v>0</v>
      </c>
      <c r="G100">
        <f t="shared" si="2"/>
        <v>-110</v>
      </c>
      <c r="H100" s="19">
        <v>0</v>
      </c>
      <c r="I100" s="33">
        <f t="shared" si="3"/>
        <v>-110</v>
      </c>
      <c r="J100" s="25"/>
    </row>
    <row r="101" spans="1:10">
      <c r="A101">
        <v>624110</v>
      </c>
      <c r="B101" s="22" t="s">
        <v>58</v>
      </c>
      <c r="C101" s="32">
        <v>42855</v>
      </c>
      <c r="D101" t="s">
        <v>225</v>
      </c>
      <c r="E101">
        <v>160</v>
      </c>
      <c r="F101">
        <v>0</v>
      </c>
      <c r="G101">
        <f t="shared" si="2"/>
        <v>-160</v>
      </c>
      <c r="H101" s="19">
        <v>0</v>
      </c>
      <c r="I101" s="33">
        <f t="shared" si="3"/>
        <v>-160</v>
      </c>
      <c r="J101" s="25"/>
    </row>
    <row r="102" spans="1:10">
      <c r="A102">
        <v>624110</v>
      </c>
      <c r="B102" s="22" t="s">
        <v>58</v>
      </c>
      <c r="C102" s="32">
        <v>42855</v>
      </c>
      <c r="D102" t="s">
        <v>226</v>
      </c>
      <c r="E102">
        <v>400</v>
      </c>
      <c r="F102">
        <v>0</v>
      </c>
      <c r="G102">
        <f t="shared" si="2"/>
        <v>-400</v>
      </c>
      <c r="H102" s="19">
        <v>0</v>
      </c>
      <c r="I102" s="33">
        <f t="shared" si="3"/>
        <v>-400</v>
      </c>
      <c r="J102" s="25"/>
    </row>
    <row r="103" spans="1:10">
      <c r="A103">
        <v>624110</v>
      </c>
      <c r="B103" s="22" t="s">
        <v>58</v>
      </c>
      <c r="C103" s="32">
        <v>42855</v>
      </c>
      <c r="D103" t="s">
        <v>227</v>
      </c>
      <c r="E103">
        <v>250</v>
      </c>
      <c r="F103">
        <v>0</v>
      </c>
      <c r="G103">
        <f t="shared" si="2"/>
        <v>-250</v>
      </c>
      <c r="H103" s="19">
        <v>0</v>
      </c>
      <c r="I103" s="33">
        <f t="shared" si="3"/>
        <v>-250</v>
      </c>
      <c r="J103" s="25"/>
    </row>
    <row r="104" spans="1:10">
      <c r="A104">
        <v>624110</v>
      </c>
      <c r="B104" s="22" t="s">
        <v>58</v>
      </c>
      <c r="C104" s="32">
        <v>42855</v>
      </c>
      <c r="D104" t="s">
        <v>228</v>
      </c>
      <c r="E104">
        <v>360</v>
      </c>
      <c r="F104">
        <v>0</v>
      </c>
      <c r="G104">
        <f t="shared" si="2"/>
        <v>-360</v>
      </c>
      <c r="H104" s="19">
        <v>0</v>
      </c>
      <c r="I104" s="33">
        <f t="shared" si="3"/>
        <v>-360</v>
      </c>
    </row>
    <row r="105" spans="1:10">
      <c r="A105">
        <v>624110</v>
      </c>
      <c r="B105" s="22" t="s">
        <v>58</v>
      </c>
      <c r="C105" s="32">
        <v>42855</v>
      </c>
      <c r="D105" t="s">
        <v>229</v>
      </c>
      <c r="E105">
        <v>210</v>
      </c>
      <c r="F105">
        <v>0</v>
      </c>
      <c r="G105">
        <f t="shared" si="2"/>
        <v>-210</v>
      </c>
      <c r="H105" s="19">
        <v>0</v>
      </c>
      <c r="I105" s="33">
        <f t="shared" si="3"/>
        <v>-210</v>
      </c>
    </row>
    <row r="106" spans="1:10">
      <c r="A106">
        <v>624110</v>
      </c>
      <c r="B106" s="22" t="s">
        <v>58</v>
      </c>
      <c r="C106" s="32">
        <v>42855</v>
      </c>
      <c r="D106" t="s">
        <v>230</v>
      </c>
      <c r="E106">
        <v>30</v>
      </c>
      <c r="F106">
        <v>0</v>
      </c>
      <c r="G106">
        <f t="shared" si="2"/>
        <v>-30</v>
      </c>
      <c r="H106" s="19">
        <v>0</v>
      </c>
      <c r="I106" s="33">
        <f t="shared" si="3"/>
        <v>-30</v>
      </c>
    </row>
    <row r="107" spans="1:10">
      <c r="A107">
        <v>624110</v>
      </c>
      <c r="B107" s="22" t="s">
        <v>58</v>
      </c>
      <c r="C107" s="32">
        <v>42855</v>
      </c>
      <c r="D107" t="s">
        <v>231</v>
      </c>
      <c r="E107">
        <v>15</v>
      </c>
      <c r="F107">
        <v>0</v>
      </c>
      <c r="G107">
        <f t="shared" si="2"/>
        <v>-15</v>
      </c>
      <c r="H107" s="19">
        <v>0</v>
      </c>
      <c r="I107" s="33">
        <f t="shared" si="3"/>
        <v>-15</v>
      </c>
    </row>
    <row r="108" spans="1:10">
      <c r="A108">
        <v>624110</v>
      </c>
      <c r="B108" s="22" t="s">
        <v>58</v>
      </c>
      <c r="C108" s="32">
        <v>42855</v>
      </c>
      <c r="D108" t="s">
        <v>232</v>
      </c>
      <c r="E108">
        <v>30</v>
      </c>
      <c r="F108">
        <v>0</v>
      </c>
      <c r="G108">
        <f t="shared" si="2"/>
        <v>-30</v>
      </c>
      <c r="H108" s="19">
        <v>0</v>
      </c>
      <c r="I108" s="33">
        <f t="shared" si="3"/>
        <v>-30</v>
      </c>
    </row>
    <row r="109" spans="1:10">
      <c r="A109">
        <v>624110</v>
      </c>
      <c r="B109" s="22" t="s">
        <v>58</v>
      </c>
      <c r="C109" s="32">
        <v>42855</v>
      </c>
      <c r="D109" t="s">
        <v>233</v>
      </c>
      <c r="E109">
        <v>15</v>
      </c>
      <c r="F109">
        <v>0</v>
      </c>
      <c r="G109">
        <f t="shared" si="2"/>
        <v>-15</v>
      </c>
      <c r="H109" s="19">
        <v>0</v>
      </c>
      <c r="I109" s="33">
        <f t="shared" si="3"/>
        <v>-15</v>
      </c>
    </row>
    <row r="110" spans="1:10">
      <c r="A110">
        <v>624110</v>
      </c>
      <c r="B110" s="22" t="s">
        <v>58</v>
      </c>
      <c r="C110" s="32">
        <v>42855</v>
      </c>
      <c r="D110" t="s">
        <v>234</v>
      </c>
      <c r="E110">
        <v>30</v>
      </c>
      <c r="F110">
        <v>0</v>
      </c>
      <c r="G110">
        <f t="shared" si="2"/>
        <v>-30</v>
      </c>
      <c r="H110" s="19">
        <v>0</v>
      </c>
      <c r="I110" s="33">
        <f t="shared" si="3"/>
        <v>-30</v>
      </c>
    </row>
    <row r="111" spans="1:10">
      <c r="A111">
        <v>624110</v>
      </c>
      <c r="B111" s="22" t="s">
        <v>58</v>
      </c>
      <c r="C111" s="32">
        <v>42855</v>
      </c>
      <c r="D111" t="s">
        <v>235</v>
      </c>
      <c r="E111">
        <v>15</v>
      </c>
      <c r="F111">
        <v>0</v>
      </c>
      <c r="G111">
        <f t="shared" si="2"/>
        <v>-15</v>
      </c>
      <c r="H111" s="19">
        <v>0</v>
      </c>
      <c r="I111" s="33">
        <f t="shared" si="3"/>
        <v>-15</v>
      </c>
    </row>
    <row r="112" spans="1:10">
      <c r="A112">
        <v>624120</v>
      </c>
      <c r="B112" t="s">
        <v>174</v>
      </c>
      <c r="C112" s="32">
        <v>42946</v>
      </c>
      <c r="D112" t="s">
        <v>236</v>
      </c>
      <c r="E112">
        <v>75</v>
      </c>
      <c r="F112">
        <v>0</v>
      </c>
      <c r="G112">
        <f t="shared" si="2"/>
        <v>-75</v>
      </c>
      <c r="H112" s="19">
        <v>0</v>
      </c>
      <c r="I112" s="33">
        <f t="shared" si="3"/>
        <v>-75</v>
      </c>
    </row>
    <row r="113" spans="1:9">
      <c r="A113">
        <v>624120</v>
      </c>
      <c r="B113" t="s">
        <v>174</v>
      </c>
      <c r="C113" s="32">
        <v>42946</v>
      </c>
      <c r="D113" t="s">
        <v>237</v>
      </c>
      <c r="E113">
        <v>75</v>
      </c>
      <c r="F113">
        <v>0</v>
      </c>
      <c r="G113">
        <f t="shared" si="2"/>
        <v>-75</v>
      </c>
      <c r="H113" s="19">
        <v>0</v>
      </c>
      <c r="I113" s="33">
        <f t="shared" si="3"/>
        <v>-75</v>
      </c>
    </row>
    <row r="114" spans="1:9">
      <c r="A114">
        <v>624120</v>
      </c>
      <c r="B114" t="s">
        <v>174</v>
      </c>
      <c r="C114" s="32">
        <v>42946</v>
      </c>
      <c r="D114" t="s">
        <v>238</v>
      </c>
      <c r="E114">
        <v>75</v>
      </c>
      <c r="F114">
        <v>0</v>
      </c>
      <c r="G114">
        <f t="shared" si="2"/>
        <v>-75</v>
      </c>
      <c r="H114" s="19">
        <v>0</v>
      </c>
      <c r="I114" s="33">
        <f t="shared" si="3"/>
        <v>-75</v>
      </c>
    </row>
    <row r="115" spans="1:9">
      <c r="A115">
        <v>624120</v>
      </c>
      <c r="B115" t="s">
        <v>174</v>
      </c>
      <c r="C115" s="32">
        <v>42946</v>
      </c>
      <c r="D115" t="s">
        <v>239</v>
      </c>
      <c r="E115">
        <v>75</v>
      </c>
      <c r="F115">
        <v>0</v>
      </c>
      <c r="G115">
        <f t="shared" si="2"/>
        <v>-75</v>
      </c>
      <c r="H115" s="19">
        <v>0</v>
      </c>
      <c r="I115" s="33">
        <f t="shared" si="3"/>
        <v>-75</v>
      </c>
    </row>
    <row r="116" spans="1:9">
      <c r="A116">
        <v>624120</v>
      </c>
      <c r="B116" t="s">
        <v>174</v>
      </c>
      <c r="C116" s="32">
        <v>42946</v>
      </c>
      <c r="D116" t="s">
        <v>240</v>
      </c>
      <c r="E116">
        <v>300</v>
      </c>
      <c r="F116">
        <v>0</v>
      </c>
      <c r="G116">
        <f t="shared" si="2"/>
        <v>-300</v>
      </c>
      <c r="H116" s="19">
        <v>0</v>
      </c>
      <c r="I116" s="33">
        <f t="shared" si="3"/>
        <v>-300</v>
      </c>
    </row>
    <row r="117" spans="1:9">
      <c r="A117">
        <v>624120</v>
      </c>
      <c r="B117" t="s">
        <v>174</v>
      </c>
      <c r="C117" s="32">
        <v>42946</v>
      </c>
      <c r="D117" t="s">
        <v>241</v>
      </c>
      <c r="E117">
        <v>200</v>
      </c>
      <c r="F117">
        <v>0</v>
      </c>
      <c r="G117">
        <f t="shared" si="2"/>
        <v>-200</v>
      </c>
      <c r="H117" s="19">
        <v>0</v>
      </c>
      <c r="I117" s="33">
        <f t="shared" si="3"/>
        <v>-200</v>
      </c>
    </row>
    <row r="118" spans="1:9">
      <c r="A118">
        <v>624120</v>
      </c>
      <c r="B118" t="s">
        <v>174</v>
      </c>
      <c r="C118" s="32">
        <v>42977</v>
      </c>
      <c r="D118" t="s">
        <v>242</v>
      </c>
      <c r="E118">
        <v>250</v>
      </c>
      <c r="F118">
        <v>0</v>
      </c>
      <c r="G118">
        <f t="shared" si="2"/>
        <v>-250</v>
      </c>
      <c r="H118" s="19">
        <v>0</v>
      </c>
      <c r="I118" s="33">
        <f t="shared" si="3"/>
        <v>-250</v>
      </c>
    </row>
    <row r="119" spans="1:9">
      <c r="A119">
        <v>624120</v>
      </c>
      <c r="B119" t="s">
        <v>174</v>
      </c>
      <c r="C119" s="32">
        <v>42977</v>
      </c>
      <c r="D119" t="s">
        <v>243</v>
      </c>
      <c r="E119">
        <v>150</v>
      </c>
      <c r="F119">
        <v>0</v>
      </c>
      <c r="G119">
        <f t="shared" si="2"/>
        <v>-150</v>
      </c>
      <c r="H119" s="19">
        <v>0</v>
      </c>
      <c r="I119" s="33">
        <f t="shared" si="3"/>
        <v>-150</v>
      </c>
    </row>
    <row r="120" spans="1:9">
      <c r="A120" s="54">
        <v>625110</v>
      </c>
      <c r="B120" s="50" t="s">
        <v>107</v>
      </c>
      <c r="C120" s="56">
        <v>42675</v>
      </c>
      <c r="D120" s="48"/>
      <c r="E120" s="48"/>
      <c r="F120" s="48"/>
      <c r="G120" s="48"/>
      <c r="H120" s="57"/>
      <c r="I120" s="58">
        <v>-2600</v>
      </c>
    </row>
    <row r="121" spans="1:9">
      <c r="A121">
        <v>625150</v>
      </c>
      <c r="B121" s="22" t="s">
        <v>178</v>
      </c>
      <c r="C121" s="32">
        <v>42646</v>
      </c>
      <c r="D121" t="s">
        <v>31</v>
      </c>
      <c r="E121">
        <v>38.44</v>
      </c>
      <c r="F121">
        <v>0</v>
      </c>
      <c r="G121">
        <f t="shared" si="2"/>
        <v>-38.44</v>
      </c>
      <c r="H121" s="19">
        <v>0</v>
      </c>
      <c r="I121" s="33">
        <f t="shared" si="3"/>
        <v>-38.44</v>
      </c>
    </row>
    <row r="122" spans="1:9">
      <c r="A122">
        <v>626100</v>
      </c>
      <c r="B122" t="s">
        <v>37</v>
      </c>
      <c r="C122" s="32">
        <v>42795</v>
      </c>
      <c r="D122" t="s">
        <v>48</v>
      </c>
      <c r="E122">
        <v>1.7</v>
      </c>
      <c r="F122">
        <v>0</v>
      </c>
      <c r="G122">
        <f t="shared" si="2"/>
        <v>-1.7</v>
      </c>
      <c r="H122" s="19">
        <v>0</v>
      </c>
      <c r="I122" s="33">
        <f t="shared" si="3"/>
        <v>-1.7</v>
      </c>
    </row>
    <row r="123" spans="1:9">
      <c r="A123">
        <v>626100</v>
      </c>
      <c r="B123" t="s">
        <v>37</v>
      </c>
      <c r="C123" s="32">
        <v>42949</v>
      </c>
      <c r="D123" t="s">
        <v>79</v>
      </c>
      <c r="E123">
        <v>3.4</v>
      </c>
      <c r="F123">
        <v>0</v>
      </c>
      <c r="G123">
        <f t="shared" si="2"/>
        <v>-3.4</v>
      </c>
      <c r="H123" s="19">
        <v>0</v>
      </c>
      <c r="I123" s="33">
        <f t="shared" si="3"/>
        <v>-3.4</v>
      </c>
    </row>
    <row r="124" spans="1:9">
      <c r="A124">
        <v>626100</v>
      </c>
      <c r="B124" t="s">
        <v>37</v>
      </c>
      <c r="C124" s="32">
        <v>42803</v>
      </c>
      <c r="D124" t="s">
        <v>48</v>
      </c>
      <c r="E124">
        <v>3.4</v>
      </c>
      <c r="F124">
        <v>0</v>
      </c>
      <c r="G124">
        <f t="shared" si="2"/>
        <v>-3.4</v>
      </c>
      <c r="H124" s="19">
        <v>0</v>
      </c>
      <c r="I124" s="33">
        <f t="shared" si="3"/>
        <v>-3.4</v>
      </c>
    </row>
    <row r="125" spans="1:9">
      <c r="A125">
        <v>626100</v>
      </c>
      <c r="B125" t="s">
        <v>37</v>
      </c>
      <c r="C125" s="32">
        <v>42900</v>
      </c>
      <c r="D125" t="s">
        <v>244</v>
      </c>
      <c r="E125">
        <v>3.2</v>
      </c>
      <c r="F125">
        <v>0</v>
      </c>
      <c r="G125">
        <f t="shared" si="2"/>
        <v>-3.2</v>
      </c>
      <c r="H125" s="19">
        <v>0</v>
      </c>
      <c r="I125" s="33">
        <f t="shared" si="3"/>
        <v>-3.2</v>
      </c>
    </row>
    <row r="126" spans="1:9">
      <c r="A126">
        <v>626100</v>
      </c>
      <c r="B126" t="s">
        <v>37</v>
      </c>
      <c r="C126" s="32">
        <v>42781</v>
      </c>
      <c r="D126" t="s">
        <v>47</v>
      </c>
      <c r="E126">
        <v>1.7</v>
      </c>
      <c r="F126">
        <v>0</v>
      </c>
      <c r="G126">
        <f t="shared" si="2"/>
        <v>-1.7</v>
      </c>
      <c r="H126" s="19">
        <v>0</v>
      </c>
      <c r="I126" s="33">
        <f t="shared" si="3"/>
        <v>-1.7</v>
      </c>
    </row>
    <row r="127" spans="1:9">
      <c r="A127">
        <v>626100</v>
      </c>
      <c r="B127" t="s">
        <v>37</v>
      </c>
      <c r="C127" s="32">
        <v>42901</v>
      </c>
      <c r="D127" t="s">
        <v>48</v>
      </c>
      <c r="E127">
        <v>8.15</v>
      </c>
      <c r="F127">
        <v>0</v>
      </c>
      <c r="G127">
        <f t="shared" si="2"/>
        <v>-8.15</v>
      </c>
      <c r="H127" s="19">
        <v>0</v>
      </c>
      <c r="I127" s="33">
        <f t="shared" si="3"/>
        <v>-8.15</v>
      </c>
    </row>
    <row r="128" spans="1:9">
      <c r="A128">
        <v>626100</v>
      </c>
      <c r="B128" t="s">
        <v>37</v>
      </c>
      <c r="C128" s="32">
        <v>42963</v>
      </c>
      <c r="D128" t="s">
        <v>81</v>
      </c>
      <c r="E128">
        <v>1.7</v>
      </c>
      <c r="F128">
        <v>0</v>
      </c>
      <c r="G128">
        <f t="shared" si="2"/>
        <v>-1.7</v>
      </c>
      <c r="H128" s="19">
        <v>0</v>
      </c>
      <c r="I128" s="33">
        <f t="shared" si="3"/>
        <v>-1.7</v>
      </c>
    </row>
    <row r="129" spans="1:9">
      <c r="A129">
        <v>626100</v>
      </c>
      <c r="B129" t="s">
        <v>37</v>
      </c>
      <c r="C129" s="32">
        <v>42843</v>
      </c>
      <c r="D129" t="s">
        <v>61</v>
      </c>
      <c r="E129">
        <v>5.6</v>
      </c>
      <c r="F129">
        <v>0</v>
      </c>
      <c r="G129">
        <f t="shared" si="2"/>
        <v>-5.6</v>
      </c>
      <c r="H129" s="19">
        <v>0</v>
      </c>
      <c r="I129" s="33">
        <f t="shared" si="3"/>
        <v>-5.6</v>
      </c>
    </row>
    <row r="130" spans="1:9">
      <c r="A130">
        <v>626100</v>
      </c>
      <c r="B130" t="s">
        <v>37</v>
      </c>
      <c r="C130" s="32">
        <v>42843</v>
      </c>
      <c r="D130" t="s">
        <v>47</v>
      </c>
      <c r="E130">
        <v>3.4</v>
      </c>
      <c r="F130">
        <v>0</v>
      </c>
      <c r="G130">
        <f t="shared" ref="G130:G193" si="4">F130-E130</f>
        <v>-3.4</v>
      </c>
      <c r="H130" s="19">
        <v>0</v>
      </c>
      <c r="I130" s="33">
        <f t="shared" ref="I130:I193" si="5">G130+(G130*H130)</f>
        <v>-3.4</v>
      </c>
    </row>
    <row r="131" spans="1:9">
      <c r="A131">
        <v>626100</v>
      </c>
      <c r="B131" t="s">
        <v>37</v>
      </c>
      <c r="C131" s="32">
        <v>42696</v>
      </c>
      <c r="D131" t="s">
        <v>38</v>
      </c>
      <c r="E131">
        <v>3.2</v>
      </c>
      <c r="F131">
        <v>0</v>
      </c>
      <c r="G131">
        <f t="shared" si="4"/>
        <v>-3.2</v>
      </c>
      <c r="H131" s="19">
        <v>0</v>
      </c>
      <c r="I131" s="33">
        <f t="shared" si="5"/>
        <v>-3.2</v>
      </c>
    </row>
    <row r="132" spans="1:9">
      <c r="A132">
        <v>626100</v>
      </c>
      <c r="B132" t="s">
        <v>37</v>
      </c>
      <c r="C132" s="32">
        <v>42760</v>
      </c>
      <c r="D132" t="s">
        <v>46</v>
      </c>
      <c r="E132">
        <v>6.3</v>
      </c>
      <c r="F132">
        <v>0</v>
      </c>
      <c r="G132">
        <f t="shared" si="4"/>
        <v>-6.3</v>
      </c>
      <c r="H132" s="19">
        <v>0</v>
      </c>
      <c r="I132" s="33">
        <f t="shared" si="5"/>
        <v>-6.3</v>
      </c>
    </row>
    <row r="133" spans="1:9">
      <c r="A133">
        <v>626200</v>
      </c>
      <c r="B133" s="22" t="s">
        <v>29</v>
      </c>
      <c r="C133" s="32">
        <v>42649</v>
      </c>
      <c r="D133" t="s">
        <v>246</v>
      </c>
      <c r="E133">
        <v>47.88</v>
      </c>
      <c r="F133">
        <v>0</v>
      </c>
      <c r="G133">
        <f t="shared" si="4"/>
        <v>-47.88</v>
      </c>
      <c r="H133" s="19">
        <v>0</v>
      </c>
      <c r="I133" s="33">
        <f t="shared" si="5"/>
        <v>-47.88</v>
      </c>
    </row>
    <row r="134" spans="1:9">
      <c r="A134">
        <v>626200</v>
      </c>
      <c r="B134" s="22" t="s">
        <v>29</v>
      </c>
      <c r="C134" s="32">
        <v>42791</v>
      </c>
      <c r="D134" t="s">
        <v>247</v>
      </c>
      <c r="E134">
        <v>94.8</v>
      </c>
      <c r="F134">
        <v>0</v>
      </c>
      <c r="G134">
        <f t="shared" si="4"/>
        <v>-94.8</v>
      </c>
      <c r="H134" s="19">
        <v>0</v>
      </c>
      <c r="I134" s="33">
        <f t="shared" si="5"/>
        <v>-94.8</v>
      </c>
    </row>
    <row r="135" spans="1:9">
      <c r="A135">
        <v>626200</v>
      </c>
      <c r="B135" s="22" t="s">
        <v>29</v>
      </c>
      <c r="C135" s="32">
        <v>42819</v>
      </c>
      <c r="D135" t="s">
        <v>247</v>
      </c>
      <c r="E135">
        <v>94.8</v>
      </c>
      <c r="F135">
        <v>0</v>
      </c>
      <c r="G135">
        <f t="shared" si="4"/>
        <v>-94.8</v>
      </c>
      <c r="H135" s="19">
        <v>0</v>
      </c>
      <c r="I135" s="33">
        <f t="shared" si="5"/>
        <v>-94.8</v>
      </c>
    </row>
    <row r="136" spans="1:9">
      <c r="A136">
        <v>626200</v>
      </c>
      <c r="B136" s="22" t="s">
        <v>29</v>
      </c>
      <c r="C136" s="32">
        <v>42850</v>
      </c>
      <c r="D136" t="s">
        <v>245</v>
      </c>
      <c r="E136">
        <v>94.8</v>
      </c>
      <c r="F136">
        <v>0</v>
      </c>
      <c r="G136">
        <f t="shared" si="4"/>
        <v>-94.8</v>
      </c>
      <c r="H136" s="19">
        <v>0</v>
      </c>
      <c r="I136" s="33">
        <f t="shared" si="5"/>
        <v>-94.8</v>
      </c>
    </row>
    <row r="137" spans="1:9">
      <c r="A137">
        <v>626200</v>
      </c>
      <c r="B137" s="22" t="s">
        <v>29</v>
      </c>
      <c r="C137" s="32">
        <v>42911</v>
      </c>
      <c r="D137" t="s">
        <v>245</v>
      </c>
      <c r="E137">
        <v>95.04</v>
      </c>
      <c r="F137">
        <v>0</v>
      </c>
      <c r="G137">
        <f t="shared" si="4"/>
        <v>-95.04</v>
      </c>
      <c r="H137" s="19">
        <v>0</v>
      </c>
      <c r="I137" s="33">
        <f t="shared" si="5"/>
        <v>-95.04</v>
      </c>
    </row>
    <row r="138" spans="1:9">
      <c r="A138">
        <v>626200</v>
      </c>
      <c r="B138" s="22" t="s">
        <v>29</v>
      </c>
      <c r="C138" s="32">
        <v>42638</v>
      </c>
      <c r="D138" t="s">
        <v>245</v>
      </c>
      <c r="E138">
        <v>94.8</v>
      </c>
      <c r="F138">
        <v>0</v>
      </c>
      <c r="G138">
        <f t="shared" si="4"/>
        <v>-94.8</v>
      </c>
      <c r="H138" s="19">
        <v>0</v>
      </c>
      <c r="I138" s="33">
        <f t="shared" si="5"/>
        <v>-94.8</v>
      </c>
    </row>
    <row r="139" spans="1:9">
      <c r="A139">
        <v>626200</v>
      </c>
      <c r="B139" s="22" t="s">
        <v>29</v>
      </c>
      <c r="C139" s="32">
        <v>42668</v>
      </c>
      <c r="D139" t="s">
        <v>245</v>
      </c>
      <c r="E139">
        <v>94.8</v>
      </c>
      <c r="F139">
        <v>0</v>
      </c>
      <c r="G139">
        <f t="shared" si="4"/>
        <v>-94.8</v>
      </c>
      <c r="H139" s="19">
        <v>0</v>
      </c>
      <c r="I139" s="33">
        <f t="shared" si="5"/>
        <v>-94.8</v>
      </c>
    </row>
    <row r="140" spans="1:9">
      <c r="A140">
        <v>626200</v>
      </c>
      <c r="B140" s="22" t="s">
        <v>29</v>
      </c>
      <c r="C140" s="32">
        <v>42729</v>
      </c>
      <c r="D140" t="s">
        <v>245</v>
      </c>
      <c r="E140">
        <v>94.8</v>
      </c>
      <c r="F140">
        <v>0</v>
      </c>
      <c r="G140">
        <f t="shared" si="4"/>
        <v>-94.8</v>
      </c>
      <c r="H140" s="19">
        <v>0</v>
      </c>
      <c r="I140" s="33">
        <f t="shared" si="5"/>
        <v>-94.8</v>
      </c>
    </row>
    <row r="141" spans="1:9">
      <c r="A141">
        <v>626200</v>
      </c>
      <c r="B141" s="22" t="s">
        <v>29</v>
      </c>
      <c r="C141" s="32">
        <v>42761</v>
      </c>
      <c r="D141" t="s">
        <v>245</v>
      </c>
      <c r="E141">
        <v>94.8</v>
      </c>
      <c r="F141">
        <v>0</v>
      </c>
      <c r="G141">
        <f t="shared" si="4"/>
        <v>-94.8</v>
      </c>
      <c r="H141" s="19">
        <v>0</v>
      </c>
      <c r="I141" s="33">
        <f t="shared" si="5"/>
        <v>-94.8</v>
      </c>
    </row>
    <row r="142" spans="1:9">
      <c r="A142">
        <v>626200</v>
      </c>
      <c r="B142" s="22" t="s">
        <v>29</v>
      </c>
      <c r="C142" s="32">
        <v>42881</v>
      </c>
      <c r="D142" t="s">
        <v>245</v>
      </c>
      <c r="E142">
        <v>94.8</v>
      </c>
      <c r="F142">
        <v>0</v>
      </c>
      <c r="G142">
        <f t="shared" si="4"/>
        <v>-94.8</v>
      </c>
      <c r="H142" s="19">
        <v>0</v>
      </c>
      <c r="I142" s="33">
        <f t="shared" si="5"/>
        <v>-94.8</v>
      </c>
    </row>
    <row r="143" spans="1:9">
      <c r="A143">
        <v>626200</v>
      </c>
      <c r="B143" s="22" t="s">
        <v>29</v>
      </c>
      <c r="C143" s="32">
        <v>42700</v>
      </c>
      <c r="D143" t="s">
        <v>245</v>
      </c>
      <c r="E143">
        <v>94.8</v>
      </c>
      <c r="F143">
        <v>0</v>
      </c>
      <c r="G143">
        <f t="shared" si="4"/>
        <v>-94.8</v>
      </c>
      <c r="H143" s="19">
        <v>0</v>
      </c>
      <c r="I143" s="33">
        <f t="shared" si="5"/>
        <v>-94.8</v>
      </c>
    </row>
    <row r="144" spans="1:9">
      <c r="A144">
        <v>626200</v>
      </c>
      <c r="B144" s="22" t="s">
        <v>29</v>
      </c>
      <c r="C144" s="32">
        <v>42943</v>
      </c>
      <c r="D144" t="s">
        <v>245</v>
      </c>
      <c r="E144">
        <v>94.8</v>
      </c>
      <c r="F144">
        <v>0</v>
      </c>
      <c r="G144">
        <f t="shared" si="4"/>
        <v>-94.8</v>
      </c>
      <c r="H144" s="19">
        <v>0</v>
      </c>
      <c r="I144" s="33">
        <f t="shared" si="5"/>
        <v>-94.8</v>
      </c>
    </row>
    <row r="145" spans="1:9">
      <c r="A145">
        <v>626200</v>
      </c>
      <c r="B145" s="22" t="s">
        <v>29</v>
      </c>
      <c r="C145" s="32">
        <v>42974</v>
      </c>
      <c r="D145" t="s">
        <v>247</v>
      </c>
      <c r="E145">
        <v>97.79</v>
      </c>
      <c r="F145">
        <v>0</v>
      </c>
      <c r="G145">
        <f t="shared" si="4"/>
        <v>-97.79</v>
      </c>
      <c r="H145" s="19">
        <v>0</v>
      </c>
      <c r="I145" s="33">
        <f t="shared" si="5"/>
        <v>-97.79</v>
      </c>
    </row>
    <row r="146" spans="1:9">
      <c r="A146">
        <v>627000</v>
      </c>
      <c r="B146" t="s">
        <v>24</v>
      </c>
      <c r="C146" s="32">
        <v>42616</v>
      </c>
      <c r="D146" t="s">
        <v>24</v>
      </c>
      <c r="E146">
        <v>9.08</v>
      </c>
      <c r="F146">
        <v>0</v>
      </c>
      <c r="G146">
        <f t="shared" si="4"/>
        <v>-9.08</v>
      </c>
      <c r="H146" s="19">
        <v>0</v>
      </c>
      <c r="I146" s="33">
        <f t="shared" si="5"/>
        <v>-9.08</v>
      </c>
    </row>
    <row r="147" spans="1:9">
      <c r="A147">
        <v>627000</v>
      </c>
      <c r="B147" t="s">
        <v>24</v>
      </c>
      <c r="C147" s="32">
        <v>42677</v>
      </c>
      <c r="D147" t="s">
        <v>24</v>
      </c>
      <c r="E147">
        <v>9.08</v>
      </c>
      <c r="F147">
        <v>0</v>
      </c>
      <c r="G147">
        <f t="shared" si="4"/>
        <v>-9.08</v>
      </c>
      <c r="H147" s="19">
        <v>0</v>
      </c>
      <c r="I147" s="33">
        <f t="shared" si="5"/>
        <v>-9.08</v>
      </c>
    </row>
    <row r="148" spans="1:9">
      <c r="A148">
        <v>627000</v>
      </c>
      <c r="B148" t="s">
        <v>24</v>
      </c>
      <c r="C148" s="32">
        <v>42707</v>
      </c>
      <c r="D148" t="s">
        <v>248</v>
      </c>
      <c r="E148">
        <v>63.08</v>
      </c>
      <c r="F148">
        <v>0</v>
      </c>
      <c r="G148">
        <f t="shared" si="4"/>
        <v>-63.08</v>
      </c>
      <c r="H148" s="19">
        <v>0</v>
      </c>
      <c r="I148" s="33">
        <f t="shared" si="5"/>
        <v>-63.08</v>
      </c>
    </row>
    <row r="149" spans="1:9">
      <c r="A149">
        <v>627000</v>
      </c>
      <c r="B149" t="s">
        <v>24</v>
      </c>
      <c r="C149" s="32">
        <v>42648</v>
      </c>
      <c r="D149" t="s">
        <v>24</v>
      </c>
      <c r="E149">
        <v>9.08</v>
      </c>
      <c r="F149">
        <v>0</v>
      </c>
      <c r="G149">
        <f t="shared" si="4"/>
        <v>-9.08</v>
      </c>
      <c r="H149" s="19">
        <v>0</v>
      </c>
      <c r="I149" s="33">
        <f t="shared" si="5"/>
        <v>-9.08</v>
      </c>
    </row>
    <row r="150" spans="1:9">
      <c r="A150">
        <v>627000</v>
      </c>
      <c r="B150" t="s">
        <v>24</v>
      </c>
      <c r="C150" s="32">
        <v>42769</v>
      </c>
      <c r="D150" t="s">
        <v>24</v>
      </c>
      <c r="E150">
        <v>9.08</v>
      </c>
      <c r="F150">
        <v>0</v>
      </c>
      <c r="G150">
        <f t="shared" si="4"/>
        <v>-9.08</v>
      </c>
      <c r="H150" s="19">
        <v>0</v>
      </c>
      <c r="I150" s="33">
        <f t="shared" si="5"/>
        <v>-9.08</v>
      </c>
    </row>
    <row r="151" spans="1:9">
      <c r="A151">
        <v>627000</v>
      </c>
      <c r="B151" t="s">
        <v>24</v>
      </c>
      <c r="C151" s="32">
        <v>42797</v>
      </c>
      <c r="D151" t="s">
        <v>24</v>
      </c>
      <c r="E151">
        <v>9.08</v>
      </c>
      <c r="F151">
        <v>0</v>
      </c>
      <c r="G151">
        <f t="shared" si="4"/>
        <v>-9.08</v>
      </c>
      <c r="H151" s="19">
        <v>0</v>
      </c>
      <c r="I151" s="33">
        <f t="shared" si="5"/>
        <v>-9.08</v>
      </c>
    </row>
    <row r="152" spans="1:9">
      <c r="A152">
        <v>627000</v>
      </c>
      <c r="B152" t="s">
        <v>24</v>
      </c>
      <c r="C152" s="32">
        <v>42889</v>
      </c>
      <c r="D152" t="s">
        <v>24</v>
      </c>
      <c r="E152">
        <v>9.08</v>
      </c>
      <c r="F152">
        <v>0</v>
      </c>
      <c r="G152">
        <f t="shared" si="4"/>
        <v>-9.08</v>
      </c>
      <c r="H152" s="19">
        <v>0</v>
      </c>
      <c r="I152" s="33">
        <f t="shared" si="5"/>
        <v>-9.08</v>
      </c>
    </row>
    <row r="153" spans="1:9">
      <c r="A153">
        <v>627000</v>
      </c>
      <c r="B153" t="s">
        <v>24</v>
      </c>
      <c r="C153" s="32">
        <v>42950</v>
      </c>
      <c r="D153" t="s">
        <v>24</v>
      </c>
      <c r="E153">
        <v>9.1300000000000008</v>
      </c>
      <c r="F153">
        <v>0</v>
      </c>
      <c r="G153">
        <f t="shared" si="4"/>
        <v>-9.1300000000000008</v>
      </c>
      <c r="H153" s="19">
        <v>0</v>
      </c>
      <c r="I153" s="33">
        <f t="shared" si="5"/>
        <v>-9.1300000000000008</v>
      </c>
    </row>
    <row r="154" spans="1:9">
      <c r="A154">
        <v>627000</v>
      </c>
      <c r="B154" t="s">
        <v>24</v>
      </c>
      <c r="C154" s="32">
        <v>42739</v>
      </c>
      <c r="D154" t="s">
        <v>24</v>
      </c>
      <c r="E154">
        <v>9.08</v>
      </c>
      <c r="F154">
        <v>0</v>
      </c>
      <c r="G154">
        <f t="shared" si="4"/>
        <v>-9.08</v>
      </c>
      <c r="H154" s="19">
        <v>0</v>
      </c>
      <c r="I154" s="33">
        <f t="shared" si="5"/>
        <v>-9.08</v>
      </c>
    </row>
    <row r="155" spans="1:9">
      <c r="A155">
        <v>627000</v>
      </c>
      <c r="B155" t="s">
        <v>24</v>
      </c>
      <c r="C155" s="32">
        <v>42830</v>
      </c>
      <c r="D155" t="s">
        <v>24</v>
      </c>
      <c r="E155">
        <v>9.08</v>
      </c>
      <c r="F155">
        <v>0</v>
      </c>
      <c r="G155">
        <f t="shared" si="4"/>
        <v>-9.08</v>
      </c>
      <c r="H155" s="19">
        <v>0</v>
      </c>
      <c r="I155" s="33">
        <f t="shared" si="5"/>
        <v>-9.08</v>
      </c>
    </row>
    <row r="156" spans="1:9">
      <c r="A156">
        <v>627000</v>
      </c>
      <c r="B156" t="s">
        <v>24</v>
      </c>
      <c r="C156" s="32">
        <v>42859</v>
      </c>
      <c r="D156" t="s">
        <v>24</v>
      </c>
      <c r="E156">
        <v>9.08</v>
      </c>
      <c r="F156">
        <v>0</v>
      </c>
      <c r="G156">
        <f t="shared" si="4"/>
        <v>-9.08</v>
      </c>
      <c r="H156" s="19">
        <v>0</v>
      </c>
      <c r="I156" s="33">
        <f t="shared" si="5"/>
        <v>-9.08</v>
      </c>
    </row>
    <row r="157" spans="1:9">
      <c r="A157">
        <v>627000</v>
      </c>
      <c r="B157" t="s">
        <v>24</v>
      </c>
      <c r="C157" s="32">
        <v>42921</v>
      </c>
      <c r="D157" t="s">
        <v>24</v>
      </c>
      <c r="E157">
        <v>9.08</v>
      </c>
      <c r="F157">
        <v>0</v>
      </c>
      <c r="G157">
        <f t="shared" si="4"/>
        <v>-9.08</v>
      </c>
      <c r="H157" s="19">
        <v>0</v>
      </c>
      <c r="I157" s="33">
        <f t="shared" si="5"/>
        <v>-9.08</v>
      </c>
    </row>
    <row r="158" spans="1:9">
      <c r="A158">
        <v>628000</v>
      </c>
      <c r="B158" s="22" t="s">
        <v>73</v>
      </c>
      <c r="C158" s="32">
        <v>42909</v>
      </c>
      <c r="D158" t="s">
        <v>249</v>
      </c>
      <c r="E158">
        <v>215.87</v>
      </c>
      <c r="F158">
        <v>0</v>
      </c>
      <c r="G158">
        <f t="shared" si="4"/>
        <v>-215.87</v>
      </c>
      <c r="H158" s="19">
        <v>0</v>
      </c>
      <c r="I158" s="33">
        <f t="shared" si="5"/>
        <v>-215.87</v>
      </c>
    </row>
    <row r="159" spans="1:9">
      <c r="A159">
        <v>635100</v>
      </c>
      <c r="B159" s="22" t="s">
        <v>180</v>
      </c>
      <c r="C159" s="32">
        <v>42712</v>
      </c>
      <c r="D159" t="s">
        <v>250</v>
      </c>
      <c r="E159">
        <v>80</v>
      </c>
      <c r="F159">
        <v>0</v>
      </c>
      <c r="G159">
        <f t="shared" si="4"/>
        <v>-80</v>
      </c>
      <c r="H159" s="19">
        <v>0</v>
      </c>
      <c r="I159" s="33">
        <f t="shared" si="5"/>
        <v>-80</v>
      </c>
    </row>
    <row r="160" spans="1:9">
      <c r="A160">
        <v>635100</v>
      </c>
      <c r="B160" s="22" t="s">
        <v>180</v>
      </c>
      <c r="C160" s="32">
        <v>42712</v>
      </c>
      <c r="D160" t="s">
        <v>251</v>
      </c>
      <c r="E160">
        <v>80</v>
      </c>
      <c r="F160">
        <v>0</v>
      </c>
      <c r="G160">
        <f t="shared" si="4"/>
        <v>-80</v>
      </c>
      <c r="H160" s="19">
        <v>0</v>
      </c>
      <c r="I160" s="33">
        <f t="shared" si="5"/>
        <v>-80</v>
      </c>
    </row>
    <row r="161" spans="1:9">
      <c r="A161">
        <v>635100</v>
      </c>
      <c r="B161" s="22" t="s">
        <v>180</v>
      </c>
      <c r="C161" s="32">
        <v>42858</v>
      </c>
      <c r="D161" t="s">
        <v>252</v>
      </c>
      <c r="E161">
        <v>100</v>
      </c>
      <c r="F161">
        <v>0</v>
      </c>
      <c r="G161">
        <f t="shared" si="4"/>
        <v>-100</v>
      </c>
      <c r="H161" s="19">
        <v>0</v>
      </c>
      <c r="I161" s="33">
        <f t="shared" si="5"/>
        <v>-100</v>
      </c>
    </row>
    <row r="162" spans="1:9">
      <c r="A162">
        <v>635100</v>
      </c>
      <c r="B162" s="22" t="s">
        <v>180</v>
      </c>
      <c r="C162" s="32">
        <v>42934</v>
      </c>
      <c r="D162" t="s">
        <v>253</v>
      </c>
      <c r="E162">
        <v>100</v>
      </c>
      <c r="F162">
        <v>0</v>
      </c>
      <c r="G162">
        <f t="shared" si="4"/>
        <v>-100</v>
      </c>
      <c r="H162" s="19">
        <v>0</v>
      </c>
      <c r="I162" s="33">
        <f t="shared" si="5"/>
        <v>-100</v>
      </c>
    </row>
    <row r="163" spans="1:9">
      <c r="A163">
        <v>635200</v>
      </c>
      <c r="B163" t="s">
        <v>181</v>
      </c>
      <c r="C163" s="32">
        <v>42948</v>
      </c>
      <c r="D163" t="s">
        <v>255</v>
      </c>
      <c r="E163">
        <v>100</v>
      </c>
      <c r="F163">
        <v>0</v>
      </c>
      <c r="G163">
        <f t="shared" si="4"/>
        <v>-100</v>
      </c>
      <c r="H163" s="19">
        <v>0</v>
      </c>
      <c r="I163" s="33">
        <f t="shared" si="5"/>
        <v>-100</v>
      </c>
    </row>
    <row r="164" spans="1:9">
      <c r="A164">
        <v>635200</v>
      </c>
      <c r="B164" t="s">
        <v>181</v>
      </c>
      <c r="C164" s="32">
        <v>42755</v>
      </c>
      <c r="D164" t="s">
        <v>254</v>
      </c>
      <c r="E164">
        <v>60</v>
      </c>
      <c r="F164">
        <v>0</v>
      </c>
      <c r="G164">
        <f t="shared" si="4"/>
        <v>-60</v>
      </c>
      <c r="H164" s="19">
        <v>0</v>
      </c>
      <c r="I164" s="33">
        <f t="shared" si="5"/>
        <v>-60</v>
      </c>
    </row>
    <row r="165" spans="1:9">
      <c r="A165">
        <v>635300</v>
      </c>
      <c r="B165" s="22" t="s">
        <v>399</v>
      </c>
      <c r="C165" s="32">
        <v>42614</v>
      </c>
      <c r="D165" t="s">
        <v>256</v>
      </c>
      <c r="E165">
        <v>100</v>
      </c>
      <c r="F165">
        <v>0</v>
      </c>
      <c r="G165">
        <f t="shared" si="4"/>
        <v>-100</v>
      </c>
      <c r="H165" s="19">
        <v>0</v>
      </c>
      <c r="I165" s="33">
        <f t="shared" si="5"/>
        <v>-100</v>
      </c>
    </row>
    <row r="166" spans="1:9">
      <c r="A166">
        <v>635300</v>
      </c>
      <c r="B166" s="22" t="s">
        <v>399</v>
      </c>
      <c r="C166" s="32">
        <v>42795</v>
      </c>
      <c r="D166" t="s">
        <v>257</v>
      </c>
      <c r="E166">
        <v>1138</v>
      </c>
      <c r="F166">
        <v>0</v>
      </c>
      <c r="G166">
        <f t="shared" si="4"/>
        <v>-1138</v>
      </c>
      <c r="H166" s="19">
        <v>0</v>
      </c>
      <c r="I166" s="33">
        <f t="shared" si="5"/>
        <v>-1138</v>
      </c>
    </row>
    <row r="167" spans="1:9">
      <c r="A167">
        <v>641100</v>
      </c>
      <c r="B167" s="22" t="s">
        <v>183</v>
      </c>
      <c r="C167" s="32">
        <v>42919</v>
      </c>
      <c r="D167" t="s">
        <v>324</v>
      </c>
      <c r="E167">
        <v>518.97</v>
      </c>
      <c r="F167">
        <v>0</v>
      </c>
      <c r="G167">
        <f t="shared" si="4"/>
        <v>-518.97</v>
      </c>
      <c r="H167" s="19">
        <v>0</v>
      </c>
      <c r="I167" s="33">
        <f t="shared" si="5"/>
        <v>-518.97</v>
      </c>
    </row>
    <row r="168" spans="1:9">
      <c r="A168">
        <v>641100</v>
      </c>
      <c r="B168" s="22" t="s">
        <v>183</v>
      </c>
      <c r="C168" s="32">
        <v>42958</v>
      </c>
      <c r="D168" t="s">
        <v>329</v>
      </c>
      <c r="E168">
        <v>152.38999999999999</v>
      </c>
      <c r="F168">
        <v>0</v>
      </c>
      <c r="G168">
        <f t="shared" si="4"/>
        <v>-152.38999999999999</v>
      </c>
      <c r="H168" s="19">
        <v>0</v>
      </c>
      <c r="I168" s="33">
        <f t="shared" si="5"/>
        <v>-152.38999999999999</v>
      </c>
    </row>
    <row r="169" spans="1:9">
      <c r="A169">
        <v>641100</v>
      </c>
      <c r="B169" s="22" t="s">
        <v>183</v>
      </c>
      <c r="C169" s="32">
        <v>42660</v>
      </c>
      <c r="D169" t="s">
        <v>265</v>
      </c>
      <c r="E169">
        <v>0</v>
      </c>
      <c r="F169">
        <v>220.65</v>
      </c>
      <c r="G169">
        <f t="shared" si="4"/>
        <v>220.65</v>
      </c>
      <c r="H169" s="19">
        <v>0</v>
      </c>
      <c r="I169" s="33">
        <f t="shared" si="5"/>
        <v>220.65</v>
      </c>
    </row>
    <row r="170" spans="1:9">
      <c r="A170">
        <v>641100</v>
      </c>
      <c r="B170" s="22" t="s">
        <v>183</v>
      </c>
      <c r="C170" s="32">
        <v>42794</v>
      </c>
      <c r="D170" t="s">
        <v>293</v>
      </c>
      <c r="E170">
        <v>103.09</v>
      </c>
      <c r="F170">
        <v>0</v>
      </c>
      <c r="G170">
        <f t="shared" si="4"/>
        <v>-103.09</v>
      </c>
      <c r="H170" s="19">
        <v>0</v>
      </c>
      <c r="I170" s="33">
        <f t="shared" si="5"/>
        <v>-103.09</v>
      </c>
    </row>
    <row r="171" spans="1:9">
      <c r="A171">
        <v>641100</v>
      </c>
      <c r="B171" s="22" t="s">
        <v>183</v>
      </c>
      <c r="C171" s="32">
        <v>42794</v>
      </c>
      <c r="D171" t="s">
        <v>294</v>
      </c>
      <c r="E171">
        <v>152.38999999999999</v>
      </c>
      <c r="F171">
        <v>0</v>
      </c>
      <c r="G171">
        <f t="shared" si="4"/>
        <v>-152.38999999999999</v>
      </c>
      <c r="H171" s="19">
        <v>0</v>
      </c>
      <c r="I171" s="33">
        <f t="shared" si="5"/>
        <v>-152.38999999999999</v>
      </c>
    </row>
    <row r="172" spans="1:9">
      <c r="A172">
        <v>641100</v>
      </c>
      <c r="B172" s="22" t="s">
        <v>183</v>
      </c>
      <c r="C172" s="32">
        <v>42794</v>
      </c>
      <c r="D172" t="s">
        <v>295</v>
      </c>
      <c r="E172">
        <v>127.75</v>
      </c>
      <c r="F172">
        <v>0</v>
      </c>
      <c r="G172">
        <f t="shared" si="4"/>
        <v>-127.75</v>
      </c>
      <c r="H172" s="19">
        <v>0</v>
      </c>
      <c r="I172" s="33">
        <f t="shared" si="5"/>
        <v>-127.75</v>
      </c>
    </row>
    <row r="173" spans="1:9">
      <c r="A173">
        <v>641100</v>
      </c>
      <c r="B173" s="22" t="s">
        <v>183</v>
      </c>
      <c r="C173" s="32">
        <v>42794</v>
      </c>
      <c r="D173" t="s">
        <v>296</v>
      </c>
      <c r="E173">
        <v>66.099999999999994</v>
      </c>
      <c r="F173">
        <v>0</v>
      </c>
      <c r="G173">
        <f t="shared" si="4"/>
        <v>-66.099999999999994</v>
      </c>
      <c r="H173" s="19">
        <v>0</v>
      </c>
      <c r="I173" s="33">
        <f t="shared" si="5"/>
        <v>-66.099999999999994</v>
      </c>
    </row>
    <row r="174" spans="1:9">
      <c r="A174">
        <v>641100</v>
      </c>
      <c r="B174" s="22" t="s">
        <v>183</v>
      </c>
      <c r="C174" s="32">
        <v>42794</v>
      </c>
      <c r="D174" t="s">
        <v>297</v>
      </c>
      <c r="E174">
        <v>78.430000000000007</v>
      </c>
      <c r="F174">
        <v>0</v>
      </c>
      <c r="G174">
        <f t="shared" si="4"/>
        <v>-78.430000000000007</v>
      </c>
      <c r="H174" s="19">
        <v>0</v>
      </c>
      <c r="I174" s="33">
        <f t="shared" si="5"/>
        <v>-78.430000000000007</v>
      </c>
    </row>
    <row r="175" spans="1:9">
      <c r="A175">
        <v>641100</v>
      </c>
      <c r="B175" s="22" t="s">
        <v>183</v>
      </c>
      <c r="C175" s="32">
        <v>42794</v>
      </c>
      <c r="D175" t="s">
        <v>298</v>
      </c>
      <c r="E175">
        <v>127.75</v>
      </c>
      <c r="F175">
        <v>0</v>
      </c>
      <c r="G175">
        <f t="shared" si="4"/>
        <v>-127.75</v>
      </c>
      <c r="H175" s="19">
        <v>0</v>
      </c>
      <c r="I175" s="33">
        <f t="shared" si="5"/>
        <v>-127.75</v>
      </c>
    </row>
    <row r="176" spans="1:9">
      <c r="A176">
        <v>641100</v>
      </c>
      <c r="B176" s="22" t="s">
        <v>183</v>
      </c>
      <c r="C176" s="32">
        <v>42794</v>
      </c>
      <c r="D176" t="s">
        <v>264</v>
      </c>
      <c r="E176">
        <v>1358.84</v>
      </c>
      <c r="F176">
        <v>0</v>
      </c>
      <c r="G176">
        <f t="shared" si="4"/>
        <v>-1358.84</v>
      </c>
      <c r="H176" s="19">
        <v>0</v>
      </c>
      <c r="I176" s="33">
        <f t="shared" si="5"/>
        <v>-1358.84</v>
      </c>
    </row>
    <row r="177" spans="1:9">
      <c r="A177">
        <v>641100</v>
      </c>
      <c r="B177" s="22" t="s">
        <v>183</v>
      </c>
      <c r="C177" s="32">
        <v>42794</v>
      </c>
      <c r="D177" t="s">
        <v>263</v>
      </c>
      <c r="E177">
        <v>1643.9</v>
      </c>
      <c r="F177">
        <v>0</v>
      </c>
      <c r="G177">
        <f t="shared" si="4"/>
        <v>-1643.9</v>
      </c>
      <c r="H177" s="19">
        <v>0</v>
      </c>
      <c r="I177" s="33">
        <f t="shared" si="5"/>
        <v>-1643.9</v>
      </c>
    </row>
    <row r="178" spans="1:9">
      <c r="A178">
        <v>641100</v>
      </c>
      <c r="B178" s="22" t="s">
        <v>183</v>
      </c>
      <c r="C178" s="32">
        <v>42794</v>
      </c>
      <c r="D178" t="s">
        <v>299</v>
      </c>
      <c r="E178">
        <v>821.87</v>
      </c>
      <c r="F178">
        <v>0</v>
      </c>
      <c r="G178">
        <f t="shared" si="4"/>
        <v>-821.87</v>
      </c>
      <c r="H178" s="19">
        <v>0</v>
      </c>
      <c r="I178" s="33">
        <f t="shared" si="5"/>
        <v>-821.87</v>
      </c>
    </row>
    <row r="179" spans="1:9">
      <c r="A179">
        <v>641100</v>
      </c>
      <c r="B179" s="22" t="s">
        <v>183</v>
      </c>
      <c r="C179" s="32">
        <v>42733</v>
      </c>
      <c r="D179" t="s">
        <v>279</v>
      </c>
      <c r="E179">
        <v>1645.76</v>
      </c>
      <c r="F179">
        <v>0</v>
      </c>
      <c r="G179">
        <f t="shared" si="4"/>
        <v>-1645.76</v>
      </c>
      <c r="H179" s="19">
        <v>0</v>
      </c>
      <c r="I179" s="33">
        <f t="shared" si="5"/>
        <v>-1645.76</v>
      </c>
    </row>
    <row r="180" spans="1:9">
      <c r="A180">
        <v>641100</v>
      </c>
      <c r="B180" s="22" t="s">
        <v>183</v>
      </c>
      <c r="C180" s="32">
        <v>42733</v>
      </c>
      <c r="D180" t="s">
        <v>272</v>
      </c>
      <c r="E180">
        <v>729.05</v>
      </c>
      <c r="F180">
        <v>0</v>
      </c>
      <c r="G180">
        <f t="shared" si="4"/>
        <v>-729.05</v>
      </c>
      <c r="H180" s="19">
        <v>0</v>
      </c>
      <c r="I180" s="33">
        <f t="shared" si="5"/>
        <v>-729.05</v>
      </c>
    </row>
    <row r="181" spans="1:9">
      <c r="A181">
        <v>641100</v>
      </c>
      <c r="B181" s="22" t="s">
        <v>183</v>
      </c>
      <c r="C181" s="32">
        <v>42855</v>
      </c>
      <c r="D181" t="s">
        <v>306</v>
      </c>
      <c r="E181">
        <v>152.38999999999999</v>
      </c>
      <c r="F181">
        <v>0</v>
      </c>
      <c r="G181">
        <f t="shared" si="4"/>
        <v>-152.38999999999999</v>
      </c>
      <c r="H181" s="19">
        <v>0</v>
      </c>
      <c r="I181" s="33">
        <f t="shared" si="5"/>
        <v>-152.38999999999999</v>
      </c>
    </row>
    <row r="182" spans="1:9">
      <c r="A182">
        <v>641100</v>
      </c>
      <c r="B182" s="22" t="s">
        <v>183</v>
      </c>
      <c r="C182" s="32">
        <v>42855</v>
      </c>
      <c r="D182" t="s">
        <v>307</v>
      </c>
      <c r="E182">
        <v>103.09</v>
      </c>
      <c r="F182">
        <v>0</v>
      </c>
      <c r="G182">
        <f t="shared" si="4"/>
        <v>-103.09</v>
      </c>
      <c r="H182" s="19">
        <v>0</v>
      </c>
      <c r="I182" s="33">
        <f t="shared" si="5"/>
        <v>-103.09</v>
      </c>
    </row>
    <row r="183" spans="1:9">
      <c r="A183">
        <v>641100</v>
      </c>
      <c r="B183" s="22" t="s">
        <v>183</v>
      </c>
      <c r="C183" s="32">
        <v>42855</v>
      </c>
      <c r="D183" t="s">
        <v>308</v>
      </c>
      <c r="E183">
        <v>78.430000000000007</v>
      </c>
      <c r="F183">
        <v>0</v>
      </c>
      <c r="G183">
        <f t="shared" si="4"/>
        <v>-78.430000000000007</v>
      </c>
      <c r="H183" s="19">
        <v>0</v>
      </c>
      <c r="I183" s="33">
        <f t="shared" si="5"/>
        <v>-78.430000000000007</v>
      </c>
    </row>
    <row r="184" spans="1:9">
      <c r="A184">
        <v>641100</v>
      </c>
      <c r="B184" s="22" t="s">
        <v>183</v>
      </c>
      <c r="C184" s="32">
        <v>42855</v>
      </c>
      <c r="D184" t="s">
        <v>309</v>
      </c>
      <c r="E184">
        <v>66.099999999999994</v>
      </c>
      <c r="F184">
        <v>0</v>
      </c>
      <c r="G184">
        <f t="shared" si="4"/>
        <v>-66.099999999999994</v>
      </c>
      <c r="H184" s="19">
        <v>0</v>
      </c>
      <c r="I184" s="33">
        <f t="shared" si="5"/>
        <v>-66.099999999999994</v>
      </c>
    </row>
    <row r="185" spans="1:9">
      <c r="A185">
        <v>641100</v>
      </c>
      <c r="B185" s="22" t="s">
        <v>183</v>
      </c>
      <c r="C185" s="32">
        <v>42855</v>
      </c>
      <c r="D185" t="s">
        <v>310</v>
      </c>
      <c r="E185">
        <v>127.75</v>
      </c>
      <c r="F185">
        <v>0</v>
      </c>
      <c r="G185">
        <f t="shared" si="4"/>
        <v>-127.75</v>
      </c>
      <c r="H185" s="19">
        <v>0</v>
      </c>
      <c r="I185" s="33">
        <f t="shared" si="5"/>
        <v>-127.75</v>
      </c>
    </row>
    <row r="186" spans="1:9">
      <c r="A186">
        <v>641100</v>
      </c>
      <c r="B186" s="22" t="s">
        <v>183</v>
      </c>
      <c r="C186" s="32">
        <v>42855</v>
      </c>
      <c r="D186" t="s">
        <v>311</v>
      </c>
      <c r="E186">
        <v>127.75</v>
      </c>
      <c r="F186">
        <v>0</v>
      </c>
      <c r="G186">
        <f t="shared" si="4"/>
        <v>-127.75</v>
      </c>
      <c r="H186" s="19">
        <v>0</v>
      </c>
      <c r="I186" s="33">
        <f t="shared" si="5"/>
        <v>-127.75</v>
      </c>
    </row>
    <row r="187" spans="1:9">
      <c r="A187">
        <v>641100</v>
      </c>
      <c r="B187" s="22" t="s">
        <v>183</v>
      </c>
      <c r="C187" s="32">
        <v>42855</v>
      </c>
      <c r="D187" t="s">
        <v>312</v>
      </c>
      <c r="E187">
        <v>1643.9</v>
      </c>
      <c r="F187">
        <v>0</v>
      </c>
      <c r="G187">
        <f t="shared" si="4"/>
        <v>-1643.9</v>
      </c>
      <c r="H187" s="19">
        <v>0</v>
      </c>
      <c r="I187" s="33">
        <f t="shared" si="5"/>
        <v>-1643.9</v>
      </c>
    </row>
    <row r="188" spans="1:9">
      <c r="A188">
        <v>641100</v>
      </c>
      <c r="B188" s="22" t="s">
        <v>183</v>
      </c>
      <c r="C188" s="32">
        <v>42855</v>
      </c>
      <c r="D188" t="s">
        <v>292</v>
      </c>
      <c r="E188">
        <v>821.87</v>
      </c>
      <c r="F188">
        <v>0</v>
      </c>
      <c r="G188">
        <f t="shared" si="4"/>
        <v>-821.87</v>
      </c>
      <c r="H188" s="19">
        <v>0</v>
      </c>
      <c r="I188" s="33">
        <f t="shared" si="5"/>
        <v>-821.87</v>
      </c>
    </row>
    <row r="189" spans="1:9">
      <c r="A189">
        <v>641100</v>
      </c>
      <c r="B189" s="22" t="s">
        <v>183</v>
      </c>
      <c r="C189" s="32">
        <v>42855</v>
      </c>
      <c r="D189" t="s">
        <v>313</v>
      </c>
      <c r="E189">
        <v>1358.84</v>
      </c>
      <c r="F189">
        <v>0</v>
      </c>
      <c r="G189">
        <f t="shared" si="4"/>
        <v>-1358.84</v>
      </c>
      <c r="H189" s="19">
        <v>0</v>
      </c>
      <c r="I189" s="33">
        <f t="shared" si="5"/>
        <v>-1358.84</v>
      </c>
    </row>
    <row r="190" spans="1:9">
      <c r="A190">
        <v>641100</v>
      </c>
      <c r="B190" s="22" t="s">
        <v>183</v>
      </c>
      <c r="C190" s="32">
        <v>42916</v>
      </c>
      <c r="D190" t="s">
        <v>319</v>
      </c>
      <c r="E190">
        <v>180.54</v>
      </c>
      <c r="F190">
        <v>0</v>
      </c>
      <c r="G190">
        <f t="shared" si="4"/>
        <v>-180.54</v>
      </c>
      <c r="H190" s="19">
        <v>0</v>
      </c>
      <c r="I190" s="33">
        <f t="shared" si="5"/>
        <v>-180.54</v>
      </c>
    </row>
    <row r="191" spans="1:9">
      <c r="A191">
        <v>641100</v>
      </c>
      <c r="B191" s="22" t="s">
        <v>183</v>
      </c>
      <c r="C191" s="32">
        <v>42916</v>
      </c>
      <c r="D191" t="s">
        <v>292</v>
      </c>
      <c r="E191">
        <v>908.95</v>
      </c>
      <c r="F191">
        <v>0</v>
      </c>
      <c r="G191">
        <f t="shared" si="4"/>
        <v>-908.95</v>
      </c>
      <c r="H191" s="19">
        <v>0</v>
      </c>
      <c r="I191" s="33">
        <f t="shared" si="5"/>
        <v>-908.95</v>
      </c>
    </row>
    <row r="192" spans="1:9">
      <c r="A192">
        <v>641100</v>
      </c>
      <c r="B192" s="22" t="s">
        <v>183</v>
      </c>
      <c r="C192" s="32">
        <v>42916</v>
      </c>
      <c r="D192" t="s">
        <v>312</v>
      </c>
      <c r="E192">
        <v>1753.28</v>
      </c>
      <c r="F192">
        <v>0</v>
      </c>
      <c r="G192">
        <f t="shared" si="4"/>
        <v>-1753.28</v>
      </c>
      <c r="H192" s="19">
        <v>0</v>
      </c>
      <c r="I192" s="33">
        <f t="shared" si="5"/>
        <v>-1753.28</v>
      </c>
    </row>
    <row r="193" spans="1:9">
      <c r="A193">
        <v>641100</v>
      </c>
      <c r="B193" s="22" t="s">
        <v>183</v>
      </c>
      <c r="C193" s="32">
        <v>42916</v>
      </c>
      <c r="D193" t="s">
        <v>313</v>
      </c>
      <c r="E193">
        <v>1392.76</v>
      </c>
      <c r="F193">
        <v>0</v>
      </c>
      <c r="G193">
        <f t="shared" si="4"/>
        <v>-1392.76</v>
      </c>
      <c r="H193" s="19">
        <v>0</v>
      </c>
      <c r="I193" s="33">
        <f t="shared" si="5"/>
        <v>-1392.76</v>
      </c>
    </row>
    <row r="194" spans="1:9">
      <c r="A194">
        <v>641100</v>
      </c>
      <c r="B194" s="22" t="s">
        <v>183</v>
      </c>
      <c r="C194" s="32">
        <v>42916</v>
      </c>
      <c r="D194" t="s">
        <v>320</v>
      </c>
      <c r="E194">
        <v>337.3</v>
      </c>
      <c r="F194">
        <v>0</v>
      </c>
      <c r="G194">
        <f t="shared" ref="G194:G257" si="6">F194-E194</f>
        <v>-337.3</v>
      </c>
      <c r="H194" s="19">
        <v>0</v>
      </c>
      <c r="I194" s="33">
        <f t="shared" ref="I194:I257" si="7">G194+(G194*H194)</f>
        <v>-337.3</v>
      </c>
    </row>
    <row r="195" spans="1:9">
      <c r="A195">
        <v>641100</v>
      </c>
      <c r="B195" s="22" t="s">
        <v>183</v>
      </c>
      <c r="C195" s="32">
        <v>42916</v>
      </c>
      <c r="D195" t="s">
        <v>321</v>
      </c>
      <c r="E195">
        <v>361.95</v>
      </c>
      <c r="F195">
        <v>0</v>
      </c>
      <c r="G195">
        <f t="shared" si="6"/>
        <v>-361.95</v>
      </c>
      <c r="H195" s="19">
        <v>0</v>
      </c>
      <c r="I195" s="33">
        <f t="shared" si="7"/>
        <v>-361.95</v>
      </c>
    </row>
    <row r="196" spans="1:9">
      <c r="A196">
        <v>641100</v>
      </c>
      <c r="B196" s="22" t="s">
        <v>183</v>
      </c>
      <c r="C196" s="32">
        <v>42916</v>
      </c>
      <c r="D196" t="s">
        <v>322</v>
      </c>
      <c r="E196">
        <v>235.59</v>
      </c>
      <c r="F196">
        <v>0</v>
      </c>
      <c r="G196">
        <f t="shared" si="6"/>
        <v>-235.59</v>
      </c>
      <c r="H196" s="19">
        <v>0</v>
      </c>
      <c r="I196" s="33">
        <f t="shared" si="7"/>
        <v>-235.59</v>
      </c>
    </row>
    <row r="197" spans="1:9">
      <c r="A197">
        <v>641100</v>
      </c>
      <c r="B197" s="22" t="s">
        <v>183</v>
      </c>
      <c r="C197" s="32">
        <v>42916</v>
      </c>
      <c r="D197" t="s">
        <v>323</v>
      </c>
      <c r="E197">
        <v>127.75</v>
      </c>
      <c r="F197">
        <v>0</v>
      </c>
      <c r="G197">
        <f t="shared" si="6"/>
        <v>-127.75</v>
      </c>
      <c r="H197" s="19">
        <v>0</v>
      </c>
      <c r="I197" s="33">
        <f t="shared" si="7"/>
        <v>-127.75</v>
      </c>
    </row>
    <row r="198" spans="1:9">
      <c r="A198">
        <v>641100</v>
      </c>
      <c r="B198" s="22" t="s">
        <v>183</v>
      </c>
      <c r="C198" s="32">
        <v>42643</v>
      </c>
      <c r="D198" t="s">
        <v>258</v>
      </c>
      <c r="E198">
        <v>53.93</v>
      </c>
      <c r="F198">
        <v>0</v>
      </c>
      <c r="G198">
        <f t="shared" si="6"/>
        <v>-53.93</v>
      </c>
      <c r="H198" s="19">
        <v>0</v>
      </c>
      <c r="I198" s="33">
        <f t="shared" si="7"/>
        <v>-53.93</v>
      </c>
    </row>
    <row r="199" spans="1:9">
      <c r="A199">
        <v>641100</v>
      </c>
      <c r="B199" s="22" t="s">
        <v>183</v>
      </c>
      <c r="C199" s="32">
        <v>42643</v>
      </c>
      <c r="D199" t="s">
        <v>259</v>
      </c>
      <c r="E199">
        <v>107.8</v>
      </c>
      <c r="F199">
        <v>0</v>
      </c>
      <c r="G199">
        <f t="shared" si="6"/>
        <v>-107.8</v>
      </c>
      <c r="H199" s="19">
        <v>0</v>
      </c>
      <c r="I199" s="33">
        <f t="shared" si="7"/>
        <v>-107.8</v>
      </c>
    </row>
    <row r="200" spans="1:9">
      <c r="A200">
        <v>641100</v>
      </c>
      <c r="B200" s="22" t="s">
        <v>183</v>
      </c>
      <c r="C200" s="32">
        <v>42643</v>
      </c>
      <c r="D200" t="s">
        <v>260</v>
      </c>
      <c r="E200">
        <v>84.71</v>
      </c>
      <c r="F200">
        <v>0</v>
      </c>
      <c r="G200">
        <f t="shared" si="6"/>
        <v>-84.71</v>
      </c>
      <c r="H200" s="19">
        <v>0</v>
      </c>
      <c r="I200" s="33">
        <f t="shared" si="7"/>
        <v>-84.71</v>
      </c>
    </row>
    <row r="201" spans="1:9">
      <c r="A201">
        <v>641100</v>
      </c>
      <c r="B201" s="22" t="s">
        <v>183</v>
      </c>
      <c r="C201" s="32">
        <v>42643</v>
      </c>
      <c r="D201" t="s">
        <v>261</v>
      </c>
      <c r="E201">
        <v>112.94</v>
      </c>
      <c r="F201">
        <v>0</v>
      </c>
      <c r="G201">
        <f t="shared" si="6"/>
        <v>-112.94</v>
      </c>
      <c r="H201" s="19">
        <v>0</v>
      </c>
      <c r="I201" s="33">
        <f t="shared" si="7"/>
        <v>-112.94</v>
      </c>
    </row>
    <row r="202" spans="1:9">
      <c r="A202">
        <v>641100</v>
      </c>
      <c r="B202" s="22" t="s">
        <v>183</v>
      </c>
      <c r="C202" s="32">
        <v>42643</v>
      </c>
      <c r="D202" t="s">
        <v>262</v>
      </c>
      <c r="E202">
        <v>651.96</v>
      </c>
      <c r="F202">
        <v>0</v>
      </c>
      <c r="G202">
        <f t="shared" si="6"/>
        <v>-651.96</v>
      </c>
      <c r="H202" s="19">
        <v>0</v>
      </c>
      <c r="I202" s="33">
        <f t="shared" si="7"/>
        <v>-651.96</v>
      </c>
    </row>
    <row r="203" spans="1:9">
      <c r="A203">
        <v>641100</v>
      </c>
      <c r="B203" s="22" t="s">
        <v>183</v>
      </c>
      <c r="C203" s="32">
        <v>42643</v>
      </c>
      <c r="D203" t="s">
        <v>263</v>
      </c>
      <c r="E203">
        <v>1645.76</v>
      </c>
      <c r="F203">
        <v>0</v>
      </c>
      <c r="G203">
        <f t="shared" si="6"/>
        <v>-1645.76</v>
      </c>
      <c r="H203" s="19">
        <v>0</v>
      </c>
      <c r="I203" s="33">
        <f t="shared" si="7"/>
        <v>-1645.76</v>
      </c>
    </row>
    <row r="204" spans="1:9">
      <c r="A204">
        <v>641100</v>
      </c>
      <c r="B204" s="22" t="s">
        <v>183</v>
      </c>
      <c r="C204" s="32">
        <v>42643</v>
      </c>
      <c r="D204" t="s">
        <v>264</v>
      </c>
      <c r="E204">
        <v>1365.08</v>
      </c>
      <c r="F204">
        <v>0</v>
      </c>
      <c r="G204">
        <f t="shared" si="6"/>
        <v>-1365.08</v>
      </c>
      <c r="H204" s="19">
        <v>0</v>
      </c>
      <c r="I204" s="33">
        <f t="shared" si="7"/>
        <v>-1365.08</v>
      </c>
    </row>
    <row r="205" spans="1:9">
      <c r="A205">
        <v>641100</v>
      </c>
      <c r="B205" s="22" t="s">
        <v>183</v>
      </c>
      <c r="C205" s="32">
        <v>42704</v>
      </c>
      <c r="D205" t="s">
        <v>264</v>
      </c>
      <c r="E205">
        <v>1365.08</v>
      </c>
      <c r="F205">
        <v>0</v>
      </c>
      <c r="G205">
        <f t="shared" si="6"/>
        <v>-1365.08</v>
      </c>
      <c r="H205" s="19">
        <v>0</v>
      </c>
      <c r="I205" s="33">
        <f t="shared" si="7"/>
        <v>-1365.08</v>
      </c>
    </row>
    <row r="206" spans="1:9">
      <c r="A206">
        <v>641100</v>
      </c>
      <c r="B206" s="22" t="s">
        <v>183</v>
      </c>
      <c r="C206" s="32">
        <v>42704</v>
      </c>
      <c r="D206" t="s">
        <v>272</v>
      </c>
      <c r="E206">
        <v>729.04</v>
      </c>
      <c r="F206">
        <v>0</v>
      </c>
      <c r="G206">
        <f t="shared" si="6"/>
        <v>-729.04</v>
      </c>
      <c r="H206" s="19">
        <v>0</v>
      </c>
      <c r="I206" s="33">
        <f t="shared" si="7"/>
        <v>-729.04</v>
      </c>
    </row>
    <row r="207" spans="1:9">
      <c r="A207">
        <v>641100</v>
      </c>
      <c r="B207" s="22" t="s">
        <v>183</v>
      </c>
      <c r="C207" s="32">
        <v>42704</v>
      </c>
      <c r="D207" t="s">
        <v>263</v>
      </c>
      <c r="E207">
        <v>1645.76</v>
      </c>
      <c r="F207">
        <v>0</v>
      </c>
      <c r="G207">
        <f t="shared" si="6"/>
        <v>-1645.76</v>
      </c>
      <c r="H207" s="19">
        <v>0</v>
      </c>
      <c r="I207" s="33">
        <f t="shared" si="7"/>
        <v>-1645.76</v>
      </c>
    </row>
    <row r="208" spans="1:9">
      <c r="A208">
        <v>641100</v>
      </c>
      <c r="B208" s="22" t="s">
        <v>183</v>
      </c>
      <c r="C208" s="32">
        <v>42704</v>
      </c>
      <c r="D208" t="s">
        <v>273</v>
      </c>
      <c r="E208">
        <v>92.42</v>
      </c>
      <c r="F208">
        <v>0</v>
      </c>
      <c r="G208">
        <f t="shared" si="6"/>
        <v>-92.42</v>
      </c>
      <c r="H208" s="19">
        <v>0</v>
      </c>
      <c r="I208" s="33">
        <f t="shared" si="7"/>
        <v>-92.42</v>
      </c>
    </row>
    <row r="209" spans="1:9">
      <c r="A209">
        <v>641100</v>
      </c>
      <c r="B209" s="22" t="s">
        <v>183</v>
      </c>
      <c r="C209" s="32">
        <v>42704</v>
      </c>
      <c r="D209" t="s">
        <v>274</v>
      </c>
      <c r="E209">
        <v>133.47999999999999</v>
      </c>
      <c r="F209">
        <v>0</v>
      </c>
      <c r="G209">
        <f t="shared" si="6"/>
        <v>-133.47999999999999</v>
      </c>
      <c r="H209" s="19">
        <v>0</v>
      </c>
      <c r="I209" s="33">
        <f t="shared" si="7"/>
        <v>-133.47999999999999</v>
      </c>
    </row>
    <row r="210" spans="1:9">
      <c r="A210">
        <v>641100</v>
      </c>
      <c r="B210" s="22" t="s">
        <v>183</v>
      </c>
      <c r="C210" s="32">
        <v>42704</v>
      </c>
      <c r="D210" t="s">
        <v>275</v>
      </c>
      <c r="E210">
        <v>112.94</v>
      </c>
      <c r="F210">
        <v>0</v>
      </c>
      <c r="G210">
        <f t="shared" si="6"/>
        <v>-112.94</v>
      </c>
      <c r="H210" s="19">
        <v>0</v>
      </c>
      <c r="I210" s="33">
        <f t="shared" si="7"/>
        <v>-112.94</v>
      </c>
    </row>
    <row r="211" spans="1:9">
      <c r="A211">
        <v>641100</v>
      </c>
      <c r="B211" s="22" t="s">
        <v>183</v>
      </c>
      <c r="C211" s="32">
        <v>42704</v>
      </c>
      <c r="D211" t="s">
        <v>276</v>
      </c>
      <c r="E211">
        <v>61.61</v>
      </c>
      <c r="F211">
        <v>0</v>
      </c>
      <c r="G211">
        <f t="shared" si="6"/>
        <v>-61.61</v>
      </c>
      <c r="H211" s="19">
        <v>0</v>
      </c>
      <c r="I211" s="33">
        <f t="shared" si="7"/>
        <v>-61.61</v>
      </c>
    </row>
    <row r="212" spans="1:9">
      <c r="A212">
        <v>641100</v>
      </c>
      <c r="B212" s="22" t="s">
        <v>183</v>
      </c>
      <c r="C212" s="32">
        <v>42704</v>
      </c>
      <c r="D212" t="s">
        <v>277</v>
      </c>
      <c r="E212">
        <v>71.8</v>
      </c>
      <c r="F212">
        <v>0</v>
      </c>
      <c r="G212">
        <f t="shared" si="6"/>
        <v>-71.8</v>
      </c>
      <c r="H212" s="19">
        <v>0</v>
      </c>
      <c r="I212" s="33">
        <f t="shared" si="7"/>
        <v>-71.8</v>
      </c>
    </row>
    <row r="213" spans="1:9">
      <c r="A213">
        <v>641100</v>
      </c>
      <c r="B213" s="22" t="s">
        <v>183</v>
      </c>
      <c r="C213" s="32">
        <v>42704</v>
      </c>
      <c r="D213" t="s">
        <v>278</v>
      </c>
      <c r="E213">
        <v>112.94</v>
      </c>
      <c r="F213">
        <v>0</v>
      </c>
      <c r="G213">
        <f t="shared" si="6"/>
        <v>-112.94</v>
      </c>
      <c r="H213" s="19">
        <v>0</v>
      </c>
      <c r="I213" s="33">
        <f t="shared" si="7"/>
        <v>-112.94</v>
      </c>
    </row>
    <row r="214" spans="1:9">
      <c r="A214">
        <v>641100</v>
      </c>
      <c r="B214" s="22" t="s">
        <v>183</v>
      </c>
      <c r="C214" s="32">
        <v>42766</v>
      </c>
      <c r="D214" t="s">
        <v>264</v>
      </c>
      <c r="E214">
        <v>1365.08</v>
      </c>
      <c r="F214">
        <v>0</v>
      </c>
      <c r="G214">
        <f t="shared" si="6"/>
        <v>-1365.08</v>
      </c>
      <c r="H214" s="19">
        <v>0</v>
      </c>
      <c r="I214" s="33">
        <f t="shared" si="7"/>
        <v>-1365.08</v>
      </c>
    </row>
    <row r="215" spans="1:9">
      <c r="A215">
        <v>641100</v>
      </c>
      <c r="B215" s="22" t="s">
        <v>183</v>
      </c>
      <c r="C215" s="32">
        <v>42766</v>
      </c>
      <c r="D215" t="s">
        <v>263</v>
      </c>
      <c r="E215">
        <v>1645.76</v>
      </c>
      <c r="F215">
        <v>0</v>
      </c>
      <c r="G215">
        <f t="shared" si="6"/>
        <v>-1645.76</v>
      </c>
      <c r="H215" s="19">
        <v>0</v>
      </c>
      <c r="I215" s="33">
        <f t="shared" si="7"/>
        <v>-1645.76</v>
      </c>
    </row>
    <row r="216" spans="1:9">
      <c r="A216">
        <v>641100</v>
      </c>
      <c r="B216" s="22" t="s">
        <v>183</v>
      </c>
      <c r="C216" s="32">
        <v>42766</v>
      </c>
      <c r="D216" t="s">
        <v>286</v>
      </c>
      <c r="E216">
        <v>92.42</v>
      </c>
      <c r="F216">
        <v>0</v>
      </c>
      <c r="G216">
        <f t="shared" si="6"/>
        <v>-92.42</v>
      </c>
      <c r="H216" s="19">
        <v>0</v>
      </c>
      <c r="I216" s="33">
        <f t="shared" si="7"/>
        <v>-92.42</v>
      </c>
    </row>
    <row r="217" spans="1:9">
      <c r="A217">
        <v>641100</v>
      </c>
      <c r="B217" s="22" t="s">
        <v>183</v>
      </c>
      <c r="C217" s="32">
        <v>42766</v>
      </c>
      <c r="D217" t="s">
        <v>287</v>
      </c>
      <c r="E217">
        <v>133.47999999999999</v>
      </c>
      <c r="F217">
        <v>0</v>
      </c>
      <c r="G217">
        <f t="shared" si="6"/>
        <v>-133.47999999999999</v>
      </c>
      <c r="H217" s="19">
        <v>0</v>
      </c>
      <c r="I217" s="33">
        <f t="shared" si="7"/>
        <v>-133.47999999999999</v>
      </c>
    </row>
    <row r="218" spans="1:9">
      <c r="A218">
        <v>641100</v>
      </c>
      <c r="B218" s="22" t="s">
        <v>183</v>
      </c>
      <c r="C218" s="32">
        <v>42766</v>
      </c>
      <c r="D218" t="s">
        <v>288</v>
      </c>
      <c r="E218">
        <v>112.94</v>
      </c>
      <c r="F218">
        <v>0</v>
      </c>
      <c r="G218">
        <f t="shared" si="6"/>
        <v>-112.94</v>
      </c>
      <c r="H218" s="19">
        <v>0</v>
      </c>
      <c r="I218" s="33">
        <f t="shared" si="7"/>
        <v>-112.94</v>
      </c>
    </row>
    <row r="219" spans="1:9">
      <c r="A219">
        <v>641100</v>
      </c>
      <c r="B219" s="22" t="s">
        <v>183</v>
      </c>
      <c r="C219" s="32">
        <v>42766</v>
      </c>
      <c r="D219" t="s">
        <v>289</v>
      </c>
      <c r="E219">
        <v>61.61</v>
      </c>
      <c r="F219">
        <v>0</v>
      </c>
      <c r="G219">
        <f t="shared" si="6"/>
        <v>-61.61</v>
      </c>
      <c r="H219" s="19">
        <v>0</v>
      </c>
      <c r="I219" s="33">
        <f t="shared" si="7"/>
        <v>-61.61</v>
      </c>
    </row>
    <row r="220" spans="1:9">
      <c r="A220">
        <v>641100</v>
      </c>
      <c r="B220" s="22" t="s">
        <v>183</v>
      </c>
      <c r="C220" s="32">
        <v>42766</v>
      </c>
      <c r="D220" t="s">
        <v>290</v>
      </c>
      <c r="E220">
        <v>71.88</v>
      </c>
      <c r="F220">
        <v>0</v>
      </c>
      <c r="G220">
        <f t="shared" si="6"/>
        <v>-71.88</v>
      </c>
      <c r="H220" s="19">
        <v>0</v>
      </c>
      <c r="I220" s="33">
        <f t="shared" si="7"/>
        <v>-71.88</v>
      </c>
    </row>
    <row r="221" spans="1:9">
      <c r="A221">
        <v>641100</v>
      </c>
      <c r="B221" s="22" t="s">
        <v>183</v>
      </c>
      <c r="C221" s="32">
        <v>42766</v>
      </c>
      <c r="D221" t="s">
        <v>291</v>
      </c>
      <c r="E221">
        <v>112.94</v>
      </c>
      <c r="F221">
        <v>0</v>
      </c>
      <c r="G221">
        <f t="shared" si="6"/>
        <v>-112.94</v>
      </c>
      <c r="H221" s="19">
        <v>0</v>
      </c>
      <c r="I221" s="33">
        <f t="shared" si="7"/>
        <v>-112.94</v>
      </c>
    </row>
    <row r="222" spans="1:9">
      <c r="A222">
        <v>641100</v>
      </c>
      <c r="B222" s="22" t="s">
        <v>183</v>
      </c>
      <c r="C222" s="32">
        <v>42766</v>
      </c>
      <c r="D222" t="s">
        <v>292</v>
      </c>
      <c r="E222">
        <v>729.05</v>
      </c>
      <c r="F222">
        <v>0</v>
      </c>
      <c r="G222">
        <f t="shared" si="6"/>
        <v>-729.05</v>
      </c>
      <c r="H222" s="19">
        <v>0</v>
      </c>
      <c r="I222" s="33">
        <f t="shared" si="7"/>
        <v>-729.05</v>
      </c>
    </row>
    <row r="223" spans="1:9">
      <c r="A223">
        <v>641100</v>
      </c>
      <c r="B223" s="22" t="s">
        <v>183</v>
      </c>
      <c r="C223" s="32">
        <v>42825</v>
      </c>
      <c r="D223" t="s">
        <v>263</v>
      </c>
      <c r="E223">
        <v>1643.9</v>
      </c>
      <c r="F223">
        <v>0</v>
      </c>
      <c r="G223">
        <f t="shared" si="6"/>
        <v>-1643.9</v>
      </c>
      <c r="H223" s="19">
        <v>0</v>
      </c>
      <c r="I223" s="33">
        <f t="shared" si="7"/>
        <v>-1643.9</v>
      </c>
    </row>
    <row r="224" spans="1:9">
      <c r="A224">
        <v>641100</v>
      </c>
      <c r="B224" s="22" t="s">
        <v>183</v>
      </c>
      <c r="C224" s="32">
        <v>42825</v>
      </c>
      <c r="D224" t="s">
        <v>272</v>
      </c>
      <c r="E224">
        <v>821.87</v>
      </c>
      <c r="F224">
        <v>0</v>
      </c>
      <c r="G224">
        <f t="shared" si="6"/>
        <v>-821.87</v>
      </c>
      <c r="H224" s="19">
        <v>0</v>
      </c>
      <c r="I224" s="33">
        <f t="shared" si="7"/>
        <v>-821.87</v>
      </c>
    </row>
    <row r="225" spans="1:9">
      <c r="A225">
        <v>641100</v>
      </c>
      <c r="B225" s="22" t="s">
        <v>183</v>
      </c>
      <c r="C225" s="32">
        <v>42825</v>
      </c>
      <c r="D225" t="s">
        <v>264</v>
      </c>
      <c r="E225">
        <v>1358.84</v>
      </c>
      <c r="F225">
        <v>0</v>
      </c>
      <c r="G225">
        <f t="shared" si="6"/>
        <v>-1358.84</v>
      </c>
      <c r="H225" s="19">
        <v>0</v>
      </c>
      <c r="I225" s="33">
        <f t="shared" si="7"/>
        <v>-1358.84</v>
      </c>
    </row>
    <row r="226" spans="1:9">
      <c r="A226">
        <v>641100</v>
      </c>
      <c r="B226" s="22" t="s">
        <v>183</v>
      </c>
      <c r="C226" s="32">
        <v>42825</v>
      </c>
      <c r="D226" t="s">
        <v>300</v>
      </c>
      <c r="E226">
        <v>171.3</v>
      </c>
      <c r="F226">
        <v>0</v>
      </c>
      <c r="G226">
        <f t="shared" si="6"/>
        <v>-171.3</v>
      </c>
      <c r="H226" s="19">
        <v>0</v>
      </c>
      <c r="I226" s="33">
        <f t="shared" si="7"/>
        <v>-171.3</v>
      </c>
    </row>
    <row r="227" spans="1:9">
      <c r="A227">
        <v>641100</v>
      </c>
      <c r="B227" s="22" t="s">
        <v>183</v>
      </c>
      <c r="C227" s="32">
        <v>42825</v>
      </c>
      <c r="D227" t="s">
        <v>301</v>
      </c>
      <c r="E227">
        <v>113.76</v>
      </c>
      <c r="F227">
        <v>0</v>
      </c>
      <c r="G227">
        <f t="shared" si="6"/>
        <v>-113.76</v>
      </c>
      <c r="H227" s="19">
        <v>0</v>
      </c>
      <c r="I227" s="33">
        <f t="shared" si="7"/>
        <v>-113.76</v>
      </c>
    </row>
    <row r="228" spans="1:9">
      <c r="A228">
        <v>641100</v>
      </c>
      <c r="B228" s="22" t="s">
        <v>183</v>
      </c>
      <c r="C228" s="32">
        <v>42825</v>
      </c>
      <c r="D228" t="s">
        <v>302</v>
      </c>
      <c r="E228">
        <v>142.56</v>
      </c>
      <c r="F228">
        <v>0</v>
      </c>
      <c r="G228">
        <f t="shared" si="6"/>
        <v>-142.56</v>
      </c>
      <c r="H228" s="19">
        <v>0</v>
      </c>
      <c r="I228" s="33">
        <f t="shared" si="7"/>
        <v>-142.56</v>
      </c>
    </row>
    <row r="229" spans="1:9">
      <c r="A229">
        <v>641100</v>
      </c>
      <c r="B229" s="22" t="s">
        <v>183</v>
      </c>
      <c r="C229" s="32">
        <v>42825</v>
      </c>
      <c r="D229" t="s">
        <v>303</v>
      </c>
      <c r="E229">
        <v>84.98</v>
      </c>
      <c r="F229">
        <v>0</v>
      </c>
      <c r="G229">
        <f t="shared" si="6"/>
        <v>-84.98</v>
      </c>
      <c r="H229" s="19">
        <v>0</v>
      </c>
      <c r="I229" s="33">
        <f t="shared" si="7"/>
        <v>-84.98</v>
      </c>
    </row>
    <row r="230" spans="1:9">
      <c r="A230">
        <v>641100</v>
      </c>
      <c r="B230" s="22" t="s">
        <v>183</v>
      </c>
      <c r="C230" s="32">
        <v>42825</v>
      </c>
      <c r="D230" t="s">
        <v>304</v>
      </c>
      <c r="E230">
        <v>70.59</v>
      </c>
      <c r="F230">
        <v>0</v>
      </c>
      <c r="G230">
        <f t="shared" si="6"/>
        <v>-70.59</v>
      </c>
      <c r="H230" s="19">
        <v>0</v>
      </c>
      <c r="I230" s="33">
        <f t="shared" si="7"/>
        <v>-70.59</v>
      </c>
    </row>
    <row r="231" spans="1:9">
      <c r="A231">
        <v>641100</v>
      </c>
      <c r="B231" s="22" t="s">
        <v>183</v>
      </c>
      <c r="C231" s="32">
        <v>42825</v>
      </c>
      <c r="D231" t="s">
        <v>305</v>
      </c>
      <c r="E231">
        <v>142.56</v>
      </c>
      <c r="F231">
        <v>0</v>
      </c>
      <c r="G231">
        <f t="shared" si="6"/>
        <v>-142.56</v>
      </c>
      <c r="H231" s="19">
        <v>0</v>
      </c>
      <c r="I231" s="33">
        <f t="shared" si="7"/>
        <v>-142.56</v>
      </c>
    </row>
    <row r="232" spans="1:9">
      <c r="A232">
        <v>641100</v>
      </c>
      <c r="B232" s="22" t="s">
        <v>183</v>
      </c>
      <c r="C232" s="32">
        <v>42886</v>
      </c>
      <c r="D232" t="s">
        <v>313</v>
      </c>
      <c r="E232">
        <v>1392.76</v>
      </c>
      <c r="F232">
        <v>0</v>
      </c>
      <c r="G232">
        <f t="shared" si="6"/>
        <v>-1392.76</v>
      </c>
      <c r="H232" s="19">
        <v>0</v>
      </c>
      <c r="I232" s="33">
        <f t="shared" si="7"/>
        <v>-1392.76</v>
      </c>
    </row>
    <row r="233" spans="1:9">
      <c r="A233">
        <v>641100</v>
      </c>
      <c r="B233" s="22" t="s">
        <v>183</v>
      </c>
      <c r="C233" s="32">
        <v>42886</v>
      </c>
      <c r="D233" t="s">
        <v>312</v>
      </c>
      <c r="E233">
        <v>1753.28</v>
      </c>
      <c r="F233">
        <v>0</v>
      </c>
      <c r="G233">
        <f t="shared" si="6"/>
        <v>-1753.28</v>
      </c>
      <c r="H233" s="19">
        <v>0</v>
      </c>
      <c r="I233" s="33">
        <f t="shared" si="7"/>
        <v>-1753.28</v>
      </c>
    </row>
    <row r="234" spans="1:9">
      <c r="A234">
        <v>641100</v>
      </c>
      <c r="B234" s="22" t="s">
        <v>183</v>
      </c>
      <c r="C234" s="32">
        <v>42886</v>
      </c>
      <c r="D234" t="s">
        <v>292</v>
      </c>
      <c r="E234">
        <v>908.95</v>
      </c>
      <c r="F234">
        <v>0</v>
      </c>
      <c r="G234">
        <f t="shared" si="6"/>
        <v>-908.95</v>
      </c>
      <c r="H234" s="19">
        <v>0</v>
      </c>
      <c r="I234" s="33">
        <f t="shared" si="7"/>
        <v>-908.95</v>
      </c>
    </row>
    <row r="235" spans="1:9">
      <c r="A235">
        <v>641100</v>
      </c>
      <c r="B235" s="22" t="s">
        <v>183</v>
      </c>
      <c r="C235" s="32">
        <v>42886</v>
      </c>
      <c r="D235" t="s">
        <v>314</v>
      </c>
      <c r="E235">
        <v>127.75</v>
      </c>
      <c r="F235">
        <v>0</v>
      </c>
      <c r="G235">
        <f t="shared" si="6"/>
        <v>-127.75</v>
      </c>
      <c r="H235" s="19">
        <v>0</v>
      </c>
      <c r="I235" s="33">
        <f t="shared" si="7"/>
        <v>-127.75</v>
      </c>
    </row>
    <row r="236" spans="1:9">
      <c r="A236">
        <v>641100</v>
      </c>
      <c r="B236" s="22" t="s">
        <v>183</v>
      </c>
      <c r="C236" s="32">
        <v>42886</v>
      </c>
      <c r="D236" t="s">
        <v>315</v>
      </c>
      <c r="E236">
        <v>78.430000000000007</v>
      </c>
      <c r="F236">
        <v>0</v>
      </c>
      <c r="G236">
        <f t="shared" si="6"/>
        <v>-78.430000000000007</v>
      </c>
      <c r="H236" s="19">
        <v>0</v>
      </c>
      <c r="I236" s="33">
        <f t="shared" si="7"/>
        <v>-78.430000000000007</v>
      </c>
    </row>
    <row r="237" spans="1:9">
      <c r="A237">
        <v>641100</v>
      </c>
      <c r="B237" s="22" t="s">
        <v>183</v>
      </c>
      <c r="C237" s="32">
        <v>42886</v>
      </c>
      <c r="D237" t="s">
        <v>316</v>
      </c>
      <c r="E237">
        <v>66.099999999999994</v>
      </c>
      <c r="F237">
        <v>0</v>
      </c>
      <c r="G237">
        <f t="shared" si="6"/>
        <v>-66.099999999999994</v>
      </c>
      <c r="H237" s="19">
        <v>0</v>
      </c>
      <c r="I237" s="33">
        <f t="shared" si="7"/>
        <v>-66.099999999999994</v>
      </c>
    </row>
    <row r="238" spans="1:9">
      <c r="A238">
        <v>641100</v>
      </c>
      <c r="B238" s="22" t="s">
        <v>183</v>
      </c>
      <c r="C238" s="32">
        <v>42886</v>
      </c>
      <c r="D238" t="s">
        <v>317</v>
      </c>
      <c r="E238">
        <v>127.75</v>
      </c>
      <c r="F238">
        <v>0</v>
      </c>
      <c r="G238">
        <f t="shared" si="6"/>
        <v>-127.75</v>
      </c>
      <c r="H238" s="19">
        <v>0</v>
      </c>
      <c r="I238" s="33">
        <f t="shared" si="7"/>
        <v>-127.75</v>
      </c>
    </row>
    <row r="239" spans="1:9">
      <c r="A239">
        <v>641100</v>
      </c>
      <c r="B239" s="22" t="s">
        <v>183</v>
      </c>
      <c r="C239" s="32">
        <v>42886</v>
      </c>
      <c r="D239" t="s">
        <v>318</v>
      </c>
      <c r="E239">
        <v>103.09</v>
      </c>
      <c r="F239">
        <v>0</v>
      </c>
      <c r="G239">
        <f t="shared" si="6"/>
        <v>-103.09</v>
      </c>
      <c r="H239" s="19">
        <v>0</v>
      </c>
      <c r="I239" s="33">
        <f t="shared" si="7"/>
        <v>-103.09</v>
      </c>
    </row>
    <row r="240" spans="1:9">
      <c r="A240">
        <v>641100</v>
      </c>
      <c r="B240" s="22" t="s">
        <v>183</v>
      </c>
      <c r="C240" s="32">
        <v>42947</v>
      </c>
      <c r="D240" t="s">
        <v>325</v>
      </c>
      <c r="E240">
        <v>826.39</v>
      </c>
      <c r="F240">
        <v>0</v>
      </c>
      <c r="G240">
        <f t="shared" si="6"/>
        <v>-826.39</v>
      </c>
      <c r="H240" s="19">
        <v>0</v>
      </c>
      <c r="I240" s="33">
        <f t="shared" si="7"/>
        <v>-826.39</v>
      </c>
    </row>
    <row r="241" spans="1:9">
      <c r="A241">
        <v>641100</v>
      </c>
      <c r="B241" s="22" t="s">
        <v>183</v>
      </c>
      <c r="C241" s="32">
        <v>42947</v>
      </c>
      <c r="D241" t="s">
        <v>326</v>
      </c>
      <c r="E241">
        <v>1753.28</v>
      </c>
      <c r="F241">
        <v>0</v>
      </c>
      <c r="G241">
        <f t="shared" si="6"/>
        <v>-1753.28</v>
      </c>
      <c r="H241" s="19">
        <v>0</v>
      </c>
      <c r="I241" s="33">
        <f t="shared" si="7"/>
        <v>-1753.28</v>
      </c>
    </row>
    <row r="242" spans="1:9">
      <c r="A242">
        <v>641100</v>
      </c>
      <c r="B242" s="22" t="s">
        <v>183</v>
      </c>
      <c r="C242" s="32">
        <v>42947</v>
      </c>
      <c r="D242" t="s">
        <v>327</v>
      </c>
      <c r="E242">
        <v>1392.76</v>
      </c>
      <c r="F242">
        <v>0</v>
      </c>
      <c r="G242">
        <f t="shared" si="6"/>
        <v>-1392.76</v>
      </c>
      <c r="H242" s="19">
        <v>0</v>
      </c>
      <c r="I242" s="33">
        <f t="shared" si="7"/>
        <v>-1392.76</v>
      </c>
    </row>
    <row r="243" spans="1:9">
      <c r="A243">
        <v>641100</v>
      </c>
      <c r="B243" s="22" t="s">
        <v>183</v>
      </c>
      <c r="C243" s="32">
        <v>42947</v>
      </c>
      <c r="D243" t="s">
        <v>328</v>
      </c>
      <c r="E243">
        <v>518.97</v>
      </c>
      <c r="F243">
        <v>0</v>
      </c>
      <c r="G243">
        <f t="shared" si="6"/>
        <v>-518.97</v>
      </c>
      <c r="H243" s="19">
        <v>0</v>
      </c>
      <c r="I243" s="33">
        <f t="shared" si="7"/>
        <v>-518.97</v>
      </c>
    </row>
    <row r="244" spans="1:9">
      <c r="A244">
        <v>641100</v>
      </c>
      <c r="B244" s="22" t="s">
        <v>183</v>
      </c>
      <c r="C244" s="32">
        <v>42978</v>
      </c>
      <c r="D244" t="s">
        <v>330</v>
      </c>
      <c r="E244">
        <v>579.01</v>
      </c>
      <c r="F244">
        <v>0</v>
      </c>
      <c r="G244">
        <f t="shared" si="6"/>
        <v>-579.01</v>
      </c>
      <c r="H244" s="19">
        <v>0</v>
      </c>
      <c r="I244" s="33">
        <f t="shared" si="7"/>
        <v>-579.01</v>
      </c>
    </row>
    <row r="245" spans="1:9">
      <c r="A245">
        <v>641100</v>
      </c>
      <c r="B245" s="22" t="s">
        <v>183</v>
      </c>
      <c r="C245" s="32">
        <v>42978</v>
      </c>
      <c r="D245" t="s">
        <v>331</v>
      </c>
      <c r="E245">
        <v>1753.28</v>
      </c>
      <c r="F245">
        <v>0</v>
      </c>
      <c r="G245">
        <f t="shared" si="6"/>
        <v>-1753.28</v>
      </c>
      <c r="H245" s="19">
        <v>0</v>
      </c>
      <c r="I245" s="33">
        <f t="shared" si="7"/>
        <v>-1753.28</v>
      </c>
    </row>
    <row r="246" spans="1:9">
      <c r="A246">
        <v>641100</v>
      </c>
      <c r="B246" s="22" t="s">
        <v>183</v>
      </c>
      <c r="C246" s="32">
        <v>42978</v>
      </c>
      <c r="D246" t="s">
        <v>332</v>
      </c>
      <c r="E246">
        <v>1392.76</v>
      </c>
      <c r="F246">
        <v>0</v>
      </c>
      <c r="G246">
        <f t="shared" si="6"/>
        <v>-1392.76</v>
      </c>
      <c r="H246" s="19">
        <v>0</v>
      </c>
      <c r="I246" s="33">
        <f t="shared" si="7"/>
        <v>-1392.76</v>
      </c>
    </row>
    <row r="247" spans="1:9">
      <c r="A247">
        <v>641100</v>
      </c>
      <c r="B247" s="22" t="s">
        <v>183</v>
      </c>
      <c r="C247" s="32">
        <v>42674</v>
      </c>
      <c r="D247" t="s">
        <v>266</v>
      </c>
      <c r="E247">
        <v>114.68</v>
      </c>
      <c r="F247">
        <v>0</v>
      </c>
      <c r="G247">
        <f t="shared" si="6"/>
        <v>-114.68</v>
      </c>
      <c r="H247" s="19">
        <v>0</v>
      </c>
      <c r="I247" s="33">
        <f t="shared" si="7"/>
        <v>-114.68</v>
      </c>
    </row>
    <row r="248" spans="1:9">
      <c r="A248">
        <v>641100</v>
      </c>
      <c r="B248" s="22" t="s">
        <v>183</v>
      </c>
      <c r="C248" s="32">
        <v>42674</v>
      </c>
      <c r="D248" t="s">
        <v>267</v>
      </c>
      <c r="E248">
        <v>64.17</v>
      </c>
      <c r="F248">
        <v>0</v>
      </c>
      <c r="G248">
        <f t="shared" si="6"/>
        <v>-64.17</v>
      </c>
      <c r="H248" s="19">
        <v>0</v>
      </c>
      <c r="I248" s="33">
        <f t="shared" si="7"/>
        <v>-64.17</v>
      </c>
    </row>
    <row r="249" spans="1:9">
      <c r="A249">
        <v>641100</v>
      </c>
      <c r="B249" s="22" t="s">
        <v>183</v>
      </c>
      <c r="C249" s="32">
        <v>42674</v>
      </c>
      <c r="D249" t="s">
        <v>268</v>
      </c>
      <c r="E249">
        <v>84.71</v>
      </c>
      <c r="F249">
        <v>0</v>
      </c>
      <c r="G249">
        <f t="shared" si="6"/>
        <v>-84.71</v>
      </c>
      <c r="H249" s="19">
        <v>0</v>
      </c>
      <c r="I249" s="33">
        <f t="shared" si="7"/>
        <v>-84.71</v>
      </c>
    </row>
    <row r="250" spans="1:9">
      <c r="A250">
        <v>641100</v>
      </c>
      <c r="B250" s="22" t="s">
        <v>183</v>
      </c>
      <c r="C250" s="32">
        <v>42674</v>
      </c>
      <c r="D250" t="s">
        <v>269</v>
      </c>
      <c r="E250">
        <v>108.62</v>
      </c>
      <c r="F250">
        <v>0</v>
      </c>
      <c r="G250">
        <f t="shared" si="6"/>
        <v>-108.62</v>
      </c>
      <c r="H250" s="19">
        <v>0</v>
      </c>
      <c r="I250" s="33">
        <f t="shared" si="7"/>
        <v>-108.62</v>
      </c>
    </row>
    <row r="251" spans="1:9">
      <c r="A251">
        <v>641100</v>
      </c>
      <c r="B251" s="22" t="s">
        <v>183</v>
      </c>
      <c r="C251" s="32">
        <v>42674</v>
      </c>
      <c r="D251" t="s">
        <v>270</v>
      </c>
      <c r="E251">
        <v>106.07</v>
      </c>
      <c r="F251">
        <v>0</v>
      </c>
      <c r="G251">
        <f t="shared" si="6"/>
        <v>-106.07</v>
      </c>
      <c r="H251" s="19">
        <v>0</v>
      </c>
      <c r="I251" s="33">
        <f t="shared" si="7"/>
        <v>-106.07</v>
      </c>
    </row>
    <row r="252" spans="1:9">
      <c r="A252">
        <v>641100</v>
      </c>
      <c r="B252" s="22" t="s">
        <v>183</v>
      </c>
      <c r="C252" s="32">
        <v>42674</v>
      </c>
      <c r="D252" t="s">
        <v>271</v>
      </c>
      <c r="E252">
        <v>58.23</v>
      </c>
      <c r="F252">
        <v>0</v>
      </c>
      <c r="G252">
        <f t="shared" si="6"/>
        <v>-58.23</v>
      </c>
      <c r="H252" s="19">
        <v>0</v>
      </c>
      <c r="I252" s="33">
        <f t="shared" si="7"/>
        <v>-58.23</v>
      </c>
    </row>
    <row r="253" spans="1:9">
      <c r="A253">
        <v>641100</v>
      </c>
      <c r="B253" s="22" t="s">
        <v>183</v>
      </c>
      <c r="C253" s="32">
        <v>42674</v>
      </c>
      <c r="D253" t="s">
        <v>264</v>
      </c>
      <c r="E253">
        <v>1365.08</v>
      </c>
      <c r="F253">
        <v>0</v>
      </c>
      <c r="G253">
        <f t="shared" si="6"/>
        <v>-1365.08</v>
      </c>
      <c r="H253" s="19">
        <v>0</v>
      </c>
      <c r="I253" s="33">
        <f t="shared" si="7"/>
        <v>-1365.08</v>
      </c>
    </row>
    <row r="254" spans="1:9">
      <c r="A254">
        <v>641100</v>
      </c>
      <c r="B254" s="22" t="s">
        <v>183</v>
      </c>
      <c r="C254" s="32">
        <v>42674</v>
      </c>
      <c r="D254" t="s">
        <v>263</v>
      </c>
      <c r="E254">
        <v>1645.76</v>
      </c>
      <c r="F254">
        <v>0</v>
      </c>
      <c r="G254">
        <f t="shared" si="6"/>
        <v>-1645.76</v>
      </c>
      <c r="H254" s="19">
        <v>0</v>
      </c>
      <c r="I254" s="33">
        <f t="shared" si="7"/>
        <v>-1645.76</v>
      </c>
    </row>
    <row r="255" spans="1:9">
      <c r="A255">
        <v>641100</v>
      </c>
      <c r="B255" s="22" t="s">
        <v>183</v>
      </c>
      <c r="C255" s="32">
        <v>42674</v>
      </c>
      <c r="D255" t="s">
        <v>272</v>
      </c>
      <c r="E255">
        <v>729.05</v>
      </c>
      <c r="F255">
        <v>0</v>
      </c>
      <c r="G255">
        <f t="shared" si="6"/>
        <v>-729.05</v>
      </c>
      <c r="H255" s="19">
        <v>0</v>
      </c>
      <c r="I255" s="33">
        <f t="shared" si="7"/>
        <v>-729.05</v>
      </c>
    </row>
    <row r="256" spans="1:9">
      <c r="A256">
        <v>641100</v>
      </c>
      <c r="B256" s="22" t="s">
        <v>183</v>
      </c>
      <c r="C256" s="32">
        <v>42735</v>
      </c>
      <c r="D256" t="s">
        <v>264</v>
      </c>
      <c r="E256">
        <v>1365.08</v>
      </c>
      <c r="F256">
        <v>0</v>
      </c>
      <c r="G256">
        <f t="shared" si="6"/>
        <v>-1365.08</v>
      </c>
      <c r="H256" s="19">
        <v>0</v>
      </c>
      <c r="I256" s="33">
        <f t="shared" si="7"/>
        <v>-1365.08</v>
      </c>
    </row>
    <row r="257" spans="1:9">
      <c r="A257">
        <v>641100</v>
      </c>
      <c r="B257" s="22" t="s">
        <v>183</v>
      </c>
      <c r="C257" s="32">
        <v>42735</v>
      </c>
      <c r="D257" t="s">
        <v>280</v>
      </c>
      <c r="E257">
        <v>92.42</v>
      </c>
      <c r="F257">
        <v>0</v>
      </c>
      <c r="G257">
        <f t="shared" si="6"/>
        <v>-92.42</v>
      </c>
      <c r="H257" s="19">
        <v>0</v>
      </c>
      <c r="I257" s="33">
        <f t="shared" si="7"/>
        <v>-92.42</v>
      </c>
    </row>
    <row r="258" spans="1:9">
      <c r="A258">
        <v>641100</v>
      </c>
      <c r="B258" s="22" t="s">
        <v>183</v>
      </c>
      <c r="C258" s="32">
        <v>42735</v>
      </c>
      <c r="D258" t="s">
        <v>281</v>
      </c>
      <c r="E258">
        <v>133.47999999999999</v>
      </c>
      <c r="F258">
        <v>0</v>
      </c>
      <c r="G258">
        <f t="shared" ref="G258:G322" si="8">F258-E258</f>
        <v>-133.47999999999999</v>
      </c>
      <c r="H258" s="19">
        <v>0</v>
      </c>
      <c r="I258" s="33">
        <f t="shared" ref="I258:I322" si="9">G258+(G258*H258)</f>
        <v>-133.47999999999999</v>
      </c>
    </row>
    <row r="259" spans="1:9">
      <c r="A259">
        <v>641100</v>
      </c>
      <c r="B259" s="22" t="s">
        <v>183</v>
      </c>
      <c r="C259" s="32">
        <v>42735</v>
      </c>
      <c r="D259" t="s">
        <v>282</v>
      </c>
      <c r="E259">
        <v>112.94</v>
      </c>
      <c r="F259">
        <v>0</v>
      </c>
      <c r="G259">
        <f t="shared" si="8"/>
        <v>-112.94</v>
      </c>
      <c r="H259" s="19">
        <v>0</v>
      </c>
      <c r="I259" s="33">
        <f t="shared" si="9"/>
        <v>-112.94</v>
      </c>
    </row>
    <row r="260" spans="1:9">
      <c r="A260">
        <v>641100</v>
      </c>
      <c r="B260" s="22" t="s">
        <v>183</v>
      </c>
      <c r="C260" s="32">
        <v>42735</v>
      </c>
      <c r="D260" t="s">
        <v>283</v>
      </c>
      <c r="E260">
        <v>61.61</v>
      </c>
      <c r="F260">
        <v>0</v>
      </c>
      <c r="G260">
        <f t="shared" si="8"/>
        <v>-61.61</v>
      </c>
      <c r="H260" s="19">
        <v>0</v>
      </c>
      <c r="I260" s="33">
        <f t="shared" si="9"/>
        <v>-61.61</v>
      </c>
    </row>
    <row r="261" spans="1:9">
      <c r="A261">
        <v>641100</v>
      </c>
      <c r="B261" s="22" t="s">
        <v>183</v>
      </c>
      <c r="C261" s="32">
        <v>42735</v>
      </c>
      <c r="D261" t="s">
        <v>284</v>
      </c>
      <c r="E261">
        <v>71.88</v>
      </c>
      <c r="F261">
        <v>0</v>
      </c>
      <c r="G261">
        <f t="shared" si="8"/>
        <v>-71.88</v>
      </c>
      <c r="H261" s="19">
        <v>0</v>
      </c>
      <c r="I261" s="33">
        <f t="shared" si="9"/>
        <v>-71.88</v>
      </c>
    </row>
    <row r="262" spans="1:9">
      <c r="A262">
        <v>641100</v>
      </c>
      <c r="B262" s="22" t="s">
        <v>183</v>
      </c>
      <c r="C262" s="32">
        <v>42735</v>
      </c>
      <c r="D262" t="s">
        <v>285</v>
      </c>
      <c r="E262">
        <v>112.94</v>
      </c>
      <c r="F262">
        <v>0</v>
      </c>
      <c r="G262">
        <f t="shared" si="8"/>
        <v>-112.94</v>
      </c>
      <c r="H262" s="19">
        <v>0</v>
      </c>
      <c r="I262" s="33">
        <f t="shared" si="9"/>
        <v>-112.94</v>
      </c>
    </row>
    <row r="263" spans="1:9">
      <c r="A263">
        <v>645000</v>
      </c>
      <c r="B263" t="s">
        <v>21</v>
      </c>
      <c r="C263" s="32">
        <v>42614</v>
      </c>
      <c r="D263" t="s">
        <v>22</v>
      </c>
      <c r="E263">
        <v>8005</v>
      </c>
      <c r="F263">
        <v>0</v>
      </c>
      <c r="G263">
        <f t="shared" si="8"/>
        <v>-8005</v>
      </c>
      <c r="H263" s="19">
        <v>0</v>
      </c>
      <c r="I263" s="33">
        <f t="shared" si="9"/>
        <v>-8005</v>
      </c>
    </row>
    <row r="264" spans="1:9">
      <c r="A264">
        <v>645000</v>
      </c>
      <c r="B264" t="s">
        <v>21</v>
      </c>
      <c r="C264" s="32">
        <v>42796</v>
      </c>
      <c r="D264" t="s">
        <v>337</v>
      </c>
      <c r="E264">
        <v>983.34</v>
      </c>
      <c r="F264">
        <v>0</v>
      </c>
      <c r="G264">
        <f t="shared" si="8"/>
        <v>-983.34</v>
      </c>
      <c r="H264" s="19">
        <v>0</v>
      </c>
      <c r="I264" s="33">
        <f t="shared" si="9"/>
        <v>-983.34</v>
      </c>
    </row>
    <row r="265" spans="1:9">
      <c r="A265">
        <v>645000</v>
      </c>
      <c r="B265" t="s">
        <v>21</v>
      </c>
      <c r="C265" s="32">
        <v>42962</v>
      </c>
      <c r="D265" t="s">
        <v>338</v>
      </c>
      <c r="E265">
        <v>3432</v>
      </c>
      <c r="F265">
        <v>0</v>
      </c>
      <c r="G265">
        <f t="shared" si="8"/>
        <v>-3432</v>
      </c>
      <c r="H265" s="19">
        <v>0</v>
      </c>
      <c r="I265" s="33">
        <f t="shared" si="9"/>
        <v>-3432</v>
      </c>
    </row>
    <row r="266" spans="1:9">
      <c r="A266">
        <v>645000</v>
      </c>
      <c r="B266" t="s">
        <v>21</v>
      </c>
      <c r="C266" s="32">
        <v>42751</v>
      </c>
      <c r="D266" t="s">
        <v>44</v>
      </c>
      <c r="E266">
        <v>7998</v>
      </c>
      <c r="F266">
        <v>0</v>
      </c>
      <c r="G266">
        <f t="shared" si="8"/>
        <v>-7998</v>
      </c>
      <c r="H266" s="19">
        <v>0</v>
      </c>
      <c r="I266" s="33">
        <f t="shared" si="9"/>
        <v>-7998</v>
      </c>
    </row>
    <row r="267" spans="1:9">
      <c r="A267">
        <v>645000</v>
      </c>
      <c r="B267" t="s">
        <v>21</v>
      </c>
      <c r="C267" s="32">
        <v>42751</v>
      </c>
      <c r="D267" t="s">
        <v>45</v>
      </c>
      <c r="E267">
        <v>1773</v>
      </c>
      <c r="F267">
        <v>0</v>
      </c>
      <c r="G267">
        <f t="shared" si="8"/>
        <v>-1773</v>
      </c>
      <c r="H267" s="19">
        <v>0</v>
      </c>
      <c r="I267" s="33">
        <f t="shared" si="9"/>
        <v>-1773</v>
      </c>
    </row>
    <row r="268" spans="1:9">
      <c r="A268">
        <v>645000</v>
      </c>
      <c r="B268" t="s">
        <v>21</v>
      </c>
      <c r="C268" s="32">
        <v>42751</v>
      </c>
      <c r="D268" t="s">
        <v>335</v>
      </c>
      <c r="E268">
        <v>295</v>
      </c>
      <c r="F268">
        <v>0</v>
      </c>
      <c r="G268">
        <f t="shared" si="8"/>
        <v>-295</v>
      </c>
      <c r="H268" s="19">
        <v>0</v>
      </c>
      <c r="I268" s="33">
        <f t="shared" si="9"/>
        <v>-295</v>
      </c>
    </row>
    <row r="269" spans="1:9">
      <c r="A269">
        <v>645000</v>
      </c>
      <c r="B269" t="s">
        <v>21</v>
      </c>
      <c r="C269" s="32">
        <v>42871</v>
      </c>
      <c r="D269" t="s">
        <v>338</v>
      </c>
      <c r="E269">
        <v>3089</v>
      </c>
      <c r="F269">
        <v>0</v>
      </c>
      <c r="G269">
        <f t="shared" si="8"/>
        <v>-3089</v>
      </c>
      <c r="H269" s="19">
        <v>0</v>
      </c>
      <c r="I269" s="33">
        <f t="shared" si="9"/>
        <v>-3089</v>
      </c>
    </row>
    <row r="270" spans="1:9">
      <c r="A270">
        <v>645000</v>
      </c>
      <c r="B270" t="s">
        <v>21</v>
      </c>
      <c r="C270" s="32">
        <v>42902</v>
      </c>
      <c r="D270" t="s">
        <v>338</v>
      </c>
      <c r="E270">
        <v>3089</v>
      </c>
      <c r="F270">
        <v>0</v>
      </c>
      <c r="G270">
        <f t="shared" si="8"/>
        <v>-3089</v>
      </c>
      <c r="H270" s="19">
        <v>0</v>
      </c>
      <c r="I270" s="33">
        <f t="shared" si="9"/>
        <v>-3089</v>
      </c>
    </row>
    <row r="271" spans="1:9">
      <c r="A271">
        <v>645000</v>
      </c>
      <c r="B271" t="s">
        <v>21</v>
      </c>
      <c r="C271" s="32">
        <v>42932</v>
      </c>
      <c r="D271" t="s">
        <v>338</v>
      </c>
      <c r="E271">
        <v>3637</v>
      </c>
      <c r="F271">
        <v>0</v>
      </c>
      <c r="G271">
        <f t="shared" si="8"/>
        <v>-3637</v>
      </c>
      <c r="H271" s="19">
        <v>0</v>
      </c>
      <c r="I271" s="33">
        <f t="shared" si="9"/>
        <v>-3637</v>
      </c>
    </row>
    <row r="272" spans="1:9">
      <c r="A272">
        <v>645000</v>
      </c>
      <c r="B272" t="s">
        <v>21</v>
      </c>
      <c r="C272" s="32">
        <v>42843</v>
      </c>
      <c r="D272" t="s">
        <v>62</v>
      </c>
      <c r="E272">
        <v>6176</v>
      </c>
      <c r="F272">
        <v>0</v>
      </c>
      <c r="G272">
        <f t="shared" si="8"/>
        <v>-6176</v>
      </c>
      <c r="H272" s="19">
        <v>0</v>
      </c>
      <c r="I272" s="33">
        <f t="shared" si="9"/>
        <v>-6176</v>
      </c>
    </row>
    <row r="273" spans="1:9">
      <c r="A273">
        <v>645000</v>
      </c>
      <c r="B273" t="s">
        <v>21</v>
      </c>
      <c r="C273" s="32">
        <v>42643</v>
      </c>
      <c r="D273" t="s">
        <v>333</v>
      </c>
      <c r="E273">
        <v>295</v>
      </c>
      <c r="F273">
        <v>0</v>
      </c>
      <c r="G273">
        <f t="shared" si="8"/>
        <v>-295</v>
      </c>
      <c r="H273" s="19">
        <v>0</v>
      </c>
      <c r="I273" s="33">
        <f t="shared" si="9"/>
        <v>-295</v>
      </c>
    </row>
    <row r="274" spans="1:9">
      <c r="A274">
        <v>645000</v>
      </c>
      <c r="B274" t="s">
        <v>21</v>
      </c>
      <c r="C274" s="32">
        <v>42643</v>
      </c>
      <c r="D274" t="s">
        <v>30</v>
      </c>
      <c r="E274">
        <v>1937</v>
      </c>
      <c r="F274">
        <v>0</v>
      </c>
      <c r="G274">
        <f t="shared" si="8"/>
        <v>-1937</v>
      </c>
      <c r="H274" s="19">
        <v>0</v>
      </c>
      <c r="I274" s="33">
        <f t="shared" si="9"/>
        <v>-1937</v>
      </c>
    </row>
    <row r="275" spans="1:9">
      <c r="A275">
        <v>645000</v>
      </c>
      <c r="B275" t="s">
        <v>21</v>
      </c>
      <c r="C275" s="32">
        <v>42766</v>
      </c>
      <c r="D275" t="s">
        <v>336</v>
      </c>
      <c r="E275">
        <v>147</v>
      </c>
      <c r="F275">
        <v>0</v>
      </c>
      <c r="G275">
        <f t="shared" si="8"/>
        <v>-147</v>
      </c>
      <c r="H275" s="19">
        <v>0</v>
      </c>
      <c r="I275" s="33">
        <f t="shared" si="9"/>
        <v>-147</v>
      </c>
    </row>
    <row r="276" spans="1:9">
      <c r="A276">
        <v>645000</v>
      </c>
      <c r="B276" t="s">
        <v>21</v>
      </c>
      <c r="C276" s="32">
        <v>42674</v>
      </c>
      <c r="D276" t="s">
        <v>334</v>
      </c>
      <c r="E276">
        <v>152</v>
      </c>
      <c r="F276">
        <v>0</v>
      </c>
      <c r="G276">
        <f t="shared" si="8"/>
        <v>-152</v>
      </c>
      <c r="H276" s="19">
        <v>0</v>
      </c>
      <c r="I276" s="33">
        <f t="shared" si="9"/>
        <v>-152</v>
      </c>
    </row>
    <row r="277" spans="1:9">
      <c r="A277">
        <v>656000</v>
      </c>
      <c r="B277" s="22" t="s">
        <v>184</v>
      </c>
      <c r="C277" s="32">
        <v>42705</v>
      </c>
      <c r="D277" t="s">
        <v>339</v>
      </c>
      <c r="E277">
        <v>40</v>
      </c>
      <c r="F277">
        <v>0</v>
      </c>
      <c r="G277">
        <f t="shared" si="8"/>
        <v>-40</v>
      </c>
      <c r="H277" s="19">
        <v>0</v>
      </c>
      <c r="I277" s="33">
        <f t="shared" si="9"/>
        <v>-40</v>
      </c>
    </row>
    <row r="278" spans="1:9">
      <c r="A278">
        <v>656000</v>
      </c>
      <c r="B278" s="22" t="s">
        <v>184</v>
      </c>
      <c r="C278" s="32">
        <v>42916</v>
      </c>
      <c r="D278" t="s">
        <v>340</v>
      </c>
      <c r="E278">
        <v>20</v>
      </c>
      <c r="F278">
        <v>0</v>
      </c>
      <c r="G278">
        <f t="shared" si="8"/>
        <v>-20</v>
      </c>
      <c r="H278" s="19">
        <v>0</v>
      </c>
      <c r="I278" s="33">
        <f t="shared" si="9"/>
        <v>-20</v>
      </c>
    </row>
    <row r="279" spans="1:9">
      <c r="A279">
        <v>670000</v>
      </c>
      <c r="B279" t="s">
        <v>23</v>
      </c>
      <c r="C279" s="32">
        <v>42614</v>
      </c>
      <c r="D279" t="s">
        <v>341</v>
      </c>
      <c r="E279">
        <v>220.33</v>
      </c>
      <c r="F279">
        <v>0</v>
      </c>
      <c r="G279">
        <f t="shared" si="8"/>
        <v>-220.33</v>
      </c>
      <c r="H279" s="19">
        <v>0</v>
      </c>
      <c r="I279" s="33">
        <f t="shared" si="9"/>
        <v>-220.33</v>
      </c>
    </row>
    <row r="280" spans="1:9">
      <c r="A280">
        <v>670000</v>
      </c>
      <c r="B280" t="s">
        <v>23</v>
      </c>
      <c r="C280" s="32">
        <v>42614</v>
      </c>
      <c r="D280" t="s">
        <v>342</v>
      </c>
      <c r="E280">
        <v>108.5</v>
      </c>
      <c r="F280">
        <v>0</v>
      </c>
      <c r="G280">
        <f t="shared" si="8"/>
        <v>-108.5</v>
      </c>
      <c r="H280" s="19">
        <v>0</v>
      </c>
      <c r="I280" s="33">
        <f t="shared" si="9"/>
        <v>-108.5</v>
      </c>
    </row>
    <row r="281" spans="1:9">
      <c r="A281">
        <v>670000</v>
      </c>
      <c r="B281" t="s">
        <v>23</v>
      </c>
      <c r="C281" s="32">
        <v>42614</v>
      </c>
      <c r="D281" t="s">
        <v>343</v>
      </c>
      <c r="E281">
        <v>379.25</v>
      </c>
      <c r="F281">
        <v>0</v>
      </c>
      <c r="G281">
        <f t="shared" si="8"/>
        <v>-379.25</v>
      </c>
      <c r="H281" s="19">
        <v>0</v>
      </c>
      <c r="I281" s="33">
        <f t="shared" si="9"/>
        <v>-379.25</v>
      </c>
    </row>
    <row r="282" spans="1:9">
      <c r="A282">
        <v>670000</v>
      </c>
      <c r="B282" t="s">
        <v>23</v>
      </c>
      <c r="C282" s="32">
        <v>42614</v>
      </c>
      <c r="D282" t="s">
        <v>344</v>
      </c>
      <c r="E282">
        <v>60</v>
      </c>
      <c r="F282">
        <v>0</v>
      </c>
      <c r="G282">
        <f t="shared" si="8"/>
        <v>-60</v>
      </c>
      <c r="H282" s="19">
        <v>0</v>
      </c>
      <c r="I282" s="33">
        <f t="shared" si="9"/>
        <v>-60</v>
      </c>
    </row>
    <row r="283" spans="1:9">
      <c r="A283">
        <v>670000</v>
      </c>
      <c r="B283" t="s">
        <v>23</v>
      </c>
      <c r="C283" s="32">
        <v>42614</v>
      </c>
      <c r="D283" t="s">
        <v>345</v>
      </c>
      <c r="E283">
        <v>20</v>
      </c>
      <c r="F283">
        <v>0</v>
      </c>
      <c r="G283">
        <f t="shared" si="8"/>
        <v>-20</v>
      </c>
      <c r="H283" s="19">
        <v>0</v>
      </c>
      <c r="I283" s="33">
        <f t="shared" si="9"/>
        <v>-20</v>
      </c>
    </row>
    <row r="284" spans="1:9">
      <c r="A284">
        <v>670000</v>
      </c>
      <c r="B284" t="s">
        <v>23</v>
      </c>
      <c r="C284" s="32">
        <v>42614</v>
      </c>
      <c r="D284" t="s">
        <v>346</v>
      </c>
      <c r="E284">
        <v>20</v>
      </c>
      <c r="F284">
        <v>0</v>
      </c>
      <c r="G284">
        <f t="shared" si="8"/>
        <v>-20</v>
      </c>
      <c r="H284" s="19">
        <v>0</v>
      </c>
      <c r="I284" s="33">
        <f t="shared" si="9"/>
        <v>-20</v>
      </c>
    </row>
    <row r="285" spans="1:9">
      <c r="A285">
        <v>670000</v>
      </c>
      <c r="B285" t="s">
        <v>23</v>
      </c>
      <c r="C285" s="32">
        <v>42614</v>
      </c>
      <c r="D285" t="s">
        <v>347</v>
      </c>
      <c r="E285">
        <v>20</v>
      </c>
      <c r="F285">
        <v>0</v>
      </c>
      <c r="G285">
        <f t="shared" si="8"/>
        <v>-20</v>
      </c>
      <c r="H285" s="19">
        <v>0</v>
      </c>
      <c r="I285" s="33">
        <f t="shared" si="9"/>
        <v>-20</v>
      </c>
    </row>
    <row r="286" spans="1:9">
      <c r="A286">
        <v>670000</v>
      </c>
      <c r="B286" t="s">
        <v>23</v>
      </c>
      <c r="C286" s="32">
        <v>42614</v>
      </c>
      <c r="D286" t="s">
        <v>348</v>
      </c>
      <c r="E286">
        <v>20</v>
      </c>
      <c r="F286">
        <v>0</v>
      </c>
      <c r="G286">
        <f t="shared" si="8"/>
        <v>-20</v>
      </c>
      <c r="H286" s="19">
        <v>0</v>
      </c>
      <c r="I286" s="33">
        <f t="shared" si="9"/>
        <v>-20</v>
      </c>
    </row>
    <row r="287" spans="1:9">
      <c r="A287">
        <v>670000</v>
      </c>
      <c r="B287" t="s">
        <v>23</v>
      </c>
      <c r="C287" s="32">
        <v>42614</v>
      </c>
      <c r="D287" t="s">
        <v>349</v>
      </c>
      <c r="E287">
        <v>20</v>
      </c>
      <c r="F287">
        <v>0</v>
      </c>
      <c r="G287">
        <f t="shared" si="8"/>
        <v>-20</v>
      </c>
      <c r="H287" s="19">
        <v>0</v>
      </c>
      <c r="I287" s="33">
        <f t="shared" si="9"/>
        <v>-20</v>
      </c>
    </row>
    <row r="288" spans="1:9">
      <c r="A288">
        <v>670000</v>
      </c>
      <c r="B288" t="s">
        <v>23</v>
      </c>
      <c r="C288" s="32">
        <v>42614</v>
      </c>
      <c r="D288" t="s">
        <v>350</v>
      </c>
      <c r="E288">
        <v>20</v>
      </c>
      <c r="F288">
        <v>0</v>
      </c>
      <c r="G288">
        <f t="shared" si="8"/>
        <v>-20</v>
      </c>
      <c r="H288" s="19">
        <v>0</v>
      </c>
      <c r="I288" s="33">
        <f t="shared" si="9"/>
        <v>-20</v>
      </c>
    </row>
    <row r="289" spans="1:9">
      <c r="A289">
        <v>670000</v>
      </c>
      <c r="B289" t="s">
        <v>23</v>
      </c>
      <c r="C289" s="32">
        <v>42614</v>
      </c>
      <c r="D289" t="s">
        <v>351</v>
      </c>
      <c r="E289">
        <v>335</v>
      </c>
      <c r="F289">
        <v>0</v>
      </c>
      <c r="G289">
        <f t="shared" si="8"/>
        <v>-335</v>
      </c>
      <c r="H289" s="19">
        <v>0</v>
      </c>
      <c r="I289" s="33">
        <f t="shared" si="9"/>
        <v>-335</v>
      </c>
    </row>
    <row r="290" spans="1:9">
      <c r="A290">
        <v>670000</v>
      </c>
      <c r="B290" t="s">
        <v>23</v>
      </c>
      <c r="C290" s="32">
        <v>42614</v>
      </c>
      <c r="D290" t="s">
        <v>352</v>
      </c>
      <c r="E290">
        <v>40</v>
      </c>
      <c r="F290">
        <v>0</v>
      </c>
      <c r="G290">
        <f t="shared" si="8"/>
        <v>-40</v>
      </c>
      <c r="H290" s="19">
        <v>0</v>
      </c>
      <c r="I290" s="33">
        <f t="shared" si="9"/>
        <v>-40</v>
      </c>
    </row>
    <row r="291" spans="1:9">
      <c r="A291">
        <v>670000</v>
      </c>
      <c r="B291" t="s">
        <v>23</v>
      </c>
      <c r="C291" s="32">
        <v>42650</v>
      </c>
      <c r="D291" t="s">
        <v>353</v>
      </c>
      <c r="E291">
        <v>107.8</v>
      </c>
      <c r="F291">
        <v>0</v>
      </c>
      <c r="G291">
        <f t="shared" si="8"/>
        <v>-107.8</v>
      </c>
      <c r="H291" s="19">
        <v>0</v>
      </c>
      <c r="I291" s="33">
        <f t="shared" si="9"/>
        <v>-107.8</v>
      </c>
    </row>
    <row r="292" spans="1:9">
      <c r="A292">
        <v>670000</v>
      </c>
      <c r="B292" t="s">
        <v>23</v>
      </c>
      <c r="C292" s="32">
        <v>42663</v>
      </c>
      <c r="D292" t="s">
        <v>354</v>
      </c>
      <c r="E292">
        <v>88.98</v>
      </c>
      <c r="F292">
        <v>0</v>
      </c>
      <c r="G292">
        <f t="shared" si="8"/>
        <v>-88.98</v>
      </c>
      <c r="H292" s="19">
        <v>0</v>
      </c>
      <c r="I292" s="33">
        <f t="shared" si="9"/>
        <v>-88.98</v>
      </c>
    </row>
    <row r="293" spans="1:9">
      <c r="A293">
        <v>670000</v>
      </c>
      <c r="B293" t="s">
        <v>23</v>
      </c>
      <c r="C293" s="32">
        <v>42879</v>
      </c>
      <c r="D293" t="s">
        <v>71</v>
      </c>
      <c r="E293">
        <v>95</v>
      </c>
      <c r="F293">
        <v>0</v>
      </c>
      <c r="G293">
        <f t="shared" si="8"/>
        <v>-95</v>
      </c>
      <c r="H293" s="19">
        <v>0</v>
      </c>
      <c r="I293" s="33">
        <f t="shared" si="9"/>
        <v>-95</v>
      </c>
    </row>
    <row r="294" spans="1:9">
      <c r="A294">
        <v>670000</v>
      </c>
      <c r="B294" t="s">
        <v>23</v>
      </c>
      <c r="C294" s="32">
        <v>42794</v>
      </c>
      <c r="D294" t="s">
        <v>356</v>
      </c>
      <c r="E294">
        <v>112.94</v>
      </c>
      <c r="F294">
        <v>0</v>
      </c>
      <c r="G294">
        <f t="shared" si="8"/>
        <v>-112.94</v>
      </c>
      <c r="H294" s="19">
        <v>0</v>
      </c>
      <c r="I294" s="33">
        <f t="shared" si="9"/>
        <v>-112.94</v>
      </c>
    </row>
    <row r="295" spans="1:9">
      <c r="A295">
        <v>670000</v>
      </c>
      <c r="B295" t="s">
        <v>23</v>
      </c>
      <c r="C295" s="32">
        <v>42766</v>
      </c>
      <c r="D295" t="s">
        <v>355</v>
      </c>
      <c r="E295">
        <v>20</v>
      </c>
      <c r="F295">
        <v>0</v>
      </c>
      <c r="G295">
        <f t="shared" si="8"/>
        <v>-20</v>
      </c>
      <c r="H295" s="19">
        <v>0</v>
      </c>
      <c r="I295" s="33">
        <f t="shared" si="9"/>
        <v>-20</v>
      </c>
    </row>
    <row r="296" spans="1:9">
      <c r="A296">
        <v>706010</v>
      </c>
      <c r="B296" s="21" t="s">
        <v>95</v>
      </c>
      <c r="C296" s="32">
        <v>42923</v>
      </c>
      <c r="D296" t="s">
        <v>358</v>
      </c>
      <c r="E296">
        <v>70</v>
      </c>
      <c r="F296">
        <v>0</v>
      </c>
      <c r="G296">
        <f t="shared" si="8"/>
        <v>-70</v>
      </c>
      <c r="H296" s="19">
        <v>0</v>
      </c>
      <c r="I296" s="33">
        <f t="shared" si="9"/>
        <v>-70</v>
      </c>
    </row>
    <row r="297" spans="1:9">
      <c r="A297">
        <v>706010</v>
      </c>
      <c r="B297" s="21" t="s">
        <v>95</v>
      </c>
      <c r="C297" s="32">
        <v>42965</v>
      </c>
      <c r="D297" t="s">
        <v>359</v>
      </c>
      <c r="E297">
        <v>0</v>
      </c>
      <c r="F297">
        <v>1908</v>
      </c>
      <c r="G297">
        <f t="shared" si="8"/>
        <v>1908</v>
      </c>
      <c r="H297" s="19">
        <v>0</v>
      </c>
      <c r="I297" s="33">
        <f t="shared" si="9"/>
        <v>1908</v>
      </c>
    </row>
    <row r="298" spans="1:9">
      <c r="A298">
        <v>706010</v>
      </c>
      <c r="B298" s="21" t="s">
        <v>95</v>
      </c>
      <c r="C298" s="32">
        <v>42907</v>
      </c>
      <c r="D298" t="s">
        <v>357</v>
      </c>
      <c r="E298">
        <v>0</v>
      </c>
      <c r="F298">
        <v>1190</v>
      </c>
      <c r="G298">
        <f t="shared" si="8"/>
        <v>1190</v>
      </c>
      <c r="H298" s="19">
        <v>0</v>
      </c>
      <c r="I298" s="33">
        <f t="shared" si="9"/>
        <v>1190</v>
      </c>
    </row>
    <row r="299" spans="1:9">
      <c r="A299">
        <v>706010</v>
      </c>
      <c r="B299" s="21" t="s">
        <v>95</v>
      </c>
      <c r="C299" s="32">
        <v>42978</v>
      </c>
      <c r="D299" t="s">
        <v>360</v>
      </c>
      <c r="E299">
        <v>0</v>
      </c>
      <c r="F299">
        <v>1430</v>
      </c>
      <c r="G299">
        <f t="shared" si="8"/>
        <v>1430</v>
      </c>
      <c r="H299" s="19">
        <v>0</v>
      </c>
      <c r="I299" s="33">
        <f t="shared" si="9"/>
        <v>1430</v>
      </c>
    </row>
    <row r="300" spans="1:9">
      <c r="A300">
        <v>706010</v>
      </c>
      <c r="B300" s="21" t="s">
        <v>95</v>
      </c>
      <c r="C300" s="32">
        <v>42978</v>
      </c>
      <c r="D300" t="s">
        <v>361</v>
      </c>
      <c r="E300">
        <v>0</v>
      </c>
      <c r="F300">
        <v>1190</v>
      </c>
      <c r="G300">
        <f t="shared" si="8"/>
        <v>1190</v>
      </c>
      <c r="H300" s="19">
        <v>0</v>
      </c>
      <c r="I300" s="33">
        <f t="shared" si="9"/>
        <v>1190</v>
      </c>
    </row>
    <row r="301" spans="1:9">
      <c r="A301">
        <v>706010</v>
      </c>
      <c r="B301" s="21" t="s">
        <v>95</v>
      </c>
      <c r="C301" s="32">
        <v>42978</v>
      </c>
      <c r="D301" t="s">
        <v>362</v>
      </c>
      <c r="E301">
        <v>0</v>
      </c>
      <c r="F301">
        <v>1260</v>
      </c>
      <c r="G301">
        <f t="shared" si="8"/>
        <v>1260</v>
      </c>
      <c r="H301" s="19">
        <v>0</v>
      </c>
      <c r="I301" s="33">
        <f t="shared" si="9"/>
        <v>1260</v>
      </c>
    </row>
    <row r="302" spans="1:9">
      <c r="A302">
        <v>706010</v>
      </c>
      <c r="B302" s="21" t="s">
        <v>95</v>
      </c>
      <c r="C302" s="32">
        <v>42978</v>
      </c>
      <c r="D302" t="s">
        <v>363</v>
      </c>
      <c r="E302">
        <v>0</v>
      </c>
      <c r="F302">
        <v>1140</v>
      </c>
      <c r="G302">
        <f t="shared" si="8"/>
        <v>1140</v>
      </c>
      <c r="H302" s="19">
        <v>-1</v>
      </c>
      <c r="I302" s="33">
        <f t="shared" si="9"/>
        <v>0</v>
      </c>
    </row>
    <row r="303" spans="1:9">
      <c r="A303">
        <v>706020</v>
      </c>
      <c r="B303" s="21" t="s">
        <v>96</v>
      </c>
      <c r="C303" s="32">
        <v>42978</v>
      </c>
      <c r="D303" t="s">
        <v>364</v>
      </c>
      <c r="E303">
        <v>0</v>
      </c>
      <c r="F303">
        <v>12997</v>
      </c>
      <c r="G303">
        <f t="shared" si="8"/>
        <v>12997</v>
      </c>
      <c r="H303" s="19">
        <v>-1</v>
      </c>
      <c r="I303" s="33">
        <f t="shared" si="9"/>
        <v>0</v>
      </c>
    </row>
    <row r="304" spans="1:9">
      <c r="A304">
        <v>706030</v>
      </c>
      <c r="B304" s="21" t="s">
        <v>97</v>
      </c>
      <c r="C304" s="32">
        <v>42978</v>
      </c>
      <c r="D304" t="s">
        <v>364</v>
      </c>
      <c r="E304">
        <v>0</v>
      </c>
      <c r="F304">
        <v>7065</v>
      </c>
      <c r="G304">
        <f t="shared" si="8"/>
        <v>7065</v>
      </c>
      <c r="H304" s="19">
        <v>-1</v>
      </c>
      <c r="I304" s="33">
        <f t="shared" si="9"/>
        <v>0</v>
      </c>
    </row>
    <row r="305" spans="1:9">
      <c r="A305">
        <v>706040</v>
      </c>
      <c r="B305" s="21" t="s">
        <v>98</v>
      </c>
      <c r="C305" s="32">
        <v>42978</v>
      </c>
      <c r="D305" t="s">
        <v>364</v>
      </c>
      <c r="E305">
        <v>0</v>
      </c>
      <c r="F305">
        <v>5760</v>
      </c>
      <c r="G305">
        <f t="shared" si="8"/>
        <v>5760</v>
      </c>
      <c r="H305" s="19">
        <v>-1</v>
      </c>
      <c r="I305" s="33">
        <f t="shared" si="9"/>
        <v>0</v>
      </c>
    </row>
    <row r="306" spans="1:9">
      <c r="A306">
        <v>706050</v>
      </c>
      <c r="B306" s="21" t="s">
        <v>99</v>
      </c>
      <c r="C306" s="32">
        <v>42614</v>
      </c>
      <c r="D306" t="s">
        <v>365</v>
      </c>
      <c r="E306">
        <v>335</v>
      </c>
      <c r="F306">
        <v>0</v>
      </c>
      <c r="G306">
        <f t="shared" si="8"/>
        <v>-335</v>
      </c>
      <c r="H306" s="19">
        <v>-1</v>
      </c>
      <c r="I306" s="33">
        <f t="shared" si="9"/>
        <v>0</v>
      </c>
    </row>
    <row r="307" spans="1:9">
      <c r="A307">
        <v>706050</v>
      </c>
      <c r="B307" s="21" t="s">
        <v>99</v>
      </c>
      <c r="C307" s="32">
        <v>42978</v>
      </c>
      <c r="D307" t="s">
        <v>364</v>
      </c>
      <c r="E307">
        <v>0</v>
      </c>
      <c r="F307">
        <v>13429</v>
      </c>
      <c r="G307">
        <f t="shared" si="8"/>
        <v>13429</v>
      </c>
      <c r="H307" s="19">
        <v>-1</v>
      </c>
      <c r="I307" s="33">
        <f t="shared" si="9"/>
        <v>0</v>
      </c>
    </row>
    <row r="308" spans="1:9">
      <c r="A308">
        <v>706060</v>
      </c>
      <c r="B308" s="21" t="s">
        <v>100</v>
      </c>
      <c r="C308" s="32">
        <v>42978</v>
      </c>
      <c r="D308" t="s">
        <v>364</v>
      </c>
      <c r="E308">
        <v>0</v>
      </c>
      <c r="F308">
        <v>5485</v>
      </c>
      <c r="G308">
        <f t="shared" si="8"/>
        <v>5485</v>
      </c>
      <c r="H308" s="19">
        <v>-1</v>
      </c>
      <c r="I308" s="33">
        <f t="shared" si="9"/>
        <v>0</v>
      </c>
    </row>
    <row r="309" spans="1:9">
      <c r="A309">
        <v>706080</v>
      </c>
      <c r="B309" s="21" t="s">
        <v>102</v>
      </c>
      <c r="C309" s="32">
        <v>42978</v>
      </c>
      <c r="D309" t="s">
        <v>364</v>
      </c>
      <c r="E309">
        <v>0</v>
      </c>
      <c r="F309">
        <v>700</v>
      </c>
      <c r="G309">
        <f t="shared" si="8"/>
        <v>700</v>
      </c>
      <c r="H309" s="19">
        <v>-1</v>
      </c>
      <c r="I309" s="33">
        <f t="shared" si="9"/>
        <v>0</v>
      </c>
    </row>
    <row r="310" spans="1:9">
      <c r="A310">
        <v>706090</v>
      </c>
      <c r="B310" s="21" t="s">
        <v>103</v>
      </c>
      <c r="C310" s="32">
        <v>42978</v>
      </c>
      <c r="D310" t="s">
        <v>364</v>
      </c>
      <c r="E310">
        <v>0</v>
      </c>
      <c r="F310">
        <v>943</v>
      </c>
      <c r="G310">
        <f t="shared" si="8"/>
        <v>943</v>
      </c>
      <c r="H310" s="19">
        <v>0</v>
      </c>
      <c r="I310" s="33">
        <f t="shared" si="9"/>
        <v>943</v>
      </c>
    </row>
    <row r="311" spans="1:9">
      <c r="A311">
        <v>706100</v>
      </c>
      <c r="B311" s="21" t="s">
        <v>104</v>
      </c>
      <c r="C311" s="32">
        <v>42978</v>
      </c>
      <c r="D311" t="s">
        <v>364</v>
      </c>
      <c r="E311">
        <v>0</v>
      </c>
      <c r="F311">
        <v>256</v>
      </c>
      <c r="G311">
        <f t="shared" si="8"/>
        <v>256</v>
      </c>
      <c r="H311" s="19">
        <v>-0.3</v>
      </c>
      <c r="I311" s="33">
        <f t="shared" si="9"/>
        <v>179.2</v>
      </c>
    </row>
    <row r="312" spans="1:9">
      <c r="A312" s="54">
        <v>708110</v>
      </c>
      <c r="B312" s="55" t="s">
        <v>107</v>
      </c>
      <c r="C312" s="56">
        <v>42675</v>
      </c>
      <c r="D312" s="48" t="s">
        <v>403</v>
      </c>
      <c r="E312" s="48"/>
      <c r="F312" s="48"/>
      <c r="G312" s="48"/>
      <c r="H312" s="57"/>
      <c r="I312" s="58">
        <v>2317</v>
      </c>
    </row>
    <row r="313" spans="1:9">
      <c r="A313">
        <v>708140</v>
      </c>
      <c r="B313" s="21" t="s">
        <v>110</v>
      </c>
      <c r="C313" s="32">
        <v>42943</v>
      </c>
      <c r="D313" t="s">
        <v>366</v>
      </c>
      <c r="E313">
        <v>0</v>
      </c>
      <c r="F313">
        <v>399</v>
      </c>
      <c r="G313">
        <f t="shared" si="8"/>
        <v>399</v>
      </c>
      <c r="H313" s="19">
        <v>0</v>
      </c>
      <c r="I313" s="33">
        <f t="shared" si="9"/>
        <v>399</v>
      </c>
    </row>
    <row r="314" spans="1:9">
      <c r="A314">
        <v>708150</v>
      </c>
      <c r="B314" s="21" t="s">
        <v>111</v>
      </c>
      <c r="C314" s="32">
        <v>42907</v>
      </c>
      <c r="D314" t="s">
        <v>367</v>
      </c>
      <c r="E314">
        <v>0</v>
      </c>
      <c r="F314">
        <v>1350</v>
      </c>
      <c r="G314">
        <f t="shared" si="8"/>
        <v>1350</v>
      </c>
      <c r="H314" s="19">
        <v>0</v>
      </c>
      <c r="I314" s="33">
        <f t="shared" si="9"/>
        <v>1350</v>
      </c>
    </row>
    <row r="315" spans="1:9">
      <c r="A315">
        <v>708210</v>
      </c>
      <c r="B315" s="21" t="s">
        <v>113</v>
      </c>
      <c r="C315" s="32">
        <v>42871</v>
      </c>
      <c r="D315" t="s">
        <v>368</v>
      </c>
      <c r="E315">
        <v>0</v>
      </c>
      <c r="F315">
        <v>4310</v>
      </c>
      <c r="G315">
        <f t="shared" si="8"/>
        <v>4310</v>
      </c>
      <c r="H315" s="19">
        <v>0</v>
      </c>
      <c r="I315" s="33">
        <f t="shared" si="9"/>
        <v>4310</v>
      </c>
    </row>
    <row r="316" spans="1:9">
      <c r="A316">
        <v>708220</v>
      </c>
      <c r="B316" s="21" t="s">
        <v>114</v>
      </c>
      <c r="C316" s="32">
        <v>42965</v>
      </c>
      <c r="D316" t="s">
        <v>369</v>
      </c>
      <c r="E316">
        <v>0</v>
      </c>
      <c r="F316">
        <v>462</v>
      </c>
      <c r="G316">
        <f t="shared" si="8"/>
        <v>462</v>
      </c>
      <c r="H316" s="19">
        <v>0</v>
      </c>
      <c r="I316" s="33">
        <f t="shared" si="9"/>
        <v>462</v>
      </c>
    </row>
    <row r="317" spans="1:9">
      <c r="A317">
        <v>708220</v>
      </c>
      <c r="B317" s="21" t="s">
        <v>114</v>
      </c>
      <c r="C317" s="32">
        <v>42965</v>
      </c>
      <c r="D317" t="s">
        <v>369</v>
      </c>
      <c r="E317">
        <v>0</v>
      </c>
      <c r="F317">
        <v>1030</v>
      </c>
      <c r="G317">
        <f t="shared" si="8"/>
        <v>1030</v>
      </c>
      <c r="H317" s="19">
        <v>0</v>
      </c>
      <c r="I317" s="33">
        <f t="shared" si="9"/>
        <v>1030</v>
      </c>
    </row>
    <row r="318" spans="1:9">
      <c r="A318">
        <v>708220</v>
      </c>
      <c r="B318" s="21" t="s">
        <v>114</v>
      </c>
      <c r="C318" s="32">
        <v>42965</v>
      </c>
      <c r="D318" t="s">
        <v>369</v>
      </c>
      <c r="E318">
        <v>0</v>
      </c>
      <c r="F318">
        <v>1319</v>
      </c>
      <c r="G318">
        <f t="shared" si="8"/>
        <v>1319</v>
      </c>
      <c r="H318" s="19">
        <v>0</v>
      </c>
      <c r="I318" s="33">
        <f t="shared" si="9"/>
        <v>1319</v>
      </c>
    </row>
    <row r="319" spans="1:9">
      <c r="A319">
        <v>708230</v>
      </c>
      <c r="B319" s="21" t="s">
        <v>115</v>
      </c>
      <c r="C319" s="32">
        <v>42767</v>
      </c>
      <c r="D319" t="s">
        <v>370</v>
      </c>
      <c r="E319">
        <v>0</v>
      </c>
      <c r="F319">
        <v>127</v>
      </c>
      <c r="G319">
        <f t="shared" si="8"/>
        <v>127</v>
      </c>
      <c r="H319" s="19">
        <v>0</v>
      </c>
      <c r="I319" s="33">
        <f t="shared" si="9"/>
        <v>127</v>
      </c>
    </row>
    <row r="320" spans="1:9">
      <c r="A320">
        <v>708230</v>
      </c>
      <c r="B320" s="21" t="s">
        <v>115</v>
      </c>
      <c r="C320" s="32">
        <v>42965</v>
      </c>
      <c r="D320" t="s">
        <v>371</v>
      </c>
      <c r="E320">
        <v>0</v>
      </c>
      <c r="F320">
        <v>237</v>
      </c>
      <c r="G320">
        <f t="shared" si="8"/>
        <v>237</v>
      </c>
      <c r="H320" s="19">
        <v>0</v>
      </c>
      <c r="I320" s="33">
        <f t="shared" si="9"/>
        <v>237</v>
      </c>
    </row>
    <row r="321" spans="1:9">
      <c r="A321">
        <v>708240</v>
      </c>
      <c r="B321" s="21" t="s">
        <v>116</v>
      </c>
      <c r="C321" s="32">
        <v>42943</v>
      </c>
      <c r="D321" t="s">
        <v>372</v>
      </c>
      <c r="E321">
        <v>0</v>
      </c>
      <c r="F321">
        <v>195</v>
      </c>
      <c r="G321">
        <f t="shared" si="8"/>
        <v>195</v>
      </c>
      <c r="H321" s="19">
        <v>0</v>
      </c>
      <c r="I321" s="33">
        <f t="shared" si="9"/>
        <v>195</v>
      </c>
    </row>
    <row r="322" spans="1:9">
      <c r="A322">
        <v>708250</v>
      </c>
      <c r="B322" s="21" t="s">
        <v>117</v>
      </c>
      <c r="C322" s="32">
        <v>42709</v>
      </c>
      <c r="D322" t="s">
        <v>373</v>
      </c>
      <c r="E322">
        <v>0</v>
      </c>
      <c r="F322">
        <v>1026</v>
      </c>
      <c r="G322">
        <f t="shared" si="8"/>
        <v>1026</v>
      </c>
      <c r="H322" s="19">
        <v>0</v>
      </c>
      <c r="I322" s="33">
        <f t="shared" si="9"/>
        <v>1026</v>
      </c>
    </row>
    <row r="323" spans="1:9">
      <c r="A323">
        <v>709100</v>
      </c>
      <c r="B323" s="21" t="s">
        <v>118</v>
      </c>
      <c r="C323" s="32">
        <v>42978</v>
      </c>
      <c r="D323" t="s">
        <v>364</v>
      </c>
      <c r="E323">
        <v>634.42999999999995</v>
      </c>
      <c r="F323">
        <v>0</v>
      </c>
      <c r="G323">
        <f t="shared" ref="G323:G344" si="10">F323-E323</f>
        <v>-634.42999999999995</v>
      </c>
      <c r="H323" s="19">
        <v>-1</v>
      </c>
      <c r="I323" s="33">
        <f t="shared" ref="I323:I344" si="11">G323+(G323*H323)</f>
        <v>0</v>
      </c>
    </row>
    <row r="324" spans="1:9">
      <c r="A324">
        <v>740100</v>
      </c>
      <c r="B324" s="21" t="s">
        <v>26</v>
      </c>
      <c r="C324" s="32">
        <v>42627</v>
      </c>
      <c r="D324" t="s">
        <v>27</v>
      </c>
      <c r="E324">
        <v>0</v>
      </c>
      <c r="F324">
        <v>8000</v>
      </c>
      <c r="G324">
        <f t="shared" si="10"/>
        <v>8000</v>
      </c>
      <c r="H324" s="19">
        <v>0</v>
      </c>
      <c r="I324" s="33">
        <f t="shared" si="11"/>
        <v>8000</v>
      </c>
    </row>
    <row r="325" spans="1:9">
      <c r="A325">
        <v>740100</v>
      </c>
      <c r="B325" s="21" t="s">
        <v>26</v>
      </c>
      <c r="C325" s="32">
        <v>42884</v>
      </c>
      <c r="D325" t="s">
        <v>374</v>
      </c>
      <c r="E325">
        <v>0</v>
      </c>
      <c r="F325">
        <v>8000</v>
      </c>
      <c r="G325">
        <f t="shared" si="10"/>
        <v>8000</v>
      </c>
      <c r="H325" s="19">
        <v>0</v>
      </c>
      <c r="I325" s="33">
        <f t="shared" si="11"/>
        <v>8000</v>
      </c>
    </row>
    <row r="326" spans="1:9">
      <c r="A326">
        <v>740200</v>
      </c>
      <c r="B326" s="21" t="s">
        <v>119</v>
      </c>
      <c r="C326" s="32">
        <v>42836</v>
      </c>
      <c r="D326" t="s">
        <v>376</v>
      </c>
      <c r="E326">
        <v>0</v>
      </c>
      <c r="F326">
        <v>2814</v>
      </c>
      <c r="G326">
        <f t="shared" si="10"/>
        <v>2814</v>
      </c>
      <c r="H326" s="19">
        <v>0</v>
      </c>
      <c r="I326" s="33">
        <f t="shared" si="11"/>
        <v>2814</v>
      </c>
    </row>
    <row r="327" spans="1:9">
      <c r="A327">
        <v>740200</v>
      </c>
      <c r="B327" s="21" t="s">
        <v>119</v>
      </c>
      <c r="C327" s="32">
        <v>42823</v>
      </c>
      <c r="D327" t="s">
        <v>375</v>
      </c>
      <c r="E327">
        <v>0</v>
      </c>
      <c r="F327">
        <v>3233</v>
      </c>
      <c r="G327">
        <f t="shared" si="10"/>
        <v>3233</v>
      </c>
      <c r="H327" s="19">
        <v>0</v>
      </c>
      <c r="I327" s="33">
        <f t="shared" si="11"/>
        <v>3233</v>
      </c>
    </row>
    <row r="328" spans="1:9">
      <c r="A328">
        <v>740320</v>
      </c>
      <c r="B328" s="21" t="s">
        <v>122</v>
      </c>
      <c r="C328" s="32">
        <v>42633</v>
      </c>
      <c r="D328" t="s">
        <v>377</v>
      </c>
      <c r="E328">
        <v>0</v>
      </c>
      <c r="F328">
        <v>2000</v>
      </c>
      <c r="G328">
        <f t="shared" si="10"/>
        <v>2000</v>
      </c>
      <c r="H328" s="19">
        <v>0</v>
      </c>
      <c r="I328" s="33">
        <f t="shared" si="11"/>
        <v>2000</v>
      </c>
    </row>
    <row r="329" spans="1:9">
      <c r="A329">
        <v>756000</v>
      </c>
      <c r="B329" s="21" t="s">
        <v>124</v>
      </c>
      <c r="C329" s="32">
        <v>42647</v>
      </c>
      <c r="D329" t="s">
        <v>378</v>
      </c>
      <c r="E329">
        <v>80</v>
      </c>
      <c r="F329">
        <v>0</v>
      </c>
      <c r="G329">
        <f t="shared" si="10"/>
        <v>-80</v>
      </c>
      <c r="H329" s="19">
        <v>-1</v>
      </c>
      <c r="I329" s="33">
        <f t="shared" si="11"/>
        <v>0</v>
      </c>
    </row>
    <row r="330" spans="1:9">
      <c r="A330">
        <v>756000</v>
      </c>
      <c r="B330" s="21" t="s">
        <v>124</v>
      </c>
      <c r="C330" s="32">
        <v>42737</v>
      </c>
      <c r="D330" t="s">
        <v>381</v>
      </c>
      <c r="E330">
        <v>60</v>
      </c>
      <c r="F330">
        <v>0</v>
      </c>
      <c r="G330">
        <f t="shared" si="10"/>
        <v>-60</v>
      </c>
      <c r="H330" s="19">
        <v>-1</v>
      </c>
      <c r="I330" s="33">
        <f t="shared" si="11"/>
        <v>0</v>
      </c>
    </row>
    <row r="331" spans="1:9">
      <c r="A331">
        <v>756000</v>
      </c>
      <c r="B331" s="21" t="s">
        <v>124</v>
      </c>
      <c r="C331" s="32">
        <v>42664</v>
      </c>
      <c r="D331" t="s">
        <v>379</v>
      </c>
      <c r="E331">
        <v>67.5</v>
      </c>
      <c r="F331">
        <v>0</v>
      </c>
      <c r="G331">
        <f t="shared" si="10"/>
        <v>-67.5</v>
      </c>
      <c r="H331" s="19">
        <v>-1</v>
      </c>
      <c r="I331" s="33">
        <f t="shared" si="11"/>
        <v>0</v>
      </c>
    </row>
    <row r="332" spans="1:9">
      <c r="A332">
        <v>756000</v>
      </c>
      <c r="B332" s="21" t="s">
        <v>124</v>
      </c>
      <c r="C332" s="32">
        <v>42667</v>
      </c>
      <c r="D332" t="s">
        <v>380</v>
      </c>
      <c r="E332">
        <v>70</v>
      </c>
      <c r="F332">
        <v>0</v>
      </c>
      <c r="G332">
        <f t="shared" si="10"/>
        <v>-70</v>
      </c>
      <c r="H332" s="19">
        <v>-1</v>
      </c>
      <c r="I332" s="33">
        <f t="shared" si="11"/>
        <v>0</v>
      </c>
    </row>
    <row r="333" spans="1:9">
      <c r="A333">
        <v>756000</v>
      </c>
      <c r="B333" s="21" t="s">
        <v>124</v>
      </c>
      <c r="C333" s="32">
        <v>42794</v>
      </c>
      <c r="D333" t="s">
        <v>382</v>
      </c>
      <c r="E333">
        <v>0</v>
      </c>
      <c r="F333">
        <v>140</v>
      </c>
      <c r="G333">
        <f t="shared" si="10"/>
        <v>140</v>
      </c>
      <c r="H333" s="19">
        <v>-1</v>
      </c>
      <c r="I333" s="33">
        <f t="shared" si="11"/>
        <v>0</v>
      </c>
    </row>
    <row r="334" spans="1:9">
      <c r="A334">
        <v>756000</v>
      </c>
      <c r="B334" s="21" t="s">
        <v>124</v>
      </c>
      <c r="C334" s="32">
        <v>42978</v>
      </c>
      <c r="D334" t="s">
        <v>364</v>
      </c>
      <c r="E334">
        <v>0</v>
      </c>
      <c r="F334">
        <v>49531.5</v>
      </c>
      <c r="G334">
        <f t="shared" si="10"/>
        <v>49531.5</v>
      </c>
      <c r="H334" s="19">
        <v>-1</v>
      </c>
      <c r="I334" s="33">
        <f t="shared" si="11"/>
        <v>0</v>
      </c>
    </row>
    <row r="335" spans="1:9">
      <c r="A335">
        <v>756010</v>
      </c>
      <c r="B335" s="21" t="s">
        <v>125</v>
      </c>
      <c r="C335" s="32">
        <v>42978</v>
      </c>
      <c r="D335" t="s">
        <v>364</v>
      </c>
      <c r="E335">
        <v>0</v>
      </c>
      <c r="F335">
        <v>1320</v>
      </c>
      <c r="G335">
        <f t="shared" si="10"/>
        <v>1320</v>
      </c>
      <c r="H335" s="19">
        <v>-1</v>
      </c>
      <c r="I335" s="33">
        <f t="shared" si="11"/>
        <v>0</v>
      </c>
    </row>
    <row r="336" spans="1:9">
      <c r="A336">
        <v>761000</v>
      </c>
      <c r="B336" s="21" t="s">
        <v>126</v>
      </c>
      <c r="C336" s="32">
        <v>42735</v>
      </c>
      <c r="D336" t="s">
        <v>383</v>
      </c>
      <c r="E336">
        <v>0</v>
      </c>
      <c r="F336">
        <v>278.39</v>
      </c>
      <c r="G336">
        <f t="shared" si="10"/>
        <v>278.39</v>
      </c>
      <c r="H336" s="19">
        <v>0</v>
      </c>
      <c r="I336" s="33">
        <f t="shared" si="11"/>
        <v>278.39</v>
      </c>
    </row>
    <row r="337" spans="1:9">
      <c r="A337">
        <v>770000</v>
      </c>
      <c r="B337" s="21" t="s">
        <v>127</v>
      </c>
      <c r="C337" s="32">
        <v>42614</v>
      </c>
      <c r="D337" t="s">
        <v>384</v>
      </c>
      <c r="E337">
        <v>0</v>
      </c>
      <c r="F337">
        <v>367.6</v>
      </c>
      <c r="G337">
        <f t="shared" si="10"/>
        <v>367.6</v>
      </c>
      <c r="H337" s="19">
        <v>0</v>
      </c>
      <c r="I337" s="33">
        <f t="shared" si="11"/>
        <v>367.6</v>
      </c>
    </row>
    <row r="338" spans="1:9">
      <c r="A338">
        <v>770000</v>
      </c>
      <c r="B338" s="21" t="s">
        <v>127</v>
      </c>
      <c r="C338" s="32">
        <v>42615</v>
      </c>
      <c r="D338" t="s">
        <v>385</v>
      </c>
      <c r="E338">
        <v>0</v>
      </c>
      <c r="F338">
        <v>42.5</v>
      </c>
      <c r="G338">
        <f t="shared" si="10"/>
        <v>42.5</v>
      </c>
      <c r="H338" s="19">
        <v>0</v>
      </c>
      <c r="I338" s="33">
        <f t="shared" si="11"/>
        <v>42.5</v>
      </c>
    </row>
    <row r="339" spans="1:9">
      <c r="A339">
        <v>770000</v>
      </c>
      <c r="B339" s="21" t="s">
        <v>127</v>
      </c>
      <c r="C339" s="32">
        <v>42717</v>
      </c>
      <c r="D339" t="s">
        <v>388</v>
      </c>
      <c r="E339">
        <v>0</v>
      </c>
      <c r="F339">
        <v>360</v>
      </c>
      <c r="G339">
        <f t="shared" si="10"/>
        <v>360</v>
      </c>
      <c r="H339" s="19">
        <v>0</v>
      </c>
      <c r="I339" s="33">
        <f t="shared" si="11"/>
        <v>360</v>
      </c>
    </row>
    <row r="340" spans="1:9">
      <c r="A340">
        <v>770000</v>
      </c>
      <c r="B340" s="21" t="s">
        <v>127</v>
      </c>
      <c r="C340" s="32">
        <v>42689</v>
      </c>
      <c r="D340" t="s">
        <v>387</v>
      </c>
      <c r="E340">
        <v>0</v>
      </c>
      <c r="F340">
        <v>500</v>
      </c>
      <c r="G340">
        <f t="shared" si="10"/>
        <v>500</v>
      </c>
      <c r="H340" s="19">
        <v>-1</v>
      </c>
      <c r="I340" s="33">
        <f t="shared" si="11"/>
        <v>0</v>
      </c>
    </row>
    <row r="341" spans="1:9">
      <c r="A341">
        <v>770000</v>
      </c>
      <c r="B341" s="21" t="s">
        <v>127</v>
      </c>
      <c r="C341" s="32">
        <v>42664</v>
      </c>
      <c r="D341" t="s">
        <v>386</v>
      </c>
      <c r="E341">
        <v>0</v>
      </c>
      <c r="F341">
        <v>24</v>
      </c>
      <c r="G341">
        <f t="shared" si="10"/>
        <v>24</v>
      </c>
      <c r="H341" s="19">
        <v>0</v>
      </c>
      <c r="I341" s="33">
        <f t="shared" si="11"/>
        <v>24</v>
      </c>
    </row>
    <row r="342" spans="1:9">
      <c r="A342">
        <v>770000</v>
      </c>
      <c r="B342" s="21" t="s">
        <v>127</v>
      </c>
      <c r="C342" s="32">
        <v>42794</v>
      </c>
      <c r="D342" t="s">
        <v>389</v>
      </c>
      <c r="E342">
        <v>0</v>
      </c>
      <c r="F342">
        <v>2280.83</v>
      </c>
      <c r="G342">
        <f t="shared" si="10"/>
        <v>2280.83</v>
      </c>
      <c r="H342" s="19">
        <v>0</v>
      </c>
      <c r="I342" s="33">
        <f t="shared" si="11"/>
        <v>2280.83</v>
      </c>
    </row>
    <row r="343" spans="1:9">
      <c r="A343">
        <v>770000</v>
      </c>
      <c r="B343" s="21" t="s">
        <v>127</v>
      </c>
      <c r="C343" s="32">
        <v>42916</v>
      </c>
      <c r="D343" t="s">
        <v>390</v>
      </c>
      <c r="E343">
        <v>0</v>
      </c>
      <c r="F343">
        <v>500</v>
      </c>
      <c r="G343">
        <f t="shared" si="10"/>
        <v>500</v>
      </c>
      <c r="H343" s="19">
        <v>-1</v>
      </c>
      <c r="I343" s="33">
        <f t="shared" si="11"/>
        <v>0</v>
      </c>
    </row>
    <row r="344" spans="1:9">
      <c r="A344">
        <v>770000</v>
      </c>
      <c r="B344" s="21" t="s">
        <v>127</v>
      </c>
      <c r="C344" s="32">
        <v>42978</v>
      </c>
      <c r="D344" t="s">
        <v>391</v>
      </c>
      <c r="E344">
        <v>0</v>
      </c>
      <c r="F344">
        <v>1858.61</v>
      </c>
      <c r="G344">
        <f t="shared" si="10"/>
        <v>1858.61</v>
      </c>
      <c r="H344" s="19">
        <v>0</v>
      </c>
      <c r="I344" s="33">
        <f t="shared" si="11"/>
        <v>1858.61</v>
      </c>
    </row>
  </sheetData>
  <sortState ref="A1:H342">
    <sortCondition ref="A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70"/>
  <sheetViews>
    <sheetView tabSelected="1" workbookViewId="0">
      <selection activeCell="H22" sqref="H22"/>
    </sheetView>
  </sheetViews>
  <sheetFormatPr baseColWidth="10" defaultRowHeight="15"/>
  <cols>
    <col min="1" max="1" width="17.28515625" style="27" customWidth="1"/>
    <col min="3" max="3" width="33.7109375" customWidth="1"/>
    <col min="4" max="4" width="13.140625" style="25" customWidth="1"/>
    <col min="15" max="15" width="11.42578125" style="26"/>
  </cols>
  <sheetData>
    <row r="1" spans="1:17">
      <c r="P1" s="34"/>
      <c r="Q1" s="34"/>
    </row>
    <row r="2" spans="1:17">
      <c r="B2" s="49" t="s">
        <v>392</v>
      </c>
      <c r="D2" s="31" t="s">
        <v>83</v>
      </c>
      <c r="E2" s="18" t="s">
        <v>84</v>
      </c>
      <c r="F2" s="18" t="s">
        <v>85</v>
      </c>
      <c r="G2" s="18" t="s">
        <v>86</v>
      </c>
      <c r="H2" s="18" t="s">
        <v>87</v>
      </c>
      <c r="I2" s="18" t="s">
        <v>88</v>
      </c>
      <c r="J2" s="18" t="s">
        <v>89</v>
      </c>
      <c r="K2" s="18" t="s">
        <v>90</v>
      </c>
      <c r="L2" s="18" t="s">
        <v>91</v>
      </c>
      <c r="M2" s="18" t="s">
        <v>92</v>
      </c>
      <c r="N2" s="18" t="s">
        <v>93</v>
      </c>
      <c r="O2" s="35" t="s">
        <v>94</v>
      </c>
    </row>
    <row r="3" spans="1:17">
      <c r="B3" s="20"/>
      <c r="C3" s="20"/>
    </row>
    <row r="4" spans="1:17">
      <c r="A4" s="28">
        <v>706010</v>
      </c>
      <c r="B4" s="21" t="s">
        <v>95</v>
      </c>
      <c r="C4" s="22"/>
      <c r="D4" s="26">
        <f>SUMPRODUCT((Feuil1!$C:$C&gt;=DATEVALUE("01/09/2016"))*((Feuil1!$C:$C&lt;=DATEVALUE("30/09/2016"))*(Feuil1!$A:$A=$A4)*Feuil1!$I:$I))</f>
        <v>0</v>
      </c>
      <c r="E4" s="26">
        <f>SUMPRODUCT((Feuil1!$C:$C&gt;=DATEVALUE("01/10/2016"))*((Feuil1!$C:$C&lt;=DATEVALUE("31/10/2016"))*(Feuil1!$A:$A=$A4)*Feuil1!$I:$I))</f>
        <v>0</v>
      </c>
      <c r="F4" s="26">
        <f>SUMPRODUCT((Feuil1!$C:$C&gt;=DATEVALUE("01/11/2016"))*((Feuil1!$C:$C&lt;=DATEVALUE("30/11/2016"))*(Feuil1!$A:$A=$A4)*Feuil1!$I:$I))</f>
        <v>0</v>
      </c>
      <c r="G4" s="26">
        <f>SUMPRODUCT((Feuil1!$C:$C&gt;=DATEVALUE("01/12/2016"))*((Feuil1!$C:$C&lt;=DATEVALUE("31/12/2016"))*(Feuil1!$A:$A=$A4)*Feuil1!$I:$I))</f>
        <v>0</v>
      </c>
      <c r="H4" s="26">
        <f>SUMPRODUCT((Feuil1!$C:$C&gt;=DATEVALUE("01/01/2017"))*((Feuil1!$C:$C&lt;=DATEVALUE("31/01/2017"))*(Feuil1!$A:$A=$A4)*Feuil1!$I:$I))</f>
        <v>0</v>
      </c>
      <c r="I4" s="26">
        <f>SUMPRODUCT((Feuil1!$C:$C&gt;=DATEVALUE("01/02/2017"))*((Feuil1!$C:$C&lt;=DATEVALUE("28/02/2017"))*(Feuil1!$A:$A=$A4)*Feuil1!$I:$I))</f>
        <v>0</v>
      </c>
      <c r="J4" s="26">
        <f>SUMPRODUCT((Feuil1!$C:$C&gt;=DATEVALUE("01/03/2017"))*((Feuil1!$C:$C&lt;=DATEVALUE("31/03/2017"))*(Feuil1!$A:$A=$A4)*Feuil1!$I:$I))</f>
        <v>0</v>
      </c>
      <c r="K4" s="26">
        <f>SUMPRODUCT((Feuil1!$C:$C&gt;=DATEVALUE("01/04/2017"))*((Feuil1!$C:$C&lt;=DATEVALUE("30/04/2017"))*(Feuil1!$A:$A=$A4)*Feuil1!$I:$I))</f>
        <v>0</v>
      </c>
      <c r="L4" s="26">
        <f>SUMPRODUCT((Feuil1!$C:$C&gt;=DATEVALUE("01/05/2017"))*((Feuil1!$C:$C&lt;=DATEVALUE("31/05/2017"))*(Feuil1!$A:$A=$A4)*Feuil1!$I:$I))</f>
        <v>0</v>
      </c>
      <c r="M4" s="26">
        <f>SUMPRODUCT((Feuil1!$C:$C&gt;=DATEVALUE("01/06/2017"))*((Feuil1!$C:$C&lt;=DATEVALUE("30/06/2017"))*(Feuil1!$A:$A=$A4)*Feuil1!$I:$I))</f>
        <v>1190</v>
      </c>
      <c r="N4" s="26">
        <f>SUMPRODUCT((Feuil1!$C:$C&gt;=DATEVALUE("01/07/2017"))*((Feuil1!$C:$C&lt;=DATEVALUE("31/07/2017"))*(Feuil1!$A:$A=$A4)*Feuil1!$I:$I))</f>
        <v>-70</v>
      </c>
      <c r="O4" s="26">
        <f>SUMPRODUCT((Feuil1!$C:$C&gt;=DATEVALUE("01/08/2017"))*((Feuil1!$C:$C&lt;=DATEVALUE("31/08/2017"))*(Feuil1!$A:$A=$A4)*Feuil1!$I:$I))</f>
        <v>5788</v>
      </c>
    </row>
    <row r="5" spans="1:17">
      <c r="A5" s="28">
        <v>706020</v>
      </c>
      <c r="B5" s="21" t="s">
        <v>96</v>
      </c>
      <c r="C5" s="22"/>
      <c r="D5" s="26">
        <f>SUMPRODUCT((Feuil1!$C:$C&gt;=DATEVALUE("01/09/2016"))*((Feuil1!$C:$C&lt;=DATEVALUE("30/09/2016"))*(Feuil1!$A:$A=$A5)*Feuil1!$I:$I))</f>
        <v>0</v>
      </c>
      <c r="E5" s="26">
        <f>SUMPRODUCT((Feuil1!$C:$C&gt;=DATEVALUE("01/10/2016"))*((Feuil1!$C:$C&lt;=DATEVALUE("31/10/2016"))*(Feuil1!$A:$A=$A5)*Feuil1!$I:$I))</f>
        <v>0</v>
      </c>
      <c r="F5" s="26">
        <f>SUMPRODUCT((Feuil1!$C:$C&gt;=DATEVALUE("01/11/2016"))*((Feuil1!$C:$C&lt;=DATEVALUE("30/11/2016"))*(Feuil1!$A:$A=$A5)*Feuil1!$I:$I))</f>
        <v>0</v>
      </c>
      <c r="G5" s="26">
        <f>SUMPRODUCT((Feuil1!$C:$C&gt;=DATEVALUE("01/12/2016"))*((Feuil1!$C:$C&lt;=DATEVALUE("31/12/2016"))*(Feuil1!$A:$A=$A5)*Feuil1!$I:$I))</f>
        <v>0</v>
      </c>
      <c r="H5" s="26">
        <f>SUMPRODUCT((Feuil1!$C:$C&gt;=DATEVALUE("01/01/2017"))*((Feuil1!$C:$C&lt;=DATEVALUE("31/01/2017"))*(Feuil1!$A:$A=$A5)*Feuil1!$I:$I))</f>
        <v>0</v>
      </c>
      <c r="I5" s="26">
        <f>SUMPRODUCT((Feuil1!$C:$C&gt;=DATEVALUE("01/02/2017"))*((Feuil1!$C:$C&lt;=DATEVALUE("28/02/2017"))*(Feuil1!$A:$A=$A5)*Feuil1!$I:$I))</f>
        <v>0</v>
      </c>
      <c r="J5" s="26">
        <f>SUMPRODUCT((Feuil1!$C:$C&gt;=DATEVALUE("01/03/2017"))*((Feuil1!$C:$C&lt;=DATEVALUE("31/03/2017"))*(Feuil1!$A:$A=$A5)*Feuil1!$I:$I))</f>
        <v>0</v>
      </c>
      <c r="K5" s="26">
        <f>SUMPRODUCT((Feuil1!$C:$C&gt;=DATEVALUE("01/04/2017"))*((Feuil1!$C:$C&lt;=DATEVALUE("30/04/2017"))*(Feuil1!$A:$A=$A5)*Feuil1!$I:$I))</f>
        <v>0</v>
      </c>
      <c r="L5" s="26">
        <f>SUMPRODUCT((Feuil1!$C:$C&gt;=DATEVALUE("01/05/2017"))*((Feuil1!$C:$C&lt;=DATEVALUE("31/05/2017"))*(Feuil1!$A:$A=$A5)*Feuil1!$I:$I))</f>
        <v>0</v>
      </c>
      <c r="M5" s="26">
        <f>SUMPRODUCT((Feuil1!$C:$C&gt;=DATEVALUE("01/06/2017"))*((Feuil1!$C:$C&lt;=DATEVALUE("30/06/2017"))*(Feuil1!$A:$A=$A5)*Feuil1!$I:$I))</f>
        <v>0</v>
      </c>
      <c r="N5" s="26">
        <f>SUMPRODUCT((Feuil1!$C:$C&gt;=DATEVALUE("01/07/2017"))*((Feuil1!$C:$C&lt;=DATEVALUE("31/07/2017"))*(Feuil1!$A:$A=$A5)*Feuil1!$I:$I))</f>
        <v>0</v>
      </c>
      <c r="O5" s="26">
        <f>SUMPRODUCT((Feuil1!$C:$C&gt;=DATEVALUE("01/08/2017"))*((Feuil1!$C:$C&lt;=DATEVALUE("31/08/2017"))*(Feuil1!$A:$A=$A5)*Feuil1!$I:$I))</f>
        <v>0</v>
      </c>
    </row>
    <row r="6" spans="1:17">
      <c r="A6" s="28">
        <v>706030</v>
      </c>
      <c r="B6" s="21" t="s">
        <v>97</v>
      </c>
      <c r="C6" s="22"/>
      <c r="D6" s="26">
        <f>SUMPRODUCT((Feuil1!$C:$C&gt;=DATEVALUE("01/09/2016"))*((Feuil1!$C:$C&lt;=DATEVALUE("30/09/2016"))*(Feuil1!$A:$A=$A6)*Feuil1!$I:$I))</f>
        <v>0</v>
      </c>
      <c r="E6" s="26">
        <f>SUMPRODUCT((Feuil1!$C:$C&gt;=DATEVALUE("01/10/2016"))*((Feuil1!$C:$C&lt;=DATEVALUE("31/10/2016"))*(Feuil1!$A:$A=$A6)*Feuil1!$I:$I))</f>
        <v>0</v>
      </c>
      <c r="F6" s="26">
        <f>SUMPRODUCT((Feuil1!$C:$C&gt;=DATEVALUE("01/11/2016"))*((Feuil1!$C:$C&lt;=DATEVALUE("30/11/2016"))*(Feuil1!$A:$A=$A6)*Feuil1!$I:$I))</f>
        <v>0</v>
      </c>
      <c r="G6" s="26">
        <f>SUMPRODUCT((Feuil1!$C:$C&gt;=DATEVALUE("01/12/2016"))*((Feuil1!$C:$C&lt;=DATEVALUE("31/12/2016"))*(Feuil1!$A:$A=$A6)*Feuil1!$I:$I))</f>
        <v>0</v>
      </c>
      <c r="H6" s="26">
        <f>SUMPRODUCT((Feuil1!$C:$C&gt;=DATEVALUE("01/01/2017"))*((Feuil1!$C:$C&lt;=DATEVALUE("31/01/2017"))*(Feuil1!$A:$A=$A6)*Feuil1!$I:$I))</f>
        <v>0</v>
      </c>
      <c r="I6" s="26">
        <f>SUMPRODUCT((Feuil1!$C:$C&gt;=DATEVALUE("01/02/2017"))*((Feuil1!$C:$C&lt;=DATEVALUE("28/02/2017"))*(Feuil1!$A:$A=$A6)*Feuil1!$I:$I))</f>
        <v>0</v>
      </c>
      <c r="J6" s="26">
        <f>SUMPRODUCT((Feuil1!$C:$C&gt;=DATEVALUE("01/03/2017"))*((Feuil1!$C:$C&lt;=DATEVALUE("31/03/2017"))*(Feuil1!$A:$A=$A6)*Feuil1!$I:$I))</f>
        <v>0</v>
      </c>
      <c r="K6" s="26">
        <f>SUMPRODUCT((Feuil1!$C:$C&gt;=DATEVALUE("01/04/2017"))*((Feuil1!$C:$C&lt;=DATEVALUE("30/04/2017"))*(Feuil1!$A:$A=$A6)*Feuil1!$I:$I))</f>
        <v>0</v>
      </c>
      <c r="L6" s="26">
        <f>SUMPRODUCT((Feuil1!$C:$C&gt;=DATEVALUE("01/05/2017"))*((Feuil1!$C:$C&lt;=DATEVALUE("31/05/2017"))*(Feuil1!$A:$A=$A6)*Feuil1!$I:$I))</f>
        <v>0</v>
      </c>
      <c r="M6" s="26">
        <f>SUMPRODUCT((Feuil1!$C:$C&gt;=DATEVALUE("01/06/2017"))*((Feuil1!$C:$C&lt;=DATEVALUE("30/06/2017"))*(Feuil1!$A:$A=$A6)*Feuil1!$I:$I))</f>
        <v>0</v>
      </c>
      <c r="N6" s="26">
        <f>SUMPRODUCT((Feuil1!$C:$C&gt;=DATEVALUE("01/07/2017"))*((Feuil1!$C:$C&lt;=DATEVALUE("31/07/2017"))*(Feuil1!$A:$A=$A6)*Feuil1!$I:$I))</f>
        <v>0</v>
      </c>
      <c r="O6" s="26">
        <f>SUMPRODUCT((Feuil1!$C:$C&gt;=DATEVALUE("01/08/2017"))*((Feuil1!$C:$C&lt;=DATEVALUE("31/08/2017"))*(Feuil1!$A:$A=$A6)*Feuil1!$I:$I))</f>
        <v>0</v>
      </c>
    </row>
    <row r="7" spans="1:17">
      <c r="A7" s="28">
        <v>706040</v>
      </c>
      <c r="B7" s="21" t="s">
        <v>98</v>
      </c>
      <c r="C7" s="22"/>
      <c r="D7" s="26">
        <f>SUMPRODUCT((Feuil1!$C:$C&gt;=DATEVALUE("01/09/2016"))*((Feuil1!$C:$C&lt;=DATEVALUE("30/09/2016"))*(Feuil1!$A:$A=$A7)*Feuil1!$I:$I))</f>
        <v>0</v>
      </c>
      <c r="E7" s="26">
        <f>SUMPRODUCT((Feuil1!$C:$C&gt;=DATEVALUE("01/10/2016"))*((Feuil1!$C:$C&lt;=DATEVALUE("31/10/2016"))*(Feuil1!$A:$A=$A7)*Feuil1!$I:$I))</f>
        <v>0</v>
      </c>
      <c r="F7" s="26">
        <f>SUMPRODUCT((Feuil1!$C:$C&gt;=DATEVALUE("01/11/2016"))*((Feuil1!$C:$C&lt;=DATEVALUE("30/11/2016"))*(Feuil1!$A:$A=$A7)*Feuil1!$I:$I))</f>
        <v>0</v>
      </c>
      <c r="G7" s="26">
        <f>SUMPRODUCT((Feuil1!$C:$C&gt;=DATEVALUE("01/12/2016"))*((Feuil1!$C:$C&lt;=DATEVALUE("31/12/2016"))*(Feuil1!$A:$A=$A7)*Feuil1!$I:$I))</f>
        <v>0</v>
      </c>
      <c r="H7" s="26">
        <f>SUMPRODUCT((Feuil1!$C:$C&gt;=DATEVALUE("01/01/2017"))*((Feuil1!$C:$C&lt;=DATEVALUE("31/01/2017"))*(Feuil1!$A:$A=$A7)*Feuil1!$I:$I))</f>
        <v>0</v>
      </c>
      <c r="I7" s="26">
        <f>SUMPRODUCT((Feuil1!$C:$C&gt;=DATEVALUE("01/02/2017"))*((Feuil1!$C:$C&lt;=DATEVALUE("28/02/2017"))*(Feuil1!$A:$A=$A7)*Feuil1!$I:$I))</f>
        <v>0</v>
      </c>
      <c r="J7" s="26">
        <f>SUMPRODUCT((Feuil1!$C:$C&gt;=DATEVALUE("01/03/2017"))*((Feuil1!$C:$C&lt;=DATEVALUE("31/03/2017"))*(Feuil1!$A:$A=$A7)*Feuil1!$I:$I))</f>
        <v>0</v>
      </c>
      <c r="K7" s="26">
        <f>SUMPRODUCT((Feuil1!$C:$C&gt;=DATEVALUE("01/04/2017"))*((Feuil1!$C:$C&lt;=DATEVALUE("30/04/2017"))*(Feuil1!$A:$A=$A7)*Feuil1!$I:$I))</f>
        <v>0</v>
      </c>
      <c r="L7" s="26">
        <f>SUMPRODUCT((Feuil1!$C:$C&gt;=DATEVALUE("01/05/2017"))*((Feuil1!$C:$C&lt;=DATEVALUE("31/05/2017"))*(Feuil1!$A:$A=$A7)*Feuil1!$I:$I))</f>
        <v>0</v>
      </c>
      <c r="M7" s="26">
        <f>SUMPRODUCT((Feuil1!$C:$C&gt;=DATEVALUE("01/06/2017"))*((Feuil1!$C:$C&lt;=DATEVALUE("30/06/2017"))*(Feuil1!$A:$A=$A7)*Feuil1!$I:$I))</f>
        <v>0</v>
      </c>
      <c r="N7" s="26">
        <f>SUMPRODUCT((Feuil1!$C:$C&gt;=DATEVALUE("01/07/2017"))*((Feuil1!$C:$C&lt;=DATEVALUE("31/07/2017"))*(Feuil1!$A:$A=$A7)*Feuil1!$I:$I))</f>
        <v>0</v>
      </c>
      <c r="O7" s="26">
        <f>SUMPRODUCT((Feuil1!$C:$C&gt;=DATEVALUE("01/08/2017"))*((Feuil1!$C:$C&lt;=DATEVALUE("31/08/2017"))*(Feuil1!$A:$A=$A7)*Feuil1!$I:$I))</f>
        <v>0</v>
      </c>
    </row>
    <row r="8" spans="1:17">
      <c r="A8" s="28">
        <v>706050</v>
      </c>
      <c r="B8" s="21" t="s">
        <v>99</v>
      </c>
      <c r="C8" s="22"/>
      <c r="D8" s="26">
        <f>SUMPRODUCT((Feuil1!$C:$C&gt;=DATEVALUE("01/09/2016"))*((Feuil1!$C:$C&lt;=DATEVALUE("30/09/2016"))*(Feuil1!$A:$A=$A8)*Feuil1!$I:$I))</f>
        <v>0</v>
      </c>
      <c r="E8" s="26">
        <f>SUMPRODUCT((Feuil1!$C:$C&gt;=DATEVALUE("01/10/2016"))*((Feuil1!$C:$C&lt;=DATEVALUE("31/10/2016"))*(Feuil1!$A:$A=$A8)*Feuil1!$I:$I))</f>
        <v>0</v>
      </c>
      <c r="F8" s="26">
        <f>SUMPRODUCT((Feuil1!$C:$C&gt;=DATEVALUE("01/11/2016"))*((Feuil1!$C:$C&lt;=DATEVALUE("30/11/2016"))*(Feuil1!$A:$A=$A8)*Feuil1!$I:$I))</f>
        <v>0</v>
      </c>
      <c r="G8" s="26">
        <f>SUMPRODUCT((Feuil1!$C:$C&gt;=DATEVALUE("01/12/2016"))*((Feuil1!$C:$C&lt;=DATEVALUE("31/12/2016"))*(Feuil1!$A:$A=$A8)*Feuil1!$I:$I))</f>
        <v>0</v>
      </c>
      <c r="H8" s="26">
        <f>SUMPRODUCT((Feuil1!$C:$C&gt;=DATEVALUE("01/01/2017"))*((Feuil1!$C:$C&lt;=DATEVALUE("31/01/2017"))*(Feuil1!$A:$A=$A8)*Feuil1!$I:$I))</f>
        <v>0</v>
      </c>
      <c r="I8" s="26">
        <f>SUMPRODUCT((Feuil1!$C:$C&gt;=DATEVALUE("01/02/2017"))*((Feuil1!$C:$C&lt;=DATEVALUE("28/02/2017"))*(Feuil1!$A:$A=$A8)*Feuil1!$I:$I))</f>
        <v>0</v>
      </c>
      <c r="J8" s="26">
        <f>SUMPRODUCT((Feuil1!$C:$C&gt;=DATEVALUE("01/03/2017"))*((Feuil1!$C:$C&lt;=DATEVALUE("31/03/2017"))*(Feuil1!$A:$A=$A8)*Feuil1!$I:$I))</f>
        <v>0</v>
      </c>
      <c r="K8" s="26">
        <f>SUMPRODUCT((Feuil1!$C:$C&gt;=DATEVALUE("01/04/2017"))*((Feuil1!$C:$C&lt;=DATEVALUE("30/04/2017"))*(Feuil1!$A:$A=$A8)*Feuil1!$I:$I))</f>
        <v>0</v>
      </c>
      <c r="L8" s="26">
        <f>SUMPRODUCT((Feuil1!$C:$C&gt;=DATEVALUE("01/05/2017"))*((Feuil1!$C:$C&lt;=DATEVALUE("31/05/2017"))*(Feuil1!$A:$A=$A8)*Feuil1!$I:$I))</f>
        <v>0</v>
      </c>
      <c r="M8" s="26">
        <f>SUMPRODUCT((Feuil1!$C:$C&gt;=DATEVALUE("01/06/2017"))*((Feuil1!$C:$C&lt;=DATEVALUE("30/06/2017"))*(Feuil1!$A:$A=$A8)*Feuil1!$I:$I))</f>
        <v>0</v>
      </c>
      <c r="N8" s="26">
        <f>SUMPRODUCT((Feuil1!$C:$C&gt;=DATEVALUE("01/07/2017"))*((Feuil1!$C:$C&lt;=DATEVALUE("31/07/2017"))*(Feuil1!$A:$A=$A8)*Feuil1!$I:$I))</f>
        <v>0</v>
      </c>
      <c r="O8" s="26">
        <f>SUMPRODUCT((Feuil1!$C:$C&gt;=DATEVALUE("01/08/2017"))*((Feuil1!$C:$C&lt;=DATEVALUE("31/08/2017"))*(Feuil1!$A:$A=$A8)*Feuil1!$I:$I))</f>
        <v>0</v>
      </c>
    </row>
    <row r="9" spans="1:17">
      <c r="A9" s="28">
        <v>706060</v>
      </c>
      <c r="B9" s="21" t="s">
        <v>100</v>
      </c>
      <c r="C9" s="22"/>
      <c r="D9" s="26">
        <f>SUMPRODUCT((Feuil1!$C:$C&gt;=DATEVALUE("01/09/2016"))*((Feuil1!$C:$C&lt;=DATEVALUE("30/09/2016"))*(Feuil1!$A:$A=$A9)*Feuil1!$I:$I))</f>
        <v>0</v>
      </c>
      <c r="E9" s="26">
        <f>SUMPRODUCT((Feuil1!$C:$C&gt;=DATEVALUE("01/10/2016"))*((Feuil1!$C:$C&lt;=DATEVALUE("31/10/2016"))*(Feuil1!$A:$A=$A9)*Feuil1!$I:$I))</f>
        <v>0</v>
      </c>
      <c r="F9" s="26">
        <f>SUMPRODUCT((Feuil1!$C:$C&gt;=DATEVALUE("01/11/2016"))*((Feuil1!$C:$C&lt;=DATEVALUE("30/11/2016"))*(Feuil1!$A:$A=$A9)*Feuil1!$I:$I))</f>
        <v>0</v>
      </c>
      <c r="G9" s="26">
        <f>SUMPRODUCT((Feuil1!$C:$C&gt;=DATEVALUE("01/12/2016"))*((Feuil1!$C:$C&lt;=DATEVALUE("31/12/2016"))*(Feuil1!$A:$A=$A9)*Feuil1!$I:$I))</f>
        <v>0</v>
      </c>
      <c r="H9" s="26">
        <f>SUMPRODUCT((Feuil1!$C:$C&gt;=DATEVALUE("01/01/2017"))*((Feuil1!$C:$C&lt;=DATEVALUE("31/01/2017"))*(Feuil1!$A:$A=$A9)*Feuil1!$I:$I))</f>
        <v>0</v>
      </c>
      <c r="I9" s="26">
        <f>SUMPRODUCT((Feuil1!$C:$C&gt;=DATEVALUE("01/02/2017"))*((Feuil1!$C:$C&lt;=DATEVALUE("28/02/2017"))*(Feuil1!$A:$A=$A9)*Feuil1!$I:$I))</f>
        <v>0</v>
      </c>
      <c r="J9" s="26">
        <f>SUMPRODUCT((Feuil1!$C:$C&gt;=DATEVALUE("01/03/2017"))*((Feuil1!$C:$C&lt;=DATEVALUE("31/03/2017"))*(Feuil1!$A:$A=$A9)*Feuil1!$I:$I))</f>
        <v>0</v>
      </c>
      <c r="K9" s="26">
        <f>SUMPRODUCT((Feuil1!$C:$C&gt;=DATEVALUE("01/04/2017"))*((Feuil1!$C:$C&lt;=DATEVALUE("30/04/2017"))*(Feuil1!$A:$A=$A9)*Feuil1!$I:$I))</f>
        <v>0</v>
      </c>
      <c r="L9" s="26">
        <f>SUMPRODUCT((Feuil1!$C:$C&gt;=DATEVALUE("01/05/2017"))*((Feuil1!$C:$C&lt;=DATEVALUE("31/05/2017"))*(Feuil1!$A:$A=$A9)*Feuil1!$I:$I))</f>
        <v>0</v>
      </c>
      <c r="M9" s="26">
        <f>SUMPRODUCT((Feuil1!$C:$C&gt;=DATEVALUE("01/06/2017"))*((Feuil1!$C:$C&lt;=DATEVALUE("30/06/2017"))*(Feuil1!$A:$A=$A9)*Feuil1!$I:$I))</f>
        <v>0</v>
      </c>
      <c r="N9" s="26">
        <f>SUMPRODUCT((Feuil1!$C:$C&gt;=DATEVALUE("01/07/2017"))*((Feuil1!$C:$C&lt;=DATEVALUE("31/07/2017"))*(Feuil1!$A:$A=$A9)*Feuil1!$I:$I))</f>
        <v>0</v>
      </c>
      <c r="O9" s="26">
        <f>SUMPRODUCT((Feuil1!$C:$C&gt;=DATEVALUE("01/08/2017"))*((Feuil1!$C:$C&lt;=DATEVALUE("31/08/2017"))*(Feuil1!$A:$A=$A9)*Feuil1!$I:$I))</f>
        <v>0</v>
      </c>
    </row>
    <row r="10" spans="1:17">
      <c r="A10" s="28">
        <v>706070</v>
      </c>
      <c r="B10" s="21" t="s">
        <v>101</v>
      </c>
      <c r="C10" s="22"/>
      <c r="D10" s="26">
        <f>SUMPRODUCT((Feuil1!$C:$C&gt;=DATEVALUE("01/09/2016"))*((Feuil1!$C:$C&lt;=DATEVALUE("30/09/2016"))*(Feuil1!$A:$A=$A10)*Feuil1!$I:$I))</f>
        <v>0</v>
      </c>
      <c r="E10" s="26">
        <f>SUMPRODUCT((Feuil1!$C:$C&gt;=DATEVALUE("01/10/2016"))*((Feuil1!$C:$C&lt;=DATEVALUE("31/10/2016"))*(Feuil1!$A:$A=$A10)*Feuil1!$I:$I))</f>
        <v>0</v>
      </c>
      <c r="F10" s="26">
        <f>SUMPRODUCT((Feuil1!$C:$C&gt;=DATEVALUE("01/11/2016"))*((Feuil1!$C:$C&lt;=DATEVALUE("30/11/2016"))*(Feuil1!$A:$A=$A10)*Feuil1!$I:$I))</f>
        <v>0</v>
      </c>
      <c r="G10" s="26">
        <f>SUMPRODUCT((Feuil1!$C:$C&gt;=DATEVALUE("01/12/2016"))*((Feuil1!$C:$C&lt;=DATEVALUE("31/12/2016"))*(Feuil1!$A:$A=$A10)*Feuil1!$I:$I))</f>
        <v>0</v>
      </c>
      <c r="H10" s="26">
        <f>SUMPRODUCT((Feuil1!$C:$C&gt;=DATEVALUE("01/01/2017"))*((Feuil1!$C:$C&lt;=DATEVALUE("31/01/2017"))*(Feuil1!$A:$A=$A10)*Feuil1!$I:$I))</f>
        <v>0</v>
      </c>
      <c r="I10" s="26">
        <f>SUMPRODUCT((Feuil1!$C:$C&gt;=DATEVALUE("01/02/2017"))*((Feuil1!$C:$C&lt;=DATEVALUE("28/02/2017"))*(Feuil1!$A:$A=$A10)*Feuil1!$I:$I))</f>
        <v>0</v>
      </c>
      <c r="J10" s="26">
        <f>SUMPRODUCT((Feuil1!$C:$C&gt;=DATEVALUE("01/03/2017"))*((Feuil1!$C:$C&lt;=DATEVALUE("31/03/2017"))*(Feuil1!$A:$A=$A10)*Feuil1!$I:$I))</f>
        <v>0</v>
      </c>
      <c r="K10" s="26">
        <f>SUMPRODUCT((Feuil1!$C:$C&gt;=DATEVALUE("01/04/2017"))*((Feuil1!$C:$C&lt;=DATEVALUE("30/04/2017"))*(Feuil1!$A:$A=$A10)*Feuil1!$I:$I))</f>
        <v>0</v>
      </c>
      <c r="L10" s="26">
        <f>SUMPRODUCT((Feuil1!$C:$C&gt;=DATEVALUE("01/05/2017"))*((Feuil1!$C:$C&lt;=DATEVALUE("31/05/2017"))*(Feuil1!$A:$A=$A10)*Feuil1!$I:$I))</f>
        <v>0</v>
      </c>
      <c r="M10" s="26">
        <f>SUMPRODUCT((Feuil1!$C:$C&gt;=DATEVALUE("01/06/2017"))*((Feuil1!$C:$C&lt;=DATEVALUE("30/06/2017"))*(Feuil1!$A:$A=$A10)*Feuil1!$I:$I))</f>
        <v>0</v>
      </c>
      <c r="N10" s="26">
        <f>SUMPRODUCT((Feuil1!$C:$C&gt;=DATEVALUE("01/07/2017"))*((Feuil1!$C:$C&lt;=DATEVALUE("31/07/2017"))*(Feuil1!$A:$A=$A10)*Feuil1!$I:$I))</f>
        <v>0</v>
      </c>
      <c r="O10" s="26">
        <f>SUMPRODUCT((Feuil1!$C:$C&gt;=DATEVALUE("01/08/2017"))*((Feuil1!$C:$C&lt;=DATEVALUE("31/08/2017"))*(Feuil1!$A:$A=$A10)*Feuil1!$I:$I))</f>
        <v>0</v>
      </c>
    </row>
    <row r="11" spans="1:17">
      <c r="A11" s="28">
        <v>706080</v>
      </c>
      <c r="B11" s="21" t="s">
        <v>102</v>
      </c>
      <c r="C11" s="22"/>
      <c r="D11" s="26">
        <f>SUMPRODUCT((Feuil1!$C:$C&gt;=DATEVALUE("01/09/2016"))*((Feuil1!$C:$C&lt;=DATEVALUE("30/09/2016"))*(Feuil1!$A:$A=$A11)*Feuil1!$I:$I))</f>
        <v>0</v>
      </c>
      <c r="E11" s="26">
        <f>SUMPRODUCT((Feuil1!$C:$C&gt;=DATEVALUE("01/10/2016"))*((Feuil1!$C:$C&lt;=DATEVALUE("31/10/2016"))*(Feuil1!$A:$A=$A11)*Feuil1!$I:$I))</f>
        <v>0</v>
      </c>
      <c r="F11" s="26">
        <f>SUMPRODUCT((Feuil1!$C:$C&gt;=DATEVALUE("01/11/2016"))*((Feuil1!$C:$C&lt;=DATEVALUE("30/11/2016"))*(Feuil1!$A:$A=$A11)*Feuil1!$I:$I))</f>
        <v>0</v>
      </c>
      <c r="G11" s="26">
        <f>SUMPRODUCT((Feuil1!$C:$C&gt;=DATEVALUE("01/12/2016"))*((Feuil1!$C:$C&lt;=DATEVALUE("31/12/2016"))*(Feuil1!$A:$A=$A11)*Feuil1!$I:$I))</f>
        <v>0</v>
      </c>
      <c r="H11" s="26">
        <f>SUMPRODUCT((Feuil1!$C:$C&gt;=DATEVALUE("01/01/2017"))*((Feuil1!$C:$C&lt;=DATEVALUE("31/01/2017"))*(Feuil1!$A:$A=$A11)*Feuil1!$I:$I))</f>
        <v>0</v>
      </c>
      <c r="I11" s="26">
        <f>SUMPRODUCT((Feuil1!$C:$C&gt;=DATEVALUE("01/02/2017"))*((Feuil1!$C:$C&lt;=DATEVALUE("28/02/2017"))*(Feuil1!$A:$A=$A11)*Feuil1!$I:$I))</f>
        <v>0</v>
      </c>
      <c r="J11" s="26">
        <f>SUMPRODUCT((Feuil1!$C:$C&gt;=DATEVALUE("01/03/2017"))*((Feuil1!$C:$C&lt;=DATEVALUE("31/03/2017"))*(Feuil1!$A:$A=$A11)*Feuil1!$I:$I))</f>
        <v>0</v>
      </c>
      <c r="K11" s="26">
        <f>SUMPRODUCT((Feuil1!$C:$C&gt;=DATEVALUE("01/04/2017"))*((Feuil1!$C:$C&lt;=DATEVALUE("30/04/2017"))*(Feuil1!$A:$A=$A11)*Feuil1!$I:$I))</f>
        <v>0</v>
      </c>
      <c r="L11" s="26">
        <f>SUMPRODUCT((Feuil1!$C:$C&gt;=DATEVALUE("01/05/2017"))*((Feuil1!$C:$C&lt;=DATEVALUE("31/05/2017"))*(Feuil1!$A:$A=$A11)*Feuil1!$I:$I))</f>
        <v>0</v>
      </c>
      <c r="M11" s="26">
        <f>SUMPRODUCT((Feuil1!$C:$C&gt;=DATEVALUE("01/06/2017"))*((Feuil1!$C:$C&lt;=DATEVALUE("30/06/2017"))*(Feuil1!$A:$A=$A11)*Feuil1!$I:$I))</f>
        <v>0</v>
      </c>
      <c r="N11" s="26">
        <f>SUMPRODUCT((Feuil1!$C:$C&gt;=DATEVALUE("01/07/2017"))*((Feuil1!$C:$C&lt;=DATEVALUE("31/07/2017"))*(Feuil1!$A:$A=$A11)*Feuil1!$I:$I))</f>
        <v>0</v>
      </c>
      <c r="O11" s="26">
        <f>SUMPRODUCT((Feuil1!$C:$C&gt;=DATEVALUE("01/08/2017"))*((Feuil1!$C:$C&lt;=DATEVALUE("31/08/2017"))*(Feuil1!$A:$A=$A11)*Feuil1!$I:$I))</f>
        <v>0</v>
      </c>
    </row>
    <row r="12" spans="1:17">
      <c r="A12" s="28">
        <v>706090</v>
      </c>
      <c r="B12" s="21" t="s">
        <v>103</v>
      </c>
      <c r="C12" s="22"/>
      <c r="D12" s="26">
        <f>SUMPRODUCT((Feuil1!$C:$C&gt;=DATEVALUE("01/09/2016"))*((Feuil1!$C:$C&lt;=DATEVALUE("30/09/2016"))*(Feuil1!$A:$A=$A12)*Feuil1!$I:$I))</f>
        <v>0</v>
      </c>
      <c r="E12" s="26">
        <f>SUMPRODUCT((Feuil1!$C:$C&gt;=DATEVALUE("01/10/2016"))*((Feuil1!$C:$C&lt;=DATEVALUE("31/10/2016"))*(Feuil1!$A:$A=$A12)*Feuil1!$I:$I))</f>
        <v>0</v>
      </c>
      <c r="F12" s="26">
        <f>SUMPRODUCT((Feuil1!$C:$C&gt;=DATEVALUE("01/11/2016"))*((Feuil1!$C:$C&lt;=DATEVALUE("30/11/2016"))*(Feuil1!$A:$A=$A12)*Feuil1!$I:$I))</f>
        <v>0</v>
      </c>
      <c r="G12" s="26">
        <f>SUMPRODUCT((Feuil1!$C:$C&gt;=DATEVALUE("01/12/2016"))*((Feuil1!$C:$C&lt;=DATEVALUE("31/12/2016"))*(Feuil1!$A:$A=$A12)*Feuil1!$I:$I))</f>
        <v>0</v>
      </c>
      <c r="H12" s="26">
        <f>SUMPRODUCT((Feuil1!$C:$C&gt;=DATEVALUE("01/01/2017"))*((Feuil1!$C:$C&lt;=DATEVALUE("31/01/2017"))*(Feuil1!$A:$A=$A12)*Feuil1!$I:$I))</f>
        <v>0</v>
      </c>
      <c r="I12" s="26">
        <f>SUMPRODUCT((Feuil1!$C:$C&gt;=DATEVALUE("01/02/2017"))*((Feuil1!$C:$C&lt;=DATEVALUE("28/02/2017"))*(Feuil1!$A:$A=$A12)*Feuil1!$I:$I))</f>
        <v>0</v>
      </c>
      <c r="J12" s="26">
        <f>SUMPRODUCT((Feuil1!$C:$C&gt;=DATEVALUE("01/03/2017"))*((Feuil1!$C:$C&lt;=DATEVALUE("31/03/2017"))*(Feuil1!$A:$A=$A12)*Feuil1!$I:$I))</f>
        <v>0</v>
      </c>
      <c r="K12" s="26">
        <f>SUMPRODUCT((Feuil1!$C:$C&gt;=DATEVALUE("01/04/2017"))*((Feuil1!$C:$C&lt;=DATEVALUE("30/04/2017"))*(Feuil1!$A:$A=$A12)*Feuil1!$I:$I))</f>
        <v>0</v>
      </c>
      <c r="L12" s="26">
        <f>SUMPRODUCT((Feuil1!$C:$C&gt;=DATEVALUE("01/05/2017"))*((Feuil1!$C:$C&lt;=DATEVALUE("31/05/2017"))*(Feuil1!$A:$A=$A12)*Feuil1!$I:$I))</f>
        <v>0</v>
      </c>
      <c r="M12" s="26">
        <f>SUMPRODUCT((Feuil1!$C:$C&gt;=DATEVALUE("01/06/2017"))*((Feuil1!$C:$C&lt;=DATEVALUE("30/06/2017"))*(Feuil1!$A:$A=$A12)*Feuil1!$I:$I))</f>
        <v>0</v>
      </c>
      <c r="N12" s="26">
        <f>SUMPRODUCT((Feuil1!$C:$C&gt;=DATEVALUE("01/07/2017"))*((Feuil1!$C:$C&lt;=DATEVALUE("31/07/2017"))*(Feuil1!$A:$A=$A12)*Feuil1!$I:$I))</f>
        <v>0</v>
      </c>
      <c r="O12" s="26">
        <f>SUMPRODUCT((Feuil1!$C:$C&gt;=DATEVALUE("01/08/2017"))*((Feuil1!$C:$C&lt;=DATEVALUE("31/08/2017"))*(Feuil1!$A:$A=$A12)*Feuil1!$I:$I))</f>
        <v>943</v>
      </c>
    </row>
    <row r="13" spans="1:17">
      <c r="A13" s="28">
        <v>706100</v>
      </c>
      <c r="B13" s="21" t="s">
        <v>104</v>
      </c>
      <c r="C13" s="22"/>
      <c r="D13" s="26">
        <f>SUMPRODUCT((Feuil1!$C:$C&gt;=DATEVALUE("01/09/2016"))*((Feuil1!$C:$C&lt;=DATEVALUE("30/09/2016"))*(Feuil1!$A:$A=$A13)*Feuil1!$I:$I))</f>
        <v>0</v>
      </c>
      <c r="E13" s="26">
        <f>SUMPRODUCT((Feuil1!$C:$C&gt;=DATEVALUE("01/10/2016"))*((Feuil1!$C:$C&lt;=DATEVALUE("31/10/2016"))*(Feuil1!$A:$A=$A13)*Feuil1!$I:$I))</f>
        <v>0</v>
      </c>
      <c r="F13" s="26">
        <f>SUMPRODUCT((Feuil1!$C:$C&gt;=DATEVALUE("01/11/2016"))*((Feuil1!$C:$C&lt;=DATEVALUE("30/11/2016"))*(Feuil1!$A:$A=$A13)*Feuil1!$I:$I))</f>
        <v>0</v>
      </c>
      <c r="G13" s="26">
        <f>SUMPRODUCT((Feuil1!$C:$C&gt;=DATEVALUE("01/12/2016"))*((Feuil1!$C:$C&lt;=DATEVALUE("31/12/2016"))*(Feuil1!$A:$A=$A13)*Feuil1!$I:$I))</f>
        <v>0</v>
      </c>
      <c r="H13" s="26">
        <f>SUMPRODUCT((Feuil1!$C:$C&gt;=DATEVALUE("01/01/2017"))*((Feuil1!$C:$C&lt;=DATEVALUE("31/01/2017"))*(Feuil1!$A:$A=$A13)*Feuil1!$I:$I))</f>
        <v>0</v>
      </c>
      <c r="I13" s="26">
        <f>SUMPRODUCT((Feuil1!$C:$C&gt;=DATEVALUE("01/02/2017"))*((Feuil1!$C:$C&lt;=DATEVALUE("28/02/2017"))*(Feuil1!$A:$A=$A13)*Feuil1!$I:$I))</f>
        <v>0</v>
      </c>
      <c r="J13" s="26">
        <f>SUMPRODUCT((Feuil1!$C:$C&gt;=DATEVALUE("01/03/2017"))*((Feuil1!$C:$C&lt;=DATEVALUE("31/03/2017"))*(Feuil1!$A:$A=$A13)*Feuil1!$I:$I))</f>
        <v>0</v>
      </c>
      <c r="K13" s="26">
        <f>SUMPRODUCT((Feuil1!$C:$C&gt;=DATEVALUE("01/04/2017"))*((Feuil1!$C:$C&lt;=DATEVALUE("30/04/2017"))*(Feuil1!$A:$A=$A13)*Feuil1!$I:$I))</f>
        <v>0</v>
      </c>
      <c r="L13" s="26">
        <f>SUMPRODUCT((Feuil1!$C:$C&gt;=DATEVALUE("01/05/2017"))*((Feuil1!$C:$C&lt;=DATEVALUE("31/05/2017"))*(Feuil1!$A:$A=$A13)*Feuil1!$I:$I))</f>
        <v>0</v>
      </c>
      <c r="M13" s="26">
        <f>SUMPRODUCT((Feuil1!$C:$C&gt;=DATEVALUE("01/06/2017"))*((Feuil1!$C:$C&lt;=DATEVALUE("30/06/2017"))*(Feuil1!$A:$A=$A13)*Feuil1!$I:$I))</f>
        <v>0</v>
      </c>
      <c r="N13" s="26">
        <f>SUMPRODUCT((Feuil1!$C:$C&gt;=DATEVALUE("01/07/2017"))*((Feuil1!$C:$C&lt;=DATEVALUE("31/07/2017"))*(Feuil1!$A:$A=$A13)*Feuil1!$I:$I))</f>
        <v>0</v>
      </c>
      <c r="O13" s="26">
        <f>SUMPRODUCT((Feuil1!$C:$C&gt;=DATEVALUE("01/08/2017"))*((Feuil1!$C:$C&lt;=DATEVALUE("31/08/2017"))*(Feuil1!$A:$A=$A13)*Feuil1!$I:$I))</f>
        <v>179.2</v>
      </c>
    </row>
    <row r="14" spans="1:17">
      <c r="A14" s="28">
        <v>709100</v>
      </c>
      <c r="B14" s="21" t="s">
        <v>118</v>
      </c>
      <c r="C14" s="22"/>
      <c r="D14" s="26">
        <f>SUMPRODUCT((Feuil1!$C:$C&gt;=DATEVALUE("01/09/2016"))*((Feuil1!$C:$C&lt;=DATEVALUE("30/09/2016"))*(Feuil1!$A:$A=$A14)*Feuil1!$I:$I))</f>
        <v>0</v>
      </c>
      <c r="E14" s="26">
        <f>SUMPRODUCT((Feuil1!$C:$C&gt;=DATEVALUE("01/10/2016"))*((Feuil1!$C:$C&lt;=DATEVALUE("31/10/2016"))*(Feuil1!$A:$A=$A14)*Feuil1!$I:$I))</f>
        <v>0</v>
      </c>
      <c r="F14" s="26">
        <f>SUMPRODUCT((Feuil1!$C:$C&gt;=DATEVALUE("01/11/2016"))*((Feuil1!$C:$C&lt;=DATEVALUE("30/11/2016"))*(Feuil1!$A:$A=$A14)*Feuil1!$I:$I))</f>
        <v>0</v>
      </c>
      <c r="G14" s="26">
        <f>SUMPRODUCT((Feuil1!$C:$C&gt;=DATEVALUE("01/12/2016"))*((Feuil1!$C:$C&lt;=DATEVALUE("31/12/2016"))*(Feuil1!$A:$A=$A14)*Feuil1!$I:$I))</f>
        <v>0</v>
      </c>
      <c r="H14" s="26">
        <f>SUMPRODUCT((Feuil1!$C:$C&gt;=DATEVALUE("01/01/2017"))*((Feuil1!$C:$C&lt;=DATEVALUE("31/01/2017"))*(Feuil1!$A:$A=$A14)*Feuil1!$I:$I))</f>
        <v>0</v>
      </c>
      <c r="I14" s="26">
        <f>SUMPRODUCT((Feuil1!$C:$C&gt;=DATEVALUE("01/02/2017"))*((Feuil1!$C:$C&lt;=DATEVALUE("28/02/2017"))*(Feuil1!$A:$A=$A14)*Feuil1!$I:$I))</f>
        <v>0</v>
      </c>
      <c r="J14" s="26">
        <f>SUMPRODUCT((Feuil1!$C:$C&gt;=DATEVALUE("01/03/2017"))*((Feuil1!$C:$C&lt;=DATEVALUE("31/03/2017"))*(Feuil1!$A:$A=$A14)*Feuil1!$I:$I))</f>
        <v>0</v>
      </c>
      <c r="K14" s="26">
        <f>SUMPRODUCT((Feuil1!$C:$C&gt;=DATEVALUE("01/04/2017"))*((Feuil1!$C:$C&lt;=DATEVALUE("30/04/2017"))*(Feuil1!$A:$A=$A14)*Feuil1!$I:$I))</f>
        <v>0</v>
      </c>
      <c r="L14" s="26">
        <f>SUMPRODUCT((Feuil1!$C:$C&gt;=DATEVALUE("01/05/2017"))*((Feuil1!$C:$C&lt;=DATEVALUE("31/05/2017"))*(Feuil1!$A:$A=$A14)*Feuil1!$I:$I))</f>
        <v>0</v>
      </c>
      <c r="M14" s="26">
        <f>SUMPRODUCT((Feuil1!$C:$C&gt;=DATEVALUE("01/06/2017"))*((Feuil1!$C:$C&lt;=DATEVALUE("30/06/2017"))*(Feuil1!$A:$A=$A14)*Feuil1!$I:$I))</f>
        <v>0</v>
      </c>
      <c r="N14" s="26">
        <f>SUMPRODUCT((Feuil1!$C:$C&gt;=DATEVALUE("01/07/2017"))*((Feuil1!$C:$C&lt;=DATEVALUE("31/07/2017"))*(Feuil1!$A:$A=$A14)*Feuil1!$I:$I))</f>
        <v>0</v>
      </c>
      <c r="O14" s="26">
        <f>SUMPRODUCT((Feuil1!$C:$C&gt;=DATEVALUE("01/08/2017"))*((Feuil1!$C:$C&lt;=DATEVALUE("31/08/2017"))*(Feuil1!$A:$A=$A14)*Feuil1!$I:$I))</f>
        <v>0</v>
      </c>
    </row>
    <row r="15" spans="1:17">
      <c r="A15" s="28">
        <v>756000</v>
      </c>
      <c r="B15" s="21" t="s">
        <v>124</v>
      </c>
      <c r="C15" s="22"/>
      <c r="D15" s="26">
        <f>SUMPRODUCT((Feuil1!$C:$C&gt;=DATEVALUE("01/09/2016"))*((Feuil1!$C:$C&lt;=DATEVALUE("30/09/2016"))*(Feuil1!$A:$A=$A15)*Feuil1!$I:$I))</f>
        <v>0</v>
      </c>
      <c r="E15" s="26">
        <f>SUMPRODUCT((Feuil1!$C:$C&gt;=DATEVALUE("01/10/2016"))*((Feuil1!$C:$C&lt;=DATEVALUE("31/10/2016"))*(Feuil1!$A:$A=$A15)*Feuil1!$I:$I))</f>
        <v>0</v>
      </c>
      <c r="F15" s="26">
        <f>SUMPRODUCT((Feuil1!$C:$C&gt;=DATEVALUE("01/11/2016"))*((Feuil1!$C:$C&lt;=DATEVALUE("30/11/2016"))*(Feuil1!$A:$A=$A15)*Feuil1!$I:$I))</f>
        <v>0</v>
      </c>
      <c r="G15" s="26">
        <f>SUMPRODUCT((Feuil1!$C:$C&gt;=DATEVALUE("01/12/2016"))*((Feuil1!$C:$C&lt;=DATEVALUE("31/12/2016"))*(Feuil1!$A:$A=$A15)*Feuil1!$I:$I))</f>
        <v>0</v>
      </c>
      <c r="H15" s="26">
        <f>SUMPRODUCT((Feuil1!$C:$C&gt;=DATEVALUE("01/01/2017"))*((Feuil1!$C:$C&lt;=DATEVALUE("31/01/2017"))*(Feuil1!$A:$A=$A15)*Feuil1!$I:$I))</f>
        <v>0</v>
      </c>
      <c r="I15" s="26">
        <f>SUMPRODUCT((Feuil1!$C:$C&gt;=DATEVALUE("01/02/2017"))*((Feuil1!$C:$C&lt;=DATEVALUE("28/02/2017"))*(Feuil1!$A:$A=$A15)*Feuil1!$I:$I))</f>
        <v>0</v>
      </c>
      <c r="J15" s="26">
        <f>SUMPRODUCT((Feuil1!$C:$C&gt;=DATEVALUE("01/03/2017"))*((Feuil1!$C:$C&lt;=DATEVALUE("31/03/2017"))*(Feuil1!$A:$A=$A15)*Feuil1!$I:$I))</f>
        <v>0</v>
      </c>
      <c r="K15" s="26">
        <f>SUMPRODUCT((Feuil1!$C:$C&gt;=DATEVALUE("01/04/2017"))*((Feuil1!$C:$C&lt;=DATEVALUE("30/04/2017"))*(Feuil1!$A:$A=$A15)*Feuil1!$I:$I))</f>
        <v>0</v>
      </c>
      <c r="L15" s="26">
        <f>SUMPRODUCT((Feuil1!$C:$C&gt;=DATEVALUE("01/05/2017"))*((Feuil1!$C:$C&lt;=DATEVALUE("31/05/2017"))*(Feuil1!$A:$A=$A15)*Feuil1!$I:$I))</f>
        <v>0</v>
      </c>
      <c r="M15" s="26">
        <f>SUMPRODUCT((Feuil1!$C:$C&gt;=DATEVALUE("01/06/2017"))*((Feuil1!$C:$C&lt;=DATEVALUE("30/06/2017"))*(Feuil1!$A:$A=$A15)*Feuil1!$I:$I))</f>
        <v>0</v>
      </c>
      <c r="N15" s="26">
        <f>SUMPRODUCT((Feuil1!$C:$C&gt;=DATEVALUE("01/07/2017"))*((Feuil1!$C:$C&lt;=DATEVALUE("31/07/2017"))*(Feuil1!$A:$A=$A15)*Feuil1!$I:$I))</f>
        <v>0</v>
      </c>
      <c r="O15" s="26">
        <f>SUMPRODUCT((Feuil1!$C:$C&gt;=DATEVALUE("01/08/2017"))*((Feuil1!$C:$C&lt;=DATEVALUE("31/08/2017"))*(Feuil1!$A:$A=$A15)*Feuil1!$I:$I))</f>
        <v>0</v>
      </c>
    </row>
    <row r="16" spans="1:17">
      <c r="A16" s="28">
        <v>756010</v>
      </c>
      <c r="B16" s="21" t="s">
        <v>125</v>
      </c>
      <c r="C16" s="22"/>
      <c r="D16" s="26">
        <f>SUMPRODUCT((Feuil1!$C:$C&gt;=DATEVALUE("01/09/2016"))*((Feuil1!$C:$C&lt;=DATEVALUE("30/09/2016"))*(Feuil1!$A:$A=$A16)*Feuil1!$I:$I))</f>
        <v>0</v>
      </c>
      <c r="E16" s="26">
        <f>SUMPRODUCT((Feuil1!$C:$C&gt;=DATEVALUE("01/10/2016"))*((Feuil1!$C:$C&lt;=DATEVALUE("31/10/2016"))*(Feuil1!$A:$A=$A16)*Feuil1!$I:$I))</f>
        <v>0</v>
      </c>
      <c r="F16" s="26">
        <f>SUMPRODUCT((Feuil1!$C:$C&gt;=DATEVALUE("01/11/2016"))*((Feuil1!$C:$C&lt;=DATEVALUE("30/11/2016"))*(Feuil1!$A:$A=$A16)*Feuil1!$I:$I))</f>
        <v>0</v>
      </c>
      <c r="G16" s="26">
        <f>SUMPRODUCT((Feuil1!$C:$C&gt;=DATEVALUE("01/12/2016"))*((Feuil1!$C:$C&lt;=DATEVALUE("31/12/2016"))*(Feuil1!$A:$A=$A16)*Feuil1!$I:$I))</f>
        <v>0</v>
      </c>
      <c r="H16" s="26">
        <f>SUMPRODUCT((Feuil1!$C:$C&gt;=DATEVALUE("01/01/2017"))*((Feuil1!$C:$C&lt;=DATEVALUE("31/01/2017"))*(Feuil1!$A:$A=$A16)*Feuil1!$I:$I))</f>
        <v>0</v>
      </c>
      <c r="I16" s="26">
        <f>SUMPRODUCT((Feuil1!$C:$C&gt;=DATEVALUE("01/02/2017"))*((Feuil1!$C:$C&lt;=DATEVALUE("28/02/2017"))*(Feuil1!$A:$A=$A16)*Feuil1!$I:$I))</f>
        <v>0</v>
      </c>
      <c r="J16" s="26">
        <f>SUMPRODUCT((Feuil1!$C:$C&gt;=DATEVALUE("01/03/2017"))*((Feuil1!$C:$C&lt;=DATEVALUE("31/03/2017"))*(Feuil1!$A:$A=$A16)*Feuil1!$I:$I))</f>
        <v>0</v>
      </c>
      <c r="K16" s="26">
        <f>SUMPRODUCT((Feuil1!$C:$C&gt;=DATEVALUE("01/04/2017"))*((Feuil1!$C:$C&lt;=DATEVALUE("30/04/2017"))*(Feuil1!$A:$A=$A16)*Feuil1!$I:$I))</f>
        <v>0</v>
      </c>
      <c r="L16" s="26">
        <f>SUMPRODUCT((Feuil1!$C:$C&gt;=DATEVALUE("01/05/2017"))*((Feuil1!$C:$C&lt;=DATEVALUE("31/05/2017"))*(Feuil1!$A:$A=$A16)*Feuil1!$I:$I))</f>
        <v>0</v>
      </c>
      <c r="M16" s="26">
        <f>SUMPRODUCT((Feuil1!$C:$C&gt;=DATEVALUE("01/06/2017"))*((Feuil1!$C:$C&lt;=DATEVALUE("30/06/2017"))*(Feuil1!$A:$A=$A16)*Feuil1!$I:$I))</f>
        <v>0</v>
      </c>
      <c r="N16" s="26">
        <f>SUMPRODUCT((Feuil1!$C:$C&gt;=DATEVALUE("01/07/2017"))*((Feuil1!$C:$C&lt;=DATEVALUE("31/07/2017"))*(Feuil1!$A:$A=$A16)*Feuil1!$I:$I))</f>
        <v>0</v>
      </c>
      <c r="O16" s="26">
        <f>SUMPRODUCT((Feuil1!$C:$C&gt;=DATEVALUE("01/08/2017"))*((Feuil1!$C:$C&lt;=DATEVALUE("31/08/2017"))*(Feuil1!$A:$A=$A16)*Feuil1!$I:$I))</f>
        <v>0</v>
      </c>
    </row>
    <row r="17" spans="1:15">
      <c r="A17" s="28"/>
      <c r="B17" s="21"/>
      <c r="C17" s="22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5">
      <c r="A18" s="47" t="s">
        <v>402</v>
      </c>
      <c r="B18" s="21"/>
      <c r="C18" s="22"/>
      <c r="D18" s="36">
        <f>SUM(D4:D17)</f>
        <v>0</v>
      </c>
      <c r="E18" s="36">
        <f t="shared" ref="E18:O18" si="0">SUM(E4:E17)</f>
        <v>0</v>
      </c>
      <c r="F18" s="36">
        <f t="shared" si="0"/>
        <v>0</v>
      </c>
      <c r="G18" s="36">
        <f t="shared" si="0"/>
        <v>0</v>
      </c>
      <c r="H18" s="36">
        <f t="shared" si="0"/>
        <v>0</v>
      </c>
      <c r="I18" s="36">
        <f t="shared" si="0"/>
        <v>0</v>
      </c>
      <c r="J18" s="36">
        <f t="shared" si="0"/>
        <v>0</v>
      </c>
      <c r="K18" s="36">
        <f t="shared" si="0"/>
        <v>0</v>
      </c>
      <c r="L18" s="36">
        <f t="shared" si="0"/>
        <v>0</v>
      </c>
      <c r="M18" s="36">
        <f t="shared" si="0"/>
        <v>1190</v>
      </c>
      <c r="N18" s="36">
        <f t="shared" si="0"/>
        <v>-70</v>
      </c>
      <c r="O18" s="36">
        <f t="shared" si="0"/>
        <v>6910.2</v>
      </c>
    </row>
    <row r="19" spans="1:15">
      <c r="A19" s="28"/>
      <c r="B19" s="21"/>
      <c r="C19" s="2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5" ht="15.75">
      <c r="A20" s="28">
        <v>708200</v>
      </c>
      <c r="B20" s="23" t="s">
        <v>112</v>
      </c>
      <c r="C20" s="21"/>
      <c r="D20" s="26">
        <f>SUMPRODUCT((Feuil1!$C:$C&gt;=DATEVALUE("01/09/2016"))*((Feuil1!$C:$C&lt;=DATEVALUE("30/09/2016"))*(Feuil1!$A:$A=$A20)*Feuil1!$I:$I))</f>
        <v>0</v>
      </c>
      <c r="E20" s="26">
        <f>SUMPRODUCT((Feuil1!$C:$C&gt;=DATEVALUE("01/10/2016"))*((Feuil1!$C:$C&lt;=DATEVALUE("31/10/2016"))*(Feuil1!$A:$A=$A20)*Feuil1!$I:$I))</f>
        <v>0</v>
      </c>
      <c r="F20" s="26">
        <f>SUMPRODUCT((Feuil1!$C:$C&gt;=DATEVALUE("01/11/2016"))*((Feuil1!$C:$C&lt;=DATEVALUE("30/11/2016"))*(Feuil1!$A:$A=$A20)*Feuil1!$I:$I))</f>
        <v>0</v>
      </c>
      <c r="G20" s="26">
        <f>SUMPRODUCT((Feuil1!$C:$C&gt;=DATEVALUE("01/12/2016"))*((Feuil1!$C:$C&lt;=DATEVALUE("31/12/2016"))*(Feuil1!$A:$A=$A20)*Feuil1!$I:$I))</f>
        <v>0</v>
      </c>
      <c r="H20" s="26">
        <f>SUMPRODUCT((Feuil1!$C:$C&gt;=DATEVALUE("01/01/2017"))*((Feuil1!$C:$C&lt;=DATEVALUE("31/01/2017"))*(Feuil1!$A:$A=$A20)*Feuil1!$I:$I))</f>
        <v>0</v>
      </c>
      <c r="I20" s="26">
        <f>SUMPRODUCT((Feuil1!$C:$C&gt;=DATEVALUE("01/02/2017"))*((Feuil1!$C:$C&lt;=DATEVALUE("28/02/2017"))*(Feuil1!$A:$A=$A20)*Feuil1!$I:$I))</f>
        <v>0</v>
      </c>
      <c r="J20" s="26">
        <f>SUMPRODUCT((Feuil1!$C:$C&gt;=DATEVALUE("01/03/2017"))*((Feuil1!$C:$C&lt;=DATEVALUE("31/03/2017"))*(Feuil1!$A:$A=$A20)*Feuil1!$I:$I))</f>
        <v>0</v>
      </c>
      <c r="K20" s="26">
        <f>SUMPRODUCT((Feuil1!$C:$C&gt;=DATEVALUE("01/04/2017"))*((Feuil1!$C:$C&lt;=DATEVALUE("30/04/2017"))*(Feuil1!$A:$A=$A20)*Feuil1!$I:$I))</f>
        <v>0</v>
      </c>
      <c r="L20" s="26">
        <f>SUMPRODUCT((Feuil1!$C:$C&gt;=DATEVALUE("01/05/2017"))*((Feuil1!$C:$C&lt;=DATEVALUE("31/05/2017"))*(Feuil1!$A:$A=$A20)*Feuil1!$I:$I))</f>
        <v>0</v>
      </c>
      <c r="M20" s="26">
        <f>SUMPRODUCT((Feuil1!$C:$C&gt;=DATEVALUE("01/06/2017"))*((Feuil1!$C:$C&lt;=DATEVALUE("30/06/2017"))*(Feuil1!$A:$A=$A20)*Feuil1!$I:$I))</f>
        <v>0</v>
      </c>
      <c r="N20" s="26">
        <f>SUMPRODUCT((Feuil1!$C:$C&gt;=DATEVALUE("01/07/2017"))*((Feuil1!$C:$C&lt;=DATEVALUE("31/07/2017"))*(Feuil1!$A:$A=$A20)*Feuil1!$I:$I))</f>
        <v>0</v>
      </c>
      <c r="O20" s="26">
        <f>SUMPRODUCT((Feuil1!$C:$C&gt;=DATEVALUE("01/08/2017"))*((Feuil1!$C:$C&lt;=DATEVALUE("31/08/2017"))*(Feuil1!$A:$A=$A20)*Feuil1!$I:$I))</f>
        <v>0</v>
      </c>
    </row>
    <row r="21" spans="1:15">
      <c r="A21" s="28">
        <v>708210</v>
      </c>
      <c r="B21" s="21" t="s">
        <v>113</v>
      </c>
      <c r="C21" s="21"/>
      <c r="D21" s="26">
        <f>SUMPRODUCT((Feuil1!$C:$C&gt;=DATEVALUE("01/09/2016"))*((Feuil1!$C:$C&lt;=DATEVALUE("30/09/2016"))*(Feuil1!$A:$A=$A21)*Feuil1!$I:$I))</f>
        <v>0</v>
      </c>
      <c r="E21" s="26">
        <f>SUMPRODUCT((Feuil1!$C:$C&gt;=DATEVALUE("01/10/2016"))*((Feuil1!$C:$C&lt;=DATEVALUE("31/10/2016"))*(Feuil1!$A:$A=$A21)*Feuil1!$I:$I))</f>
        <v>0</v>
      </c>
      <c r="F21" s="26">
        <f>SUMPRODUCT((Feuil1!$C:$C&gt;=DATEVALUE("01/11/2016"))*((Feuil1!$C:$C&lt;=DATEVALUE("30/11/2016"))*(Feuil1!$A:$A=$A21)*Feuil1!$I:$I))</f>
        <v>0</v>
      </c>
      <c r="G21" s="26">
        <f>SUMPRODUCT((Feuil1!$C:$C&gt;=DATEVALUE("01/12/2016"))*((Feuil1!$C:$C&lt;=DATEVALUE("31/12/2016"))*(Feuil1!$A:$A=$A21)*Feuil1!$I:$I))</f>
        <v>0</v>
      </c>
      <c r="H21" s="26">
        <f>SUMPRODUCT((Feuil1!$C:$C&gt;=DATEVALUE("01/01/2017"))*((Feuil1!$C:$C&lt;=DATEVALUE("31/01/2017"))*(Feuil1!$A:$A=$A21)*Feuil1!$I:$I))</f>
        <v>0</v>
      </c>
      <c r="I21" s="26">
        <f>SUMPRODUCT((Feuil1!$C:$C&gt;=DATEVALUE("01/02/2017"))*((Feuil1!$C:$C&lt;=DATEVALUE("28/02/2017"))*(Feuil1!$A:$A=$A21)*Feuil1!$I:$I))</f>
        <v>0</v>
      </c>
      <c r="J21" s="26">
        <f>SUMPRODUCT((Feuil1!$C:$C&gt;=DATEVALUE("01/03/2017"))*((Feuil1!$C:$C&lt;=DATEVALUE("31/03/2017"))*(Feuil1!$A:$A=$A21)*Feuil1!$I:$I))</f>
        <v>0</v>
      </c>
      <c r="K21" s="26">
        <f>SUMPRODUCT((Feuil1!$C:$C&gt;=DATEVALUE("01/04/2017"))*((Feuil1!$C:$C&lt;=DATEVALUE("30/04/2017"))*(Feuil1!$A:$A=$A21)*Feuil1!$I:$I))</f>
        <v>0</v>
      </c>
      <c r="L21" s="26">
        <f>SUMPRODUCT((Feuil1!$C:$C&gt;=DATEVALUE("01/05/2017"))*((Feuil1!$C:$C&lt;=DATEVALUE("31/05/2017"))*(Feuil1!$A:$A=$A21)*Feuil1!$I:$I))</f>
        <v>4310</v>
      </c>
      <c r="M21" s="26">
        <f>SUMPRODUCT((Feuil1!$C:$C&gt;=DATEVALUE("01/06/2017"))*((Feuil1!$C:$C&lt;=DATEVALUE("30/06/2017"))*(Feuil1!$A:$A=$A21)*Feuil1!$I:$I))</f>
        <v>0</v>
      </c>
      <c r="N21" s="26">
        <f>SUMPRODUCT((Feuil1!$C:$C&gt;=DATEVALUE("01/07/2017"))*((Feuil1!$C:$C&lt;=DATEVALUE("31/07/2017"))*(Feuil1!$A:$A=$A21)*Feuil1!$I:$I))</f>
        <v>0</v>
      </c>
      <c r="O21" s="26">
        <f>SUMPRODUCT((Feuil1!$C:$C&gt;=DATEVALUE("01/08/2017"))*((Feuil1!$C:$C&lt;=DATEVALUE("31/08/2017"))*(Feuil1!$A:$A=$A21)*Feuil1!$I:$I))</f>
        <v>0</v>
      </c>
    </row>
    <row r="22" spans="1:15">
      <c r="A22" s="28">
        <v>708220</v>
      </c>
      <c r="B22" s="21" t="s">
        <v>114</v>
      </c>
      <c r="C22" s="21"/>
      <c r="D22" s="26">
        <f>SUMPRODUCT((Feuil1!$C:$C&gt;=DATEVALUE("01/09/2016"))*((Feuil1!$C:$C&lt;=DATEVALUE("30/09/2016"))*(Feuil1!$A:$A=$A22)*Feuil1!$I:$I))</f>
        <v>0</v>
      </c>
      <c r="E22" s="26">
        <f>SUMPRODUCT((Feuil1!$C:$C&gt;=DATEVALUE("01/10/2016"))*((Feuil1!$C:$C&lt;=DATEVALUE("31/10/2016"))*(Feuil1!$A:$A=$A22)*Feuil1!$I:$I))</f>
        <v>0</v>
      </c>
      <c r="F22" s="26">
        <f>SUMPRODUCT((Feuil1!$C:$C&gt;=DATEVALUE("01/11/2016"))*((Feuil1!$C:$C&lt;=DATEVALUE("30/11/2016"))*(Feuil1!$A:$A=$A22)*Feuil1!$I:$I))</f>
        <v>0</v>
      </c>
      <c r="G22" s="26">
        <f>SUMPRODUCT((Feuil1!$C:$C&gt;=DATEVALUE("01/12/2016"))*((Feuil1!$C:$C&lt;=DATEVALUE("31/12/2016"))*(Feuil1!$A:$A=$A22)*Feuil1!$I:$I))</f>
        <v>0</v>
      </c>
      <c r="H22" s="26">
        <f>SUMPRODUCT((Feuil1!$C:$C&gt;=DATEVALUE("01/01/2017"))*((Feuil1!$C:$C&lt;=DATEVALUE("31/01/2017"))*(Feuil1!$A:$A=$A22)*Feuil1!$I:$I))</f>
        <v>0</v>
      </c>
      <c r="I22" s="26">
        <f>SUMPRODUCT((Feuil1!$C:$C&gt;=DATEVALUE("01/02/2017"))*((Feuil1!$C:$C&lt;=DATEVALUE("28/02/2017"))*(Feuil1!$A:$A=$A22)*Feuil1!$I:$I))</f>
        <v>0</v>
      </c>
      <c r="J22" s="26">
        <f>SUMPRODUCT((Feuil1!$C:$C&gt;=DATEVALUE("01/03/2017"))*((Feuil1!$C:$C&lt;=DATEVALUE("31/03/2017"))*(Feuil1!$A:$A=$A22)*Feuil1!$I:$I))</f>
        <v>0</v>
      </c>
      <c r="K22" s="26">
        <f>SUMPRODUCT((Feuil1!$C:$C&gt;=DATEVALUE("01/04/2017"))*((Feuil1!$C:$C&lt;=DATEVALUE("30/04/2017"))*(Feuil1!$A:$A=$A22)*Feuil1!$I:$I))</f>
        <v>0</v>
      </c>
      <c r="L22" s="26">
        <f>SUMPRODUCT((Feuil1!$C:$C&gt;=DATEVALUE("01/05/2017"))*((Feuil1!$C:$C&lt;=DATEVALUE("31/05/2017"))*(Feuil1!$A:$A=$A22)*Feuil1!$I:$I))</f>
        <v>0</v>
      </c>
      <c r="M22" s="26">
        <f>SUMPRODUCT((Feuil1!$C:$C&gt;=DATEVALUE("01/06/2017"))*((Feuil1!$C:$C&lt;=DATEVALUE("30/06/2017"))*(Feuil1!$A:$A=$A22)*Feuil1!$I:$I))</f>
        <v>0</v>
      </c>
      <c r="N22" s="26">
        <f>SUMPRODUCT((Feuil1!$C:$C&gt;=DATEVALUE("01/07/2017"))*((Feuil1!$C:$C&lt;=DATEVALUE("31/07/2017"))*(Feuil1!$A:$A=$A22)*Feuil1!$I:$I))</f>
        <v>0</v>
      </c>
      <c r="O22" s="26">
        <f>SUMPRODUCT((Feuil1!$C:$C&gt;=DATEVALUE("01/08/2017"))*((Feuil1!$C:$C&lt;=DATEVALUE("31/08/2017"))*(Feuil1!$A:$A=$A22)*Feuil1!$I:$I))</f>
        <v>2811</v>
      </c>
    </row>
    <row r="23" spans="1:15">
      <c r="A23" s="28">
        <v>708230</v>
      </c>
      <c r="B23" s="21" t="s">
        <v>115</v>
      </c>
      <c r="C23" s="21"/>
      <c r="D23" s="26">
        <f>SUMPRODUCT((Feuil1!$C:$C&gt;=DATEVALUE("01/09/2016"))*((Feuil1!$C:$C&lt;=DATEVALUE("30/09/2016"))*(Feuil1!$A:$A=$A23)*Feuil1!$I:$I))</f>
        <v>0</v>
      </c>
      <c r="E23" s="26">
        <f>SUMPRODUCT((Feuil1!$C:$C&gt;=DATEVALUE("01/10/2016"))*((Feuil1!$C:$C&lt;=DATEVALUE("31/10/2016"))*(Feuil1!$A:$A=$A23)*Feuil1!$I:$I))</f>
        <v>0</v>
      </c>
      <c r="F23" s="26">
        <f>SUMPRODUCT((Feuil1!$C:$C&gt;=DATEVALUE("01/11/2016"))*((Feuil1!$C:$C&lt;=DATEVALUE("30/11/2016"))*(Feuil1!$A:$A=$A23)*Feuil1!$I:$I))</f>
        <v>0</v>
      </c>
      <c r="G23" s="26">
        <f>SUMPRODUCT((Feuil1!$C:$C&gt;=DATEVALUE("01/12/2016"))*((Feuil1!$C:$C&lt;=DATEVALUE("31/12/2016"))*(Feuil1!$A:$A=$A23)*Feuil1!$I:$I))</f>
        <v>0</v>
      </c>
      <c r="H23" s="26">
        <f>SUMPRODUCT((Feuil1!$C:$C&gt;=DATEVALUE("01/01/2017"))*((Feuil1!$C:$C&lt;=DATEVALUE("31/01/2017"))*(Feuil1!$A:$A=$A23)*Feuil1!$I:$I))</f>
        <v>0</v>
      </c>
      <c r="I23" s="26">
        <f>SUMPRODUCT((Feuil1!$C:$C&gt;=DATEVALUE("01/02/2017"))*((Feuil1!$C:$C&lt;=DATEVALUE("28/02/2017"))*(Feuil1!$A:$A=$A23)*Feuil1!$I:$I))</f>
        <v>127</v>
      </c>
      <c r="J23" s="26">
        <f>SUMPRODUCT((Feuil1!$C:$C&gt;=DATEVALUE("01/03/2017"))*((Feuil1!$C:$C&lt;=DATEVALUE("31/03/2017"))*(Feuil1!$A:$A=$A23)*Feuil1!$I:$I))</f>
        <v>0</v>
      </c>
      <c r="K23" s="26">
        <f>SUMPRODUCT((Feuil1!$C:$C&gt;=DATEVALUE("01/04/2017"))*((Feuil1!$C:$C&lt;=DATEVALUE("30/04/2017"))*(Feuil1!$A:$A=$A23)*Feuil1!$I:$I))</f>
        <v>0</v>
      </c>
      <c r="L23" s="26">
        <f>SUMPRODUCT((Feuil1!$C:$C&gt;=DATEVALUE("01/05/2017"))*((Feuil1!$C:$C&lt;=DATEVALUE("31/05/2017"))*(Feuil1!$A:$A=$A23)*Feuil1!$I:$I))</f>
        <v>0</v>
      </c>
      <c r="M23" s="26">
        <f>SUMPRODUCT((Feuil1!$C:$C&gt;=DATEVALUE("01/06/2017"))*((Feuil1!$C:$C&lt;=DATEVALUE("30/06/2017"))*(Feuil1!$A:$A=$A23)*Feuil1!$I:$I))</f>
        <v>0</v>
      </c>
      <c r="N23" s="26">
        <f>SUMPRODUCT((Feuil1!$C:$C&gt;=DATEVALUE("01/07/2017"))*((Feuil1!$C:$C&lt;=DATEVALUE("31/07/2017"))*(Feuil1!$A:$A=$A23)*Feuil1!$I:$I))</f>
        <v>0</v>
      </c>
      <c r="O23" s="26">
        <f>SUMPRODUCT((Feuil1!$C:$C&gt;=DATEVALUE("01/08/2017"))*((Feuil1!$C:$C&lt;=DATEVALUE("31/08/2017"))*(Feuil1!$A:$A=$A23)*Feuil1!$I:$I))</f>
        <v>237</v>
      </c>
    </row>
    <row r="24" spans="1:15">
      <c r="A24" s="28">
        <v>708240</v>
      </c>
      <c r="B24" s="21" t="s">
        <v>116</v>
      </c>
      <c r="C24" s="21"/>
      <c r="D24" s="26">
        <f>SUMPRODUCT((Feuil1!$C:$C&gt;=DATEVALUE("01/09/2016"))*((Feuil1!$C:$C&lt;=DATEVALUE("30/09/2016"))*(Feuil1!$A:$A=$A24)*Feuil1!$I:$I))</f>
        <v>0</v>
      </c>
      <c r="E24" s="26">
        <f>SUMPRODUCT((Feuil1!$C:$C&gt;=DATEVALUE("01/10/2016"))*((Feuil1!$C:$C&lt;=DATEVALUE("31/10/2016"))*(Feuil1!$A:$A=$A24)*Feuil1!$I:$I))</f>
        <v>0</v>
      </c>
      <c r="F24" s="26">
        <f>SUMPRODUCT((Feuil1!$C:$C&gt;=DATEVALUE("01/11/2016"))*((Feuil1!$C:$C&lt;=DATEVALUE("30/11/2016"))*(Feuil1!$A:$A=$A24)*Feuil1!$I:$I))</f>
        <v>0</v>
      </c>
      <c r="G24" s="26">
        <f>SUMPRODUCT((Feuil1!$C:$C&gt;=DATEVALUE("01/12/2016"))*((Feuil1!$C:$C&lt;=DATEVALUE("31/12/2016"))*(Feuil1!$A:$A=$A24)*Feuil1!$I:$I))</f>
        <v>0</v>
      </c>
      <c r="H24" s="26">
        <f>SUMPRODUCT((Feuil1!$C:$C&gt;=DATEVALUE("01/01/2017"))*((Feuil1!$C:$C&lt;=DATEVALUE("31/01/2017"))*(Feuil1!$A:$A=$A24)*Feuil1!$I:$I))</f>
        <v>0</v>
      </c>
      <c r="I24" s="26">
        <f>SUMPRODUCT((Feuil1!$C:$C&gt;=DATEVALUE("01/02/2017"))*((Feuil1!$C:$C&lt;=DATEVALUE("28/02/2017"))*(Feuil1!$A:$A=$A24)*Feuil1!$I:$I))</f>
        <v>0</v>
      </c>
      <c r="J24" s="26">
        <f>SUMPRODUCT((Feuil1!$C:$C&gt;=DATEVALUE("01/03/2017"))*((Feuil1!$C:$C&lt;=DATEVALUE("31/03/2017"))*(Feuil1!$A:$A=$A24)*Feuil1!$I:$I))</f>
        <v>0</v>
      </c>
      <c r="K24" s="26">
        <f>SUMPRODUCT((Feuil1!$C:$C&gt;=DATEVALUE("01/04/2017"))*((Feuil1!$C:$C&lt;=DATEVALUE("30/04/2017"))*(Feuil1!$A:$A=$A24)*Feuil1!$I:$I))</f>
        <v>0</v>
      </c>
      <c r="L24" s="26">
        <f>SUMPRODUCT((Feuil1!$C:$C&gt;=DATEVALUE("01/05/2017"))*((Feuil1!$C:$C&lt;=DATEVALUE("31/05/2017"))*(Feuil1!$A:$A=$A24)*Feuil1!$I:$I))</f>
        <v>0</v>
      </c>
      <c r="M24" s="26">
        <f>SUMPRODUCT((Feuil1!$C:$C&gt;=DATEVALUE("01/06/2017"))*((Feuil1!$C:$C&lt;=DATEVALUE("30/06/2017"))*(Feuil1!$A:$A=$A24)*Feuil1!$I:$I))</f>
        <v>0</v>
      </c>
      <c r="N24" s="26">
        <f>SUMPRODUCT((Feuil1!$C:$C&gt;=DATEVALUE("01/07/2017"))*((Feuil1!$C:$C&lt;=DATEVALUE("31/07/2017"))*(Feuil1!$A:$A=$A24)*Feuil1!$I:$I))</f>
        <v>195</v>
      </c>
      <c r="O24" s="26">
        <f>SUMPRODUCT((Feuil1!$C:$C&gt;=DATEVALUE("01/08/2017"))*((Feuil1!$C:$C&lt;=DATEVALUE("31/08/2017"))*(Feuil1!$A:$A=$A24)*Feuil1!$I:$I))</f>
        <v>0</v>
      </c>
    </row>
    <row r="25" spans="1:15">
      <c r="A25" s="28">
        <v>708250</v>
      </c>
      <c r="B25" s="21" t="s">
        <v>117</v>
      </c>
      <c r="C25" s="21"/>
      <c r="D25" s="26">
        <f>SUMPRODUCT((Feuil1!$C:$C&gt;=DATEVALUE("01/09/2016"))*((Feuil1!$C:$C&lt;=DATEVALUE("30/09/2016"))*(Feuil1!$A:$A=$A25)*Feuil1!$I:$I))</f>
        <v>0</v>
      </c>
      <c r="E25" s="26">
        <f>SUMPRODUCT((Feuil1!$C:$C&gt;=DATEVALUE("01/10/2016"))*((Feuil1!$C:$C&lt;=DATEVALUE("31/10/2016"))*(Feuil1!$A:$A=$A25)*Feuil1!$I:$I))</f>
        <v>0</v>
      </c>
      <c r="F25" s="26">
        <f>SUMPRODUCT((Feuil1!$C:$C&gt;=DATEVALUE("01/11/2016"))*((Feuil1!$C:$C&lt;=DATEVALUE("30/11/2016"))*(Feuil1!$A:$A=$A25)*Feuil1!$I:$I))</f>
        <v>0</v>
      </c>
      <c r="G25" s="26">
        <f>SUMPRODUCT((Feuil1!$C:$C&gt;=DATEVALUE("01/12/2016"))*((Feuil1!$C:$C&lt;=DATEVALUE("31/12/2016"))*(Feuil1!$A:$A=$A25)*Feuil1!$I:$I))</f>
        <v>1026</v>
      </c>
      <c r="H25" s="26">
        <f>SUMPRODUCT((Feuil1!$C:$C&gt;=DATEVALUE("01/01/2017"))*((Feuil1!$C:$C&lt;=DATEVALUE("31/01/2017"))*(Feuil1!$A:$A=$A25)*Feuil1!$I:$I))</f>
        <v>0</v>
      </c>
      <c r="I25" s="26">
        <f>SUMPRODUCT((Feuil1!$C:$C&gt;=DATEVALUE("01/02/2017"))*((Feuil1!$C:$C&lt;=DATEVALUE("28/02/2017"))*(Feuil1!$A:$A=$A25)*Feuil1!$I:$I))</f>
        <v>0</v>
      </c>
      <c r="J25" s="26">
        <f>SUMPRODUCT((Feuil1!$C:$C&gt;=DATEVALUE("01/03/2017"))*((Feuil1!$C:$C&lt;=DATEVALUE("31/03/2017"))*(Feuil1!$A:$A=$A25)*Feuil1!$I:$I))</f>
        <v>0</v>
      </c>
      <c r="K25" s="26">
        <f>SUMPRODUCT((Feuil1!$C:$C&gt;=DATEVALUE("01/04/2017"))*((Feuil1!$C:$C&lt;=DATEVALUE("30/04/2017"))*(Feuil1!$A:$A=$A25)*Feuil1!$I:$I))</f>
        <v>0</v>
      </c>
      <c r="L25" s="26">
        <f>SUMPRODUCT((Feuil1!$C:$C&gt;=DATEVALUE("01/05/2017"))*((Feuil1!$C:$C&lt;=DATEVALUE("31/05/2017"))*(Feuil1!$A:$A=$A25)*Feuil1!$I:$I))</f>
        <v>0</v>
      </c>
      <c r="M25" s="26">
        <f>SUMPRODUCT((Feuil1!$C:$C&gt;=DATEVALUE("01/06/2017"))*((Feuil1!$C:$C&lt;=DATEVALUE("30/06/2017"))*(Feuil1!$A:$A=$A25)*Feuil1!$I:$I))</f>
        <v>0</v>
      </c>
      <c r="N25" s="26">
        <f>SUMPRODUCT((Feuil1!$C:$C&gt;=DATEVALUE("01/07/2017"))*((Feuil1!$C:$C&lt;=DATEVALUE("31/07/2017"))*(Feuil1!$A:$A=$A25)*Feuil1!$I:$I))</f>
        <v>0</v>
      </c>
      <c r="O25" s="26">
        <f>SUMPRODUCT((Feuil1!$C:$C&gt;=DATEVALUE("01/08/2017"))*((Feuil1!$C:$C&lt;=DATEVALUE("31/08/2017"))*(Feuil1!$A:$A=$A25)*Feuil1!$I:$I))</f>
        <v>0</v>
      </c>
    </row>
    <row r="26" spans="1:15">
      <c r="A26" s="28"/>
      <c r="B26" s="21"/>
      <c r="C26" s="21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1:15">
      <c r="A27" s="29" t="s">
        <v>12</v>
      </c>
      <c r="B27" s="21"/>
      <c r="C27" s="21"/>
      <c r="D27" s="36">
        <f>SUM(D20:D26)</f>
        <v>0</v>
      </c>
      <c r="E27" s="36">
        <f t="shared" ref="E27:O27" si="1">SUM(E20:E26)</f>
        <v>0</v>
      </c>
      <c r="F27" s="36">
        <f t="shared" si="1"/>
        <v>0</v>
      </c>
      <c r="G27" s="36">
        <f t="shared" si="1"/>
        <v>1026</v>
      </c>
      <c r="H27" s="36">
        <f t="shared" si="1"/>
        <v>0</v>
      </c>
      <c r="I27" s="36">
        <f t="shared" si="1"/>
        <v>127</v>
      </c>
      <c r="J27" s="36">
        <f t="shared" si="1"/>
        <v>0</v>
      </c>
      <c r="K27" s="36">
        <f t="shared" si="1"/>
        <v>0</v>
      </c>
      <c r="L27" s="36">
        <f t="shared" si="1"/>
        <v>4310</v>
      </c>
      <c r="M27" s="36">
        <f t="shared" si="1"/>
        <v>0</v>
      </c>
      <c r="N27" s="36">
        <f t="shared" si="1"/>
        <v>195</v>
      </c>
      <c r="O27" s="36">
        <f t="shared" si="1"/>
        <v>3048</v>
      </c>
    </row>
    <row r="28" spans="1:15">
      <c r="A28" s="28"/>
      <c r="B28" s="21"/>
      <c r="C28" s="21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5">
      <c r="A29" s="28">
        <v>708100</v>
      </c>
      <c r="B29" s="21" t="s">
        <v>106</v>
      </c>
      <c r="C29" s="21"/>
      <c r="D29" s="26">
        <f>SUMPRODUCT((Feuil1!$C:$C&gt;=DATEVALUE("01/09/2016"))*((Feuil1!$C:$C&lt;=DATEVALUE("30/09/2016"))*(Feuil1!$A:$A=$A29)*Feuil1!$I:$I))</f>
        <v>0</v>
      </c>
      <c r="E29" s="26">
        <f>SUMPRODUCT((Feuil1!$C:$C&gt;=DATEVALUE("01/10/2016"))*((Feuil1!$C:$C&lt;=DATEVALUE("31/10/2016"))*(Feuil1!$A:$A=$A29)*Feuil1!$I:$I))</f>
        <v>0</v>
      </c>
      <c r="F29" s="26">
        <f>SUMPRODUCT((Feuil1!$C:$C&gt;=DATEVALUE("01/11/2016"))*((Feuil1!$C:$C&lt;=DATEVALUE("30/11/2016"))*(Feuil1!$A:$A=$A29)*Feuil1!$I:$I))</f>
        <v>0</v>
      </c>
      <c r="G29" s="26">
        <f>SUMPRODUCT((Feuil1!$C:$C&gt;=DATEVALUE("01/12/2016"))*((Feuil1!$C:$C&lt;=DATEVALUE("31/12/2016"))*(Feuil1!$A:$A=$A29)*Feuil1!$I:$I))</f>
        <v>0</v>
      </c>
      <c r="H29" s="26">
        <f>SUMPRODUCT((Feuil1!$C:$C&gt;=DATEVALUE("01/01/2017"))*((Feuil1!$C:$C&lt;=DATEVALUE("31/01/2017"))*(Feuil1!$A:$A=$A29)*Feuil1!$I:$I))</f>
        <v>0</v>
      </c>
      <c r="I29" s="26">
        <f>SUMPRODUCT((Feuil1!$C:$C&gt;=DATEVALUE("01/02/2017"))*((Feuil1!$C:$C&lt;=DATEVALUE("28/02/2017"))*(Feuil1!$A:$A=$A29)*Feuil1!$I:$I))</f>
        <v>0</v>
      </c>
      <c r="J29" s="26">
        <f>SUMPRODUCT((Feuil1!$C:$C&gt;=DATEVALUE("01/03/2017"))*((Feuil1!$C:$C&lt;=DATEVALUE("31/03/2017"))*(Feuil1!$A:$A=$A29)*Feuil1!$I:$I))</f>
        <v>0</v>
      </c>
      <c r="K29" s="26">
        <f>SUMPRODUCT((Feuil1!$C:$C&gt;=DATEVALUE("01/04/2017"))*((Feuil1!$C:$C&lt;=DATEVALUE("30/04/2017"))*(Feuil1!$A:$A=$A29)*Feuil1!$I:$I))</f>
        <v>0</v>
      </c>
      <c r="L29" s="26">
        <f>SUMPRODUCT((Feuil1!$C:$C&gt;=DATEVALUE("01/05/2017"))*((Feuil1!$C:$C&lt;=DATEVALUE("31/05/2017"))*(Feuil1!$A:$A=$A29)*Feuil1!$I:$I))</f>
        <v>0</v>
      </c>
      <c r="M29" s="26">
        <f>SUMPRODUCT((Feuil1!$C:$C&gt;=DATEVALUE("01/06/2017"))*((Feuil1!$C:$C&lt;=DATEVALUE("30/06/2017"))*(Feuil1!$A:$A=$A29)*Feuil1!$I:$I))</f>
        <v>0</v>
      </c>
      <c r="N29" s="26">
        <f>SUMPRODUCT((Feuil1!$C:$C&gt;=DATEVALUE("01/07/2017"))*((Feuil1!$C:$C&lt;=DATEVALUE("31/07/2017"))*(Feuil1!$A:$A=$A29)*Feuil1!$I:$I))</f>
        <v>0</v>
      </c>
      <c r="O29" s="26">
        <f>SUMPRODUCT((Feuil1!$C:$C&gt;=DATEVALUE("01/08/2017"))*((Feuil1!$C:$C&lt;=DATEVALUE("31/08/2017"))*(Feuil1!$A:$A=$A29)*Feuil1!$I:$I))</f>
        <v>0</v>
      </c>
    </row>
    <row r="30" spans="1:15">
      <c r="A30" s="28">
        <v>708110</v>
      </c>
      <c r="B30" s="21" t="s">
        <v>107</v>
      </c>
      <c r="C30" s="21"/>
      <c r="D30" s="26">
        <f>SUMPRODUCT((Feuil1!$C:$C&gt;=DATEVALUE("01/09/2016"))*((Feuil1!$C:$C&lt;=DATEVALUE("30/09/2016"))*(Feuil1!$A:$A=$A30)*Feuil1!$I:$I))</f>
        <v>0</v>
      </c>
      <c r="E30" s="26">
        <f>SUMPRODUCT((Feuil1!$C:$C&gt;=DATEVALUE("01/10/2016"))*((Feuil1!$C:$C&lt;=DATEVALUE("31/10/2016"))*(Feuil1!$A:$A=$A30)*Feuil1!$I:$I))</f>
        <v>0</v>
      </c>
      <c r="F30" s="26">
        <f>SUMPRODUCT((Feuil1!$C:$C&gt;=DATEVALUE("01/11/2016"))*((Feuil1!$C:$C&lt;=DATEVALUE("30/11/2016"))*(Feuil1!$A:$A=$A30)*Feuil1!$I:$I))</f>
        <v>2317</v>
      </c>
      <c r="G30" s="26">
        <f>SUMPRODUCT((Feuil1!$C:$C&gt;=DATEVALUE("01/12/2016"))*((Feuil1!$C:$C&lt;=DATEVALUE("31/12/2016"))*(Feuil1!$A:$A=$A30)*Feuil1!$I:$I))</f>
        <v>0</v>
      </c>
      <c r="H30" s="26">
        <f>SUMPRODUCT((Feuil1!$C:$C&gt;=DATEVALUE("01/01/2017"))*((Feuil1!$C:$C&lt;=DATEVALUE("31/01/2017"))*(Feuil1!$A:$A=$A30)*Feuil1!$I:$I))</f>
        <v>0</v>
      </c>
      <c r="I30" s="26">
        <f>SUMPRODUCT((Feuil1!$C:$C&gt;=DATEVALUE("01/02/2017"))*((Feuil1!$C:$C&lt;=DATEVALUE("28/02/2017"))*(Feuil1!$A:$A=$A30)*Feuil1!$I:$I))</f>
        <v>0</v>
      </c>
      <c r="J30" s="26">
        <f>SUMPRODUCT((Feuil1!$C:$C&gt;=DATEVALUE("01/03/2017"))*((Feuil1!$C:$C&lt;=DATEVALUE("31/03/2017"))*(Feuil1!$A:$A=$A30)*Feuil1!$I:$I))</f>
        <v>0</v>
      </c>
      <c r="K30" s="26">
        <f>SUMPRODUCT((Feuil1!$C:$C&gt;=DATEVALUE("01/04/2017"))*((Feuil1!$C:$C&lt;=DATEVALUE("30/04/2017"))*(Feuil1!$A:$A=$A30)*Feuil1!$I:$I))</f>
        <v>0</v>
      </c>
      <c r="L30" s="26">
        <f>SUMPRODUCT((Feuil1!$C:$C&gt;=DATEVALUE("01/05/2017"))*((Feuil1!$C:$C&lt;=DATEVALUE("31/05/2017"))*(Feuil1!$A:$A=$A30)*Feuil1!$I:$I))</f>
        <v>0</v>
      </c>
      <c r="M30" s="26">
        <f>SUMPRODUCT((Feuil1!$C:$C&gt;=DATEVALUE("01/06/2017"))*((Feuil1!$C:$C&lt;=DATEVALUE("30/06/2017"))*(Feuil1!$A:$A=$A30)*Feuil1!$I:$I))</f>
        <v>0</v>
      </c>
      <c r="N30" s="26">
        <f>SUMPRODUCT((Feuil1!$C:$C&gt;=DATEVALUE("01/07/2017"))*((Feuil1!$C:$C&lt;=DATEVALUE("31/07/2017"))*(Feuil1!$A:$A=$A30)*Feuil1!$I:$I))</f>
        <v>0</v>
      </c>
      <c r="O30" s="26">
        <f>SUMPRODUCT((Feuil1!$C:$C&gt;=DATEVALUE("01/08/2017"))*((Feuil1!$C:$C&lt;=DATEVALUE("31/08/2017"))*(Feuil1!$A:$A=$A30)*Feuil1!$I:$I))</f>
        <v>0</v>
      </c>
    </row>
    <row r="31" spans="1:15">
      <c r="A31" s="28">
        <v>708120</v>
      </c>
      <c r="B31" s="21" t="s">
        <v>108</v>
      </c>
      <c r="C31" s="21"/>
      <c r="D31" s="26">
        <f>SUMPRODUCT((Feuil1!$C:$C&gt;=DATEVALUE("01/09/2016"))*((Feuil1!$C:$C&lt;=DATEVALUE("30/09/2016"))*(Feuil1!$A:$A=$A31)*Feuil1!$I:$I))</f>
        <v>0</v>
      </c>
      <c r="E31" s="26">
        <f>SUMPRODUCT((Feuil1!$C:$C&gt;=DATEVALUE("01/10/2016"))*((Feuil1!$C:$C&lt;=DATEVALUE("31/10/2016"))*(Feuil1!$A:$A=$A31)*Feuil1!$I:$I))</f>
        <v>0</v>
      </c>
      <c r="F31" s="26">
        <f>SUMPRODUCT((Feuil1!$C:$C&gt;=DATEVALUE("01/11/2016"))*((Feuil1!$C:$C&lt;=DATEVALUE("30/11/2016"))*(Feuil1!$A:$A=$A31)*Feuil1!$I:$I))</f>
        <v>0</v>
      </c>
      <c r="G31" s="26">
        <f>SUMPRODUCT((Feuil1!$C:$C&gt;=DATEVALUE("01/12/2016"))*((Feuil1!$C:$C&lt;=DATEVALUE("31/12/2016"))*(Feuil1!$A:$A=$A31)*Feuil1!$I:$I))</f>
        <v>0</v>
      </c>
      <c r="H31" s="26">
        <f>SUMPRODUCT((Feuil1!$C:$C&gt;=DATEVALUE("01/01/2017"))*((Feuil1!$C:$C&lt;=DATEVALUE("31/01/2017"))*(Feuil1!$A:$A=$A31)*Feuil1!$I:$I))</f>
        <v>0</v>
      </c>
      <c r="I31" s="26">
        <f>SUMPRODUCT((Feuil1!$C:$C&gt;=DATEVALUE("01/02/2017"))*((Feuil1!$C:$C&lt;=DATEVALUE("28/02/2017"))*(Feuil1!$A:$A=$A31)*Feuil1!$I:$I))</f>
        <v>0</v>
      </c>
      <c r="J31" s="26">
        <f>SUMPRODUCT((Feuil1!$C:$C&gt;=DATEVALUE("01/03/2017"))*((Feuil1!$C:$C&lt;=DATEVALUE("31/03/2017"))*(Feuil1!$A:$A=$A31)*Feuil1!$I:$I))</f>
        <v>0</v>
      </c>
      <c r="K31" s="26">
        <f>SUMPRODUCT((Feuil1!$C:$C&gt;=DATEVALUE("01/04/2017"))*((Feuil1!$C:$C&lt;=DATEVALUE("30/04/2017"))*(Feuil1!$A:$A=$A31)*Feuil1!$I:$I))</f>
        <v>0</v>
      </c>
      <c r="L31" s="26">
        <f>SUMPRODUCT((Feuil1!$C:$C&gt;=DATEVALUE("01/05/2017"))*((Feuil1!$C:$C&lt;=DATEVALUE("31/05/2017"))*(Feuil1!$A:$A=$A31)*Feuil1!$I:$I))</f>
        <v>0</v>
      </c>
      <c r="M31" s="26">
        <f>SUMPRODUCT((Feuil1!$C:$C&gt;=DATEVALUE("01/06/2017"))*((Feuil1!$C:$C&lt;=DATEVALUE("30/06/2017"))*(Feuil1!$A:$A=$A31)*Feuil1!$I:$I))</f>
        <v>0</v>
      </c>
      <c r="N31" s="26">
        <f>SUMPRODUCT((Feuil1!$C:$C&gt;=DATEVALUE("01/07/2017"))*((Feuil1!$C:$C&lt;=DATEVALUE("31/07/2017"))*(Feuil1!$A:$A=$A31)*Feuil1!$I:$I))</f>
        <v>0</v>
      </c>
      <c r="O31" s="26">
        <f>SUMPRODUCT((Feuil1!$C:$C&gt;=DATEVALUE("01/08/2017"))*((Feuil1!$C:$C&lt;=DATEVALUE("31/08/2017"))*(Feuil1!$A:$A=$A31)*Feuil1!$I:$I))</f>
        <v>0</v>
      </c>
    </row>
    <row r="32" spans="1:15">
      <c r="A32" s="28">
        <v>708130</v>
      </c>
      <c r="B32" s="21" t="s">
        <v>109</v>
      </c>
      <c r="C32" s="21"/>
      <c r="D32" s="26">
        <f>SUMPRODUCT((Feuil1!$C:$C&gt;=DATEVALUE("01/09/2016"))*((Feuil1!$C:$C&lt;=DATEVALUE("30/09/2016"))*(Feuil1!$A:$A=$A32)*Feuil1!$I:$I))</f>
        <v>0</v>
      </c>
      <c r="E32" s="26">
        <f>SUMPRODUCT((Feuil1!$C:$C&gt;=DATEVALUE("01/10/2016"))*((Feuil1!$C:$C&lt;=DATEVALUE("31/10/2016"))*(Feuil1!$A:$A=$A32)*Feuil1!$I:$I))</f>
        <v>0</v>
      </c>
      <c r="F32" s="26">
        <f>SUMPRODUCT((Feuil1!$C:$C&gt;=DATEVALUE("01/11/2016"))*((Feuil1!$C:$C&lt;=DATEVALUE("30/11/2016"))*(Feuil1!$A:$A=$A32)*Feuil1!$I:$I))</f>
        <v>0</v>
      </c>
      <c r="G32" s="26">
        <f>SUMPRODUCT((Feuil1!$C:$C&gt;=DATEVALUE("01/12/2016"))*((Feuil1!$C:$C&lt;=DATEVALUE("31/12/2016"))*(Feuil1!$A:$A=$A32)*Feuil1!$I:$I))</f>
        <v>0</v>
      </c>
      <c r="H32" s="26">
        <f>SUMPRODUCT((Feuil1!$C:$C&gt;=DATEVALUE("01/01/2017"))*((Feuil1!$C:$C&lt;=DATEVALUE("31/01/2017"))*(Feuil1!$A:$A=$A32)*Feuil1!$I:$I))</f>
        <v>0</v>
      </c>
      <c r="I32" s="26">
        <f>SUMPRODUCT((Feuil1!$C:$C&gt;=DATEVALUE("01/02/2017"))*((Feuil1!$C:$C&lt;=DATEVALUE("28/02/2017"))*(Feuil1!$A:$A=$A32)*Feuil1!$I:$I))</f>
        <v>0</v>
      </c>
      <c r="J32" s="26">
        <f>SUMPRODUCT((Feuil1!$C:$C&gt;=DATEVALUE("01/03/2017"))*((Feuil1!$C:$C&lt;=DATEVALUE("31/03/2017"))*(Feuil1!$A:$A=$A32)*Feuil1!$I:$I))</f>
        <v>0</v>
      </c>
      <c r="K32" s="26">
        <f>SUMPRODUCT((Feuil1!$C:$C&gt;=DATEVALUE("01/04/2017"))*((Feuil1!$C:$C&lt;=DATEVALUE("30/04/2017"))*(Feuil1!$A:$A=$A32)*Feuil1!$I:$I))</f>
        <v>0</v>
      </c>
      <c r="L32" s="26">
        <f>SUMPRODUCT((Feuil1!$C:$C&gt;=DATEVALUE("01/05/2017"))*((Feuil1!$C:$C&lt;=DATEVALUE("31/05/2017"))*(Feuil1!$A:$A=$A32)*Feuil1!$I:$I))</f>
        <v>0</v>
      </c>
      <c r="M32" s="26">
        <f>SUMPRODUCT((Feuil1!$C:$C&gt;=DATEVALUE("01/06/2017"))*((Feuil1!$C:$C&lt;=DATEVALUE("30/06/2017"))*(Feuil1!$A:$A=$A32)*Feuil1!$I:$I))</f>
        <v>0</v>
      </c>
      <c r="N32" s="26">
        <f>SUMPRODUCT((Feuil1!$C:$C&gt;=DATEVALUE("01/07/2017"))*((Feuil1!$C:$C&lt;=DATEVALUE("31/07/2017"))*(Feuil1!$A:$A=$A32)*Feuil1!$I:$I))</f>
        <v>0</v>
      </c>
      <c r="O32" s="26">
        <f>SUMPRODUCT((Feuil1!$C:$C&gt;=DATEVALUE("01/08/2017"))*((Feuil1!$C:$C&lt;=DATEVALUE("31/08/2017"))*(Feuil1!$A:$A=$A32)*Feuil1!$I:$I))</f>
        <v>0</v>
      </c>
    </row>
    <row r="33" spans="1:15">
      <c r="A33" s="28">
        <v>708140</v>
      </c>
      <c r="B33" s="21" t="s">
        <v>110</v>
      </c>
      <c r="C33" s="21"/>
      <c r="D33" s="26">
        <f>SUMPRODUCT((Feuil1!$C:$C&gt;=DATEVALUE("01/09/2016"))*((Feuil1!$C:$C&lt;=DATEVALUE("30/09/2016"))*(Feuil1!$A:$A=$A33)*Feuil1!$I:$I))</f>
        <v>0</v>
      </c>
      <c r="E33" s="26">
        <f>SUMPRODUCT((Feuil1!$C:$C&gt;=DATEVALUE("01/10/2016"))*((Feuil1!$C:$C&lt;=DATEVALUE("31/10/2016"))*(Feuil1!$A:$A=$A33)*Feuil1!$I:$I))</f>
        <v>0</v>
      </c>
      <c r="F33" s="26">
        <f>SUMPRODUCT((Feuil1!$C:$C&gt;=DATEVALUE("01/11/2016"))*((Feuil1!$C:$C&lt;=DATEVALUE("30/11/2016"))*(Feuil1!$A:$A=$A33)*Feuil1!$I:$I))</f>
        <v>0</v>
      </c>
      <c r="G33" s="26">
        <f>SUMPRODUCT((Feuil1!$C:$C&gt;=DATEVALUE("01/12/2016"))*((Feuil1!$C:$C&lt;=DATEVALUE("31/12/2016"))*(Feuil1!$A:$A=$A33)*Feuil1!$I:$I))</f>
        <v>0</v>
      </c>
      <c r="H33" s="26">
        <f>SUMPRODUCT((Feuil1!$C:$C&gt;=DATEVALUE("01/01/2017"))*((Feuil1!$C:$C&lt;=DATEVALUE("31/01/2017"))*(Feuil1!$A:$A=$A33)*Feuil1!$I:$I))</f>
        <v>0</v>
      </c>
      <c r="I33" s="26">
        <f>SUMPRODUCT((Feuil1!$C:$C&gt;=DATEVALUE("01/02/2017"))*((Feuil1!$C:$C&lt;=DATEVALUE("28/02/2017"))*(Feuil1!$A:$A=$A33)*Feuil1!$I:$I))</f>
        <v>0</v>
      </c>
      <c r="J33" s="26">
        <f>SUMPRODUCT((Feuil1!$C:$C&gt;=DATEVALUE("01/03/2017"))*((Feuil1!$C:$C&lt;=DATEVALUE("31/03/2017"))*(Feuil1!$A:$A=$A33)*Feuil1!$I:$I))</f>
        <v>0</v>
      </c>
      <c r="K33" s="26">
        <f>SUMPRODUCT((Feuil1!$C:$C&gt;=DATEVALUE("01/04/2017"))*((Feuil1!$C:$C&lt;=DATEVALUE("30/04/2017"))*(Feuil1!$A:$A=$A33)*Feuil1!$I:$I))</f>
        <v>0</v>
      </c>
      <c r="L33" s="26">
        <f>SUMPRODUCT((Feuil1!$C:$C&gt;=DATEVALUE("01/05/2017"))*((Feuil1!$C:$C&lt;=DATEVALUE("31/05/2017"))*(Feuil1!$A:$A=$A33)*Feuil1!$I:$I))</f>
        <v>0</v>
      </c>
      <c r="M33" s="26">
        <f>SUMPRODUCT((Feuil1!$C:$C&gt;=DATEVALUE("01/06/2017"))*((Feuil1!$C:$C&lt;=DATEVALUE("30/06/2017"))*(Feuil1!$A:$A=$A33)*Feuil1!$I:$I))</f>
        <v>0</v>
      </c>
      <c r="N33" s="26">
        <f>SUMPRODUCT((Feuil1!$C:$C&gt;=DATEVALUE("01/07/2017"))*((Feuil1!$C:$C&lt;=DATEVALUE("31/07/2017"))*(Feuil1!$A:$A=$A33)*Feuil1!$I:$I))</f>
        <v>399</v>
      </c>
      <c r="O33" s="26">
        <f>SUMPRODUCT((Feuil1!$C:$C&gt;=DATEVALUE("01/08/2017"))*((Feuil1!$C:$C&lt;=DATEVALUE("31/08/2017"))*(Feuil1!$A:$A=$A33)*Feuil1!$I:$I))</f>
        <v>0</v>
      </c>
    </row>
    <row r="34" spans="1:15">
      <c r="A34" s="28">
        <v>708150</v>
      </c>
      <c r="B34" s="21" t="s">
        <v>111</v>
      </c>
      <c r="C34" s="21"/>
      <c r="D34" s="26">
        <f>SUMPRODUCT((Feuil1!$C:$C&gt;=DATEVALUE("01/09/2016"))*((Feuil1!$C:$C&lt;=DATEVALUE("30/09/2016"))*(Feuil1!$A:$A=$A34)*Feuil1!$I:$I))</f>
        <v>0</v>
      </c>
      <c r="E34" s="26">
        <f>SUMPRODUCT((Feuil1!$C:$C&gt;=DATEVALUE("01/10/2016"))*((Feuil1!$C:$C&lt;=DATEVALUE("31/10/2016"))*(Feuil1!$A:$A=$A34)*Feuil1!$I:$I))</f>
        <v>0</v>
      </c>
      <c r="F34" s="26">
        <f>SUMPRODUCT((Feuil1!$C:$C&gt;=DATEVALUE("01/11/2016"))*((Feuil1!$C:$C&lt;=DATEVALUE("30/11/2016"))*(Feuil1!$A:$A=$A34)*Feuil1!$I:$I))</f>
        <v>0</v>
      </c>
      <c r="G34" s="26">
        <f>SUMPRODUCT((Feuil1!$C:$C&gt;=DATEVALUE("01/12/2016"))*((Feuil1!$C:$C&lt;=DATEVALUE("31/12/2016"))*(Feuil1!$A:$A=$A34)*Feuil1!$I:$I))</f>
        <v>0</v>
      </c>
      <c r="H34" s="26">
        <f>SUMPRODUCT((Feuil1!$C:$C&gt;=DATEVALUE("01/01/2017"))*((Feuil1!$C:$C&lt;=DATEVALUE("31/01/2017"))*(Feuil1!$A:$A=$A34)*Feuil1!$I:$I))</f>
        <v>0</v>
      </c>
      <c r="I34" s="26">
        <f>SUMPRODUCT((Feuil1!$C:$C&gt;=DATEVALUE("01/02/2017"))*((Feuil1!$C:$C&lt;=DATEVALUE("28/02/2017"))*(Feuil1!$A:$A=$A34)*Feuil1!$I:$I))</f>
        <v>0</v>
      </c>
      <c r="J34" s="26">
        <f>SUMPRODUCT((Feuil1!$C:$C&gt;=DATEVALUE("01/03/2017"))*((Feuil1!$C:$C&lt;=DATEVALUE("31/03/2017"))*(Feuil1!$A:$A=$A34)*Feuil1!$I:$I))</f>
        <v>0</v>
      </c>
      <c r="K34" s="26">
        <f>SUMPRODUCT((Feuil1!$C:$C&gt;=DATEVALUE("01/04/2017"))*((Feuil1!$C:$C&lt;=DATEVALUE("30/04/2017"))*(Feuil1!$A:$A=$A34)*Feuil1!$I:$I))</f>
        <v>0</v>
      </c>
      <c r="L34" s="26">
        <f>SUMPRODUCT((Feuil1!$C:$C&gt;=DATEVALUE("01/05/2017"))*((Feuil1!$C:$C&lt;=DATEVALUE("31/05/2017"))*(Feuil1!$A:$A=$A34)*Feuil1!$I:$I))</f>
        <v>0</v>
      </c>
      <c r="M34" s="26">
        <f>SUMPRODUCT((Feuil1!$C:$C&gt;=DATEVALUE("01/06/2017"))*((Feuil1!$C:$C&lt;=DATEVALUE("30/06/2017"))*(Feuil1!$A:$A=$A34)*Feuil1!$I:$I))</f>
        <v>1350</v>
      </c>
      <c r="N34" s="26">
        <f>SUMPRODUCT((Feuil1!$C:$C&gt;=DATEVALUE("01/07/2017"))*((Feuil1!$C:$C&lt;=DATEVALUE("31/07/2017"))*(Feuil1!$A:$A=$A34)*Feuil1!$I:$I))</f>
        <v>0</v>
      </c>
      <c r="O34" s="26">
        <f>SUMPRODUCT((Feuil1!$C:$C&gt;=DATEVALUE("01/08/2017"))*((Feuil1!$C:$C&lt;=DATEVALUE("31/08/2017"))*(Feuil1!$A:$A=$A34)*Feuil1!$I:$I))</f>
        <v>0</v>
      </c>
    </row>
    <row r="35" spans="1:15">
      <c r="A35" s="28"/>
      <c r="B35" s="21"/>
      <c r="C35" s="21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1:15">
      <c r="A36" s="29" t="s">
        <v>13</v>
      </c>
      <c r="B36" s="21"/>
      <c r="C36" s="21"/>
      <c r="D36" s="36">
        <f>SUM(D29:D35)</f>
        <v>0</v>
      </c>
      <c r="E36" s="36">
        <f t="shared" ref="E36:O36" si="2">SUM(E29:E35)</f>
        <v>0</v>
      </c>
      <c r="F36" s="36">
        <f t="shared" si="2"/>
        <v>2317</v>
      </c>
      <c r="G36" s="36">
        <f t="shared" si="2"/>
        <v>0</v>
      </c>
      <c r="H36" s="36">
        <f t="shared" si="2"/>
        <v>0</v>
      </c>
      <c r="I36" s="36">
        <f t="shared" si="2"/>
        <v>0</v>
      </c>
      <c r="J36" s="36">
        <f t="shared" si="2"/>
        <v>0</v>
      </c>
      <c r="K36" s="36">
        <f t="shared" si="2"/>
        <v>0</v>
      </c>
      <c r="L36" s="36">
        <f t="shared" si="2"/>
        <v>0</v>
      </c>
      <c r="M36" s="36">
        <f t="shared" si="2"/>
        <v>1350</v>
      </c>
      <c r="N36" s="36">
        <f t="shared" si="2"/>
        <v>399</v>
      </c>
      <c r="O36" s="36">
        <f t="shared" si="2"/>
        <v>0</v>
      </c>
    </row>
    <row r="37" spans="1:15">
      <c r="A37" s="28"/>
      <c r="B37" s="21"/>
      <c r="C37" s="2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1:15">
      <c r="A38" s="28">
        <v>706110</v>
      </c>
      <c r="B38" s="21" t="s">
        <v>105</v>
      </c>
      <c r="C38" s="21"/>
      <c r="D38" s="26">
        <f>SUMPRODUCT((Feuil1!$C:$C&gt;=DATEVALUE("01/09/2016"))*((Feuil1!$C:$C&lt;=DATEVALUE("30/09/2016"))*(Feuil1!$A:$A=$A38)*Feuil1!$I:$I))</f>
        <v>0</v>
      </c>
      <c r="E38" s="26">
        <f>SUMPRODUCT((Feuil1!$C:$C&gt;=DATEVALUE("01/10/2016"))*((Feuil1!$C:$C&lt;=DATEVALUE("31/10/2016"))*(Feuil1!$A:$A=$A38)*Feuil1!$I:$I))</f>
        <v>0</v>
      </c>
      <c r="F38" s="26">
        <f>SUMPRODUCT((Feuil1!$C:$C&gt;=DATEVALUE("01/11/2016"))*((Feuil1!$C:$C&lt;=DATEVALUE("30/11/2016"))*(Feuil1!$A:$A=$A38)*Feuil1!$I:$I))</f>
        <v>0</v>
      </c>
      <c r="G38" s="26">
        <f>SUMPRODUCT((Feuil1!$C:$C&gt;=DATEVALUE("01/12/2016"))*((Feuil1!$C:$C&lt;=DATEVALUE("31/12/2016"))*(Feuil1!$A:$A=$A38)*Feuil1!$I:$I))</f>
        <v>0</v>
      </c>
      <c r="H38" s="26">
        <f>SUMPRODUCT((Feuil1!$C:$C&gt;=DATEVALUE("01/01/2017"))*((Feuil1!$C:$C&lt;=DATEVALUE("31/01/2017"))*(Feuil1!$A:$A=$A38)*Feuil1!$I:$I))</f>
        <v>0</v>
      </c>
      <c r="I38" s="26">
        <f>SUMPRODUCT((Feuil1!$C:$C&gt;=DATEVALUE("01/02/2017"))*((Feuil1!$C:$C&lt;=DATEVALUE("28/02/2017"))*(Feuil1!$A:$A=$A38)*Feuil1!$I:$I))</f>
        <v>0</v>
      </c>
      <c r="J38" s="26">
        <f>SUMPRODUCT((Feuil1!$C:$C&gt;=DATEVALUE("01/03/2017"))*((Feuil1!$C:$C&lt;=DATEVALUE("31/03/2017"))*(Feuil1!$A:$A=$A38)*Feuil1!$I:$I))</f>
        <v>0</v>
      </c>
      <c r="K38" s="26">
        <f>SUMPRODUCT((Feuil1!$C:$C&gt;=DATEVALUE("01/04/2017"))*((Feuil1!$C:$C&lt;=DATEVALUE("30/04/2017"))*(Feuil1!$A:$A=$A38)*Feuil1!$I:$I))</f>
        <v>0</v>
      </c>
      <c r="L38" s="26">
        <f>SUMPRODUCT((Feuil1!$C:$C&gt;=DATEVALUE("01/05/2017"))*((Feuil1!$C:$C&lt;=DATEVALUE("31/05/2017"))*(Feuil1!$A:$A=$A38)*Feuil1!$I:$I))</f>
        <v>0</v>
      </c>
      <c r="M38" s="26">
        <f>SUMPRODUCT((Feuil1!$C:$C&gt;=DATEVALUE("01/06/2017"))*((Feuil1!$C:$C&lt;=DATEVALUE("30/06/2017"))*(Feuil1!$A:$A=$A38)*Feuil1!$I:$I))</f>
        <v>0</v>
      </c>
      <c r="N38" s="26">
        <f>SUMPRODUCT((Feuil1!$C:$C&gt;=DATEVALUE("01/07/2017"))*((Feuil1!$C:$C&lt;=DATEVALUE("31/07/2017"))*(Feuil1!$A:$A=$A38)*Feuil1!$I:$I))</f>
        <v>0</v>
      </c>
      <c r="O38" s="26">
        <f>SUMPRODUCT((Feuil1!$C:$C&gt;=DATEVALUE("01/08/2017"))*((Feuil1!$C:$C&lt;=DATEVALUE("31/08/2017"))*(Feuil1!$A:$A=$A38)*Feuil1!$I:$I))</f>
        <v>0</v>
      </c>
    </row>
    <row r="39" spans="1:15">
      <c r="A39" s="28">
        <v>740100</v>
      </c>
      <c r="B39" s="21" t="s">
        <v>26</v>
      </c>
      <c r="C39" s="21"/>
      <c r="D39" s="26">
        <f>SUMPRODUCT((Feuil1!$C:$C&gt;=DATEVALUE("01/09/2016"))*((Feuil1!$C:$C&lt;=DATEVALUE("30/09/2016"))*(Feuil1!$A:$A=$A39)*Feuil1!$I:$I))</f>
        <v>8000</v>
      </c>
      <c r="E39" s="26">
        <f>SUMPRODUCT((Feuil1!$C:$C&gt;=DATEVALUE("01/10/2016"))*((Feuil1!$C:$C&lt;=DATEVALUE("31/10/2016"))*(Feuil1!$A:$A=$A39)*Feuil1!$I:$I))</f>
        <v>0</v>
      </c>
      <c r="F39" s="26">
        <f>SUMPRODUCT((Feuil1!$C:$C&gt;=DATEVALUE("01/11/2016"))*((Feuil1!$C:$C&lt;=DATEVALUE("30/11/2016"))*(Feuil1!$A:$A=$A39)*Feuil1!$I:$I))</f>
        <v>0</v>
      </c>
      <c r="G39" s="26">
        <f>SUMPRODUCT((Feuil1!$C:$C&gt;=DATEVALUE("01/12/2016"))*((Feuil1!$C:$C&lt;=DATEVALUE("31/12/2016"))*(Feuil1!$A:$A=$A39)*Feuil1!$I:$I))</f>
        <v>0</v>
      </c>
      <c r="H39" s="26">
        <f>SUMPRODUCT((Feuil1!$C:$C&gt;=DATEVALUE("01/01/2017"))*((Feuil1!$C:$C&lt;=DATEVALUE("31/01/2017"))*(Feuil1!$A:$A=$A39)*Feuil1!$I:$I))</f>
        <v>0</v>
      </c>
      <c r="I39" s="26">
        <f>SUMPRODUCT((Feuil1!$C:$C&gt;=DATEVALUE("01/02/2017"))*((Feuil1!$C:$C&lt;=DATEVALUE("28/02/2017"))*(Feuil1!$A:$A=$A39)*Feuil1!$I:$I))</f>
        <v>0</v>
      </c>
      <c r="J39" s="26">
        <f>SUMPRODUCT((Feuil1!$C:$C&gt;=DATEVALUE("01/03/2017"))*((Feuil1!$C:$C&lt;=DATEVALUE("31/03/2017"))*(Feuil1!$A:$A=$A39)*Feuil1!$I:$I))</f>
        <v>0</v>
      </c>
      <c r="K39" s="26">
        <f>SUMPRODUCT((Feuil1!$C:$C&gt;=DATEVALUE("01/04/2017"))*((Feuil1!$C:$C&lt;=DATEVALUE("30/04/2017"))*(Feuil1!$A:$A=$A39)*Feuil1!$I:$I))</f>
        <v>0</v>
      </c>
      <c r="L39" s="26">
        <f>SUMPRODUCT((Feuil1!$C:$C&gt;=DATEVALUE("01/05/2017"))*((Feuil1!$C:$C&lt;=DATEVALUE("31/05/2017"))*(Feuil1!$A:$A=$A39)*Feuil1!$I:$I))</f>
        <v>8000</v>
      </c>
      <c r="M39" s="26">
        <f>SUMPRODUCT((Feuil1!$C:$C&gt;=DATEVALUE("01/06/2017"))*((Feuil1!$C:$C&lt;=DATEVALUE("30/06/2017"))*(Feuil1!$A:$A=$A39)*Feuil1!$I:$I))</f>
        <v>0</v>
      </c>
      <c r="N39" s="26">
        <f>SUMPRODUCT((Feuil1!$C:$C&gt;=DATEVALUE("01/07/2017"))*((Feuil1!$C:$C&lt;=DATEVALUE("31/07/2017"))*(Feuil1!$A:$A=$A39)*Feuil1!$I:$I))</f>
        <v>0</v>
      </c>
      <c r="O39" s="26">
        <f>SUMPRODUCT((Feuil1!$C:$C&gt;=DATEVALUE("01/08/2017"))*((Feuil1!$C:$C&lt;=DATEVALUE("31/08/2017"))*(Feuil1!$A:$A=$A39)*Feuil1!$I:$I))</f>
        <v>0</v>
      </c>
    </row>
    <row r="40" spans="1:15">
      <c r="A40" s="28">
        <v>740200</v>
      </c>
      <c r="B40" s="21" t="s">
        <v>119</v>
      </c>
      <c r="C40" s="21"/>
      <c r="D40" s="26">
        <f>SUMPRODUCT((Feuil1!$C:$C&gt;=DATEVALUE("01/09/2016"))*((Feuil1!$C:$C&lt;=DATEVALUE("30/09/2016"))*(Feuil1!$A:$A=$A40)*Feuil1!$I:$I))</f>
        <v>0</v>
      </c>
      <c r="E40" s="26">
        <f>SUMPRODUCT((Feuil1!$C:$C&gt;=DATEVALUE("01/10/2016"))*((Feuil1!$C:$C&lt;=DATEVALUE("31/10/2016"))*(Feuil1!$A:$A=$A40)*Feuil1!$I:$I))</f>
        <v>0</v>
      </c>
      <c r="F40" s="26">
        <f>SUMPRODUCT((Feuil1!$C:$C&gt;=DATEVALUE("01/11/2016"))*((Feuil1!$C:$C&lt;=DATEVALUE("30/11/2016"))*(Feuil1!$A:$A=$A40)*Feuil1!$I:$I))</f>
        <v>0</v>
      </c>
      <c r="G40" s="26">
        <f>SUMPRODUCT((Feuil1!$C:$C&gt;=DATEVALUE("01/12/2016"))*((Feuil1!$C:$C&lt;=DATEVALUE("31/12/2016"))*(Feuil1!$A:$A=$A40)*Feuil1!$I:$I))</f>
        <v>0</v>
      </c>
      <c r="H40" s="26">
        <f>SUMPRODUCT((Feuil1!$C:$C&gt;=DATEVALUE("01/01/2017"))*((Feuil1!$C:$C&lt;=DATEVALUE("31/01/2017"))*(Feuil1!$A:$A=$A40)*Feuil1!$I:$I))</f>
        <v>0</v>
      </c>
      <c r="I40" s="26">
        <f>SUMPRODUCT((Feuil1!$C:$C&gt;=DATEVALUE("01/02/2017"))*((Feuil1!$C:$C&lt;=DATEVALUE("28/02/2017"))*(Feuil1!$A:$A=$A40)*Feuil1!$I:$I))</f>
        <v>0</v>
      </c>
      <c r="J40" s="26">
        <f>SUMPRODUCT((Feuil1!$C:$C&gt;=DATEVALUE("01/03/2017"))*((Feuil1!$C:$C&lt;=DATEVALUE("31/03/2017"))*(Feuil1!$A:$A=$A40)*Feuil1!$I:$I))</f>
        <v>3233</v>
      </c>
      <c r="K40" s="26">
        <f>SUMPRODUCT((Feuil1!$C:$C&gt;=DATEVALUE("01/04/2017"))*((Feuil1!$C:$C&lt;=DATEVALUE("30/04/2017"))*(Feuil1!$A:$A=$A40)*Feuil1!$I:$I))</f>
        <v>2814</v>
      </c>
      <c r="L40" s="26">
        <f>SUMPRODUCT((Feuil1!$C:$C&gt;=DATEVALUE("01/05/2017"))*((Feuil1!$C:$C&lt;=DATEVALUE("31/05/2017"))*(Feuil1!$A:$A=$A40)*Feuil1!$I:$I))</f>
        <v>0</v>
      </c>
      <c r="M40" s="26">
        <f>SUMPRODUCT((Feuil1!$C:$C&gt;=DATEVALUE("01/06/2017"))*((Feuil1!$C:$C&lt;=DATEVALUE("30/06/2017"))*(Feuil1!$A:$A=$A40)*Feuil1!$I:$I))</f>
        <v>0</v>
      </c>
      <c r="N40" s="26">
        <f>SUMPRODUCT((Feuil1!$C:$C&gt;=DATEVALUE("01/07/2017"))*((Feuil1!$C:$C&lt;=DATEVALUE("31/07/2017"))*(Feuil1!$A:$A=$A40)*Feuil1!$I:$I))</f>
        <v>0</v>
      </c>
      <c r="O40" s="26">
        <f>SUMPRODUCT((Feuil1!$C:$C&gt;=DATEVALUE("01/08/2017"))*((Feuil1!$C:$C&lt;=DATEVALUE("31/08/2017"))*(Feuil1!$A:$A=$A40)*Feuil1!$I:$I))</f>
        <v>0</v>
      </c>
    </row>
    <row r="41" spans="1:15" ht="15.75">
      <c r="A41" s="28">
        <v>740300</v>
      </c>
      <c r="B41" s="24" t="s">
        <v>120</v>
      </c>
      <c r="C41" s="21"/>
      <c r="D41" s="26">
        <f>SUMPRODUCT((Feuil1!$C:$C&gt;=DATEVALUE("01/09/2016"))*((Feuil1!$C:$C&lt;=DATEVALUE("30/09/2016"))*(Feuil1!$A:$A=$A41)*Feuil1!$I:$I))</f>
        <v>0</v>
      </c>
      <c r="E41" s="26">
        <f>SUMPRODUCT((Feuil1!$C:$C&gt;=DATEVALUE("01/10/2016"))*((Feuil1!$C:$C&lt;=DATEVALUE("31/10/2016"))*(Feuil1!$A:$A=$A41)*Feuil1!$I:$I))</f>
        <v>0</v>
      </c>
      <c r="F41" s="26">
        <f>SUMPRODUCT((Feuil1!$C:$C&gt;=DATEVALUE("01/11/2016"))*((Feuil1!$C:$C&lt;=DATEVALUE("30/11/2016"))*(Feuil1!$A:$A=$A41)*Feuil1!$I:$I))</f>
        <v>0</v>
      </c>
      <c r="G41" s="26">
        <f>SUMPRODUCT((Feuil1!$C:$C&gt;=DATEVALUE("01/12/2016"))*((Feuil1!$C:$C&lt;=DATEVALUE("31/12/2016"))*(Feuil1!$A:$A=$A41)*Feuil1!$I:$I))</f>
        <v>0</v>
      </c>
      <c r="H41" s="26">
        <f>SUMPRODUCT((Feuil1!$C:$C&gt;=DATEVALUE("01/01/2017"))*((Feuil1!$C:$C&lt;=DATEVALUE("31/01/2017"))*(Feuil1!$A:$A=$A41)*Feuil1!$I:$I))</f>
        <v>0</v>
      </c>
      <c r="I41" s="26">
        <f>SUMPRODUCT((Feuil1!$C:$C&gt;=DATEVALUE("01/02/2017"))*((Feuil1!$C:$C&lt;=DATEVALUE("28/02/2017"))*(Feuil1!$A:$A=$A41)*Feuil1!$I:$I))</f>
        <v>0</v>
      </c>
      <c r="J41" s="26">
        <f>SUMPRODUCT((Feuil1!$C:$C&gt;=DATEVALUE("01/03/2017"))*((Feuil1!$C:$C&lt;=DATEVALUE("31/03/2017"))*(Feuil1!$A:$A=$A41)*Feuil1!$I:$I))</f>
        <v>0</v>
      </c>
      <c r="K41" s="26">
        <f>SUMPRODUCT((Feuil1!$C:$C&gt;=DATEVALUE("01/04/2017"))*((Feuil1!$C:$C&lt;=DATEVALUE("30/04/2017"))*(Feuil1!$A:$A=$A41)*Feuil1!$I:$I))</f>
        <v>0</v>
      </c>
      <c r="L41" s="26">
        <f>SUMPRODUCT((Feuil1!$C:$C&gt;=DATEVALUE("01/05/2017"))*((Feuil1!$C:$C&lt;=DATEVALUE("31/05/2017"))*(Feuil1!$A:$A=$A41)*Feuil1!$I:$I))</f>
        <v>0</v>
      </c>
      <c r="M41" s="26">
        <f>SUMPRODUCT((Feuil1!$C:$C&gt;=DATEVALUE("01/06/2017"))*((Feuil1!$C:$C&lt;=DATEVALUE("30/06/2017"))*(Feuil1!$A:$A=$A41)*Feuil1!$I:$I))</f>
        <v>0</v>
      </c>
      <c r="N41" s="26">
        <f>SUMPRODUCT((Feuil1!$C:$C&gt;=DATEVALUE("01/07/2017"))*((Feuil1!$C:$C&lt;=DATEVALUE("31/07/2017"))*(Feuil1!$A:$A=$A41)*Feuil1!$I:$I))</f>
        <v>0</v>
      </c>
      <c r="O41" s="26">
        <f>SUMPRODUCT((Feuil1!$C:$C&gt;=DATEVALUE("01/08/2017"))*((Feuil1!$C:$C&lt;=DATEVALUE("31/08/2017"))*(Feuil1!$A:$A=$A41)*Feuil1!$I:$I))</f>
        <v>0</v>
      </c>
    </row>
    <row r="42" spans="1:15">
      <c r="A42" s="28">
        <v>740310</v>
      </c>
      <c r="B42" s="21" t="s">
        <v>121</v>
      </c>
      <c r="C42" s="21"/>
      <c r="D42" s="26">
        <f>SUMPRODUCT((Feuil1!$C:$C&gt;=DATEVALUE("01/09/2016"))*((Feuil1!$C:$C&lt;=DATEVALUE("30/09/2016"))*(Feuil1!$A:$A=$A42)*Feuil1!$I:$I))</f>
        <v>0</v>
      </c>
      <c r="E42" s="26">
        <f>SUMPRODUCT((Feuil1!$C:$C&gt;=DATEVALUE("01/10/2016"))*((Feuil1!$C:$C&lt;=DATEVALUE("31/10/2016"))*(Feuil1!$A:$A=$A42)*Feuil1!$I:$I))</f>
        <v>0</v>
      </c>
      <c r="F42" s="26">
        <f>SUMPRODUCT((Feuil1!$C:$C&gt;=DATEVALUE("01/11/2016"))*((Feuil1!$C:$C&lt;=DATEVALUE("30/11/2016"))*(Feuil1!$A:$A=$A42)*Feuil1!$I:$I))</f>
        <v>0</v>
      </c>
      <c r="G42" s="26">
        <f>SUMPRODUCT((Feuil1!$C:$C&gt;=DATEVALUE("01/12/2016"))*((Feuil1!$C:$C&lt;=DATEVALUE("31/12/2016"))*(Feuil1!$A:$A=$A42)*Feuil1!$I:$I))</f>
        <v>0</v>
      </c>
      <c r="H42" s="26">
        <f>SUMPRODUCT((Feuil1!$C:$C&gt;=DATEVALUE("01/01/2017"))*((Feuil1!$C:$C&lt;=DATEVALUE("31/01/2017"))*(Feuil1!$A:$A=$A42)*Feuil1!$I:$I))</f>
        <v>0</v>
      </c>
      <c r="I42" s="26">
        <f>SUMPRODUCT((Feuil1!$C:$C&gt;=DATEVALUE("01/02/2017"))*((Feuil1!$C:$C&lt;=DATEVALUE("28/02/2017"))*(Feuil1!$A:$A=$A42)*Feuil1!$I:$I))</f>
        <v>0</v>
      </c>
      <c r="J42" s="26">
        <f>SUMPRODUCT((Feuil1!$C:$C&gt;=DATEVALUE("01/03/2017"))*((Feuil1!$C:$C&lt;=DATEVALUE("31/03/2017"))*(Feuil1!$A:$A=$A42)*Feuil1!$I:$I))</f>
        <v>0</v>
      </c>
      <c r="K42" s="26">
        <f>SUMPRODUCT((Feuil1!$C:$C&gt;=DATEVALUE("01/04/2017"))*((Feuil1!$C:$C&lt;=DATEVALUE("30/04/2017"))*(Feuil1!$A:$A=$A42)*Feuil1!$I:$I))</f>
        <v>0</v>
      </c>
      <c r="L42" s="26">
        <f>SUMPRODUCT((Feuil1!$C:$C&gt;=DATEVALUE("01/05/2017"))*((Feuil1!$C:$C&lt;=DATEVALUE("31/05/2017"))*(Feuil1!$A:$A=$A42)*Feuil1!$I:$I))</f>
        <v>0</v>
      </c>
      <c r="M42" s="26">
        <f>SUMPRODUCT((Feuil1!$C:$C&gt;=DATEVALUE("01/06/2017"))*((Feuil1!$C:$C&lt;=DATEVALUE("30/06/2017"))*(Feuil1!$A:$A=$A42)*Feuil1!$I:$I))</f>
        <v>0</v>
      </c>
      <c r="N42" s="26">
        <f>SUMPRODUCT((Feuil1!$C:$C&gt;=DATEVALUE("01/07/2017"))*((Feuil1!$C:$C&lt;=DATEVALUE("31/07/2017"))*(Feuil1!$A:$A=$A42)*Feuil1!$I:$I))</f>
        <v>0</v>
      </c>
      <c r="O42" s="26">
        <f>SUMPRODUCT((Feuil1!$C:$C&gt;=DATEVALUE("01/08/2017"))*((Feuil1!$C:$C&lt;=DATEVALUE("31/08/2017"))*(Feuil1!$A:$A=$A42)*Feuil1!$I:$I))</f>
        <v>0</v>
      </c>
    </row>
    <row r="43" spans="1:15">
      <c r="A43" s="28">
        <v>740320</v>
      </c>
      <c r="B43" s="21" t="s">
        <v>122</v>
      </c>
      <c r="C43" s="21"/>
      <c r="D43" s="26">
        <f>SUMPRODUCT((Feuil1!$C:$C&gt;=DATEVALUE("01/09/2016"))*((Feuil1!$C:$C&lt;=DATEVALUE("30/09/2016"))*(Feuil1!$A:$A=$A43)*Feuil1!$I:$I))</f>
        <v>2000</v>
      </c>
      <c r="E43" s="26">
        <f>SUMPRODUCT((Feuil1!$C:$C&gt;=DATEVALUE("01/10/2016"))*((Feuil1!$C:$C&lt;=DATEVALUE("31/10/2016"))*(Feuil1!$A:$A=$A43)*Feuil1!$I:$I))</f>
        <v>0</v>
      </c>
      <c r="F43" s="26">
        <f>SUMPRODUCT((Feuil1!$C:$C&gt;=DATEVALUE("01/11/2016"))*((Feuil1!$C:$C&lt;=DATEVALUE("30/11/2016"))*(Feuil1!$A:$A=$A43)*Feuil1!$I:$I))</f>
        <v>0</v>
      </c>
      <c r="G43" s="26">
        <f>SUMPRODUCT((Feuil1!$C:$C&gt;=DATEVALUE("01/12/2016"))*((Feuil1!$C:$C&lt;=DATEVALUE("31/12/2016"))*(Feuil1!$A:$A=$A43)*Feuil1!$I:$I))</f>
        <v>0</v>
      </c>
      <c r="H43" s="26">
        <f>SUMPRODUCT((Feuil1!$C:$C&gt;=DATEVALUE("01/01/2017"))*((Feuil1!$C:$C&lt;=DATEVALUE("31/01/2017"))*(Feuil1!$A:$A=$A43)*Feuil1!$I:$I))</f>
        <v>0</v>
      </c>
      <c r="I43" s="26">
        <f>SUMPRODUCT((Feuil1!$C:$C&gt;=DATEVALUE("01/02/2017"))*((Feuil1!$C:$C&lt;=DATEVALUE("28/02/2017"))*(Feuil1!$A:$A=$A43)*Feuil1!$I:$I))</f>
        <v>0</v>
      </c>
      <c r="J43" s="26">
        <f>SUMPRODUCT((Feuil1!$C:$C&gt;=DATEVALUE("01/03/2017"))*((Feuil1!$C:$C&lt;=DATEVALUE("31/03/2017"))*(Feuil1!$A:$A=$A43)*Feuil1!$I:$I))</f>
        <v>0</v>
      </c>
      <c r="K43" s="26">
        <f>SUMPRODUCT((Feuil1!$C:$C&gt;=DATEVALUE("01/04/2017"))*((Feuil1!$C:$C&lt;=DATEVALUE("30/04/2017"))*(Feuil1!$A:$A=$A43)*Feuil1!$I:$I))</f>
        <v>0</v>
      </c>
      <c r="L43" s="26">
        <f>SUMPRODUCT((Feuil1!$C:$C&gt;=DATEVALUE("01/05/2017"))*((Feuil1!$C:$C&lt;=DATEVALUE("31/05/2017"))*(Feuil1!$A:$A=$A43)*Feuil1!$I:$I))</f>
        <v>0</v>
      </c>
      <c r="M43" s="26">
        <f>SUMPRODUCT((Feuil1!$C:$C&gt;=DATEVALUE("01/06/2017"))*((Feuil1!$C:$C&lt;=DATEVALUE("30/06/2017"))*(Feuil1!$A:$A=$A43)*Feuil1!$I:$I))</f>
        <v>0</v>
      </c>
      <c r="N43" s="26">
        <f>SUMPRODUCT((Feuil1!$C:$C&gt;=DATEVALUE("01/07/2017"))*((Feuil1!$C:$C&lt;=DATEVALUE("31/07/2017"))*(Feuil1!$A:$A=$A43)*Feuil1!$I:$I))</f>
        <v>0</v>
      </c>
      <c r="O43" s="26">
        <f>SUMPRODUCT((Feuil1!$C:$C&gt;=DATEVALUE("01/08/2017"))*((Feuil1!$C:$C&lt;=DATEVALUE("31/08/2017"))*(Feuil1!$A:$A=$A43)*Feuil1!$I:$I))</f>
        <v>0</v>
      </c>
    </row>
    <row r="44" spans="1:15">
      <c r="A44" s="28">
        <v>740330</v>
      </c>
      <c r="B44" s="21" t="s">
        <v>123</v>
      </c>
      <c r="C44" s="21"/>
      <c r="D44" s="26">
        <f>SUMPRODUCT((Feuil1!$C:$C&gt;=DATEVALUE("01/09/2016"))*((Feuil1!$C:$C&lt;=DATEVALUE("30/09/2016"))*(Feuil1!$A:$A=$A44)*Feuil1!$I:$I))</f>
        <v>0</v>
      </c>
      <c r="E44" s="26">
        <f>SUMPRODUCT((Feuil1!$C:$C&gt;=DATEVALUE("01/10/2016"))*((Feuil1!$C:$C&lt;=DATEVALUE("31/10/2016"))*(Feuil1!$A:$A=$A44)*Feuil1!$I:$I))</f>
        <v>0</v>
      </c>
      <c r="F44" s="26">
        <f>SUMPRODUCT((Feuil1!$C:$C&gt;=DATEVALUE("01/11/2016"))*((Feuil1!$C:$C&lt;=DATEVALUE("30/11/2016"))*(Feuil1!$A:$A=$A44)*Feuil1!$I:$I))</f>
        <v>0</v>
      </c>
      <c r="G44" s="26">
        <f>SUMPRODUCT((Feuil1!$C:$C&gt;=DATEVALUE("01/12/2016"))*((Feuil1!$C:$C&lt;=DATEVALUE("31/12/2016"))*(Feuil1!$A:$A=$A44)*Feuil1!$I:$I))</f>
        <v>0</v>
      </c>
      <c r="H44" s="26">
        <f>SUMPRODUCT((Feuil1!$C:$C&gt;=DATEVALUE("01/01/2017"))*((Feuil1!$C:$C&lt;=DATEVALUE("31/01/2017"))*(Feuil1!$A:$A=$A44)*Feuil1!$I:$I))</f>
        <v>0</v>
      </c>
      <c r="I44" s="26">
        <f>SUMPRODUCT((Feuil1!$C:$C&gt;=DATEVALUE("01/02/2017"))*((Feuil1!$C:$C&lt;=DATEVALUE("28/02/2017"))*(Feuil1!$A:$A=$A44)*Feuil1!$I:$I))</f>
        <v>0</v>
      </c>
      <c r="J44" s="26">
        <f>SUMPRODUCT((Feuil1!$C:$C&gt;=DATEVALUE("01/03/2017"))*((Feuil1!$C:$C&lt;=DATEVALUE("31/03/2017"))*(Feuil1!$A:$A=$A44)*Feuil1!$I:$I))</f>
        <v>0</v>
      </c>
      <c r="K44" s="26">
        <f>SUMPRODUCT((Feuil1!$C:$C&gt;=DATEVALUE("01/04/2017"))*((Feuil1!$C:$C&lt;=DATEVALUE("30/04/2017"))*(Feuil1!$A:$A=$A44)*Feuil1!$I:$I))</f>
        <v>0</v>
      </c>
      <c r="L44" s="26">
        <f>SUMPRODUCT((Feuil1!$C:$C&gt;=DATEVALUE("01/05/2017"))*((Feuil1!$C:$C&lt;=DATEVALUE("31/05/2017"))*(Feuil1!$A:$A=$A44)*Feuil1!$I:$I))</f>
        <v>0</v>
      </c>
      <c r="M44" s="26">
        <f>SUMPRODUCT((Feuil1!$C:$C&gt;=DATEVALUE("01/06/2017"))*((Feuil1!$C:$C&lt;=DATEVALUE("30/06/2017"))*(Feuil1!$A:$A=$A44)*Feuil1!$I:$I))</f>
        <v>0</v>
      </c>
      <c r="N44" s="26">
        <f>SUMPRODUCT((Feuil1!$C:$C&gt;=DATEVALUE("01/07/2017"))*((Feuil1!$C:$C&lt;=DATEVALUE("31/07/2017"))*(Feuil1!$A:$A=$A44)*Feuil1!$I:$I))</f>
        <v>0</v>
      </c>
      <c r="O44" s="26">
        <f>SUMPRODUCT((Feuil1!$C:$C&gt;=DATEVALUE("01/08/2017"))*((Feuil1!$C:$C&lt;=DATEVALUE("31/08/2017"))*(Feuil1!$A:$A=$A44)*Feuil1!$I:$I))</f>
        <v>0</v>
      </c>
    </row>
    <row r="45" spans="1:15">
      <c r="A45" s="28"/>
      <c r="B45" s="21"/>
      <c r="C45" s="21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</row>
    <row r="46" spans="1:15">
      <c r="A46" s="29" t="s">
        <v>14</v>
      </c>
      <c r="B46" s="21"/>
      <c r="C46" s="21"/>
      <c r="D46" s="36">
        <f>SUM(D38:D45)</f>
        <v>10000</v>
      </c>
      <c r="E46" s="36">
        <f t="shared" ref="E46:O46" si="3">SUM(E38:E45)</f>
        <v>0</v>
      </c>
      <c r="F46" s="36">
        <f t="shared" si="3"/>
        <v>0</v>
      </c>
      <c r="G46" s="36">
        <f t="shared" si="3"/>
        <v>0</v>
      </c>
      <c r="H46" s="36">
        <f t="shared" si="3"/>
        <v>0</v>
      </c>
      <c r="I46" s="36">
        <f t="shared" si="3"/>
        <v>0</v>
      </c>
      <c r="J46" s="36">
        <f t="shared" si="3"/>
        <v>3233</v>
      </c>
      <c r="K46" s="36">
        <f t="shared" si="3"/>
        <v>2814</v>
      </c>
      <c r="L46" s="36">
        <f t="shared" si="3"/>
        <v>8000</v>
      </c>
      <c r="M46" s="36">
        <f t="shared" si="3"/>
        <v>0</v>
      </c>
      <c r="N46" s="36">
        <f t="shared" si="3"/>
        <v>0</v>
      </c>
      <c r="O46" s="36">
        <f t="shared" si="3"/>
        <v>0</v>
      </c>
    </row>
    <row r="47" spans="1:15">
      <c r="A47" s="28"/>
      <c r="B47" s="21"/>
      <c r="C47" s="21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</row>
    <row r="48" spans="1:15">
      <c r="A48" s="28">
        <v>761000</v>
      </c>
      <c r="B48" s="21" t="s">
        <v>126</v>
      </c>
      <c r="C48" s="21"/>
      <c r="D48" s="26">
        <f>SUMPRODUCT((Feuil1!$C:$C&gt;=DATEVALUE("01/09/2016"))*((Feuil1!$C:$C&lt;=DATEVALUE("30/09/2016"))*(Feuil1!$A:$A=$A48)*Feuil1!$I:$I))</f>
        <v>0</v>
      </c>
      <c r="E48" s="26">
        <f>SUMPRODUCT((Feuil1!$C:$C&gt;=DATEVALUE("01/10/2016"))*((Feuil1!$C:$C&lt;=DATEVALUE("31/10/2016"))*(Feuil1!$A:$A=$A48)*Feuil1!$I:$I))</f>
        <v>0</v>
      </c>
      <c r="F48" s="26">
        <f>SUMPRODUCT((Feuil1!$C:$C&gt;=DATEVALUE("01/11/2016"))*((Feuil1!$C:$C&lt;=DATEVALUE("30/11/2016"))*(Feuil1!$A:$A=$A48)*Feuil1!$I:$I))</f>
        <v>0</v>
      </c>
      <c r="G48" s="26">
        <f>SUMPRODUCT((Feuil1!$C:$C&gt;=DATEVALUE("01/12/2016"))*((Feuil1!$C:$C&lt;=DATEVALUE("31/12/2016"))*(Feuil1!$A:$A=$A48)*Feuil1!$I:$I))</f>
        <v>278.39</v>
      </c>
      <c r="H48" s="26">
        <f>SUMPRODUCT((Feuil1!$C:$C&gt;=DATEVALUE("01/01/2017"))*((Feuil1!$C:$C&lt;=DATEVALUE("31/01/2017"))*(Feuil1!$A:$A=$A48)*Feuil1!$I:$I))</f>
        <v>0</v>
      </c>
      <c r="I48" s="26">
        <f>SUMPRODUCT((Feuil1!$C:$C&gt;=DATEVALUE("01/02/2017"))*((Feuil1!$C:$C&lt;=DATEVALUE("28/02/2017"))*(Feuil1!$A:$A=$A48)*Feuil1!$I:$I))</f>
        <v>0</v>
      </c>
      <c r="J48" s="26">
        <f>SUMPRODUCT((Feuil1!$C:$C&gt;=DATEVALUE("01/03/2017"))*((Feuil1!$C:$C&lt;=DATEVALUE("31/03/2017"))*(Feuil1!$A:$A=$A48)*Feuil1!$I:$I))</f>
        <v>0</v>
      </c>
      <c r="K48" s="26">
        <f>SUMPRODUCT((Feuil1!$C:$C&gt;=DATEVALUE("01/04/2017"))*((Feuil1!$C:$C&lt;=DATEVALUE("30/04/2017"))*(Feuil1!$A:$A=$A48)*Feuil1!$I:$I))</f>
        <v>0</v>
      </c>
      <c r="L48" s="26">
        <f>SUMPRODUCT((Feuil1!$C:$C&gt;=DATEVALUE("01/05/2017"))*((Feuil1!$C:$C&lt;=DATEVALUE("31/05/2017"))*(Feuil1!$A:$A=$A48)*Feuil1!$I:$I))</f>
        <v>0</v>
      </c>
      <c r="M48" s="26">
        <f>SUMPRODUCT((Feuil1!$C:$C&gt;=DATEVALUE("01/06/2017"))*((Feuil1!$C:$C&lt;=DATEVALUE("30/06/2017"))*(Feuil1!$A:$A=$A48)*Feuil1!$I:$I))</f>
        <v>0</v>
      </c>
      <c r="N48" s="26">
        <f>SUMPRODUCT((Feuil1!$C:$C&gt;=DATEVALUE("01/07/2017"))*((Feuil1!$C:$C&lt;=DATEVALUE("31/07/2017"))*(Feuil1!$A:$A=$A48)*Feuil1!$I:$I))</f>
        <v>0</v>
      </c>
      <c r="O48" s="26">
        <f>SUMPRODUCT((Feuil1!$C:$C&gt;=DATEVALUE("01/08/2017"))*((Feuil1!$C:$C&lt;=DATEVALUE("31/08/2017"))*(Feuil1!$A:$A=$A48)*Feuil1!$I:$I))</f>
        <v>0</v>
      </c>
    </row>
    <row r="49" spans="1:15">
      <c r="A49" s="28">
        <v>770000</v>
      </c>
      <c r="B49" s="21" t="s">
        <v>127</v>
      </c>
      <c r="C49" s="21"/>
      <c r="D49" s="26">
        <f>SUMPRODUCT((Feuil1!$C:$C&gt;=DATEVALUE("01/09/2016"))*((Feuil1!$C:$C&lt;=DATEVALUE("30/09/2016"))*(Feuil1!$A:$A=$A49)*Feuil1!$I:$I))</f>
        <v>410.1</v>
      </c>
      <c r="E49" s="26">
        <f>SUMPRODUCT((Feuil1!$C:$C&gt;=DATEVALUE("01/10/2016"))*((Feuil1!$C:$C&lt;=DATEVALUE("31/10/2016"))*(Feuil1!$A:$A=$A49)*Feuil1!$I:$I))</f>
        <v>24</v>
      </c>
      <c r="F49" s="26">
        <f>SUMPRODUCT((Feuil1!$C:$C&gt;=DATEVALUE("01/11/2016"))*((Feuil1!$C:$C&lt;=DATEVALUE("30/11/2016"))*(Feuil1!$A:$A=$A49)*Feuil1!$I:$I))</f>
        <v>0</v>
      </c>
      <c r="G49" s="26">
        <f>SUMPRODUCT((Feuil1!$C:$C&gt;=DATEVALUE("01/12/2016"))*((Feuil1!$C:$C&lt;=DATEVALUE("31/12/2016"))*(Feuil1!$A:$A=$A49)*Feuil1!$I:$I))</f>
        <v>360</v>
      </c>
      <c r="H49" s="26">
        <f>SUMPRODUCT((Feuil1!$C:$C&gt;=DATEVALUE("01/01/2017"))*((Feuil1!$C:$C&lt;=DATEVALUE("31/01/2017"))*(Feuil1!$A:$A=$A49)*Feuil1!$I:$I))</f>
        <v>0</v>
      </c>
      <c r="I49" s="26">
        <f>SUMPRODUCT((Feuil1!$C:$C&gt;=DATEVALUE("01/02/2017"))*((Feuil1!$C:$C&lt;=DATEVALUE("28/02/2017"))*(Feuil1!$A:$A=$A49)*Feuil1!$I:$I))</f>
        <v>2280.83</v>
      </c>
      <c r="J49" s="26">
        <f>SUMPRODUCT((Feuil1!$C:$C&gt;=DATEVALUE("01/03/2017"))*((Feuil1!$C:$C&lt;=DATEVALUE("31/03/2017"))*(Feuil1!$A:$A=$A49)*Feuil1!$I:$I))</f>
        <v>0</v>
      </c>
      <c r="K49" s="26">
        <f>SUMPRODUCT((Feuil1!$C:$C&gt;=DATEVALUE("01/04/2017"))*((Feuil1!$C:$C&lt;=DATEVALUE("30/04/2017"))*(Feuil1!$A:$A=$A49)*Feuil1!$I:$I))</f>
        <v>0</v>
      </c>
      <c r="L49" s="26">
        <f>SUMPRODUCT((Feuil1!$C:$C&gt;=DATEVALUE("01/05/2017"))*((Feuil1!$C:$C&lt;=DATEVALUE("31/05/2017"))*(Feuil1!$A:$A=$A49)*Feuil1!$I:$I))</f>
        <v>0</v>
      </c>
      <c r="M49" s="26">
        <f>SUMPRODUCT((Feuil1!$C:$C&gt;=DATEVALUE("01/06/2017"))*((Feuil1!$C:$C&lt;=DATEVALUE("30/06/2017"))*(Feuil1!$A:$A=$A49)*Feuil1!$I:$I))</f>
        <v>0</v>
      </c>
      <c r="N49" s="26">
        <f>SUMPRODUCT((Feuil1!$C:$C&gt;=DATEVALUE("01/07/2017"))*((Feuil1!$C:$C&lt;=DATEVALUE("31/07/2017"))*(Feuil1!$A:$A=$A49)*Feuil1!$I:$I))</f>
        <v>0</v>
      </c>
      <c r="O49" s="26">
        <f>SUMPRODUCT((Feuil1!$C:$C&gt;=DATEVALUE("01/08/2017"))*((Feuil1!$C:$C&lt;=DATEVALUE("31/08/2017"))*(Feuil1!$A:$A=$A49)*Feuil1!$I:$I))</f>
        <v>1858.61</v>
      </c>
    </row>
    <row r="50" spans="1:15">
      <c r="A50" s="28">
        <v>790000</v>
      </c>
      <c r="B50" s="21" t="s">
        <v>128</v>
      </c>
      <c r="C50" s="21"/>
      <c r="D50" s="26">
        <f>SUMPRODUCT((Feuil1!$C:$C&gt;=DATEVALUE("01/09/2016"))*((Feuil1!$C:$C&lt;=DATEVALUE("30/09/2016"))*(Feuil1!$A:$A=$A50)*Feuil1!$I:$I))</f>
        <v>0</v>
      </c>
      <c r="E50" s="26">
        <f>SUMPRODUCT((Feuil1!$C:$C&gt;=DATEVALUE("01/10/2016"))*((Feuil1!$C:$C&lt;=DATEVALUE("31/10/2016"))*(Feuil1!$A:$A=$A50)*Feuil1!$I:$I))</f>
        <v>0</v>
      </c>
      <c r="F50" s="26">
        <f>SUMPRODUCT((Feuil1!$C:$C&gt;=DATEVALUE("01/11/2016"))*((Feuil1!$C:$C&lt;=DATEVALUE("30/11/2016"))*(Feuil1!$A:$A=$A50)*Feuil1!$I:$I))</f>
        <v>0</v>
      </c>
      <c r="G50" s="26">
        <f>SUMPRODUCT((Feuil1!$C:$C&gt;=DATEVALUE("01/12/2016"))*((Feuil1!$C:$C&lt;=DATEVALUE("31/12/2016"))*(Feuil1!$A:$A=$A50)*Feuil1!$I:$I))</f>
        <v>0</v>
      </c>
      <c r="H50" s="26">
        <f>SUMPRODUCT((Feuil1!$C:$C&gt;=DATEVALUE("01/01/2017"))*((Feuil1!$C:$C&lt;=DATEVALUE("31/01/2017"))*(Feuil1!$A:$A=$A50)*Feuil1!$I:$I))</f>
        <v>0</v>
      </c>
      <c r="I50" s="26">
        <f>SUMPRODUCT((Feuil1!$C:$C&gt;=DATEVALUE("01/02/2017"))*((Feuil1!$C:$C&lt;=DATEVALUE("28/02/2017"))*(Feuil1!$A:$A=$A50)*Feuil1!$I:$I))</f>
        <v>0</v>
      </c>
      <c r="J50" s="26">
        <f>SUMPRODUCT((Feuil1!$C:$C&gt;=DATEVALUE("01/03/2017"))*((Feuil1!$C:$C&lt;=DATEVALUE("31/03/2017"))*(Feuil1!$A:$A=$A50)*Feuil1!$I:$I))</f>
        <v>0</v>
      </c>
      <c r="K50" s="26">
        <f>SUMPRODUCT((Feuil1!$C:$C&gt;=DATEVALUE("01/04/2017"))*((Feuil1!$C:$C&lt;=DATEVALUE("30/04/2017"))*(Feuil1!$A:$A=$A50)*Feuil1!$I:$I))</f>
        <v>0</v>
      </c>
      <c r="L50" s="26">
        <f>SUMPRODUCT((Feuil1!$C:$C&gt;=DATEVALUE("01/05/2017"))*((Feuil1!$C:$C&lt;=DATEVALUE("31/05/2017"))*(Feuil1!$A:$A=$A50)*Feuil1!$I:$I))</f>
        <v>0</v>
      </c>
      <c r="M50" s="26">
        <f>SUMPRODUCT((Feuil1!$C:$C&gt;=DATEVALUE("01/06/2017"))*((Feuil1!$C:$C&lt;=DATEVALUE("30/06/2017"))*(Feuil1!$A:$A=$A50)*Feuil1!$I:$I))</f>
        <v>0</v>
      </c>
      <c r="N50" s="26">
        <f>SUMPRODUCT((Feuil1!$C:$C&gt;=DATEVALUE("01/07/2017"))*((Feuil1!$C:$C&lt;=DATEVALUE("31/07/2017"))*(Feuil1!$A:$A=$A50)*Feuil1!$I:$I))</f>
        <v>0</v>
      </c>
      <c r="O50" s="26">
        <f>SUMPRODUCT((Feuil1!$C:$C&gt;=DATEVALUE("01/08/2017"))*((Feuil1!$C:$C&lt;=DATEVALUE("31/08/2017"))*(Feuil1!$A:$A=$A50)*Feuil1!$I:$I))</f>
        <v>0</v>
      </c>
    </row>
    <row r="51" spans="1:15">
      <c r="A51" s="30"/>
      <c r="B51" s="22"/>
      <c r="C51" s="22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1:15">
      <c r="A52" s="29" t="s">
        <v>185</v>
      </c>
      <c r="B52" s="22"/>
      <c r="C52" s="22"/>
      <c r="D52" s="36">
        <f>SUM(D48:D51)</f>
        <v>410.1</v>
      </c>
      <c r="E52" s="36">
        <f t="shared" ref="E52:O52" si="4">SUM(E48:E51)</f>
        <v>24</v>
      </c>
      <c r="F52" s="36">
        <f t="shared" si="4"/>
        <v>0</v>
      </c>
      <c r="G52" s="36">
        <f t="shared" si="4"/>
        <v>638.39</v>
      </c>
      <c r="H52" s="36">
        <f t="shared" si="4"/>
        <v>0</v>
      </c>
      <c r="I52" s="36">
        <f t="shared" si="4"/>
        <v>2280.83</v>
      </c>
      <c r="J52" s="36">
        <f t="shared" si="4"/>
        <v>0</v>
      </c>
      <c r="K52" s="36">
        <f t="shared" si="4"/>
        <v>0</v>
      </c>
      <c r="L52" s="36">
        <f t="shared" si="4"/>
        <v>0</v>
      </c>
      <c r="M52" s="36">
        <f t="shared" si="4"/>
        <v>0</v>
      </c>
      <c r="N52" s="36">
        <f t="shared" si="4"/>
        <v>0</v>
      </c>
      <c r="O52" s="36">
        <f t="shared" si="4"/>
        <v>1858.61</v>
      </c>
    </row>
    <row r="53" spans="1:15"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</row>
    <row r="54" spans="1:15">
      <c r="A54" s="29"/>
      <c r="B54" s="22"/>
      <c r="C54" s="22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</row>
    <row r="55" spans="1:15">
      <c r="B55" s="49" t="s">
        <v>129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</row>
    <row r="56" spans="1:15"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</row>
    <row r="57" spans="1:15">
      <c r="B57" s="22"/>
      <c r="C57" s="22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</row>
    <row r="58" spans="1:15">
      <c r="A58" s="47"/>
      <c r="B58" s="22"/>
      <c r="C58" s="22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1:15">
      <c r="A59" s="44">
        <v>606510</v>
      </c>
      <c r="B59" t="s">
        <v>133</v>
      </c>
      <c r="D59" s="26">
        <f>SUMPRODUCT((Feuil1!$C:$C&gt;=DATEVALUE("01/09/2016"))*((Feuil1!$C:$C&lt;=DATEVALUE("30/09/2016"))*(Feuil1!$A:$A=$A59)*Feuil1!$I:$I))</f>
        <v>0</v>
      </c>
      <c r="E59" s="26">
        <f>SUMPRODUCT((Feuil1!$C:$C&gt;=DATEVALUE("01/10/2016"))*((Feuil1!$C:$C&lt;=DATEVALUE("31/10/2016"))*(Feuil1!$A:$A=$A59)*Feuil1!$I:$I))</f>
        <v>0</v>
      </c>
      <c r="F59" s="26">
        <f>SUMPRODUCT((Feuil1!$C:$C&gt;=DATEVALUE("01/11/2016"))*((Feuil1!$C:$C&lt;=DATEVALUE("30/11/2016"))*(Feuil1!$A:$A=$A59)*Feuil1!$I:$I))</f>
        <v>0</v>
      </c>
      <c r="G59" s="26">
        <f>SUMPRODUCT((Feuil1!$C:$C&gt;=DATEVALUE("01/12/2016"))*((Feuil1!$C:$C&lt;=DATEVALUE("31/12/2016"))*(Feuil1!$A:$A=$A59)*Feuil1!$I:$I))</f>
        <v>0</v>
      </c>
      <c r="H59" s="26">
        <f>SUMPRODUCT((Feuil1!$C:$C&gt;=DATEVALUE("01/01/2017"))*((Feuil1!$C:$C&lt;=DATEVALUE("31/01/2017"))*(Feuil1!$A:$A=$A59)*Feuil1!$I:$I))</f>
        <v>0</v>
      </c>
      <c r="I59" s="26">
        <f>SUMPRODUCT((Feuil1!$C:$C&gt;=DATEVALUE("01/02/2017"))*((Feuil1!$C:$C&lt;=DATEVALUE("28/02/2017"))*(Feuil1!$A:$A=$A59)*Feuil1!$I:$I))</f>
        <v>0</v>
      </c>
      <c r="J59" s="26">
        <f>SUMPRODUCT((Feuil1!$C:$C&gt;=DATEVALUE("01/03/2017"))*((Feuil1!$C:$C&lt;=DATEVALUE("31/03/2017"))*(Feuil1!$A:$A=$A59)*Feuil1!$I:$I))</f>
        <v>-1544.4</v>
      </c>
      <c r="K59" s="26">
        <f>SUMPRODUCT((Feuil1!$C:$C&gt;=DATEVALUE("01/04/2017"))*((Feuil1!$C:$C&lt;=DATEVALUE("30/04/2017"))*(Feuil1!$A:$A=$A59)*Feuil1!$I:$I))</f>
        <v>0</v>
      </c>
      <c r="L59" s="26">
        <f>SUMPRODUCT((Feuil1!$C:$C&gt;=DATEVALUE("01/05/2017"))*((Feuil1!$C:$C&lt;=DATEVALUE("31/05/2017"))*(Feuil1!$A:$A=$A59)*Feuil1!$I:$I))</f>
        <v>0</v>
      </c>
      <c r="M59" s="26">
        <f>SUMPRODUCT((Feuil1!$C:$C&gt;=DATEVALUE("01/06/2017"))*((Feuil1!$C:$C&lt;=DATEVALUE("30/06/2017"))*(Feuil1!$A:$A=$A59)*Feuil1!$I:$I))</f>
        <v>0</v>
      </c>
      <c r="N59" s="26">
        <f>SUMPRODUCT((Feuil1!$C:$C&gt;=DATEVALUE("01/07/2017"))*((Feuil1!$C:$C&lt;=DATEVALUE("31/07/2017"))*(Feuil1!$A:$A=$A59)*Feuil1!$I:$I))</f>
        <v>0</v>
      </c>
      <c r="O59" s="26">
        <f>SUMPRODUCT((Feuil1!$C:$C&gt;=DATEVALUE("01/08/2017"))*((Feuil1!$C:$C&lt;=DATEVALUE("31/08/2017"))*(Feuil1!$A:$A=$A59)*Feuil1!$I:$I))</f>
        <v>0</v>
      </c>
    </row>
    <row r="60" spans="1:15">
      <c r="A60" s="28">
        <v>606520</v>
      </c>
      <c r="B60" s="22" t="s">
        <v>134</v>
      </c>
      <c r="C60" s="22"/>
      <c r="D60" s="26">
        <f>SUMPRODUCT((Feuil1!$C:$C&gt;=DATEVALUE("01/09/2016"))*((Feuil1!$C:$C&lt;=DATEVALUE("30/09/2016"))*(Feuil1!$A:$A=$A60)*Feuil1!$I:$I))</f>
        <v>0</v>
      </c>
      <c r="E60" s="26">
        <f>SUMPRODUCT((Feuil1!$C:$C&gt;=DATEVALUE("01/10/2016"))*((Feuil1!$C:$C&lt;=DATEVALUE("31/10/2016"))*(Feuil1!$A:$A=$A60)*Feuil1!$I:$I))</f>
        <v>0</v>
      </c>
      <c r="F60" s="26">
        <f>SUMPRODUCT((Feuil1!$C:$C&gt;=DATEVALUE("01/11/2016"))*((Feuil1!$C:$C&lt;=DATEVALUE("30/11/2016"))*(Feuil1!$A:$A=$A60)*Feuil1!$I:$I))</f>
        <v>0</v>
      </c>
      <c r="G60" s="26">
        <f>SUMPRODUCT((Feuil1!$C:$C&gt;=DATEVALUE("01/12/2016"))*((Feuil1!$C:$C&lt;=DATEVALUE("31/12/2016"))*(Feuil1!$A:$A=$A60)*Feuil1!$I:$I))</f>
        <v>0</v>
      </c>
      <c r="H60" s="26">
        <f>SUMPRODUCT((Feuil1!$C:$C&gt;=DATEVALUE("01/01/2017"))*((Feuil1!$C:$C&lt;=DATEVALUE("31/01/2017"))*(Feuil1!$A:$A=$A60)*Feuil1!$I:$I))</f>
        <v>0</v>
      </c>
      <c r="I60" s="26">
        <f>SUMPRODUCT((Feuil1!$C:$C&gt;=DATEVALUE("01/02/2017"))*((Feuil1!$C:$C&lt;=DATEVALUE("28/02/2017"))*(Feuil1!$A:$A=$A60)*Feuil1!$I:$I))</f>
        <v>0</v>
      </c>
      <c r="J60" s="26">
        <f>SUMPRODUCT((Feuil1!$C:$C&gt;=DATEVALUE("01/03/2017"))*((Feuil1!$C:$C&lt;=DATEVALUE("31/03/2017"))*(Feuil1!$A:$A=$A60)*Feuil1!$I:$I))</f>
        <v>0</v>
      </c>
      <c r="K60" s="26">
        <f>SUMPRODUCT((Feuil1!$C:$C&gt;=DATEVALUE("01/04/2017"))*((Feuil1!$C:$C&lt;=DATEVALUE("30/04/2017"))*(Feuil1!$A:$A=$A60)*Feuil1!$I:$I))</f>
        <v>0</v>
      </c>
      <c r="L60" s="26">
        <f>SUMPRODUCT((Feuil1!$C:$C&gt;=DATEVALUE("01/05/2017"))*((Feuil1!$C:$C&lt;=DATEVALUE("31/05/2017"))*(Feuil1!$A:$A=$A60)*Feuil1!$I:$I))</f>
        <v>0</v>
      </c>
      <c r="M60" s="26">
        <f>SUMPRODUCT((Feuil1!$C:$C&gt;=DATEVALUE("01/06/2017"))*((Feuil1!$C:$C&lt;=DATEVALUE("30/06/2017"))*(Feuil1!$A:$A=$A60)*Feuil1!$I:$I))</f>
        <v>-1544.4</v>
      </c>
      <c r="N60" s="26">
        <f>SUMPRODUCT((Feuil1!$C:$C&gt;=DATEVALUE("01/07/2017"))*((Feuil1!$C:$C&lt;=DATEVALUE("31/07/2017"))*(Feuil1!$A:$A=$A60)*Feuil1!$I:$I))</f>
        <v>0</v>
      </c>
      <c r="O60" s="26">
        <f>SUMPRODUCT((Feuil1!$C:$C&gt;=DATEVALUE("01/08/2017"))*((Feuil1!$C:$C&lt;=DATEVALUE("31/08/2017"))*(Feuil1!$A:$A=$A60)*Feuil1!$I:$I))</f>
        <v>0</v>
      </c>
    </row>
    <row r="61" spans="1:15">
      <c r="A61" s="44">
        <v>606530</v>
      </c>
      <c r="B61" t="s">
        <v>135</v>
      </c>
      <c r="D61" s="26">
        <f>SUMPRODUCT((Feuil1!$C:$C&gt;=DATEVALUE("01/09/2016"))*((Feuil1!$C:$C&lt;=DATEVALUE("30/09/2016"))*(Feuil1!$A:$A=$A61)*Feuil1!$I:$I))</f>
        <v>0</v>
      </c>
      <c r="E61" s="26">
        <f>SUMPRODUCT((Feuil1!$C:$C&gt;=DATEVALUE("01/10/2016"))*((Feuil1!$C:$C&lt;=DATEVALUE("31/10/2016"))*(Feuil1!$A:$A=$A61)*Feuil1!$I:$I))</f>
        <v>0</v>
      </c>
      <c r="F61" s="26">
        <f>SUMPRODUCT((Feuil1!$C:$C&gt;=DATEVALUE("01/11/2016"))*((Feuil1!$C:$C&lt;=DATEVALUE("30/11/2016"))*(Feuil1!$A:$A=$A61)*Feuil1!$I:$I))</f>
        <v>0</v>
      </c>
      <c r="G61" s="26">
        <f>SUMPRODUCT((Feuil1!$C:$C&gt;=DATEVALUE("01/12/2016"))*((Feuil1!$C:$C&lt;=DATEVALUE("31/12/2016"))*(Feuil1!$A:$A=$A61)*Feuil1!$I:$I))</f>
        <v>0</v>
      </c>
      <c r="H61" s="26">
        <f>SUMPRODUCT((Feuil1!$C:$C&gt;=DATEVALUE("01/01/2017"))*((Feuil1!$C:$C&lt;=DATEVALUE("31/01/2017"))*(Feuil1!$A:$A=$A61)*Feuil1!$I:$I))</f>
        <v>0</v>
      </c>
      <c r="I61" s="26">
        <f>SUMPRODUCT((Feuil1!$C:$C&gt;=DATEVALUE("01/02/2017"))*((Feuil1!$C:$C&lt;=DATEVALUE("28/02/2017"))*(Feuil1!$A:$A=$A61)*Feuil1!$I:$I))</f>
        <v>0</v>
      </c>
      <c r="J61" s="26">
        <f>SUMPRODUCT((Feuil1!$C:$C&gt;=DATEVALUE("01/03/2017"))*((Feuil1!$C:$C&lt;=DATEVALUE("31/03/2017"))*(Feuil1!$A:$A=$A61)*Feuil1!$I:$I))</f>
        <v>0</v>
      </c>
      <c r="K61" s="26">
        <f>SUMPRODUCT((Feuil1!$C:$C&gt;=DATEVALUE("01/04/2017"))*((Feuil1!$C:$C&lt;=DATEVALUE("30/04/2017"))*(Feuil1!$A:$A=$A61)*Feuil1!$I:$I))</f>
        <v>0</v>
      </c>
      <c r="L61" s="26">
        <f>SUMPRODUCT((Feuil1!$C:$C&gt;=DATEVALUE("01/05/2017"))*((Feuil1!$C:$C&lt;=DATEVALUE("31/05/2017"))*(Feuil1!$A:$A=$A61)*Feuil1!$I:$I))</f>
        <v>0</v>
      </c>
      <c r="M61" s="26">
        <f>SUMPRODUCT((Feuil1!$C:$C&gt;=DATEVALUE("01/06/2017"))*((Feuil1!$C:$C&lt;=DATEVALUE("30/06/2017"))*(Feuil1!$A:$A=$A61)*Feuil1!$I:$I))</f>
        <v>0</v>
      </c>
      <c r="N61" s="26">
        <f>SUMPRODUCT((Feuil1!$C:$C&gt;=DATEVALUE("01/07/2017"))*((Feuil1!$C:$C&lt;=DATEVALUE("31/07/2017"))*(Feuil1!$A:$A=$A61)*Feuil1!$I:$I))</f>
        <v>0</v>
      </c>
      <c r="O61" s="26">
        <f>SUMPRODUCT((Feuil1!$C:$C&gt;=DATEVALUE("01/08/2017"))*((Feuil1!$C:$C&lt;=DATEVALUE("31/08/2017"))*(Feuil1!$A:$A=$A61)*Feuil1!$I:$I))</f>
        <v>0</v>
      </c>
    </row>
    <row r="62" spans="1:15">
      <c r="A62" s="28">
        <v>606540</v>
      </c>
      <c r="B62" s="22" t="s">
        <v>136</v>
      </c>
      <c r="C62" s="22"/>
      <c r="D62" s="26">
        <f>SUMPRODUCT((Feuil1!$C:$C&gt;=DATEVALUE("01/09/2016"))*((Feuil1!$C:$C&lt;=DATEVALUE("30/09/2016"))*(Feuil1!$A:$A=$A62)*Feuil1!$I:$I))</f>
        <v>0</v>
      </c>
      <c r="E62" s="26">
        <f>SUMPRODUCT((Feuil1!$C:$C&gt;=DATEVALUE("01/10/2016"))*((Feuil1!$C:$C&lt;=DATEVALUE("31/10/2016"))*(Feuil1!$A:$A=$A62)*Feuil1!$I:$I))</f>
        <v>0</v>
      </c>
      <c r="F62" s="26">
        <f>SUMPRODUCT((Feuil1!$C:$C&gt;=DATEVALUE("01/11/2016"))*((Feuil1!$C:$C&lt;=DATEVALUE("30/11/2016"))*(Feuil1!$A:$A=$A62)*Feuil1!$I:$I))</f>
        <v>0</v>
      </c>
      <c r="G62" s="26">
        <f>SUMPRODUCT((Feuil1!$C:$C&gt;=DATEVALUE("01/12/2016"))*((Feuil1!$C:$C&lt;=DATEVALUE("31/12/2016"))*(Feuil1!$A:$A=$A62)*Feuil1!$I:$I))</f>
        <v>0</v>
      </c>
      <c r="H62" s="26">
        <f>SUMPRODUCT((Feuil1!$C:$C&gt;=DATEVALUE("01/01/2017"))*((Feuil1!$C:$C&lt;=DATEVALUE("31/01/2017"))*(Feuil1!$A:$A=$A62)*Feuil1!$I:$I))</f>
        <v>0</v>
      </c>
      <c r="I62" s="26">
        <f>SUMPRODUCT((Feuil1!$C:$C&gt;=DATEVALUE("01/02/2017"))*((Feuil1!$C:$C&lt;=DATEVALUE("28/02/2017"))*(Feuil1!$A:$A=$A62)*Feuil1!$I:$I))</f>
        <v>0</v>
      </c>
      <c r="J62" s="26">
        <f>SUMPRODUCT((Feuil1!$C:$C&gt;=DATEVALUE("01/03/2017"))*((Feuil1!$C:$C&lt;=DATEVALUE("31/03/2017"))*(Feuil1!$A:$A=$A62)*Feuil1!$I:$I))</f>
        <v>0</v>
      </c>
      <c r="K62" s="26">
        <f>SUMPRODUCT((Feuil1!$C:$C&gt;=DATEVALUE("01/04/2017"))*((Feuil1!$C:$C&lt;=DATEVALUE("30/04/2017"))*(Feuil1!$A:$A=$A62)*Feuil1!$I:$I))</f>
        <v>0</v>
      </c>
      <c r="L62" s="26">
        <f>SUMPRODUCT((Feuil1!$C:$C&gt;=DATEVALUE("01/05/2017"))*((Feuil1!$C:$C&lt;=DATEVALUE("31/05/2017"))*(Feuil1!$A:$A=$A62)*Feuil1!$I:$I))</f>
        <v>0</v>
      </c>
      <c r="M62" s="26">
        <f>SUMPRODUCT((Feuil1!$C:$C&gt;=DATEVALUE("01/06/2017"))*((Feuil1!$C:$C&lt;=DATEVALUE("30/06/2017"))*(Feuil1!$A:$A=$A62)*Feuil1!$I:$I))</f>
        <v>0</v>
      </c>
      <c r="N62" s="26">
        <f>SUMPRODUCT((Feuil1!$C:$C&gt;=DATEVALUE("01/07/2017"))*((Feuil1!$C:$C&lt;=DATEVALUE("31/07/2017"))*(Feuil1!$A:$A=$A62)*Feuil1!$I:$I))</f>
        <v>0</v>
      </c>
      <c r="O62" s="26">
        <f>SUMPRODUCT((Feuil1!$C:$C&gt;=DATEVALUE("01/08/2017"))*((Feuil1!$C:$C&lt;=DATEVALUE("31/08/2017"))*(Feuil1!$A:$A=$A62)*Feuil1!$I:$I))</f>
        <v>0</v>
      </c>
    </row>
    <row r="63" spans="1:15">
      <c r="A63" s="44">
        <v>606550</v>
      </c>
      <c r="B63" t="s">
        <v>137</v>
      </c>
      <c r="D63" s="26">
        <f>SUMPRODUCT((Feuil1!$C:$C&gt;=DATEVALUE("01/09/2016"))*((Feuil1!$C:$C&lt;=DATEVALUE("30/09/2016"))*(Feuil1!$A:$A=$A63)*Feuil1!$I:$I))</f>
        <v>-830.2</v>
      </c>
      <c r="E63" s="26">
        <f>SUMPRODUCT((Feuil1!$C:$C&gt;=DATEVALUE("01/10/2016"))*((Feuil1!$C:$C&lt;=DATEVALUE("31/10/2016"))*(Feuil1!$A:$A=$A63)*Feuil1!$I:$I))</f>
        <v>0</v>
      </c>
      <c r="F63" s="26">
        <f>SUMPRODUCT((Feuil1!$C:$C&gt;=DATEVALUE("01/11/2016"))*((Feuil1!$C:$C&lt;=DATEVALUE("30/11/2016"))*(Feuil1!$A:$A=$A63)*Feuil1!$I:$I))</f>
        <v>-1501.5</v>
      </c>
      <c r="G63" s="26">
        <f>SUMPRODUCT((Feuil1!$C:$C&gt;=DATEVALUE("01/12/2016"))*((Feuil1!$C:$C&lt;=DATEVALUE("31/12/2016"))*(Feuil1!$A:$A=$A63)*Feuil1!$I:$I))</f>
        <v>0</v>
      </c>
      <c r="H63" s="26">
        <f>SUMPRODUCT((Feuil1!$C:$C&gt;=DATEVALUE("01/01/2017"))*((Feuil1!$C:$C&lt;=DATEVALUE("31/01/2017"))*(Feuil1!$A:$A=$A63)*Feuil1!$I:$I))</f>
        <v>0</v>
      </c>
      <c r="I63" s="26">
        <f>SUMPRODUCT((Feuil1!$C:$C&gt;=DATEVALUE("01/02/2017"))*((Feuil1!$C:$C&lt;=DATEVALUE("28/02/2017"))*(Feuil1!$A:$A=$A63)*Feuil1!$I:$I))</f>
        <v>0</v>
      </c>
      <c r="J63" s="26">
        <f>SUMPRODUCT((Feuil1!$C:$C&gt;=DATEVALUE("01/03/2017"))*((Feuil1!$C:$C&lt;=DATEVALUE("31/03/2017"))*(Feuil1!$A:$A=$A63)*Feuil1!$I:$I))</f>
        <v>0</v>
      </c>
      <c r="K63" s="26">
        <f>SUMPRODUCT((Feuil1!$C:$C&gt;=DATEVALUE("01/04/2017"))*((Feuil1!$C:$C&lt;=DATEVALUE("30/04/2017"))*(Feuil1!$A:$A=$A63)*Feuil1!$I:$I))</f>
        <v>0</v>
      </c>
      <c r="L63" s="26">
        <f>SUMPRODUCT((Feuil1!$C:$C&gt;=DATEVALUE("01/05/2017"))*((Feuil1!$C:$C&lt;=DATEVALUE("31/05/2017"))*(Feuil1!$A:$A=$A63)*Feuil1!$I:$I))</f>
        <v>0</v>
      </c>
      <c r="M63" s="26">
        <f>SUMPRODUCT((Feuil1!$C:$C&gt;=DATEVALUE("01/06/2017"))*((Feuil1!$C:$C&lt;=DATEVALUE("30/06/2017"))*(Feuil1!$A:$A=$A63)*Feuil1!$I:$I))</f>
        <v>0</v>
      </c>
      <c r="N63" s="26">
        <f>SUMPRODUCT((Feuil1!$C:$C&gt;=DATEVALUE("01/07/2017"))*((Feuil1!$C:$C&lt;=DATEVALUE("31/07/2017"))*(Feuil1!$A:$A=$A63)*Feuil1!$I:$I))</f>
        <v>0</v>
      </c>
      <c r="O63" s="26">
        <f>SUMPRODUCT((Feuil1!$C:$C&gt;=DATEVALUE("01/08/2017"))*((Feuil1!$C:$C&lt;=DATEVALUE("31/08/2017"))*(Feuil1!$A:$A=$A63)*Feuil1!$I:$I))</f>
        <v>0</v>
      </c>
    </row>
    <row r="64" spans="1:15">
      <c r="A64" s="28">
        <v>606560</v>
      </c>
      <c r="B64" s="22" t="s">
        <v>138</v>
      </c>
      <c r="C64" s="22"/>
      <c r="D64" s="26">
        <f>SUMPRODUCT((Feuil1!$C:$C&gt;=DATEVALUE("01/09/2016"))*((Feuil1!$C:$C&lt;=DATEVALUE("30/09/2016"))*(Feuil1!$A:$A=$A64)*Feuil1!$I:$I))</f>
        <v>0</v>
      </c>
      <c r="E64" s="26">
        <f>SUMPRODUCT((Feuil1!$C:$C&gt;=DATEVALUE("01/10/2016"))*((Feuil1!$C:$C&lt;=DATEVALUE("31/10/2016"))*(Feuil1!$A:$A=$A64)*Feuil1!$I:$I))</f>
        <v>0</v>
      </c>
      <c r="F64" s="26">
        <f>SUMPRODUCT((Feuil1!$C:$C&gt;=DATEVALUE("01/11/2016"))*((Feuil1!$C:$C&lt;=DATEVALUE("30/11/2016"))*(Feuil1!$A:$A=$A64)*Feuil1!$I:$I))</f>
        <v>0</v>
      </c>
      <c r="G64" s="26">
        <f>SUMPRODUCT((Feuil1!$C:$C&gt;=DATEVALUE("01/12/2016"))*((Feuil1!$C:$C&lt;=DATEVALUE("31/12/2016"))*(Feuil1!$A:$A=$A64)*Feuil1!$I:$I))</f>
        <v>0</v>
      </c>
      <c r="H64" s="26">
        <f>SUMPRODUCT((Feuil1!$C:$C&gt;=DATEVALUE("01/01/2017"))*((Feuil1!$C:$C&lt;=DATEVALUE("31/01/2017"))*(Feuil1!$A:$A=$A64)*Feuil1!$I:$I))</f>
        <v>0</v>
      </c>
      <c r="I64" s="26">
        <f>SUMPRODUCT((Feuil1!$C:$C&gt;=DATEVALUE("01/02/2017"))*((Feuil1!$C:$C&lt;=DATEVALUE("28/02/2017"))*(Feuil1!$A:$A=$A64)*Feuil1!$I:$I))</f>
        <v>0</v>
      </c>
      <c r="J64" s="26">
        <f>SUMPRODUCT((Feuil1!$C:$C&gt;=DATEVALUE("01/03/2017"))*((Feuil1!$C:$C&lt;=DATEVALUE("31/03/2017"))*(Feuil1!$A:$A=$A64)*Feuil1!$I:$I))</f>
        <v>0</v>
      </c>
      <c r="K64" s="26">
        <f>SUMPRODUCT((Feuil1!$C:$C&gt;=DATEVALUE("01/04/2017"))*((Feuil1!$C:$C&lt;=DATEVALUE("30/04/2017"))*(Feuil1!$A:$A=$A64)*Feuil1!$I:$I))</f>
        <v>0</v>
      </c>
      <c r="L64" s="26">
        <f>SUMPRODUCT((Feuil1!$C:$C&gt;=DATEVALUE("01/05/2017"))*((Feuil1!$C:$C&lt;=DATEVALUE("31/05/2017"))*(Feuil1!$A:$A=$A64)*Feuil1!$I:$I))</f>
        <v>0</v>
      </c>
      <c r="M64" s="26">
        <f>SUMPRODUCT((Feuil1!$C:$C&gt;=DATEVALUE("01/06/2017"))*((Feuil1!$C:$C&lt;=DATEVALUE("30/06/2017"))*(Feuil1!$A:$A=$A64)*Feuil1!$I:$I))</f>
        <v>0</v>
      </c>
      <c r="N64" s="26">
        <f>SUMPRODUCT((Feuil1!$C:$C&gt;=DATEVALUE("01/07/2017"))*((Feuil1!$C:$C&lt;=DATEVALUE("31/07/2017"))*(Feuil1!$A:$A=$A64)*Feuil1!$I:$I))</f>
        <v>0</v>
      </c>
      <c r="O64" s="26">
        <f>SUMPRODUCT((Feuil1!$C:$C&gt;=DATEVALUE("01/08/2017"))*((Feuil1!$C:$C&lt;=DATEVALUE("31/08/2017"))*(Feuil1!$A:$A=$A64)*Feuil1!$I:$I))</f>
        <v>0</v>
      </c>
    </row>
    <row r="65" spans="1:15">
      <c r="A65" s="28"/>
      <c r="B65" s="22"/>
      <c r="C65" s="22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</row>
    <row r="66" spans="1:15">
      <c r="A66" s="46" t="s">
        <v>16</v>
      </c>
      <c r="D66" s="36">
        <f>SUM(D59:D65)</f>
        <v>-830.2</v>
      </c>
      <c r="E66" s="36">
        <f t="shared" ref="E66:O66" si="5">SUM(E59:E65)</f>
        <v>0</v>
      </c>
      <c r="F66" s="36">
        <f t="shared" si="5"/>
        <v>-1501.5</v>
      </c>
      <c r="G66" s="36">
        <f t="shared" si="5"/>
        <v>0</v>
      </c>
      <c r="H66" s="36">
        <f t="shared" si="5"/>
        <v>0</v>
      </c>
      <c r="I66" s="36">
        <f t="shared" si="5"/>
        <v>0</v>
      </c>
      <c r="J66" s="36">
        <f t="shared" si="5"/>
        <v>-1544.4</v>
      </c>
      <c r="K66" s="36">
        <f t="shared" si="5"/>
        <v>0</v>
      </c>
      <c r="L66" s="36">
        <f t="shared" si="5"/>
        <v>0</v>
      </c>
      <c r="M66" s="36">
        <f t="shared" si="5"/>
        <v>-1544.4</v>
      </c>
      <c r="N66" s="36">
        <f t="shared" si="5"/>
        <v>0</v>
      </c>
      <c r="O66" s="36">
        <f t="shared" si="5"/>
        <v>0</v>
      </c>
    </row>
    <row r="67" spans="1:15">
      <c r="A67" s="48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</row>
    <row r="68" spans="1:15">
      <c r="A68" s="28">
        <v>606611</v>
      </c>
      <c r="B68" s="22" t="s">
        <v>107</v>
      </c>
      <c r="C68" s="22"/>
      <c r="D68" s="26">
        <f>SUMPRODUCT((Feuil1!$C:$C&gt;=DATEVALUE("01/09/2016"))*((Feuil1!$C:$C&lt;=DATEVALUE("30/09/2016"))*(Feuil1!$A:$A=$A68)*Feuil1!$I:$I))</f>
        <v>0</v>
      </c>
      <c r="E68" s="26">
        <f>SUMPRODUCT((Feuil1!$C:$C&gt;=DATEVALUE("01/10/2016"))*((Feuil1!$C:$C&lt;=DATEVALUE("31/10/2016"))*(Feuil1!$A:$A=$A68)*Feuil1!$I:$I))</f>
        <v>0</v>
      </c>
      <c r="F68" s="26">
        <f>SUMPRODUCT((Feuil1!$C:$C&gt;=DATEVALUE("01/11/2016"))*((Feuil1!$C:$C&lt;=DATEVALUE("30/11/2016"))*(Feuil1!$A:$A=$A68)*Feuil1!$I:$I))</f>
        <v>0</v>
      </c>
      <c r="G68" s="26">
        <f>SUMPRODUCT((Feuil1!$C:$C&gt;=DATEVALUE("01/12/2016"))*((Feuil1!$C:$C&lt;=DATEVALUE("31/12/2016"))*(Feuil1!$A:$A=$A68)*Feuil1!$I:$I))</f>
        <v>0</v>
      </c>
      <c r="H68" s="26">
        <f>SUMPRODUCT((Feuil1!$C:$C&gt;=DATEVALUE("01/01/2017"))*((Feuil1!$C:$C&lt;=DATEVALUE("31/01/2017"))*(Feuil1!$A:$A=$A68)*Feuil1!$I:$I))</f>
        <v>0</v>
      </c>
      <c r="I68" s="26">
        <f>SUMPRODUCT((Feuil1!$C:$C&gt;=DATEVALUE("01/02/2017"))*((Feuil1!$C:$C&lt;=DATEVALUE("28/02/2017"))*(Feuil1!$A:$A=$A68)*Feuil1!$I:$I))</f>
        <v>0</v>
      </c>
      <c r="J68" s="26">
        <f>SUMPRODUCT((Feuil1!$C:$C&gt;=DATEVALUE("01/03/2017"))*((Feuil1!$C:$C&lt;=DATEVALUE("31/03/2017"))*(Feuil1!$A:$A=$A68)*Feuil1!$I:$I))</f>
        <v>0</v>
      </c>
      <c r="K68" s="26">
        <f>SUMPRODUCT((Feuil1!$C:$C&gt;=DATEVALUE("01/04/2017"))*((Feuil1!$C:$C&lt;=DATEVALUE("30/04/2017"))*(Feuil1!$A:$A=$A68)*Feuil1!$I:$I))</f>
        <v>0</v>
      </c>
      <c r="L68" s="26">
        <f>SUMPRODUCT((Feuil1!$C:$C&gt;=DATEVALUE("01/05/2017"))*((Feuil1!$C:$C&lt;=DATEVALUE("31/05/2017"))*(Feuil1!$A:$A=$A68)*Feuil1!$I:$I))</f>
        <v>0</v>
      </c>
      <c r="M68" s="26">
        <f>SUMPRODUCT((Feuil1!$C:$C&gt;=DATEVALUE("01/06/2017"))*((Feuil1!$C:$C&lt;=DATEVALUE("30/06/2017"))*(Feuil1!$A:$A=$A68)*Feuil1!$I:$I))</f>
        <v>0</v>
      </c>
      <c r="N68" s="26">
        <f>SUMPRODUCT((Feuil1!$C:$C&gt;=DATEVALUE("01/07/2017"))*((Feuil1!$C:$C&lt;=DATEVALUE("31/07/2017"))*(Feuil1!$A:$A=$A68)*Feuil1!$I:$I))</f>
        <v>0</v>
      </c>
      <c r="O68" s="26">
        <f>SUMPRODUCT((Feuil1!$C:$C&gt;=DATEVALUE("01/08/2017"))*((Feuil1!$C:$C&lt;=DATEVALUE("31/08/2017"))*(Feuil1!$A:$A=$A68)*Feuil1!$I:$I))</f>
        <v>0</v>
      </c>
    </row>
    <row r="69" spans="1:15">
      <c r="A69" s="44">
        <v>606612</v>
      </c>
      <c r="B69" t="s">
        <v>108</v>
      </c>
      <c r="D69" s="26">
        <f>SUMPRODUCT((Feuil1!$C:$C&gt;=DATEVALUE("01/09/2016"))*((Feuil1!$C:$C&lt;=DATEVALUE("30/09/2016"))*(Feuil1!$A:$A=$A69)*Feuil1!$I:$I))</f>
        <v>0</v>
      </c>
      <c r="E69" s="26">
        <f>SUMPRODUCT((Feuil1!$C:$C&gt;=DATEVALUE("01/10/2016"))*((Feuil1!$C:$C&lt;=DATEVALUE("31/10/2016"))*(Feuil1!$A:$A=$A69)*Feuil1!$I:$I))</f>
        <v>0</v>
      </c>
      <c r="F69" s="26">
        <f>SUMPRODUCT((Feuil1!$C:$C&gt;=DATEVALUE("01/11/2016"))*((Feuil1!$C:$C&lt;=DATEVALUE("30/11/2016"))*(Feuil1!$A:$A=$A69)*Feuil1!$I:$I))</f>
        <v>-291.19</v>
      </c>
      <c r="G69" s="26">
        <f>SUMPRODUCT((Feuil1!$C:$C&gt;=DATEVALUE("01/12/2016"))*((Feuil1!$C:$C&lt;=DATEVALUE("31/12/2016"))*(Feuil1!$A:$A=$A69)*Feuil1!$I:$I))</f>
        <v>-99</v>
      </c>
      <c r="H69" s="26">
        <f>SUMPRODUCT((Feuil1!$C:$C&gt;=DATEVALUE("01/01/2017"))*((Feuil1!$C:$C&lt;=DATEVALUE("31/01/2017"))*(Feuil1!$A:$A=$A69)*Feuil1!$I:$I))</f>
        <v>0</v>
      </c>
      <c r="I69" s="26">
        <f>SUMPRODUCT((Feuil1!$C:$C&gt;=DATEVALUE("01/02/2017"))*((Feuil1!$C:$C&lt;=DATEVALUE("28/02/2017"))*(Feuil1!$A:$A=$A69)*Feuil1!$I:$I))</f>
        <v>0</v>
      </c>
      <c r="J69" s="26">
        <f>SUMPRODUCT((Feuil1!$C:$C&gt;=DATEVALUE("01/03/2017"))*((Feuil1!$C:$C&lt;=DATEVALUE("31/03/2017"))*(Feuil1!$A:$A=$A69)*Feuil1!$I:$I))</f>
        <v>0</v>
      </c>
      <c r="K69" s="26">
        <f>SUMPRODUCT((Feuil1!$C:$C&gt;=DATEVALUE("01/04/2017"))*((Feuil1!$C:$C&lt;=DATEVALUE("30/04/2017"))*(Feuil1!$A:$A=$A69)*Feuil1!$I:$I))</f>
        <v>0</v>
      </c>
      <c r="L69" s="26">
        <f>SUMPRODUCT((Feuil1!$C:$C&gt;=DATEVALUE("01/05/2017"))*((Feuil1!$C:$C&lt;=DATEVALUE("31/05/2017"))*(Feuil1!$A:$A=$A69)*Feuil1!$I:$I))</f>
        <v>0</v>
      </c>
      <c r="M69" s="26">
        <f>SUMPRODUCT((Feuil1!$C:$C&gt;=DATEVALUE("01/06/2017"))*((Feuil1!$C:$C&lt;=DATEVALUE("30/06/2017"))*(Feuil1!$A:$A=$A69)*Feuil1!$I:$I))</f>
        <v>0</v>
      </c>
      <c r="N69" s="26">
        <f>SUMPRODUCT((Feuil1!$C:$C&gt;=DATEVALUE("01/07/2017"))*((Feuil1!$C:$C&lt;=DATEVALUE("31/07/2017"))*(Feuil1!$A:$A=$A69)*Feuil1!$I:$I))</f>
        <v>0</v>
      </c>
      <c r="O69" s="26">
        <f>SUMPRODUCT((Feuil1!$C:$C&gt;=DATEVALUE("01/08/2017"))*((Feuil1!$C:$C&lt;=DATEVALUE("31/08/2017"))*(Feuil1!$A:$A=$A69)*Feuil1!$I:$I))</f>
        <v>0</v>
      </c>
    </row>
    <row r="70" spans="1:15">
      <c r="A70" s="28">
        <v>606613</v>
      </c>
      <c r="B70" s="22" t="s">
        <v>109</v>
      </c>
      <c r="C70" s="22"/>
      <c r="D70" s="26">
        <f>SUMPRODUCT((Feuil1!$C:$C&gt;=DATEVALUE("01/09/2016"))*((Feuil1!$C:$C&lt;=DATEVALUE("30/09/2016"))*(Feuil1!$A:$A=$A70)*Feuil1!$I:$I))</f>
        <v>0</v>
      </c>
      <c r="E70" s="26">
        <f>SUMPRODUCT((Feuil1!$C:$C&gt;=DATEVALUE("01/10/2016"))*((Feuil1!$C:$C&lt;=DATEVALUE("31/10/2016"))*(Feuil1!$A:$A=$A70)*Feuil1!$I:$I))</f>
        <v>0</v>
      </c>
      <c r="F70" s="26">
        <f>SUMPRODUCT((Feuil1!$C:$C&gt;=DATEVALUE("01/11/2016"))*((Feuil1!$C:$C&lt;=DATEVALUE("30/11/2016"))*(Feuil1!$A:$A=$A70)*Feuil1!$I:$I))</f>
        <v>0</v>
      </c>
      <c r="G70" s="26">
        <f>SUMPRODUCT((Feuil1!$C:$C&gt;=DATEVALUE("01/12/2016"))*((Feuil1!$C:$C&lt;=DATEVALUE("31/12/2016"))*(Feuil1!$A:$A=$A70)*Feuil1!$I:$I))</f>
        <v>0</v>
      </c>
      <c r="H70" s="26">
        <f>SUMPRODUCT((Feuil1!$C:$C&gt;=DATEVALUE("01/01/2017"))*((Feuil1!$C:$C&lt;=DATEVALUE("31/01/2017"))*(Feuil1!$A:$A=$A70)*Feuil1!$I:$I))</f>
        <v>0</v>
      </c>
      <c r="I70" s="26">
        <f>SUMPRODUCT((Feuil1!$C:$C&gt;=DATEVALUE("01/02/2017"))*((Feuil1!$C:$C&lt;=DATEVALUE("28/02/2017"))*(Feuil1!$A:$A=$A70)*Feuil1!$I:$I))</f>
        <v>0</v>
      </c>
      <c r="J70" s="26">
        <f>SUMPRODUCT((Feuil1!$C:$C&gt;=DATEVALUE("01/03/2017"))*((Feuil1!$C:$C&lt;=DATEVALUE("31/03/2017"))*(Feuil1!$A:$A=$A70)*Feuil1!$I:$I))</f>
        <v>0</v>
      </c>
      <c r="K70" s="26">
        <f>SUMPRODUCT((Feuil1!$C:$C&gt;=DATEVALUE("01/04/2017"))*((Feuil1!$C:$C&lt;=DATEVALUE("30/04/2017"))*(Feuil1!$A:$A=$A70)*Feuil1!$I:$I))</f>
        <v>0</v>
      </c>
      <c r="L70" s="26">
        <f>SUMPRODUCT((Feuil1!$C:$C&gt;=DATEVALUE("01/05/2017"))*((Feuil1!$C:$C&lt;=DATEVALUE("31/05/2017"))*(Feuil1!$A:$A=$A70)*Feuil1!$I:$I))</f>
        <v>0</v>
      </c>
      <c r="M70" s="26">
        <f>SUMPRODUCT((Feuil1!$C:$C&gt;=DATEVALUE("01/06/2017"))*((Feuil1!$C:$C&lt;=DATEVALUE("30/06/2017"))*(Feuil1!$A:$A=$A70)*Feuil1!$I:$I))</f>
        <v>0</v>
      </c>
      <c r="N70" s="26">
        <f>SUMPRODUCT((Feuil1!$C:$C&gt;=DATEVALUE("01/07/2017"))*((Feuil1!$C:$C&lt;=DATEVALUE("31/07/2017"))*(Feuil1!$A:$A=$A70)*Feuil1!$I:$I))</f>
        <v>0</v>
      </c>
      <c r="O70" s="26">
        <f>SUMPRODUCT((Feuil1!$C:$C&gt;=DATEVALUE("01/08/2017"))*((Feuil1!$C:$C&lt;=DATEVALUE("31/08/2017"))*(Feuil1!$A:$A=$A70)*Feuil1!$I:$I))</f>
        <v>0</v>
      </c>
    </row>
    <row r="71" spans="1:15">
      <c r="A71" s="44">
        <v>606614</v>
      </c>
      <c r="B71" t="s">
        <v>140</v>
      </c>
      <c r="D71" s="26">
        <f>SUMPRODUCT((Feuil1!$C:$C&gt;=DATEVALUE("01/09/2016"))*((Feuil1!$C:$C&lt;=DATEVALUE("30/09/2016"))*(Feuil1!$A:$A=$A71)*Feuil1!$I:$I))</f>
        <v>0</v>
      </c>
      <c r="E71" s="26">
        <f>SUMPRODUCT((Feuil1!$C:$C&gt;=DATEVALUE("01/10/2016"))*((Feuil1!$C:$C&lt;=DATEVALUE("31/10/2016"))*(Feuil1!$A:$A=$A71)*Feuil1!$I:$I))</f>
        <v>0</v>
      </c>
      <c r="F71" s="26">
        <f>SUMPRODUCT((Feuil1!$C:$C&gt;=DATEVALUE("01/11/2016"))*((Feuil1!$C:$C&lt;=DATEVALUE("30/11/2016"))*(Feuil1!$A:$A=$A71)*Feuil1!$I:$I))</f>
        <v>0</v>
      </c>
      <c r="G71" s="26">
        <f>SUMPRODUCT((Feuil1!$C:$C&gt;=DATEVALUE("01/12/2016"))*((Feuil1!$C:$C&lt;=DATEVALUE("31/12/2016"))*(Feuil1!$A:$A=$A71)*Feuil1!$I:$I))</f>
        <v>0</v>
      </c>
      <c r="H71" s="26">
        <f>SUMPRODUCT((Feuil1!$C:$C&gt;=DATEVALUE("01/01/2017"))*((Feuil1!$C:$C&lt;=DATEVALUE("31/01/2017"))*(Feuil1!$A:$A=$A71)*Feuil1!$I:$I))</f>
        <v>0</v>
      </c>
      <c r="I71" s="26">
        <f>SUMPRODUCT((Feuil1!$C:$C&gt;=DATEVALUE("01/02/2017"))*((Feuil1!$C:$C&lt;=DATEVALUE("28/02/2017"))*(Feuil1!$A:$A=$A71)*Feuil1!$I:$I))</f>
        <v>0</v>
      </c>
      <c r="J71" s="26">
        <f>SUMPRODUCT((Feuil1!$C:$C&gt;=DATEVALUE("01/03/2017"))*((Feuil1!$C:$C&lt;=DATEVALUE("31/03/2017"))*(Feuil1!$A:$A=$A71)*Feuil1!$I:$I))</f>
        <v>0</v>
      </c>
      <c r="K71" s="26">
        <f>SUMPRODUCT((Feuil1!$C:$C&gt;=DATEVALUE("01/04/2017"))*((Feuil1!$C:$C&lt;=DATEVALUE("30/04/2017"))*(Feuil1!$A:$A=$A71)*Feuil1!$I:$I))</f>
        <v>0</v>
      </c>
      <c r="L71" s="26">
        <f>SUMPRODUCT((Feuil1!$C:$C&gt;=DATEVALUE("01/05/2017"))*((Feuil1!$C:$C&lt;=DATEVALUE("31/05/2017"))*(Feuil1!$A:$A=$A71)*Feuil1!$I:$I))</f>
        <v>0</v>
      </c>
      <c r="M71" s="26">
        <f>SUMPRODUCT((Feuil1!$C:$C&gt;=DATEVALUE("01/06/2017"))*((Feuil1!$C:$C&lt;=DATEVALUE("30/06/2017"))*(Feuil1!$A:$A=$A71)*Feuil1!$I:$I))</f>
        <v>-395.74</v>
      </c>
      <c r="N71" s="26">
        <f>SUMPRODUCT((Feuil1!$C:$C&gt;=DATEVALUE("01/07/2017"))*((Feuil1!$C:$C&lt;=DATEVALUE("31/07/2017"))*(Feuil1!$A:$A=$A71)*Feuil1!$I:$I))</f>
        <v>0</v>
      </c>
      <c r="O71" s="26">
        <f>SUMPRODUCT((Feuil1!$C:$C&gt;=DATEVALUE("01/08/2017"))*((Feuil1!$C:$C&lt;=DATEVALUE("31/08/2017"))*(Feuil1!$A:$A=$A71)*Feuil1!$I:$I))</f>
        <v>0</v>
      </c>
    </row>
    <row r="72" spans="1:15">
      <c r="A72" s="28">
        <v>606615</v>
      </c>
      <c r="B72" s="22" t="s">
        <v>141</v>
      </c>
      <c r="C72" s="22"/>
      <c r="D72" s="26">
        <f>SUMPRODUCT((Feuil1!$C:$C&gt;=DATEVALUE("01/09/2016"))*((Feuil1!$C:$C&lt;=DATEVALUE("30/09/2016"))*(Feuil1!$A:$A=$A72)*Feuil1!$I:$I))</f>
        <v>-73.95</v>
      </c>
      <c r="E72" s="26">
        <f>SUMPRODUCT((Feuil1!$C:$C&gt;=DATEVALUE("01/10/2016"))*((Feuil1!$C:$C&lt;=DATEVALUE("31/10/2016"))*(Feuil1!$A:$A=$A72)*Feuil1!$I:$I))</f>
        <v>0</v>
      </c>
      <c r="F72" s="26">
        <f>SUMPRODUCT((Feuil1!$C:$C&gt;=DATEVALUE("01/11/2016"))*((Feuil1!$C:$C&lt;=DATEVALUE("30/11/2016"))*(Feuil1!$A:$A=$A72)*Feuil1!$I:$I))</f>
        <v>0</v>
      </c>
      <c r="G72" s="26">
        <f>SUMPRODUCT((Feuil1!$C:$C&gt;=DATEVALUE("01/12/2016"))*((Feuil1!$C:$C&lt;=DATEVALUE("31/12/2016"))*(Feuil1!$A:$A=$A72)*Feuil1!$I:$I))</f>
        <v>0</v>
      </c>
      <c r="H72" s="26">
        <f>SUMPRODUCT((Feuil1!$C:$C&gt;=DATEVALUE("01/01/2017"))*((Feuil1!$C:$C&lt;=DATEVALUE("31/01/2017"))*(Feuil1!$A:$A=$A72)*Feuil1!$I:$I))</f>
        <v>0</v>
      </c>
      <c r="I72" s="26">
        <f>SUMPRODUCT((Feuil1!$C:$C&gt;=DATEVALUE("01/02/2017"))*((Feuil1!$C:$C&lt;=DATEVALUE("28/02/2017"))*(Feuil1!$A:$A=$A72)*Feuil1!$I:$I))</f>
        <v>0</v>
      </c>
      <c r="J72" s="26">
        <f>SUMPRODUCT((Feuil1!$C:$C&gt;=DATEVALUE("01/03/2017"))*((Feuil1!$C:$C&lt;=DATEVALUE("31/03/2017"))*(Feuil1!$A:$A=$A72)*Feuil1!$I:$I))</f>
        <v>0</v>
      </c>
      <c r="K72" s="26">
        <f>SUMPRODUCT((Feuil1!$C:$C&gt;=DATEVALUE("01/04/2017"))*((Feuil1!$C:$C&lt;=DATEVALUE("30/04/2017"))*(Feuil1!$A:$A=$A72)*Feuil1!$I:$I))</f>
        <v>0</v>
      </c>
      <c r="L72" s="26">
        <f>SUMPRODUCT((Feuil1!$C:$C&gt;=DATEVALUE("01/05/2017"))*((Feuil1!$C:$C&lt;=DATEVALUE("31/05/2017"))*(Feuil1!$A:$A=$A72)*Feuil1!$I:$I))</f>
        <v>0</v>
      </c>
      <c r="M72" s="26">
        <f>SUMPRODUCT((Feuil1!$C:$C&gt;=DATEVALUE("01/06/2017"))*((Feuil1!$C:$C&lt;=DATEVALUE("30/06/2017"))*(Feuil1!$A:$A=$A72)*Feuil1!$I:$I))</f>
        <v>0</v>
      </c>
      <c r="N72" s="26">
        <f>SUMPRODUCT((Feuil1!$C:$C&gt;=DATEVALUE("01/07/2017"))*((Feuil1!$C:$C&lt;=DATEVALUE("31/07/2017"))*(Feuil1!$A:$A=$A72)*Feuil1!$I:$I))</f>
        <v>0</v>
      </c>
      <c r="O72" s="26">
        <f>SUMPRODUCT((Feuil1!$C:$C&gt;=DATEVALUE("01/08/2017"))*((Feuil1!$C:$C&lt;=DATEVALUE("31/08/2017"))*(Feuil1!$A:$A=$A72)*Feuil1!$I:$I))</f>
        <v>0</v>
      </c>
    </row>
    <row r="73" spans="1:15">
      <c r="A73" s="44">
        <v>606616</v>
      </c>
      <c r="B73" t="s">
        <v>111</v>
      </c>
      <c r="D73" s="26">
        <f>SUMPRODUCT((Feuil1!$C:$C&gt;=DATEVALUE("01/09/2016"))*((Feuil1!$C:$C&lt;=DATEVALUE("30/09/2016"))*(Feuil1!$A:$A=$A73)*Feuil1!$I:$I))</f>
        <v>0</v>
      </c>
      <c r="E73" s="26">
        <f>SUMPRODUCT((Feuil1!$C:$C&gt;=DATEVALUE("01/10/2016"))*((Feuil1!$C:$C&lt;=DATEVALUE("31/10/2016"))*(Feuil1!$A:$A=$A73)*Feuil1!$I:$I))</f>
        <v>0</v>
      </c>
      <c r="F73" s="26">
        <f>SUMPRODUCT((Feuil1!$C:$C&gt;=DATEVALUE("01/11/2016"))*((Feuil1!$C:$C&lt;=DATEVALUE("30/11/2016"))*(Feuil1!$A:$A=$A73)*Feuil1!$I:$I))</f>
        <v>0</v>
      </c>
      <c r="G73" s="26">
        <f>SUMPRODUCT((Feuil1!$C:$C&gt;=DATEVALUE("01/12/2016"))*((Feuil1!$C:$C&lt;=DATEVALUE("31/12/2016"))*(Feuil1!$A:$A=$A73)*Feuil1!$I:$I))</f>
        <v>0</v>
      </c>
      <c r="H73" s="26">
        <f>SUMPRODUCT((Feuil1!$C:$C&gt;=DATEVALUE("01/01/2017"))*((Feuil1!$C:$C&lt;=DATEVALUE("31/01/2017"))*(Feuil1!$A:$A=$A73)*Feuil1!$I:$I))</f>
        <v>0</v>
      </c>
      <c r="I73" s="26">
        <f>SUMPRODUCT((Feuil1!$C:$C&gt;=DATEVALUE("01/02/2017"))*((Feuil1!$C:$C&lt;=DATEVALUE("28/02/2017"))*(Feuil1!$A:$A=$A73)*Feuil1!$I:$I))</f>
        <v>0</v>
      </c>
      <c r="J73" s="26">
        <f>SUMPRODUCT((Feuil1!$C:$C&gt;=DATEVALUE("01/03/2017"))*((Feuil1!$C:$C&lt;=DATEVALUE("31/03/2017"))*(Feuil1!$A:$A=$A73)*Feuil1!$I:$I))</f>
        <v>0</v>
      </c>
      <c r="K73" s="26">
        <f>SUMPRODUCT((Feuil1!$C:$C&gt;=DATEVALUE("01/04/2017"))*((Feuil1!$C:$C&lt;=DATEVALUE("30/04/2017"))*(Feuil1!$A:$A=$A73)*Feuil1!$I:$I))</f>
        <v>0</v>
      </c>
      <c r="L73" s="26">
        <f>SUMPRODUCT((Feuil1!$C:$C&gt;=DATEVALUE("01/05/2017"))*((Feuil1!$C:$C&lt;=DATEVALUE("31/05/2017"))*(Feuil1!$A:$A=$A73)*Feuil1!$I:$I))</f>
        <v>0</v>
      </c>
      <c r="M73" s="26">
        <f>SUMPRODUCT((Feuil1!$C:$C&gt;=DATEVALUE("01/06/2017"))*((Feuil1!$C:$C&lt;=DATEVALUE("30/06/2017"))*(Feuil1!$A:$A=$A73)*Feuil1!$I:$I))</f>
        <v>-1410</v>
      </c>
      <c r="N73" s="26">
        <f>SUMPRODUCT((Feuil1!$C:$C&gt;=DATEVALUE("01/07/2017"))*((Feuil1!$C:$C&lt;=DATEVALUE("31/07/2017"))*(Feuil1!$A:$A=$A73)*Feuil1!$I:$I))</f>
        <v>0</v>
      </c>
      <c r="O73" s="26">
        <f>SUMPRODUCT((Feuil1!$C:$C&gt;=DATEVALUE("01/08/2017"))*((Feuil1!$C:$C&lt;=DATEVALUE("31/08/2017"))*(Feuil1!$A:$A=$A73)*Feuil1!$I:$I))</f>
        <v>0</v>
      </c>
    </row>
    <row r="74" spans="1:15">
      <c r="A74" s="28">
        <v>606621</v>
      </c>
      <c r="B74" s="22" t="s">
        <v>142</v>
      </c>
      <c r="C74" s="22"/>
      <c r="D74" s="26">
        <f>SUMPRODUCT((Feuil1!$C:$C&gt;=DATEVALUE("01/09/2016"))*((Feuil1!$C:$C&lt;=DATEVALUE("30/09/2016"))*(Feuil1!$A:$A=$A74)*Feuil1!$I:$I))</f>
        <v>0</v>
      </c>
      <c r="E74" s="26">
        <f>SUMPRODUCT((Feuil1!$C:$C&gt;=DATEVALUE("01/10/2016"))*((Feuil1!$C:$C&lt;=DATEVALUE("31/10/2016"))*(Feuil1!$A:$A=$A74)*Feuil1!$I:$I))</f>
        <v>0</v>
      </c>
      <c r="F74" s="26">
        <f>SUMPRODUCT((Feuil1!$C:$C&gt;=DATEVALUE("01/11/2016"))*((Feuil1!$C:$C&lt;=DATEVALUE("30/11/2016"))*(Feuil1!$A:$A=$A74)*Feuil1!$I:$I))</f>
        <v>0</v>
      </c>
      <c r="G74" s="26">
        <f>SUMPRODUCT((Feuil1!$C:$C&gt;=DATEVALUE("01/12/2016"))*((Feuil1!$C:$C&lt;=DATEVALUE("31/12/2016"))*(Feuil1!$A:$A=$A74)*Feuil1!$I:$I))</f>
        <v>0</v>
      </c>
      <c r="H74" s="26">
        <f>SUMPRODUCT((Feuil1!$C:$C&gt;=DATEVALUE("01/01/2017"))*((Feuil1!$C:$C&lt;=DATEVALUE("31/01/2017"))*(Feuil1!$A:$A=$A74)*Feuil1!$I:$I))</f>
        <v>0</v>
      </c>
      <c r="I74" s="26">
        <f>SUMPRODUCT((Feuil1!$C:$C&gt;=DATEVALUE("01/02/2017"))*((Feuil1!$C:$C&lt;=DATEVALUE("28/02/2017"))*(Feuil1!$A:$A=$A74)*Feuil1!$I:$I))</f>
        <v>0</v>
      </c>
      <c r="J74" s="26">
        <f>SUMPRODUCT((Feuil1!$C:$C&gt;=DATEVALUE("01/03/2017"))*((Feuil1!$C:$C&lt;=DATEVALUE("31/03/2017"))*(Feuil1!$A:$A=$A74)*Feuil1!$I:$I))</f>
        <v>0</v>
      </c>
      <c r="K74" s="26">
        <f>SUMPRODUCT((Feuil1!$C:$C&gt;=DATEVALUE("01/04/2017"))*((Feuil1!$C:$C&lt;=DATEVALUE("30/04/2017"))*(Feuil1!$A:$A=$A74)*Feuil1!$I:$I))</f>
        <v>0</v>
      </c>
      <c r="L74" s="26">
        <f>SUMPRODUCT((Feuil1!$C:$C&gt;=DATEVALUE("01/05/2017"))*((Feuil1!$C:$C&lt;=DATEVALUE("31/05/2017"))*(Feuil1!$A:$A=$A74)*Feuil1!$I:$I))</f>
        <v>0</v>
      </c>
      <c r="M74" s="26">
        <f>SUMPRODUCT((Feuil1!$C:$C&gt;=DATEVALUE("01/06/2017"))*((Feuil1!$C:$C&lt;=DATEVALUE("30/06/2017"))*(Feuil1!$A:$A=$A74)*Feuil1!$I:$I))</f>
        <v>0</v>
      </c>
      <c r="N74" s="26">
        <f>SUMPRODUCT((Feuil1!$C:$C&gt;=DATEVALUE("01/07/2017"))*((Feuil1!$C:$C&lt;=DATEVALUE("31/07/2017"))*(Feuil1!$A:$A=$A74)*Feuil1!$I:$I))</f>
        <v>0</v>
      </c>
      <c r="O74" s="26">
        <f>SUMPRODUCT((Feuil1!$C:$C&gt;=DATEVALUE("01/08/2017"))*((Feuil1!$C:$C&lt;=DATEVALUE("31/08/2017"))*(Feuil1!$A:$A=$A74)*Feuil1!$I:$I))</f>
        <v>0</v>
      </c>
    </row>
    <row r="75" spans="1:15">
      <c r="A75" s="44">
        <v>606622</v>
      </c>
      <c r="B75" t="s">
        <v>143</v>
      </c>
      <c r="D75" s="26">
        <f>SUMPRODUCT((Feuil1!$C:$C&gt;=DATEVALUE("01/09/2016"))*((Feuil1!$C:$C&lt;=DATEVALUE("30/09/2016"))*(Feuil1!$A:$A=$A75)*Feuil1!$I:$I))</f>
        <v>0</v>
      </c>
      <c r="E75" s="26">
        <f>SUMPRODUCT((Feuil1!$C:$C&gt;=DATEVALUE("01/10/2016"))*((Feuil1!$C:$C&lt;=DATEVALUE("31/10/2016"))*(Feuil1!$A:$A=$A75)*Feuil1!$I:$I))</f>
        <v>0</v>
      </c>
      <c r="F75" s="26">
        <f>SUMPRODUCT((Feuil1!$C:$C&gt;=DATEVALUE("01/11/2016"))*((Feuil1!$C:$C&lt;=DATEVALUE("30/11/2016"))*(Feuil1!$A:$A=$A75)*Feuil1!$I:$I))</f>
        <v>0</v>
      </c>
      <c r="G75" s="26">
        <f>SUMPRODUCT((Feuil1!$C:$C&gt;=DATEVALUE("01/12/2016"))*((Feuil1!$C:$C&lt;=DATEVALUE("31/12/2016"))*(Feuil1!$A:$A=$A75)*Feuil1!$I:$I))</f>
        <v>0</v>
      </c>
      <c r="H75" s="26">
        <f>SUMPRODUCT((Feuil1!$C:$C&gt;=DATEVALUE("01/01/2017"))*((Feuil1!$C:$C&lt;=DATEVALUE("31/01/2017"))*(Feuil1!$A:$A=$A75)*Feuil1!$I:$I))</f>
        <v>0</v>
      </c>
      <c r="I75" s="26">
        <f>SUMPRODUCT((Feuil1!$C:$C&gt;=DATEVALUE("01/02/2017"))*((Feuil1!$C:$C&lt;=DATEVALUE("28/02/2017"))*(Feuil1!$A:$A=$A75)*Feuil1!$I:$I))</f>
        <v>0</v>
      </c>
      <c r="J75" s="26">
        <f>SUMPRODUCT((Feuil1!$C:$C&gt;=DATEVALUE("01/03/2017"))*((Feuil1!$C:$C&lt;=DATEVALUE("31/03/2017"))*(Feuil1!$A:$A=$A75)*Feuil1!$I:$I))</f>
        <v>0</v>
      </c>
      <c r="K75" s="26">
        <f>SUMPRODUCT((Feuil1!$C:$C&gt;=DATEVALUE("01/04/2017"))*((Feuil1!$C:$C&lt;=DATEVALUE("30/04/2017"))*(Feuil1!$A:$A=$A75)*Feuil1!$I:$I))</f>
        <v>0</v>
      </c>
      <c r="L75" s="26">
        <f>SUMPRODUCT((Feuil1!$C:$C&gt;=DATEVALUE("01/05/2017"))*((Feuil1!$C:$C&lt;=DATEVALUE("31/05/2017"))*(Feuil1!$A:$A=$A75)*Feuil1!$I:$I))</f>
        <v>0</v>
      </c>
      <c r="M75" s="26">
        <f>SUMPRODUCT((Feuil1!$C:$C&gt;=DATEVALUE("01/06/2017"))*((Feuil1!$C:$C&lt;=DATEVALUE("30/06/2017"))*(Feuil1!$A:$A=$A75)*Feuil1!$I:$I))</f>
        <v>0</v>
      </c>
      <c r="N75" s="26">
        <f>SUMPRODUCT((Feuil1!$C:$C&gt;=DATEVALUE("01/07/2017"))*((Feuil1!$C:$C&lt;=DATEVALUE("31/07/2017"))*(Feuil1!$A:$A=$A75)*Feuil1!$I:$I))</f>
        <v>-31.83</v>
      </c>
      <c r="O75" s="26">
        <f>SUMPRODUCT((Feuil1!$C:$C&gt;=DATEVALUE("01/08/2017"))*((Feuil1!$C:$C&lt;=DATEVALUE("31/08/2017"))*(Feuil1!$A:$A=$A75)*Feuil1!$I:$I))</f>
        <v>0</v>
      </c>
    </row>
    <row r="76" spans="1:15">
      <c r="A76" s="28">
        <v>606623</v>
      </c>
      <c r="B76" s="22" t="s">
        <v>144</v>
      </c>
      <c r="C76" s="22"/>
      <c r="D76" s="26">
        <f>SUMPRODUCT((Feuil1!$C:$C&gt;=DATEVALUE("01/09/2016"))*((Feuil1!$C:$C&lt;=DATEVALUE("30/09/2016"))*(Feuil1!$A:$A=$A76)*Feuil1!$I:$I))</f>
        <v>0</v>
      </c>
      <c r="E76" s="26">
        <f>SUMPRODUCT((Feuil1!$C:$C&gt;=DATEVALUE("01/10/2016"))*((Feuil1!$C:$C&lt;=DATEVALUE("31/10/2016"))*(Feuil1!$A:$A=$A76)*Feuil1!$I:$I))</f>
        <v>0</v>
      </c>
      <c r="F76" s="26">
        <f>SUMPRODUCT((Feuil1!$C:$C&gt;=DATEVALUE("01/11/2016"))*((Feuil1!$C:$C&lt;=DATEVALUE("30/11/2016"))*(Feuil1!$A:$A=$A76)*Feuil1!$I:$I))</f>
        <v>0</v>
      </c>
      <c r="G76" s="26">
        <f>SUMPRODUCT((Feuil1!$C:$C&gt;=DATEVALUE("01/12/2016"))*((Feuil1!$C:$C&lt;=DATEVALUE("31/12/2016"))*(Feuil1!$A:$A=$A76)*Feuil1!$I:$I))</f>
        <v>0</v>
      </c>
      <c r="H76" s="26">
        <f>SUMPRODUCT((Feuil1!$C:$C&gt;=DATEVALUE("01/01/2017"))*((Feuil1!$C:$C&lt;=DATEVALUE("31/01/2017"))*(Feuil1!$A:$A=$A76)*Feuil1!$I:$I))</f>
        <v>0</v>
      </c>
      <c r="I76" s="26">
        <f>SUMPRODUCT((Feuil1!$C:$C&gt;=DATEVALUE("01/02/2017"))*((Feuil1!$C:$C&lt;=DATEVALUE("28/02/2017"))*(Feuil1!$A:$A=$A76)*Feuil1!$I:$I))</f>
        <v>0</v>
      </c>
      <c r="J76" s="26">
        <f>SUMPRODUCT((Feuil1!$C:$C&gt;=DATEVALUE("01/03/2017"))*((Feuil1!$C:$C&lt;=DATEVALUE("31/03/2017"))*(Feuil1!$A:$A=$A76)*Feuil1!$I:$I))</f>
        <v>0</v>
      </c>
      <c r="K76" s="26">
        <f>SUMPRODUCT((Feuil1!$C:$C&gt;=DATEVALUE("01/04/2017"))*((Feuil1!$C:$C&lt;=DATEVALUE("30/04/2017"))*(Feuil1!$A:$A=$A76)*Feuil1!$I:$I))</f>
        <v>0</v>
      </c>
      <c r="L76" s="26">
        <f>SUMPRODUCT((Feuil1!$C:$C&gt;=DATEVALUE("01/05/2017"))*((Feuil1!$C:$C&lt;=DATEVALUE("31/05/2017"))*(Feuil1!$A:$A=$A76)*Feuil1!$I:$I))</f>
        <v>0</v>
      </c>
      <c r="M76" s="26">
        <f>SUMPRODUCT((Feuil1!$C:$C&gt;=DATEVALUE("01/06/2017"))*((Feuil1!$C:$C&lt;=DATEVALUE("30/06/2017"))*(Feuil1!$A:$A=$A76)*Feuil1!$I:$I))</f>
        <v>0</v>
      </c>
      <c r="N76" s="26">
        <f>SUMPRODUCT((Feuil1!$C:$C&gt;=DATEVALUE("01/07/2017"))*((Feuil1!$C:$C&lt;=DATEVALUE("31/07/2017"))*(Feuil1!$A:$A=$A76)*Feuil1!$I:$I))</f>
        <v>0</v>
      </c>
      <c r="O76" s="26">
        <f>SUMPRODUCT((Feuil1!$C:$C&gt;=DATEVALUE("01/08/2017"))*((Feuil1!$C:$C&lt;=DATEVALUE("31/08/2017"))*(Feuil1!$A:$A=$A76)*Feuil1!$I:$I))</f>
        <v>0</v>
      </c>
    </row>
    <row r="77" spans="1:15">
      <c r="A77" s="44">
        <v>606624</v>
      </c>
      <c r="B77" t="s">
        <v>145</v>
      </c>
      <c r="D77" s="26">
        <f>SUMPRODUCT((Feuil1!$C:$C&gt;=DATEVALUE("01/09/2016"))*((Feuil1!$C:$C&lt;=DATEVALUE("30/09/2016"))*(Feuil1!$A:$A=$A77)*Feuil1!$I:$I))</f>
        <v>0</v>
      </c>
      <c r="E77" s="26">
        <f>SUMPRODUCT((Feuil1!$C:$C&gt;=DATEVALUE("01/10/2016"))*((Feuil1!$C:$C&lt;=DATEVALUE("31/10/2016"))*(Feuil1!$A:$A=$A77)*Feuil1!$I:$I))</f>
        <v>0</v>
      </c>
      <c r="F77" s="26">
        <f>SUMPRODUCT((Feuil1!$C:$C&gt;=DATEVALUE("01/11/2016"))*((Feuil1!$C:$C&lt;=DATEVALUE("30/11/2016"))*(Feuil1!$A:$A=$A77)*Feuil1!$I:$I))</f>
        <v>0</v>
      </c>
      <c r="G77" s="26">
        <f>SUMPRODUCT((Feuil1!$C:$C&gt;=DATEVALUE("01/12/2016"))*((Feuil1!$C:$C&lt;=DATEVALUE("31/12/2016"))*(Feuil1!$A:$A=$A77)*Feuil1!$I:$I))</f>
        <v>0</v>
      </c>
      <c r="H77" s="26">
        <f>SUMPRODUCT((Feuil1!$C:$C&gt;=DATEVALUE("01/01/2017"))*((Feuil1!$C:$C&lt;=DATEVALUE("31/01/2017"))*(Feuil1!$A:$A=$A77)*Feuil1!$I:$I))</f>
        <v>0</v>
      </c>
      <c r="I77" s="26">
        <f>SUMPRODUCT((Feuil1!$C:$C&gt;=DATEVALUE("01/02/2017"))*((Feuil1!$C:$C&lt;=DATEVALUE("28/02/2017"))*(Feuil1!$A:$A=$A77)*Feuil1!$I:$I))</f>
        <v>0</v>
      </c>
      <c r="J77" s="26">
        <f>SUMPRODUCT((Feuil1!$C:$C&gt;=DATEVALUE("01/03/2017"))*((Feuil1!$C:$C&lt;=DATEVALUE("31/03/2017"))*(Feuil1!$A:$A=$A77)*Feuil1!$I:$I))</f>
        <v>0</v>
      </c>
      <c r="K77" s="26">
        <f>SUMPRODUCT((Feuil1!$C:$C&gt;=DATEVALUE("01/04/2017"))*((Feuil1!$C:$C&lt;=DATEVALUE("30/04/2017"))*(Feuil1!$A:$A=$A77)*Feuil1!$I:$I))</f>
        <v>0</v>
      </c>
      <c r="L77" s="26">
        <f>SUMPRODUCT((Feuil1!$C:$C&gt;=DATEVALUE("01/05/2017"))*((Feuil1!$C:$C&lt;=DATEVALUE("31/05/2017"))*(Feuil1!$A:$A=$A77)*Feuil1!$I:$I))</f>
        <v>0</v>
      </c>
      <c r="M77" s="26">
        <f>SUMPRODUCT((Feuil1!$C:$C&gt;=DATEVALUE("01/06/2017"))*((Feuil1!$C:$C&lt;=DATEVALUE("30/06/2017"))*(Feuil1!$A:$A=$A77)*Feuil1!$I:$I))</f>
        <v>0</v>
      </c>
      <c r="N77" s="26">
        <f>SUMPRODUCT((Feuil1!$C:$C&gt;=DATEVALUE("01/07/2017"))*((Feuil1!$C:$C&lt;=DATEVALUE("31/07/2017"))*(Feuil1!$A:$A=$A77)*Feuil1!$I:$I))</f>
        <v>0</v>
      </c>
      <c r="O77" s="26">
        <f>SUMPRODUCT((Feuil1!$C:$C&gt;=DATEVALUE("01/08/2017"))*((Feuil1!$C:$C&lt;=DATEVALUE("31/08/2017"))*(Feuil1!$A:$A=$A77)*Feuil1!$I:$I))</f>
        <v>0</v>
      </c>
    </row>
    <row r="78" spans="1:15">
      <c r="A78" s="28">
        <v>606630</v>
      </c>
      <c r="B78" s="22" t="s">
        <v>146</v>
      </c>
      <c r="C78" s="22"/>
      <c r="D78" s="26">
        <f>SUMPRODUCT((Feuil1!$C:$C&gt;=DATEVALUE("01/09/2016"))*((Feuil1!$C:$C&lt;=DATEVALUE("30/09/2016"))*(Feuil1!$A:$A=$A78)*Feuil1!$I:$I))</f>
        <v>0</v>
      </c>
      <c r="E78" s="26">
        <f>SUMPRODUCT((Feuil1!$C:$C&gt;=DATEVALUE("01/10/2016"))*((Feuil1!$C:$C&lt;=DATEVALUE("31/10/2016"))*(Feuil1!$A:$A=$A78)*Feuil1!$I:$I))</f>
        <v>-108.49000000000001</v>
      </c>
      <c r="F78" s="26">
        <f>SUMPRODUCT((Feuil1!$C:$C&gt;=DATEVALUE("01/11/2016"))*((Feuil1!$C:$C&lt;=DATEVALUE("30/11/2016"))*(Feuil1!$A:$A=$A78)*Feuil1!$I:$I))</f>
        <v>0</v>
      </c>
      <c r="G78" s="26">
        <f>SUMPRODUCT((Feuil1!$C:$C&gt;=DATEVALUE("01/12/2016"))*((Feuil1!$C:$C&lt;=DATEVALUE("31/12/2016"))*(Feuil1!$A:$A=$A78)*Feuil1!$I:$I))</f>
        <v>0</v>
      </c>
      <c r="H78" s="26">
        <f>SUMPRODUCT((Feuil1!$C:$C&gt;=DATEVALUE("01/01/2017"))*((Feuil1!$C:$C&lt;=DATEVALUE("31/01/2017"))*(Feuil1!$A:$A=$A78)*Feuil1!$I:$I))</f>
        <v>0</v>
      </c>
      <c r="I78" s="26">
        <f>SUMPRODUCT((Feuil1!$C:$C&gt;=DATEVALUE("01/02/2017"))*((Feuil1!$C:$C&lt;=DATEVALUE("28/02/2017"))*(Feuil1!$A:$A=$A78)*Feuil1!$I:$I))</f>
        <v>0</v>
      </c>
      <c r="J78" s="26">
        <f>SUMPRODUCT((Feuil1!$C:$C&gt;=DATEVALUE("01/03/2017"))*((Feuil1!$C:$C&lt;=DATEVALUE("31/03/2017"))*(Feuil1!$A:$A=$A78)*Feuil1!$I:$I))</f>
        <v>-41.73</v>
      </c>
      <c r="K78" s="26">
        <f>SUMPRODUCT((Feuil1!$C:$C&gt;=DATEVALUE("01/04/2017"))*((Feuil1!$C:$C&lt;=DATEVALUE("30/04/2017"))*(Feuil1!$A:$A=$A78)*Feuil1!$I:$I))</f>
        <v>-43.349999999999994</v>
      </c>
      <c r="L78" s="26">
        <f>SUMPRODUCT((Feuil1!$C:$C&gt;=DATEVALUE("01/05/2017"))*((Feuil1!$C:$C&lt;=DATEVALUE("31/05/2017"))*(Feuil1!$A:$A=$A78)*Feuil1!$I:$I))</f>
        <v>-117.01000000000002</v>
      </c>
      <c r="M78" s="26">
        <f>SUMPRODUCT((Feuil1!$C:$C&gt;=DATEVALUE("01/06/2017"))*((Feuil1!$C:$C&lt;=DATEVALUE("30/06/2017"))*(Feuil1!$A:$A=$A78)*Feuil1!$I:$I))</f>
        <v>-30.13</v>
      </c>
      <c r="N78" s="26">
        <f>SUMPRODUCT((Feuil1!$C:$C&gt;=DATEVALUE("01/07/2017"))*((Feuil1!$C:$C&lt;=DATEVALUE("31/07/2017"))*(Feuil1!$A:$A=$A78)*Feuil1!$I:$I))</f>
        <v>0</v>
      </c>
      <c r="O78" s="26">
        <f>SUMPRODUCT((Feuil1!$C:$C&gt;=DATEVALUE("01/08/2017"))*((Feuil1!$C:$C&lt;=DATEVALUE("31/08/2017"))*(Feuil1!$A:$A=$A78)*Feuil1!$I:$I))</f>
        <v>-78.41</v>
      </c>
    </row>
    <row r="79" spans="1:15">
      <c r="A79" s="44">
        <v>606640</v>
      </c>
      <c r="B79" t="s">
        <v>147</v>
      </c>
      <c r="D79" s="26">
        <f>SUMPRODUCT((Feuil1!$C:$C&gt;=DATEVALUE("01/09/2016"))*((Feuil1!$C:$C&lt;=DATEVALUE("30/09/2016"))*(Feuil1!$A:$A=$A79)*Feuil1!$I:$I))</f>
        <v>0</v>
      </c>
      <c r="E79" s="26">
        <f>SUMPRODUCT((Feuil1!$C:$C&gt;=DATEVALUE("01/10/2016"))*((Feuil1!$C:$C&lt;=DATEVALUE("31/10/2016"))*(Feuil1!$A:$A=$A79)*Feuil1!$I:$I))</f>
        <v>0</v>
      </c>
      <c r="F79" s="26">
        <f>SUMPRODUCT((Feuil1!$C:$C&gt;=DATEVALUE("01/11/2016"))*((Feuil1!$C:$C&lt;=DATEVALUE("30/11/2016"))*(Feuil1!$A:$A=$A79)*Feuil1!$I:$I))</f>
        <v>0</v>
      </c>
      <c r="G79" s="26">
        <f>SUMPRODUCT((Feuil1!$C:$C&gt;=DATEVALUE("01/12/2016"))*((Feuil1!$C:$C&lt;=DATEVALUE("31/12/2016"))*(Feuil1!$A:$A=$A79)*Feuil1!$I:$I))</f>
        <v>-29.27</v>
      </c>
      <c r="H79" s="26">
        <f>SUMPRODUCT((Feuil1!$C:$C&gt;=DATEVALUE("01/01/2017"))*((Feuil1!$C:$C&lt;=DATEVALUE("31/01/2017"))*(Feuil1!$A:$A=$A79)*Feuil1!$I:$I))</f>
        <v>0</v>
      </c>
      <c r="I79" s="26">
        <f>SUMPRODUCT((Feuil1!$C:$C&gt;=DATEVALUE("01/02/2017"))*((Feuil1!$C:$C&lt;=DATEVALUE("28/02/2017"))*(Feuil1!$A:$A=$A79)*Feuil1!$I:$I))</f>
        <v>0</v>
      </c>
      <c r="J79" s="26">
        <f>SUMPRODUCT((Feuil1!$C:$C&gt;=DATEVALUE("01/03/2017"))*((Feuil1!$C:$C&lt;=DATEVALUE("31/03/2017"))*(Feuil1!$A:$A=$A79)*Feuil1!$I:$I))</f>
        <v>0</v>
      </c>
      <c r="K79" s="26">
        <f>SUMPRODUCT((Feuil1!$C:$C&gt;=DATEVALUE("01/04/2017"))*((Feuil1!$C:$C&lt;=DATEVALUE("30/04/2017"))*(Feuil1!$A:$A=$A79)*Feuil1!$I:$I))</f>
        <v>0</v>
      </c>
      <c r="L79" s="26">
        <f>SUMPRODUCT((Feuil1!$C:$C&gt;=DATEVALUE("01/05/2017"))*((Feuil1!$C:$C&lt;=DATEVALUE("31/05/2017"))*(Feuil1!$A:$A=$A79)*Feuil1!$I:$I))</f>
        <v>0</v>
      </c>
      <c r="M79" s="26">
        <f>SUMPRODUCT((Feuil1!$C:$C&gt;=DATEVALUE("01/06/2017"))*((Feuil1!$C:$C&lt;=DATEVALUE("30/06/2017"))*(Feuil1!$A:$A=$A79)*Feuil1!$I:$I))</f>
        <v>0</v>
      </c>
      <c r="N79" s="26">
        <f>SUMPRODUCT((Feuil1!$C:$C&gt;=DATEVALUE("01/07/2017"))*((Feuil1!$C:$C&lt;=DATEVALUE("31/07/2017"))*(Feuil1!$A:$A=$A79)*Feuil1!$I:$I))</f>
        <v>0</v>
      </c>
      <c r="O79" s="26">
        <f>SUMPRODUCT((Feuil1!$C:$C&gt;=DATEVALUE("01/08/2017"))*((Feuil1!$C:$C&lt;=DATEVALUE("31/08/2017"))*(Feuil1!$A:$A=$A79)*Feuil1!$I:$I))</f>
        <v>0</v>
      </c>
    </row>
    <row r="80" spans="1:15">
      <c r="A80" s="28">
        <v>606650</v>
      </c>
      <c r="B80" s="22" t="s">
        <v>148</v>
      </c>
      <c r="C80" s="22"/>
      <c r="D80" s="26">
        <f>SUMPRODUCT((Feuil1!$C:$C&gt;=DATEVALUE("01/09/2016"))*((Feuil1!$C:$C&lt;=DATEVALUE("30/09/2016"))*(Feuil1!$A:$A=$A80)*Feuil1!$I:$I))</f>
        <v>0</v>
      </c>
      <c r="E80" s="26">
        <f>SUMPRODUCT((Feuil1!$C:$C&gt;=DATEVALUE("01/10/2016"))*((Feuil1!$C:$C&lt;=DATEVALUE("31/10/2016"))*(Feuil1!$A:$A=$A80)*Feuil1!$I:$I))</f>
        <v>0</v>
      </c>
      <c r="F80" s="26">
        <f>SUMPRODUCT((Feuil1!$C:$C&gt;=DATEVALUE("01/11/2016"))*((Feuil1!$C:$C&lt;=DATEVALUE("30/11/2016"))*(Feuil1!$A:$A=$A80)*Feuil1!$I:$I))</f>
        <v>-315.5</v>
      </c>
      <c r="G80" s="26">
        <f>SUMPRODUCT((Feuil1!$C:$C&gt;=DATEVALUE("01/12/2016"))*((Feuil1!$C:$C&lt;=DATEVALUE("31/12/2016"))*(Feuil1!$A:$A=$A80)*Feuil1!$I:$I))</f>
        <v>-141.69999999999999</v>
      </c>
      <c r="H80" s="26">
        <f>SUMPRODUCT((Feuil1!$C:$C&gt;=DATEVALUE("01/01/2017"))*((Feuil1!$C:$C&lt;=DATEVALUE("31/01/2017"))*(Feuil1!$A:$A=$A80)*Feuil1!$I:$I))</f>
        <v>0</v>
      </c>
      <c r="I80" s="26">
        <f>SUMPRODUCT((Feuil1!$C:$C&gt;=DATEVALUE("01/02/2017"))*((Feuil1!$C:$C&lt;=DATEVALUE("28/02/2017"))*(Feuil1!$A:$A=$A80)*Feuil1!$I:$I))</f>
        <v>0</v>
      </c>
      <c r="J80" s="26">
        <f>SUMPRODUCT((Feuil1!$C:$C&gt;=DATEVALUE("01/03/2017"))*((Feuil1!$C:$C&lt;=DATEVALUE("31/03/2017"))*(Feuil1!$A:$A=$A80)*Feuil1!$I:$I))</f>
        <v>0</v>
      </c>
      <c r="K80" s="26">
        <f>SUMPRODUCT((Feuil1!$C:$C&gt;=DATEVALUE("01/04/2017"))*((Feuil1!$C:$C&lt;=DATEVALUE("30/04/2017"))*(Feuil1!$A:$A=$A80)*Feuil1!$I:$I))</f>
        <v>0</v>
      </c>
      <c r="L80" s="26">
        <f>SUMPRODUCT((Feuil1!$C:$C&gt;=DATEVALUE("01/05/2017"))*((Feuil1!$C:$C&lt;=DATEVALUE("31/05/2017"))*(Feuil1!$A:$A=$A80)*Feuil1!$I:$I))</f>
        <v>0</v>
      </c>
      <c r="M80" s="26">
        <f>SUMPRODUCT((Feuil1!$C:$C&gt;=DATEVALUE("01/06/2017"))*((Feuil1!$C:$C&lt;=DATEVALUE("30/06/2017"))*(Feuil1!$A:$A=$A80)*Feuil1!$I:$I))</f>
        <v>-184.98</v>
      </c>
      <c r="N80" s="26">
        <f>SUMPRODUCT((Feuil1!$C:$C&gt;=DATEVALUE("01/07/2017"))*((Feuil1!$C:$C&lt;=DATEVALUE("31/07/2017"))*(Feuil1!$A:$A=$A80)*Feuil1!$I:$I))</f>
        <v>0</v>
      </c>
      <c r="O80" s="26">
        <f>SUMPRODUCT((Feuil1!$C:$C&gt;=DATEVALUE("01/08/2017"))*((Feuil1!$C:$C&lt;=DATEVALUE("31/08/2017"))*(Feuil1!$A:$A=$A80)*Feuil1!$I:$I))</f>
        <v>0</v>
      </c>
    </row>
    <row r="81" spans="1:15">
      <c r="A81" s="28"/>
      <c r="B81" s="22"/>
      <c r="C81" s="22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</row>
    <row r="82" spans="1:15">
      <c r="A82" s="48" t="s">
        <v>139</v>
      </c>
      <c r="D82" s="36">
        <f>SUM(D68:D81)</f>
        <v>-73.95</v>
      </c>
      <c r="E82" s="36">
        <f t="shared" ref="E82:O82" si="6">SUM(E68:E81)</f>
        <v>-108.49000000000001</v>
      </c>
      <c r="F82" s="36">
        <f t="shared" si="6"/>
        <v>-606.69000000000005</v>
      </c>
      <c r="G82" s="36">
        <f t="shared" si="6"/>
        <v>-269.97000000000003</v>
      </c>
      <c r="H82" s="36">
        <f t="shared" si="6"/>
        <v>0</v>
      </c>
      <c r="I82" s="36">
        <f t="shared" si="6"/>
        <v>0</v>
      </c>
      <c r="J82" s="36">
        <f t="shared" si="6"/>
        <v>-41.73</v>
      </c>
      <c r="K82" s="36">
        <f t="shared" si="6"/>
        <v>-43.349999999999994</v>
      </c>
      <c r="L82" s="36">
        <f t="shared" si="6"/>
        <v>-117.01000000000002</v>
      </c>
      <c r="M82" s="36">
        <f t="shared" si="6"/>
        <v>-2020.8500000000001</v>
      </c>
      <c r="N82" s="36">
        <f t="shared" si="6"/>
        <v>-31.83</v>
      </c>
      <c r="O82" s="36">
        <f t="shared" si="6"/>
        <v>-78.41</v>
      </c>
    </row>
    <row r="83" spans="1:15">
      <c r="A83" s="45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</row>
    <row r="84" spans="1:15">
      <c r="A84" s="28">
        <v>606710</v>
      </c>
      <c r="B84" s="22" t="s">
        <v>149</v>
      </c>
      <c r="C84" s="22"/>
      <c r="D84" s="26">
        <f>SUMPRODUCT((Feuil1!$C:$C&gt;=DATEVALUE("01/09/2016"))*((Feuil1!$C:$C&lt;=DATEVALUE("30/09/2016"))*(Feuil1!$A:$A=$A84)*Feuil1!$I:$I))</f>
        <v>0</v>
      </c>
      <c r="E84" s="26">
        <f>SUMPRODUCT((Feuil1!$C:$C&gt;=DATEVALUE("01/10/2016"))*((Feuil1!$C:$C&lt;=DATEVALUE("31/10/2016"))*(Feuil1!$A:$A=$A84)*Feuil1!$I:$I))</f>
        <v>0</v>
      </c>
      <c r="F84" s="26">
        <f>SUMPRODUCT((Feuil1!$C:$C&gt;=DATEVALUE("01/11/2016"))*((Feuil1!$C:$C&lt;=DATEVALUE("30/11/2016"))*(Feuil1!$A:$A=$A84)*Feuil1!$I:$I))</f>
        <v>0</v>
      </c>
      <c r="G84" s="26">
        <f>SUMPRODUCT((Feuil1!$C:$C&gt;=DATEVALUE("01/12/2016"))*((Feuil1!$C:$C&lt;=DATEVALUE("31/12/2016"))*(Feuil1!$A:$A=$A84)*Feuil1!$I:$I))</f>
        <v>0</v>
      </c>
      <c r="H84" s="26">
        <f>SUMPRODUCT((Feuil1!$C:$C&gt;=DATEVALUE("01/01/2017"))*((Feuil1!$C:$C&lt;=DATEVALUE("31/01/2017"))*(Feuil1!$A:$A=$A84)*Feuil1!$I:$I))</f>
        <v>0</v>
      </c>
      <c r="I84" s="26">
        <f>SUMPRODUCT((Feuil1!$C:$C&gt;=DATEVALUE("01/02/2017"))*((Feuil1!$C:$C&lt;=DATEVALUE("28/02/2017"))*(Feuil1!$A:$A=$A84)*Feuil1!$I:$I))</f>
        <v>0</v>
      </c>
      <c r="J84" s="26">
        <f>SUMPRODUCT((Feuil1!$C:$C&gt;=DATEVALUE("01/03/2017"))*((Feuil1!$C:$C&lt;=DATEVALUE("31/03/2017"))*(Feuil1!$A:$A=$A84)*Feuil1!$I:$I))</f>
        <v>0</v>
      </c>
      <c r="K84" s="26">
        <f>SUMPRODUCT((Feuil1!$C:$C&gt;=DATEVALUE("01/04/2017"))*((Feuil1!$C:$C&lt;=DATEVALUE("30/04/2017"))*(Feuil1!$A:$A=$A84)*Feuil1!$I:$I))</f>
        <v>0</v>
      </c>
      <c r="L84" s="26">
        <f>SUMPRODUCT((Feuil1!$C:$C&gt;=DATEVALUE("01/05/2017"))*((Feuil1!$C:$C&lt;=DATEVALUE("31/05/2017"))*(Feuil1!$A:$A=$A84)*Feuil1!$I:$I))</f>
        <v>0</v>
      </c>
      <c r="M84" s="26">
        <f>SUMPRODUCT((Feuil1!$C:$C&gt;=DATEVALUE("01/06/2017"))*((Feuil1!$C:$C&lt;=DATEVALUE("30/06/2017"))*(Feuil1!$A:$A=$A84)*Feuil1!$I:$I))</f>
        <v>0</v>
      </c>
      <c r="N84" s="26">
        <f>SUMPRODUCT((Feuil1!$C:$C&gt;=DATEVALUE("01/07/2017"))*((Feuil1!$C:$C&lt;=DATEVALUE("31/07/2017"))*(Feuil1!$A:$A=$A84)*Feuil1!$I:$I))</f>
        <v>0</v>
      </c>
      <c r="O84" s="26">
        <f>SUMPRODUCT((Feuil1!$C:$C&gt;=DATEVALUE("01/08/2017"))*((Feuil1!$C:$C&lt;=DATEVALUE("31/08/2017"))*(Feuil1!$A:$A=$A84)*Feuil1!$I:$I))</f>
        <v>0</v>
      </c>
    </row>
    <row r="85" spans="1:15">
      <c r="A85" s="44">
        <v>606720</v>
      </c>
      <c r="B85" t="s">
        <v>150</v>
      </c>
      <c r="D85" s="26">
        <f>SUMPRODUCT((Feuil1!$C:$C&gt;=DATEVALUE("01/09/2016"))*((Feuil1!$C:$C&lt;=DATEVALUE("30/09/2016"))*(Feuil1!$A:$A=$A85)*Feuil1!$I:$I))</f>
        <v>0</v>
      </c>
      <c r="E85" s="26">
        <f>SUMPRODUCT((Feuil1!$C:$C&gt;=DATEVALUE("01/10/2016"))*((Feuil1!$C:$C&lt;=DATEVALUE("31/10/2016"))*(Feuil1!$A:$A=$A85)*Feuil1!$I:$I))</f>
        <v>0</v>
      </c>
      <c r="F85" s="26">
        <f>SUMPRODUCT((Feuil1!$C:$C&gt;=DATEVALUE("01/11/2016"))*((Feuil1!$C:$C&lt;=DATEVALUE("30/11/2016"))*(Feuil1!$A:$A=$A85)*Feuil1!$I:$I))</f>
        <v>0</v>
      </c>
      <c r="G85" s="26">
        <f>SUMPRODUCT((Feuil1!$C:$C&gt;=DATEVALUE("01/12/2016"))*((Feuil1!$C:$C&lt;=DATEVALUE("31/12/2016"))*(Feuil1!$A:$A=$A85)*Feuil1!$I:$I))</f>
        <v>0</v>
      </c>
      <c r="H85" s="26">
        <f>SUMPRODUCT((Feuil1!$C:$C&gt;=DATEVALUE("01/01/2017"))*((Feuil1!$C:$C&lt;=DATEVALUE("31/01/2017"))*(Feuil1!$A:$A=$A85)*Feuil1!$I:$I))</f>
        <v>0</v>
      </c>
      <c r="I85" s="26">
        <f>SUMPRODUCT((Feuil1!$C:$C&gt;=DATEVALUE("01/02/2017"))*((Feuil1!$C:$C&lt;=DATEVALUE("28/02/2017"))*(Feuil1!$A:$A=$A85)*Feuil1!$I:$I))</f>
        <v>0</v>
      </c>
      <c r="J85" s="26">
        <f>SUMPRODUCT((Feuil1!$C:$C&gt;=DATEVALUE("01/03/2017"))*((Feuil1!$C:$C&lt;=DATEVALUE("31/03/2017"))*(Feuil1!$A:$A=$A85)*Feuil1!$I:$I))</f>
        <v>0</v>
      </c>
      <c r="K85" s="26">
        <f>SUMPRODUCT((Feuil1!$C:$C&gt;=DATEVALUE("01/04/2017"))*((Feuil1!$C:$C&lt;=DATEVALUE("30/04/2017"))*(Feuil1!$A:$A=$A85)*Feuil1!$I:$I))</f>
        <v>0</v>
      </c>
      <c r="L85" s="26">
        <f>SUMPRODUCT((Feuil1!$C:$C&gt;=DATEVALUE("01/05/2017"))*((Feuil1!$C:$C&lt;=DATEVALUE("31/05/2017"))*(Feuil1!$A:$A=$A85)*Feuil1!$I:$I))</f>
        <v>0</v>
      </c>
      <c r="M85" s="26">
        <f>SUMPRODUCT((Feuil1!$C:$C&gt;=DATEVALUE("01/06/2017"))*((Feuil1!$C:$C&lt;=DATEVALUE("30/06/2017"))*(Feuil1!$A:$A=$A85)*Feuil1!$I:$I))</f>
        <v>0</v>
      </c>
      <c r="N85" s="26">
        <f>SUMPRODUCT((Feuil1!$C:$C&gt;=DATEVALUE("01/07/2017"))*((Feuil1!$C:$C&lt;=DATEVALUE("31/07/2017"))*(Feuil1!$A:$A=$A85)*Feuil1!$I:$I))</f>
        <v>-152</v>
      </c>
      <c r="O85" s="26">
        <f>SUMPRODUCT((Feuil1!$C:$C&gt;=DATEVALUE("01/08/2017"))*((Feuil1!$C:$C&lt;=DATEVALUE("31/08/2017"))*(Feuil1!$A:$A=$A85)*Feuil1!$I:$I))</f>
        <v>0</v>
      </c>
    </row>
    <row r="86" spans="1:15">
      <c r="A86" s="28">
        <v>606730</v>
      </c>
      <c r="B86" s="22" t="s">
        <v>151</v>
      </c>
      <c r="C86" s="22"/>
      <c r="D86" s="26">
        <f>SUMPRODUCT((Feuil1!$C:$C&gt;=DATEVALUE("01/09/2016"))*((Feuil1!$C:$C&lt;=DATEVALUE("30/09/2016"))*(Feuil1!$A:$A=$A86)*Feuil1!$I:$I))</f>
        <v>0</v>
      </c>
      <c r="E86" s="26">
        <f>SUMPRODUCT((Feuil1!$C:$C&gt;=DATEVALUE("01/10/2016"))*((Feuil1!$C:$C&lt;=DATEVALUE("31/10/2016"))*(Feuil1!$A:$A=$A86)*Feuil1!$I:$I))</f>
        <v>0</v>
      </c>
      <c r="F86" s="26">
        <f>SUMPRODUCT((Feuil1!$C:$C&gt;=DATEVALUE("01/11/2016"))*((Feuil1!$C:$C&lt;=DATEVALUE("30/11/2016"))*(Feuil1!$A:$A=$A86)*Feuil1!$I:$I))</f>
        <v>0</v>
      </c>
      <c r="G86" s="26">
        <f>SUMPRODUCT((Feuil1!$C:$C&gt;=DATEVALUE("01/12/2016"))*((Feuil1!$C:$C&lt;=DATEVALUE("31/12/2016"))*(Feuil1!$A:$A=$A86)*Feuil1!$I:$I))</f>
        <v>0</v>
      </c>
      <c r="H86" s="26">
        <f>SUMPRODUCT((Feuil1!$C:$C&gt;=DATEVALUE("01/01/2017"))*((Feuil1!$C:$C&lt;=DATEVALUE("31/01/2017"))*(Feuil1!$A:$A=$A86)*Feuil1!$I:$I))</f>
        <v>0</v>
      </c>
      <c r="I86" s="26">
        <f>SUMPRODUCT((Feuil1!$C:$C&gt;=DATEVALUE("01/02/2017"))*((Feuil1!$C:$C&lt;=DATEVALUE("28/02/2017"))*(Feuil1!$A:$A=$A86)*Feuil1!$I:$I))</f>
        <v>0</v>
      </c>
      <c r="J86" s="26">
        <f>SUMPRODUCT((Feuil1!$C:$C&gt;=DATEVALUE("01/03/2017"))*((Feuil1!$C:$C&lt;=DATEVALUE("31/03/2017"))*(Feuil1!$A:$A=$A86)*Feuil1!$I:$I))</f>
        <v>0</v>
      </c>
      <c r="K86" s="26">
        <f>SUMPRODUCT((Feuil1!$C:$C&gt;=DATEVALUE("01/04/2017"))*((Feuil1!$C:$C&lt;=DATEVALUE("30/04/2017"))*(Feuil1!$A:$A=$A86)*Feuil1!$I:$I))</f>
        <v>0</v>
      </c>
      <c r="L86" s="26">
        <f>SUMPRODUCT((Feuil1!$C:$C&gt;=DATEVALUE("01/05/2017"))*((Feuil1!$C:$C&lt;=DATEVALUE("31/05/2017"))*(Feuil1!$A:$A=$A86)*Feuil1!$I:$I))</f>
        <v>0</v>
      </c>
      <c r="M86" s="26">
        <f>SUMPRODUCT((Feuil1!$C:$C&gt;=DATEVALUE("01/06/2017"))*((Feuil1!$C:$C&lt;=DATEVALUE("30/06/2017"))*(Feuil1!$A:$A=$A86)*Feuil1!$I:$I))</f>
        <v>0</v>
      </c>
      <c r="N86" s="26">
        <f>SUMPRODUCT((Feuil1!$C:$C&gt;=DATEVALUE("01/07/2017"))*((Feuil1!$C:$C&lt;=DATEVALUE("31/07/2017"))*(Feuil1!$A:$A=$A86)*Feuil1!$I:$I))</f>
        <v>0</v>
      </c>
      <c r="O86" s="26">
        <f>SUMPRODUCT((Feuil1!$C:$C&gt;=DATEVALUE("01/08/2017"))*((Feuil1!$C:$C&lt;=DATEVALUE("31/08/2017"))*(Feuil1!$A:$A=$A86)*Feuil1!$I:$I))</f>
        <v>0</v>
      </c>
    </row>
    <row r="87" spans="1:15">
      <c r="A87" s="44">
        <v>606740</v>
      </c>
      <c r="B87" t="s">
        <v>152</v>
      </c>
      <c r="D87" s="26">
        <f>SUMPRODUCT((Feuil1!$C:$C&gt;=DATEVALUE("01/09/2016"))*((Feuil1!$C:$C&lt;=DATEVALUE("30/09/2016"))*(Feuil1!$A:$A=$A87)*Feuil1!$I:$I))</f>
        <v>0</v>
      </c>
      <c r="E87" s="26">
        <f>SUMPRODUCT((Feuil1!$C:$C&gt;=DATEVALUE("01/10/2016"))*((Feuil1!$C:$C&lt;=DATEVALUE("31/10/2016"))*(Feuil1!$A:$A=$A87)*Feuil1!$I:$I))</f>
        <v>0</v>
      </c>
      <c r="F87" s="26">
        <f>SUMPRODUCT((Feuil1!$C:$C&gt;=DATEVALUE("01/11/2016"))*((Feuil1!$C:$C&lt;=DATEVALUE("30/11/2016"))*(Feuil1!$A:$A=$A87)*Feuil1!$I:$I))</f>
        <v>0</v>
      </c>
      <c r="G87" s="26">
        <f>SUMPRODUCT((Feuil1!$C:$C&gt;=DATEVALUE("01/12/2016"))*((Feuil1!$C:$C&lt;=DATEVALUE("31/12/2016"))*(Feuil1!$A:$A=$A87)*Feuil1!$I:$I))</f>
        <v>0</v>
      </c>
      <c r="H87" s="26">
        <f>SUMPRODUCT((Feuil1!$C:$C&gt;=DATEVALUE("01/01/2017"))*((Feuil1!$C:$C&lt;=DATEVALUE("31/01/2017"))*(Feuil1!$A:$A=$A87)*Feuil1!$I:$I))</f>
        <v>0</v>
      </c>
      <c r="I87" s="26">
        <f>SUMPRODUCT((Feuil1!$C:$C&gt;=DATEVALUE("01/02/2017"))*((Feuil1!$C:$C&lt;=DATEVALUE("28/02/2017"))*(Feuil1!$A:$A=$A87)*Feuil1!$I:$I))</f>
        <v>0</v>
      </c>
      <c r="J87" s="26">
        <f>SUMPRODUCT((Feuil1!$C:$C&gt;=DATEVALUE("01/03/2017"))*((Feuil1!$C:$C&lt;=DATEVALUE("31/03/2017"))*(Feuil1!$A:$A=$A87)*Feuil1!$I:$I))</f>
        <v>0</v>
      </c>
      <c r="K87" s="26">
        <f>SUMPRODUCT((Feuil1!$C:$C&gt;=DATEVALUE("01/04/2017"))*((Feuil1!$C:$C&lt;=DATEVALUE("30/04/2017"))*(Feuil1!$A:$A=$A87)*Feuil1!$I:$I))</f>
        <v>0</v>
      </c>
      <c r="L87" s="26">
        <f>SUMPRODUCT((Feuil1!$C:$C&gt;=DATEVALUE("01/05/2017"))*((Feuil1!$C:$C&lt;=DATEVALUE("31/05/2017"))*(Feuil1!$A:$A=$A87)*Feuil1!$I:$I))</f>
        <v>0</v>
      </c>
      <c r="M87" s="26">
        <f>SUMPRODUCT((Feuil1!$C:$C&gt;=DATEVALUE("01/06/2017"))*((Feuil1!$C:$C&lt;=DATEVALUE("30/06/2017"))*(Feuil1!$A:$A=$A87)*Feuil1!$I:$I))</f>
        <v>0</v>
      </c>
      <c r="N87" s="26">
        <f>SUMPRODUCT((Feuil1!$C:$C&gt;=DATEVALUE("01/07/2017"))*((Feuil1!$C:$C&lt;=DATEVALUE("31/07/2017"))*(Feuil1!$A:$A=$A87)*Feuil1!$I:$I))</f>
        <v>0</v>
      </c>
      <c r="O87" s="26">
        <f>SUMPRODUCT((Feuil1!$C:$C&gt;=DATEVALUE("01/08/2017"))*((Feuil1!$C:$C&lt;=DATEVALUE("31/08/2017"))*(Feuil1!$A:$A=$A87)*Feuil1!$I:$I))</f>
        <v>0</v>
      </c>
    </row>
    <row r="88" spans="1:15">
      <c r="A88" s="28">
        <v>606750</v>
      </c>
      <c r="B88" s="22" t="s">
        <v>153</v>
      </c>
      <c r="C88" s="22"/>
      <c r="D88" s="26">
        <f>SUMPRODUCT((Feuil1!$C:$C&gt;=DATEVALUE("01/09/2016"))*((Feuil1!$C:$C&lt;=DATEVALUE("30/09/2016"))*(Feuil1!$A:$A=$A88)*Feuil1!$I:$I))</f>
        <v>0</v>
      </c>
      <c r="E88" s="26">
        <f>SUMPRODUCT((Feuil1!$C:$C&gt;=DATEVALUE("01/10/2016"))*((Feuil1!$C:$C&lt;=DATEVALUE("31/10/2016"))*(Feuil1!$A:$A=$A88)*Feuil1!$I:$I))</f>
        <v>0</v>
      </c>
      <c r="F88" s="26">
        <f>SUMPRODUCT((Feuil1!$C:$C&gt;=DATEVALUE("01/11/2016"))*((Feuil1!$C:$C&lt;=DATEVALUE("30/11/2016"))*(Feuil1!$A:$A=$A88)*Feuil1!$I:$I))</f>
        <v>0</v>
      </c>
      <c r="G88" s="26">
        <f>SUMPRODUCT((Feuil1!$C:$C&gt;=DATEVALUE("01/12/2016"))*((Feuil1!$C:$C&lt;=DATEVALUE("31/12/2016"))*(Feuil1!$A:$A=$A88)*Feuil1!$I:$I))</f>
        <v>0</v>
      </c>
      <c r="H88" s="26">
        <f>SUMPRODUCT((Feuil1!$C:$C&gt;=DATEVALUE("01/01/2017"))*((Feuil1!$C:$C&lt;=DATEVALUE("31/01/2017"))*(Feuil1!$A:$A=$A88)*Feuil1!$I:$I))</f>
        <v>0</v>
      </c>
      <c r="I88" s="26">
        <f>SUMPRODUCT((Feuil1!$C:$C&gt;=DATEVALUE("01/02/2017"))*((Feuil1!$C:$C&lt;=DATEVALUE("28/02/2017"))*(Feuil1!$A:$A=$A88)*Feuil1!$I:$I))</f>
        <v>0</v>
      </c>
      <c r="J88" s="26">
        <f>SUMPRODUCT((Feuil1!$C:$C&gt;=DATEVALUE("01/03/2017"))*((Feuil1!$C:$C&lt;=DATEVALUE("31/03/2017"))*(Feuil1!$A:$A=$A88)*Feuil1!$I:$I))</f>
        <v>0</v>
      </c>
      <c r="K88" s="26">
        <f>SUMPRODUCT((Feuil1!$C:$C&gt;=DATEVALUE("01/04/2017"))*((Feuil1!$C:$C&lt;=DATEVALUE("30/04/2017"))*(Feuil1!$A:$A=$A88)*Feuil1!$I:$I))</f>
        <v>0</v>
      </c>
      <c r="L88" s="26">
        <f>SUMPRODUCT((Feuil1!$C:$C&gt;=DATEVALUE("01/05/2017"))*((Feuil1!$C:$C&lt;=DATEVALUE("31/05/2017"))*(Feuil1!$A:$A=$A88)*Feuil1!$I:$I))</f>
        <v>0</v>
      </c>
      <c r="M88" s="26">
        <f>SUMPRODUCT((Feuil1!$C:$C&gt;=DATEVALUE("01/06/2017"))*((Feuil1!$C:$C&lt;=DATEVALUE("30/06/2017"))*(Feuil1!$A:$A=$A88)*Feuil1!$I:$I))</f>
        <v>0</v>
      </c>
      <c r="N88" s="26">
        <f>SUMPRODUCT((Feuil1!$C:$C&gt;=DATEVALUE("01/07/2017"))*((Feuil1!$C:$C&lt;=DATEVALUE("31/07/2017"))*(Feuil1!$A:$A=$A88)*Feuil1!$I:$I))</f>
        <v>0</v>
      </c>
      <c r="O88" s="26">
        <f>SUMPRODUCT((Feuil1!$C:$C&gt;=DATEVALUE("01/08/2017"))*((Feuil1!$C:$C&lt;=DATEVALUE("31/08/2017"))*(Feuil1!$A:$A=$A88)*Feuil1!$I:$I))</f>
        <v>0</v>
      </c>
    </row>
    <row r="89" spans="1:15">
      <c r="A89" s="44">
        <v>606760</v>
      </c>
      <c r="B89" t="s">
        <v>154</v>
      </c>
      <c r="D89" s="26">
        <f>SUMPRODUCT((Feuil1!$C:$C&gt;=DATEVALUE("01/09/2016"))*((Feuil1!$C:$C&lt;=DATEVALUE("30/09/2016"))*(Feuil1!$A:$A=$A89)*Feuil1!$I:$I))</f>
        <v>0</v>
      </c>
      <c r="E89" s="26">
        <f>SUMPRODUCT((Feuil1!$C:$C&gt;=DATEVALUE("01/10/2016"))*((Feuil1!$C:$C&lt;=DATEVALUE("31/10/2016"))*(Feuil1!$A:$A=$A89)*Feuil1!$I:$I))</f>
        <v>0</v>
      </c>
      <c r="F89" s="26">
        <f>SUMPRODUCT((Feuil1!$C:$C&gt;=DATEVALUE("01/11/2016"))*((Feuil1!$C:$C&lt;=DATEVALUE("30/11/2016"))*(Feuil1!$A:$A=$A89)*Feuil1!$I:$I))</f>
        <v>-96</v>
      </c>
      <c r="G89" s="26">
        <f>SUMPRODUCT((Feuil1!$C:$C&gt;=DATEVALUE("01/12/2016"))*((Feuil1!$C:$C&lt;=DATEVALUE("31/12/2016"))*(Feuil1!$A:$A=$A89)*Feuil1!$I:$I))</f>
        <v>-35.489999999999995</v>
      </c>
      <c r="H89" s="26">
        <f>SUMPRODUCT((Feuil1!$C:$C&gt;=DATEVALUE("01/01/2017"))*((Feuil1!$C:$C&lt;=DATEVALUE("31/01/2017"))*(Feuil1!$A:$A=$A89)*Feuil1!$I:$I))</f>
        <v>0</v>
      </c>
      <c r="I89" s="26">
        <f>SUMPRODUCT((Feuil1!$C:$C&gt;=DATEVALUE("01/02/2017"))*((Feuil1!$C:$C&lt;=DATEVALUE("28/02/2017"))*(Feuil1!$A:$A=$A89)*Feuil1!$I:$I))</f>
        <v>0</v>
      </c>
      <c r="J89" s="26">
        <f>SUMPRODUCT((Feuil1!$C:$C&gt;=DATEVALUE("01/03/2017"))*((Feuil1!$C:$C&lt;=DATEVALUE("31/03/2017"))*(Feuil1!$A:$A=$A89)*Feuil1!$I:$I))</f>
        <v>0</v>
      </c>
      <c r="K89" s="26">
        <f>SUMPRODUCT((Feuil1!$C:$C&gt;=DATEVALUE("01/04/2017"))*((Feuil1!$C:$C&lt;=DATEVALUE("30/04/2017"))*(Feuil1!$A:$A=$A89)*Feuil1!$I:$I))</f>
        <v>0</v>
      </c>
      <c r="L89" s="26">
        <f>SUMPRODUCT((Feuil1!$C:$C&gt;=DATEVALUE("01/05/2017"))*((Feuil1!$C:$C&lt;=DATEVALUE("31/05/2017"))*(Feuil1!$A:$A=$A89)*Feuil1!$I:$I))</f>
        <v>0</v>
      </c>
      <c r="M89" s="26">
        <f>SUMPRODUCT((Feuil1!$C:$C&gt;=DATEVALUE("01/06/2017"))*((Feuil1!$C:$C&lt;=DATEVALUE("30/06/2017"))*(Feuil1!$A:$A=$A89)*Feuil1!$I:$I))</f>
        <v>-225.07</v>
      </c>
      <c r="N89" s="26">
        <f>SUMPRODUCT((Feuil1!$C:$C&gt;=DATEVALUE("01/07/2017"))*((Feuil1!$C:$C&lt;=DATEVALUE("31/07/2017"))*(Feuil1!$A:$A=$A89)*Feuil1!$I:$I))</f>
        <v>0</v>
      </c>
      <c r="O89" s="26">
        <f>SUMPRODUCT((Feuil1!$C:$C&gt;=DATEVALUE("01/08/2017"))*((Feuil1!$C:$C&lt;=DATEVALUE("31/08/2017"))*(Feuil1!$A:$A=$A89)*Feuil1!$I:$I))</f>
        <v>0</v>
      </c>
    </row>
    <row r="90" spans="1:15">
      <c r="A90" s="28">
        <v>606770</v>
      </c>
      <c r="B90" s="22" t="s">
        <v>155</v>
      </c>
      <c r="C90" s="22"/>
      <c r="D90" s="26">
        <f>SUMPRODUCT((Feuil1!$C:$C&gt;=DATEVALUE("01/09/2016"))*((Feuil1!$C:$C&lt;=DATEVALUE("30/09/2016"))*(Feuil1!$A:$A=$A90)*Feuil1!$I:$I))</f>
        <v>0</v>
      </c>
      <c r="E90" s="26">
        <f>SUMPRODUCT((Feuil1!$C:$C&gt;=DATEVALUE("01/10/2016"))*((Feuil1!$C:$C&lt;=DATEVALUE("31/10/2016"))*(Feuil1!$A:$A=$A90)*Feuil1!$I:$I))</f>
        <v>0</v>
      </c>
      <c r="F90" s="26">
        <f>SUMPRODUCT((Feuil1!$C:$C&gt;=DATEVALUE("01/11/2016"))*((Feuil1!$C:$C&lt;=DATEVALUE("30/11/2016"))*(Feuil1!$A:$A=$A90)*Feuil1!$I:$I))</f>
        <v>0</v>
      </c>
      <c r="G90" s="26">
        <f>SUMPRODUCT((Feuil1!$C:$C&gt;=DATEVALUE("01/12/2016"))*((Feuil1!$C:$C&lt;=DATEVALUE("31/12/2016"))*(Feuil1!$A:$A=$A90)*Feuil1!$I:$I))</f>
        <v>0</v>
      </c>
      <c r="H90" s="26">
        <f>SUMPRODUCT((Feuil1!$C:$C&gt;=DATEVALUE("01/01/2017"))*((Feuil1!$C:$C&lt;=DATEVALUE("31/01/2017"))*(Feuil1!$A:$A=$A90)*Feuil1!$I:$I))</f>
        <v>0</v>
      </c>
      <c r="I90" s="26">
        <f>SUMPRODUCT((Feuil1!$C:$C&gt;=DATEVALUE("01/02/2017"))*((Feuil1!$C:$C&lt;=DATEVALUE("28/02/2017"))*(Feuil1!$A:$A=$A90)*Feuil1!$I:$I))</f>
        <v>0</v>
      </c>
      <c r="J90" s="26">
        <f>SUMPRODUCT((Feuil1!$C:$C&gt;=DATEVALUE("01/03/2017"))*((Feuil1!$C:$C&lt;=DATEVALUE("31/03/2017"))*(Feuil1!$A:$A=$A90)*Feuil1!$I:$I))</f>
        <v>0</v>
      </c>
      <c r="K90" s="26">
        <f>SUMPRODUCT((Feuil1!$C:$C&gt;=DATEVALUE("01/04/2017"))*((Feuil1!$C:$C&lt;=DATEVALUE("30/04/2017"))*(Feuil1!$A:$A=$A90)*Feuil1!$I:$I))</f>
        <v>0</v>
      </c>
      <c r="L90" s="26">
        <f>SUMPRODUCT((Feuil1!$C:$C&gt;=DATEVALUE("01/05/2017"))*((Feuil1!$C:$C&lt;=DATEVALUE("31/05/2017"))*(Feuil1!$A:$A=$A90)*Feuil1!$I:$I))</f>
        <v>0</v>
      </c>
      <c r="M90" s="26">
        <f>SUMPRODUCT((Feuil1!$C:$C&gt;=DATEVALUE("01/06/2017"))*((Feuil1!$C:$C&lt;=DATEVALUE("30/06/2017"))*(Feuil1!$A:$A=$A90)*Feuil1!$I:$I))</f>
        <v>0</v>
      </c>
      <c r="N90" s="26">
        <f>SUMPRODUCT((Feuil1!$C:$C&gt;=DATEVALUE("01/07/2017"))*((Feuil1!$C:$C&lt;=DATEVALUE("31/07/2017"))*(Feuil1!$A:$A=$A90)*Feuil1!$I:$I))</f>
        <v>0</v>
      </c>
      <c r="O90" s="26">
        <f>SUMPRODUCT((Feuil1!$C:$C&gt;=DATEVALUE("01/08/2017"))*((Feuil1!$C:$C&lt;=DATEVALUE("31/08/2017"))*(Feuil1!$A:$A=$A90)*Feuil1!$I:$I))</f>
        <v>0</v>
      </c>
    </row>
    <row r="91" spans="1:15">
      <c r="A91" s="44">
        <v>621120</v>
      </c>
      <c r="B91" t="s">
        <v>162</v>
      </c>
      <c r="D91" s="26">
        <f>SUMPRODUCT((Feuil1!$C:$C&gt;=DATEVALUE("01/09/2016"))*((Feuil1!$C:$C&lt;=DATEVALUE("30/09/2016"))*(Feuil1!$A:$A=$A91)*Feuil1!$I:$I))</f>
        <v>0</v>
      </c>
      <c r="E91" s="26">
        <f>SUMPRODUCT((Feuil1!$C:$C&gt;=DATEVALUE("01/10/2016"))*((Feuil1!$C:$C&lt;=DATEVALUE("31/10/2016"))*(Feuil1!$A:$A=$A91)*Feuil1!$I:$I))</f>
        <v>0</v>
      </c>
      <c r="F91" s="26">
        <f>SUMPRODUCT((Feuil1!$C:$C&gt;=DATEVALUE("01/11/2016"))*((Feuil1!$C:$C&lt;=DATEVALUE("30/11/2016"))*(Feuil1!$A:$A=$A91)*Feuil1!$I:$I))</f>
        <v>0</v>
      </c>
      <c r="G91" s="26">
        <f>SUMPRODUCT((Feuil1!$C:$C&gt;=DATEVALUE("01/12/2016"))*((Feuil1!$C:$C&lt;=DATEVALUE("31/12/2016"))*(Feuil1!$A:$A=$A91)*Feuil1!$I:$I))</f>
        <v>0</v>
      </c>
      <c r="H91" s="26">
        <f>SUMPRODUCT((Feuil1!$C:$C&gt;=DATEVALUE("01/01/2017"))*((Feuil1!$C:$C&lt;=DATEVALUE("31/01/2017"))*(Feuil1!$A:$A=$A91)*Feuil1!$I:$I))</f>
        <v>-111.5</v>
      </c>
      <c r="I91" s="26">
        <f>SUMPRODUCT((Feuil1!$C:$C&gt;=DATEVALUE("01/02/2017"))*((Feuil1!$C:$C&lt;=DATEVALUE("28/02/2017"))*(Feuil1!$A:$A=$A91)*Feuil1!$I:$I))</f>
        <v>-100</v>
      </c>
      <c r="J91" s="26">
        <f>SUMPRODUCT((Feuil1!$C:$C&gt;=DATEVALUE("01/03/2017"))*((Feuil1!$C:$C&lt;=DATEVALUE("31/03/2017"))*(Feuil1!$A:$A=$A91)*Feuil1!$I:$I))</f>
        <v>0</v>
      </c>
      <c r="K91" s="26">
        <f>SUMPRODUCT((Feuil1!$C:$C&gt;=DATEVALUE("01/04/2017"))*((Feuil1!$C:$C&lt;=DATEVALUE("30/04/2017"))*(Feuil1!$A:$A=$A91)*Feuil1!$I:$I))</f>
        <v>0</v>
      </c>
      <c r="L91" s="26">
        <f>SUMPRODUCT((Feuil1!$C:$C&gt;=DATEVALUE("01/05/2017"))*((Feuil1!$C:$C&lt;=DATEVALUE("31/05/2017"))*(Feuil1!$A:$A=$A91)*Feuil1!$I:$I))</f>
        <v>0</v>
      </c>
      <c r="M91" s="26">
        <f>SUMPRODUCT((Feuil1!$C:$C&gt;=DATEVALUE("01/06/2017"))*((Feuil1!$C:$C&lt;=DATEVALUE("30/06/2017"))*(Feuil1!$A:$A=$A91)*Feuil1!$I:$I))</f>
        <v>0</v>
      </c>
      <c r="N91" s="26">
        <f>SUMPRODUCT((Feuil1!$C:$C&gt;=DATEVALUE("01/07/2017"))*((Feuil1!$C:$C&lt;=DATEVALUE("31/07/2017"))*(Feuil1!$A:$A=$A91)*Feuil1!$I:$I))</f>
        <v>0</v>
      </c>
      <c r="O91" s="26">
        <f>SUMPRODUCT((Feuil1!$C:$C&gt;=DATEVALUE("01/08/2017"))*((Feuil1!$C:$C&lt;=DATEVALUE("31/08/2017"))*(Feuil1!$A:$A=$A91)*Feuil1!$I:$I))</f>
        <v>0</v>
      </c>
    </row>
    <row r="92" spans="1:15">
      <c r="A92" s="28">
        <v>624110</v>
      </c>
      <c r="B92" s="22" t="s">
        <v>58</v>
      </c>
      <c r="C92" s="22"/>
      <c r="D92" s="26">
        <f>SUMPRODUCT((Feuil1!$C:$C&gt;=DATEVALUE("01/09/2016"))*((Feuil1!$C:$C&lt;=DATEVALUE("30/09/2016"))*(Feuil1!$A:$A=$A92)*Feuil1!$I:$I))</f>
        <v>0</v>
      </c>
      <c r="E92" s="26">
        <f>SUMPRODUCT((Feuil1!$C:$C&gt;=DATEVALUE("01/10/2016"))*((Feuil1!$C:$C&lt;=DATEVALUE("31/10/2016"))*(Feuil1!$A:$A=$A92)*Feuil1!$I:$I))</f>
        <v>0</v>
      </c>
      <c r="F92" s="26">
        <f>SUMPRODUCT((Feuil1!$C:$C&gt;=DATEVALUE("01/11/2016"))*((Feuil1!$C:$C&lt;=DATEVALUE("30/11/2016"))*(Feuil1!$A:$A=$A92)*Feuil1!$I:$I))</f>
        <v>0</v>
      </c>
      <c r="G92" s="26">
        <f>SUMPRODUCT((Feuil1!$C:$C&gt;=DATEVALUE("01/12/2016"))*((Feuil1!$C:$C&lt;=DATEVALUE("31/12/2016"))*(Feuil1!$A:$A=$A92)*Feuil1!$I:$I))</f>
        <v>0</v>
      </c>
      <c r="H92" s="26">
        <f>SUMPRODUCT((Feuil1!$C:$C&gt;=DATEVALUE("01/01/2017"))*((Feuil1!$C:$C&lt;=DATEVALUE("31/01/2017"))*(Feuil1!$A:$A=$A92)*Feuil1!$I:$I))</f>
        <v>0</v>
      </c>
      <c r="I92" s="26">
        <f>SUMPRODUCT((Feuil1!$C:$C&gt;=DATEVALUE("01/02/2017"))*((Feuil1!$C:$C&lt;=DATEVALUE("28/02/2017"))*(Feuil1!$A:$A=$A92)*Feuil1!$I:$I))</f>
        <v>0</v>
      </c>
      <c r="J92" s="26">
        <f>SUMPRODUCT((Feuil1!$C:$C&gt;=DATEVALUE("01/03/2017"))*((Feuil1!$C:$C&lt;=DATEVALUE("31/03/2017"))*(Feuil1!$A:$A=$A92)*Feuil1!$I:$I))</f>
        <v>0</v>
      </c>
      <c r="K92" s="26">
        <f>SUMPRODUCT((Feuil1!$C:$C&gt;=DATEVALUE("01/04/2017"))*((Feuil1!$C:$C&lt;=DATEVALUE("30/04/2017"))*(Feuil1!$A:$A=$A92)*Feuil1!$I:$I))</f>
        <v>-1979.5</v>
      </c>
      <c r="L92" s="26">
        <f>SUMPRODUCT((Feuil1!$C:$C&gt;=DATEVALUE("01/05/2017"))*((Feuil1!$C:$C&lt;=DATEVALUE("31/05/2017"))*(Feuil1!$A:$A=$A92)*Feuil1!$I:$I))</f>
        <v>0</v>
      </c>
      <c r="M92" s="26">
        <f>SUMPRODUCT((Feuil1!$C:$C&gt;=DATEVALUE("01/06/2017"))*((Feuil1!$C:$C&lt;=DATEVALUE("30/06/2017"))*(Feuil1!$A:$A=$A92)*Feuil1!$I:$I))</f>
        <v>0</v>
      </c>
      <c r="N92" s="26">
        <f>SUMPRODUCT((Feuil1!$C:$C&gt;=DATEVALUE("01/07/2017"))*((Feuil1!$C:$C&lt;=DATEVALUE("31/07/2017"))*(Feuil1!$A:$A=$A92)*Feuil1!$I:$I))</f>
        <v>0</v>
      </c>
      <c r="O92" s="26">
        <f>SUMPRODUCT((Feuil1!$C:$C&gt;=DATEVALUE("01/08/2017"))*((Feuil1!$C:$C&lt;=DATEVALUE("31/08/2017"))*(Feuil1!$A:$A=$A92)*Feuil1!$I:$I))</f>
        <v>0</v>
      </c>
    </row>
    <row r="93" spans="1:15">
      <c r="A93" s="44">
        <v>624120</v>
      </c>
      <c r="B93" t="s">
        <v>174</v>
      </c>
      <c r="D93" s="26">
        <f>SUMPRODUCT((Feuil1!$C:$C&gt;=DATEVALUE("01/09/2016"))*((Feuil1!$C:$C&lt;=DATEVALUE("30/09/2016"))*(Feuil1!$A:$A=$A93)*Feuil1!$I:$I))</f>
        <v>0</v>
      </c>
      <c r="E93" s="26">
        <f>SUMPRODUCT((Feuil1!$C:$C&gt;=DATEVALUE("01/10/2016"))*((Feuil1!$C:$C&lt;=DATEVALUE("31/10/2016"))*(Feuil1!$A:$A=$A93)*Feuil1!$I:$I))</f>
        <v>0</v>
      </c>
      <c r="F93" s="26">
        <f>SUMPRODUCT((Feuil1!$C:$C&gt;=DATEVALUE("01/11/2016"))*((Feuil1!$C:$C&lt;=DATEVALUE("30/11/2016"))*(Feuil1!$A:$A=$A93)*Feuil1!$I:$I))</f>
        <v>0</v>
      </c>
      <c r="G93" s="26">
        <f>SUMPRODUCT((Feuil1!$C:$C&gt;=DATEVALUE("01/12/2016"))*((Feuil1!$C:$C&lt;=DATEVALUE("31/12/2016"))*(Feuil1!$A:$A=$A93)*Feuil1!$I:$I))</f>
        <v>0</v>
      </c>
      <c r="H93" s="26">
        <f>SUMPRODUCT((Feuil1!$C:$C&gt;=DATEVALUE("01/01/2017"))*((Feuil1!$C:$C&lt;=DATEVALUE("31/01/2017"))*(Feuil1!$A:$A=$A93)*Feuil1!$I:$I))</f>
        <v>0</v>
      </c>
      <c r="I93" s="26">
        <f>SUMPRODUCT((Feuil1!$C:$C&gt;=DATEVALUE("01/02/2017"))*((Feuil1!$C:$C&lt;=DATEVALUE("28/02/2017"))*(Feuil1!$A:$A=$A93)*Feuil1!$I:$I))</f>
        <v>0</v>
      </c>
      <c r="J93" s="26">
        <f>SUMPRODUCT((Feuil1!$C:$C&gt;=DATEVALUE("01/03/2017"))*((Feuil1!$C:$C&lt;=DATEVALUE("31/03/2017"))*(Feuil1!$A:$A=$A93)*Feuil1!$I:$I))</f>
        <v>0</v>
      </c>
      <c r="K93" s="26">
        <f>SUMPRODUCT((Feuil1!$C:$C&gt;=DATEVALUE("01/04/2017"))*((Feuil1!$C:$C&lt;=DATEVALUE("30/04/2017"))*(Feuil1!$A:$A=$A93)*Feuil1!$I:$I))</f>
        <v>0</v>
      </c>
      <c r="L93" s="26">
        <f>SUMPRODUCT((Feuil1!$C:$C&gt;=DATEVALUE("01/05/2017"))*((Feuil1!$C:$C&lt;=DATEVALUE("31/05/2017"))*(Feuil1!$A:$A=$A93)*Feuil1!$I:$I))</f>
        <v>0</v>
      </c>
      <c r="M93" s="26">
        <f>SUMPRODUCT((Feuil1!$C:$C&gt;=DATEVALUE("01/06/2017"))*((Feuil1!$C:$C&lt;=DATEVALUE("30/06/2017"))*(Feuil1!$A:$A=$A93)*Feuil1!$I:$I))</f>
        <v>0</v>
      </c>
      <c r="N93" s="26">
        <f>SUMPRODUCT((Feuil1!$C:$C&gt;=DATEVALUE("01/07/2017"))*((Feuil1!$C:$C&lt;=DATEVALUE("31/07/2017"))*(Feuil1!$A:$A=$A93)*Feuil1!$I:$I))</f>
        <v>-800</v>
      </c>
      <c r="O93" s="26">
        <f>SUMPRODUCT((Feuil1!$C:$C&gt;=DATEVALUE("01/08/2017"))*((Feuil1!$C:$C&lt;=DATEVALUE("31/08/2017"))*(Feuil1!$A:$A=$A93)*Feuil1!$I:$I))</f>
        <v>-400</v>
      </c>
    </row>
    <row r="94" spans="1:15">
      <c r="A94" s="28">
        <v>624130</v>
      </c>
      <c r="B94" s="22" t="s">
        <v>175</v>
      </c>
      <c r="C94" s="22"/>
      <c r="D94" s="26">
        <f>SUMPRODUCT((Feuil1!$C:$C&gt;=DATEVALUE("01/09/2016"))*((Feuil1!$C:$C&lt;=DATEVALUE("30/09/2016"))*(Feuil1!$A:$A=$A94)*Feuil1!$I:$I))</f>
        <v>0</v>
      </c>
      <c r="E94" s="26">
        <f>SUMPRODUCT((Feuil1!$C:$C&gt;=DATEVALUE("01/10/2016"))*((Feuil1!$C:$C&lt;=DATEVALUE("31/10/2016"))*(Feuil1!$A:$A=$A94)*Feuil1!$I:$I))</f>
        <v>0</v>
      </c>
      <c r="F94" s="26">
        <f>SUMPRODUCT((Feuil1!$C:$C&gt;=DATEVALUE("01/11/2016"))*((Feuil1!$C:$C&lt;=DATEVALUE("30/11/2016"))*(Feuil1!$A:$A=$A94)*Feuil1!$I:$I))</f>
        <v>0</v>
      </c>
      <c r="G94" s="26">
        <f>SUMPRODUCT((Feuil1!$C:$C&gt;=DATEVALUE("01/12/2016"))*((Feuil1!$C:$C&lt;=DATEVALUE("31/12/2016"))*(Feuil1!$A:$A=$A94)*Feuil1!$I:$I))</f>
        <v>0</v>
      </c>
      <c r="H94" s="26">
        <f>SUMPRODUCT((Feuil1!$C:$C&gt;=DATEVALUE("01/01/2017"))*((Feuil1!$C:$C&lt;=DATEVALUE("31/01/2017"))*(Feuil1!$A:$A=$A94)*Feuil1!$I:$I))</f>
        <v>0</v>
      </c>
      <c r="I94" s="26">
        <f>SUMPRODUCT((Feuil1!$C:$C&gt;=DATEVALUE("01/02/2017"))*((Feuil1!$C:$C&lt;=DATEVALUE("28/02/2017"))*(Feuil1!$A:$A=$A94)*Feuil1!$I:$I))</f>
        <v>0</v>
      </c>
      <c r="J94" s="26">
        <f>SUMPRODUCT((Feuil1!$C:$C&gt;=DATEVALUE("01/03/2017"))*((Feuil1!$C:$C&lt;=DATEVALUE("31/03/2017"))*(Feuil1!$A:$A=$A94)*Feuil1!$I:$I))</f>
        <v>0</v>
      </c>
      <c r="K94" s="26">
        <f>SUMPRODUCT((Feuil1!$C:$C&gt;=DATEVALUE("01/04/2017"))*((Feuil1!$C:$C&lt;=DATEVALUE("30/04/2017"))*(Feuil1!$A:$A=$A94)*Feuil1!$I:$I))</f>
        <v>0</v>
      </c>
      <c r="L94" s="26">
        <f>SUMPRODUCT((Feuil1!$C:$C&gt;=DATEVALUE("01/05/2017"))*((Feuil1!$C:$C&lt;=DATEVALUE("31/05/2017"))*(Feuil1!$A:$A=$A94)*Feuil1!$I:$I))</f>
        <v>0</v>
      </c>
      <c r="M94" s="26">
        <f>SUMPRODUCT((Feuil1!$C:$C&gt;=DATEVALUE("01/06/2017"))*((Feuil1!$C:$C&lt;=DATEVALUE("30/06/2017"))*(Feuil1!$A:$A=$A94)*Feuil1!$I:$I))</f>
        <v>0</v>
      </c>
      <c r="N94" s="26">
        <f>SUMPRODUCT((Feuil1!$C:$C&gt;=DATEVALUE("01/07/2017"))*((Feuil1!$C:$C&lt;=DATEVALUE("31/07/2017"))*(Feuil1!$A:$A=$A94)*Feuil1!$I:$I))</f>
        <v>0</v>
      </c>
      <c r="O94" s="26">
        <f>SUMPRODUCT((Feuil1!$C:$C&gt;=DATEVALUE("01/08/2017"))*((Feuil1!$C:$C&lt;=DATEVALUE("31/08/2017"))*(Feuil1!$A:$A=$A94)*Feuil1!$I:$I))</f>
        <v>0</v>
      </c>
    </row>
    <row r="95" spans="1:15">
      <c r="A95" s="44">
        <v>624140</v>
      </c>
      <c r="B95" t="s">
        <v>176</v>
      </c>
      <c r="D95" s="26">
        <f>SUMPRODUCT((Feuil1!$C:$C&gt;=DATEVALUE("01/09/2016"))*((Feuil1!$C:$C&lt;=DATEVALUE("30/09/2016"))*(Feuil1!$A:$A=$A95)*Feuil1!$I:$I))</f>
        <v>0</v>
      </c>
      <c r="E95" s="26">
        <f>SUMPRODUCT((Feuil1!$C:$C&gt;=DATEVALUE("01/10/2016"))*((Feuil1!$C:$C&lt;=DATEVALUE("31/10/2016"))*(Feuil1!$A:$A=$A95)*Feuil1!$I:$I))</f>
        <v>0</v>
      </c>
      <c r="F95" s="26">
        <f>SUMPRODUCT((Feuil1!$C:$C&gt;=DATEVALUE("01/11/2016"))*((Feuil1!$C:$C&lt;=DATEVALUE("30/11/2016"))*(Feuil1!$A:$A=$A95)*Feuil1!$I:$I))</f>
        <v>0</v>
      </c>
      <c r="G95" s="26">
        <f>SUMPRODUCT((Feuil1!$C:$C&gt;=DATEVALUE("01/12/2016"))*((Feuil1!$C:$C&lt;=DATEVALUE("31/12/2016"))*(Feuil1!$A:$A=$A95)*Feuil1!$I:$I))</f>
        <v>0</v>
      </c>
      <c r="H95" s="26">
        <f>SUMPRODUCT((Feuil1!$C:$C&gt;=DATEVALUE("01/01/2017"))*((Feuil1!$C:$C&lt;=DATEVALUE("31/01/2017"))*(Feuil1!$A:$A=$A95)*Feuil1!$I:$I))</f>
        <v>0</v>
      </c>
      <c r="I95" s="26">
        <f>SUMPRODUCT((Feuil1!$C:$C&gt;=DATEVALUE("01/02/2017"))*((Feuil1!$C:$C&lt;=DATEVALUE("28/02/2017"))*(Feuil1!$A:$A=$A95)*Feuil1!$I:$I))</f>
        <v>0</v>
      </c>
      <c r="J95" s="26">
        <f>SUMPRODUCT((Feuil1!$C:$C&gt;=DATEVALUE("01/03/2017"))*((Feuil1!$C:$C&lt;=DATEVALUE("31/03/2017"))*(Feuil1!$A:$A=$A95)*Feuil1!$I:$I))</f>
        <v>0</v>
      </c>
      <c r="K95" s="26">
        <f>SUMPRODUCT((Feuil1!$C:$C&gt;=DATEVALUE("01/04/2017"))*((Feuil1!$C:$C&lt;=DATEVALUE("30/04/2017"))*(Feuil1!$A:$A=$A95)*Feuil1!$I:$I))</f>
        <v>0</v>
      </c>
      <c r="L95" s="26">
        <f>SUMPRODUCT((Feuil1!$C:$C&gt;=DATEVALUE("01/05/2017"))*((Feuil1!$C:$C&lt;=DATEVALUE("31/05/2017"))*(Feuil1!$A:$A=$A95)*Feuil1!$I:$I))</f>
        <v>0</v>
      </c>
      <c r="M95" s="26">
        <f>SUMPRODUCT((Feuil1!$C:$C&gt;=DATEVALUE("01/06/2017"))*((Feuil1!$C:$C&lt;=DATEVALUE("30/06/2017"))*(Feuil1!$A:$A=$A95)*Feuil1!$I:$I))</f>
        <v>0</v>
      </c>
      <c r="N95" s="26">
        <f>SUMPRODUCT((Feuil1!$C:$C&gt;=DATEVALUE("01/07/2017"))*((Feuil1!$C:$C&lt;=DATEVALUE("31/07/2017"))*(Feuil1!$A:$A=$A95)*Feuil1!$I:$I))</f>
        <v>0</v>
      </c>
      <c r="O95" s="26">
        <f>SUMPRODUCT((Feuil1!$C:$C&gt;=DATEVALUE("01/08/2017"))*((Feuil1!$C:$C&lt;=DATEVALUE("31/08/2017"))*(Feuil1!$A:$A=$A95)*Feuil1!$I:$I))</f>
        <v>0</v>
      </c>
    </row>
    <row r="96" spans="1:15">
      <c r="A96" s="28">
        <v>624150</v>
      </c>
      <c r="B96" s="22" t="s">
        <v>177</v>
      </c>
      <c r="C96" s="22"/>
      <c r="D96" s="26">
        <f>SUMPRODUCT((Feuil1!$C:$C&gt;=DATEVALUE("01/09/2016"))*((Feuil1!$C:$C&lt;=DATEVALUE("30/09/2016"))*(Feuil1!$A:$A=$A96)*Feuil1!$I:$I))</f>
        <v>0</v>
      </c>
      <c r="E96" s="26">
        <f>SUMPRODUCT((Feuil1!$C:$C&gt;=DATEVALUE("01/10/2016"))*((Feuil1!$C:$C&lt;=DATEVALUE("31/10/2016"))*(Feuil1!$A:$A=$A96)*Feuil1!$I:$I))</f>
        <v>0</v>
      </c>
      <c r="F96" s="26">
        <f>SUMPRODUCT((Feuil1!$C:$C&gt;=DATEVALUE("01/11/2016"))*((Feuil1!$C:$C&lt;=DATEVALUE("30/11/2016"))*(Feuil1!$A:$A=$A96)*Feuil1!$I:$I))</f>
        <v>0</v>
      </c>
      <c r="G96" s="26">
        <f>SUMPRODUCT((Feuil1!$C:$C&gt;=DATEVALUE("01/12/2016"))*((Feuil1!$C:$C&lt;=DATEVALUE("31/12/2016"))*(Feuil1!$A:$A=$A96)*Feuil1!$I:$I))</f>
        <v>0</v>
      </c>
      <c r="H96" s="26">
        <f>SUMPRODUCT((Feuil1!$C:$C&gt;=DATEVALUE("01/01/2017"))*((Feuil1!$C:$C&lt;=DATEVALUE("31/01/2017"))*(Feuil1!$A:$A=$A96)*Feuil1!$I:$I))</f>
        <v>0</v>
      </c>
      <c r="I96" s="26">
        <f>SUMPRODUCT((Feuil1!$C:$C&gt;=DATEVALUE("01/02/2017"))*((Feuil1!$C:$C&lt;=DATEVALUE("28/02/2017"))*(Feuil1!$A:$A=$A96)*Feuil1!$I:$I))</f>
        <v>0</v>
      </c>
      <c r="J96" s="26">
        <f>SUMPRODUCT((Feuil1!$C:$C&gt;=DATEVALUE("01/03/2017"))*((Feuil1!$C:$C&lt;=DATEVALUE("31/03/2017"))*(Feuil1!$A:$A=$A96)*Feuil1!$I:$I))</f>
        <v>0</v>
      </c>
      <c r="K96" s="26">
        <f>SUMPRODUCT((Feuil1!$C:$C&gt;=DATEVALUE("01/04/2017"))*((Feuil1!$C:$C&lt;=DATEVALUE("30/04/2017"))*(Feuil1!$A:$A=$A96)*Feuil1!$I:$I))</f>
        <v>0</v>
      </c>
      <c r="L96" s="26">
        <f>SUMPRODUCT((Feuil1!$C:$C&gt;=DATEVALUE("01/05/2017"))*((Feuil1!$C:$C&lt;=DATEVALUE("31/05/2017"))*(Feuil1!$A:$A=$A96)*Feuil1!$I:$I))</f>
        <v>0</v>
      </c>
      <c r="M96" s="26">
        <f>SUMPRODUCT((Feuil1!$C:$C&gt;=DATEVALUE("01/06/2017"))*((Feuil1!$C:$C&lt;=DATEVALUE("30/06/2017"))*(Feuil1!$A:$A=$A96)*Feuil1!$I:$I))</f>
        <v>0</v>
      </c>
      <c r="N96" s="26">
        <f>SUMPRODUCT((Feuil1!$C:$C&gt;=DATEVALUE("01/07/2017"))*((Feuil1!$C:$C&lt;=DATEVALUE("31/07/2017"))*(Feuil1!$A:$A=$A96)*Feuil1!$I:$I))</f>
        <v>0</v>
      </c>
      <c r="O96" s="26">
        <f>SUMPRODUCT((Feuil1!$C:$C&gt;=DATEVALUE("01/08/2017"))*((Feuil1!$C:$C&lt;=DATEVALUE("31/08/2017"))*(Feuil1!$A:$A=$A96)*Feuil1!$I:$I))</f>
        <v>0</v>
      </c>
    </row>
    <row r="97" spans="1:15">
      <c r="A97" s="44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</row>
    <row r="98" spans="1:15">
      <c r="A98" s="48" t="s">
        <v>393</v>
      </c>
      <c r="B98" s="22"/>
      <c r="C98" s="22"/>
      <c r="D98" s="36">
        <f>SUM(D84:D97)</f>
        <v>0</v>
      </c>
      <c r="E98" s="36">
        <f t="shared" ref="E98:O98" si="7">SUM(E84:E97)</f>
        <v>0</v>
      </c>
      <c r="F98" s="36">
        <f t="shared" si="7"/>
        <v>-96</v>
      </c>
      <c r="G98" s="36">
        <f t="shared" si="7"/>
        <v>-35.489999999999995</v>
      </c>
      <c r="H98" s="36">
        <f t="shared" si="7"/>
        <v>-111.5</v>
      </c>
      <c r="I98" s="36">
        <f t="shared" si="7"/>
        <v>-100</v>
      </c>
      <c r="J98" s="36">
        <f t="shared" si="7"/>
        <v>0</v>
      </c>
      <c r="K98" s="36">
        <f t="shared" si="7"/>
        <v>-1979.5</v>
      </c>
      <c r="L98" s="36">
        <f t="shared" si="7"/>
        <v>0</v>
      </c>
      <c r="M98" s="36">
        <f t="shared" si="7"/>
        <v>-225.07</v>
      </c>
      <c r="N98" s="36">
        <f t="shared" si="7"/>
        <v>-952</v>
      </c>
      <c r="O98" s="36">
        <f t="shared" si="7"/>
        <v>-400</v>
      </c>
    </row>
    <row r="99" spans="1:15">
      <c r="A99" s="28"/>
      <c r="B99" s="22"/>
      <c r="C99" s="22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</row>
    <row r="100" spans="1:15">
      <c r="A100" s="44">
        <v>615100</v>
      </c>
      <c r="B100" t="s">
        <v>156</v>
      </c>
      <c r="D100" s="26">
        <f>SUMPRODUCT((Feuil1!$C:$C&gt;=DATEVALUE("01/09/2016"))*((Feuil1!$C:$C&lt;=DATEVALUE("30/09/2016"))*(Feuil1!$A:$A=$A100)*Feuil1!$I:$I))</f>
        <v>0</v>
      </c>
      <c r="E100" s="26">
        <f>SUMPRODUCT((Feuil1!$C:$C&gt;=DATEVALUE("01/10/2016"))*((Feuil1!$C:$C&lt;=DATEVALUE("31/10/2016"))*(Feuil1!$A:$A=$A100)*Feuil1!$I:$I))</f>
        <v>0</v>
      </c>
      <c r="F100" s="26">
        <f>SUMPRODUCT((Feuil1!$C:$C&gt;=DATEVALUE("01/11/2016"))*((Feuil1!$C:$C&lt;=DATEVALUE("30/11/2016"))*(Feuil1!$A:$A=$A100)*Feuil1!$I:$I))</f>
        <v>0</v>
      </c>
      <c r="G100" s="26">
        <f>SUMPRODUCT((Feuil1!$C:$C&gt;=DATEVALUE("01/12/2016"))*((Feuil1!$C:$C&lt;=DATEVALUE("31/12/2016"))*(Feuil1!$A:$A=$A100)*Feuil1!$I:$I))</f>
        <v>0</v>
      </c>
      <c r="H100" s="26">
        <f>SUMPRODUCT((Feuil1!$C:$C&gt;=DATEVALUE("01/01/2017"))*((Feuil1!$C:$C&lt;=DATEVALUE("31/01/2017"))*(Feuil1!$A:$A=$A100)*Feuil1!$I:$I))</f>
        <v>0</v>
      </c>
      <c r="I100" s="26">
        <f>SUMPRODUCT((Feuil1!$C:$C&gt;=DATEVALUE("01/02/2017"))*((Feuil1!$C:$C&lt;=DATEVALUE("28/02/2017"))*(Feuil1!$A:$A=$A100)*Feuil1!$I:$I))</f>
        <v>0</v>
      </c>
      <c r="J100" s="26">
        <f>SUMPRODUCT((Feuil1!$C:$C&gt;=DATEVALUE("01/03/2017"))*((Feuil1!$C:$C&lt;=DATEVALUE("31/03/2017"))*(Feuil1!$A:$A=$A100)*Feuil1!$I:$I))</f>
        <v>-1080</v>
      </c>
      <c r="K100" s="26">
        <f>SUMPRODUCT((Feuil1!$C:$C&gt;=DATEVALUE("01/04/2017"))*((Feuil1!$C:$C&lt;=DATEVALUE("30/04/2017"))*(Feuil1!$A:$A=$A100)*Feuil1!$I:$I))</f>
        <v>0</v>
      </c>
      <c r="L100" s="26">
        <f>SUMPRODUCT((Feuil1!$C:$C&gt;=DATEVALUE("01/05/2017"))*((Feuil1!$C:$C&lt;=DATEVALUE("31/05/2017"))*(Feuil1!$A:$A=$A100)*Feuil1!$I:$I))</f>
        <v>0</v>
      </c>
      <c r="M100" s="26">
        <f>SUMPRODUCT((Feuil1!$C:$C&gt;=DATEVALUE("01/06/2017"))*((Feuil1!$C:$C&lt;=DATEVALUE("30/06/2017"))*(Feuil1!$A:$A=$A100)*Feuil1!$I:$I))</f>
        <v>-116</v>
      </c>
      <c r="N100" s="26">
        <f>SUMPRODUCT((Feuil1!$C:$C&gt;=DATEVALUE("01/07/2017"))*((Feuil1!$C:$C&lt;=DATEVALUE("31/07/2017"))*(Feuil1!$A:$A=$A100)*Feuil1!$I:$I))</f>
        <v>0</v>
      </c>
      <c r="O100" s="26">
        <f>SUMPRODUCT((Feuil1!$C:$C&gt;=DATEVALUE("01/08/2017"))*((Feuil1!$C:$C&lt;=DATEVALUE("31/08/2017"))*(Feuil1!$A:$A=$A100)*Feuil1!$I:$I))</f>
        <v>0</v>
      </c>
    </row>
    <row r="101" spans="1:15">
      <c r="A101" s="28">
        <v>615200</v>
      </c>
      <c r="B101" s="22" t="s">
        <v>157</v>
      </c>
      <c r="C101" s="22"/>
      <c r="D101" s="26">
        <f>SUMPRODUCT((Feuil1!$C:$C&gt;=DATEVALUE("01/09/2016"))*((Feuil1!$C:$C&lt;=DATEVALUE("30/09/2016"))*(Feuil1!$A:$A=$A101)*Feuil1!$I:$I))</f>
        <v>0</v>
      </c>
      <c r="E101" s="26">
        <f>SUMPRODUCT((Feuil1!$C:$C&gt;=DATEVALUE("01/10/2016"))*((Feuil1!$C:$C&lt;=DATEVALUE("31/10/2016"))*(Feuil1!$A:$A=$A101)*Feuil1!$I:$I))</f>
        <v>-15</v>
      </c>
      <c r="F101" s="26">
        <f>SUMPRODUCT((Feuil1!$C:$C&gt;=DATEVALUE("01/11/2016"))*((Feuil1!$C:$C&lt;=DATEVALUE("30/11/2016"))*(Feuil1!$A:$A=$A101)*Feuil1!$I:$I))</f>
        <v>0</v>
      </c>
      <c r="G101" s="26">
        <f>SUMPRODUCT((Feuil1!$C:$C&gt;=DATEVALUE("01/12/2016"))*((Feuil1!$C:$C&lt;=DATEVALUE("31/12/2016"))*(Feuil1!$A:$A=$A101)*Feuil1!$I:$I))</f>
        <v>0</v>
      </c>
      <c r="H101" s="26">
        <f>SUMPRODUCT((Feuil1!$C:$C&gt;=DATEVALUE("01/01/2017"))*((Feuil1!$C:$C&lt;=DATEVALUE("31/01/2017"))*(Feuil1!$A:$A=$A101)*Feuil1!$I:$I))</f>
        <v>-21.95</v>
      </c>
      <c r="I101" s="26">
        <f>SUMPRODUCT((Feuil1!$C:$C&gt;=DATEVALUE("01/02/2017"))*((Feuil1!$C:$C&lt;=DATEVALUE("28/02/2017"))*(Feuil1!$A:$A=$A101)*Feuil1!$I:$I))</f>
        <v>0</v>
      </c>
      <c r="J101" s="26">
        <f>SUMPRODUCT((Feuil1!$C:$C&gt;=DATEVALUE("01/03/2017"))*((Feuil1!$C:$C&lt;=DATEVALUE("31/03/2017"))*(Feuil1!$A:$A=$A101)*Feuil1!$I:$I))</f>
        <v>-149.86000000000001</v>
      </c>
      <c r="K101" s="26">
        <f>SUMPRODUCT((Feuil1!$C:$C&gt;=DATEVALUE("01/04/2017"))*((Feuil1!$C:$C&lt;=DATEVALUE("30/04/2017"))*(Feuil1!$A:$A=$A101)*Feuil1!$I:$I))</f>
        <v>-36</v>
      </c>
      <c r="L101" s="26">
        <f>SUMPRODUCT((Feuil1!$C:$C&gt;=DATEVALUE("01/05/2017"))*((Feuil1!$C:$C&lt;=DATEVALUE("31/05/2017"))*(Feuil1!$A:$A=$A101)*Feuil1!$I:$I))</f>
        <v>0</v>
      </c>
      <c r="M101" s="26">
        <f>SUMPRODUCT((Feuil1!$C:$C&gt;=DATEVALUE("01/06/2017"))*((Feuil1!$C:$C&lt;=DATEVALUE("30/06/2017"))*(Feuil1!$A:$A=$A101)*Feuil1!$I:$I))</f>
        <v>0</v>
      </c>
      <c r="N101" s="26">
        <f>SUMPRODUCT((Feuil1!$C:$C&gt;=DATEVALUE("01/07/2017"))*((Feuil1!$C:$C&lt;=DATEVALUE("31/07/2017"))*(Feuil1!$A:$A=$A101)*Feuil1!$I:$I))</f>
        <v>0</v>
      </c>
      <c r="O101" s="26">
        <f>SUMPRODUCT((Feuil1!$C:$C&gt;=DATEVALUE("01/08/2017"))*((Feuil1!$C:$C&lt;=DATEVALUE("31/08/2017"))*(Feuil1!$A:$A=$A101)*Feuil1!$I:$I))</f>
        <v>0</v>
      </c>
    </row>
    <row r="102" spans="1:15">
      <c r="A102" s="28">
        <v>605100</v>
      </c>
      <c r="B102" s="22" t="s">
        <v>130</v>
      </c>
      <c r="C102" s="22"/>
      <c r="D102" s="26">
        <f>SUMPRODUCT((Feuil1!$C:$C&gt;=DATEVALUE("01/09/2016"))*((Feuil1!$C:$C&lt;=DATEVALUE("30/09/2016"))*(Feuil1!$A:$A=$A102)*Feuil1!$I:$I))</f>
        <v>0</v>
      </c>
      <c r="E102" s="26">
        <f>SUMPRODUCT((Feuil1!$C:$C&gt;=DATEVALUE("01/10/2016"))*((Feuil1!$C:$C&lt;=DATEVALUE("31/10/2016"))*(Feuil1!$A:$A=$A102)*Feuil1!$I:$I))</f>
        <v>0</v>
      </c>
      <c r="F102" s="26">
        <f>SUMPRODUCT((Feuil1!$C:$C&gt;=DATEVALUE("01/11/2016"))*((Feuil1!$C:$C&lt;=DATEVALUE("30/11/2016"))*(Feuil1!$A:$A=$A102)*Feuil1!$I:$I))</f>
        <v>0</v>
      </c>
      <c r="G102" s="26">
        <f>SUMPRODUCT((Feuil1!$C:$C&gt;=DATEVALUE("01/12/2016"))*((Feuil1!$C:$C&lt;=DATEVALUE("31/12/2016"))*(Feuil1!$A:$A=$A102)*Feuil1!$I:$I))</f>
        <v>0</v>
      </c>
      <c r="H102" s="26">
        <f>SUMPRODUCT((Feuil1!$C:$C&gt;=DATEVALUE("01/01/2017"))*((Feuil1!$C:$C&lt;=DATEVALUE("31/01/2017"))*(Feuil1!$A:$A=$A102)*Feuil1!$I:$I))</f>
        <v>0</v>
      </c>
      <c r="I102" s="26">
        <f>SUMPRODUCT((Feuil1!$C:$C&gt;=DATEVALUE("01/02/2017"))*((Feuil1!$C:$C&lt;=DATEVALUE("28/02/2017"))*(Feuil1!$A:$A=$A102)*Feuil1!$I:$I))</f>
        <v>0</v>
      </c>
      <c r="J102" s="26">
        <f>SUMPRODUCT((Feuil1!$C:$C&gt;=DATEVALUE("01/03/2017"))*((Feuil1!$C:$C&lt;=DATEVALUE("31/03/2017"))*(Feuil1!$A:$A=$A102)*Feuil1!$I:$I))</f>
        <v>0</v>
      </c>
      <c r="K102" s="26">
        <f>SUMPRODUCT((Feuil1!$C:$C&gt;=DATEVALUE("01/04/2017"))*((Feuil1!$C:$C&lt;=DATEVALUE("30/04/2017"))*(Feuil1!$A:$A=$A102)*Feuil1!$I:$I))</f>
        <v>0</v>
      </c>
      <c r="L102" s="26">
        <f>SUMPRODUCT((Feuil1!$C:$C&gt;=DATEVALUE("01/05/2017"))*((Feuil1!$C:$C&lt;=DATEVALUE("31/05/2017"))*(Feuil1!$A:$A=$A102)*Feuil1!$I:$I))</f>
        <v>0</v>
      </c>
      <c r="M102" s="26">
        <f>SUMPRODUCT((Feuil1!$C:$C&gt;=DATEVALUE("01/06/2017"))*((Feuil1!$C:$C&lt;=DATEVALUE("30/06/2017"))*(Feuil1!$A:$A=$A102)*Feuil1!$I:$I))</f>
        <v>0</v>
      </c>
      <c r="N102" s="26">
        <f>SUMPRODUCT((Feuil1!$C:$C&gt;=DATEVALUE("01/07/2017"))*((Feuil1!$C:$C&lt;=DATEVALUE("31/07/2017"))*(Feuil1!$A:$A=$A102)*Feuil1!$I:$I))</f>
        <v>0</v>
      </c>
      <c r="O102" s="26">
        <f>SUMPRODUCT((Feuil1!$C:$C&gt;=DATEVALUE("01/08/2017"))*((Feuil1!$C:$C&lt;=DATEVALUE("31/08/2017"))*(Feuil1!$A:$A=$A102)*Feuil1!$I:$I))</f>
        <v>0</v>
      </c>
    </row>
    <row r="103" spans="1:15">
      <c r="A103" s="44">
        <v>605200</v>
      </c>
      <c r="B103" t="s">
        <v>131</v>
      </c>
      <c r="D103" s="26">
        <f>SUMPRODUCT((Feuil1!$C:$C&gt;=DATEVALUE("01/09/2016"))*((Feuil1!$C:$C&lt;=DATEVALUE("30/09/2016"))*(Feuil1!$A:$A=$A103)*Feuil1!$I:$I))</f>
        <v>0</v>
      </c>
      <c r="E103" s="26">
        <f>SUMPRODUCT((Feuil1!$C:$C&gt;=DATEVALUE("01/10/2016"))*((Feuil1!$C:$C&lt;=DATEVALUE("31/10/2016"))*(Feuil1!$A:$A=$A103)*Feuil1!$I:$I))</f>
        <v>0</v>
      </c>
      <c r="F103" s="26">
        <f>SUMPRODUCT((Feuil1!$C:$C&gt;=DATEVALUE("01/11/2016"))*((Feuil1!$C:$C&lt;=DATEVALUE("30/11/2016"))*(Feuil1!$A:$A=$A103)*Feuil1!$I:$I))</f>
        <v>0</v>
      </c>
      <c r="G103" s="26">
        <f>SUMPRODUCT((Feuil1!$C:$C&gt;=DATEVALUE("01/12/2016"))*((Feuil1!$C:$C&lt;=DATEVALUE("31/12/2016"))*(Feuil1!$A:$A=$A103)*Feuil1!$I:$I))</f>
        <v>0</v>
      </c>
      <c r="H103" s="26">
        <f>SUMPRODUCT((Feuil1!$C:$C&gt;=DATEVALUE("01/01/2017"))*((Feuil1!$C:$C&lt;=DATEVALUE("31/01/2017"))*(Feuil1!$A:$A=$A103)*Feuil1!$I:$I))</f>
        <v>0</v>
      </c>
      <c r="I103" s="26">
        <f>SUMPRODUCT((Feuil1!$C:$C&gt;=DATEVALUE("01/02/2017"))*((Feuil1!$C:$C&lt;=DATEVALUE("28/02/2017"))*(Feuil1!$A:$A=$A103)*Feuil1!$I:$I))</f>
        <v>0</v>
      </c>
      <c r="J103" s="26">
        <f>SUMPRODUCT((Feuil1!$C:$C&gt;=DATEVALUE("01/03/2017"))*((Feuil1!$C:$C&lt;=DATEVALUE("31/03/2017"))*(Feuil1!$A:$A=$A103)*Feuil1!$I:$I))</f>
        <v>0</v>
      </c>
      <c r="K103" s="26">
        <f>SUMPRODUCT((Feuil1!$C:$C&gt;=DATEVALUE("01/04/2017"))*((Feuil1!$C:$C&lt;=DATEVALUE("30/04/2017"))*(Feuil1!$A:$A=$A103)*Feuil1!$I:$I))</f>
        <v>0</v>
      </c>
      <c r="L103" s="26">
        <f>SUMPRODUCT((Feuil1!$C:$C&gt;=DATEVALUE("01/05/2017"))*((Feuil1!$C:$C&lt;=DATEVALUE("31/05/2017"))*(Feuil1!$A:$A=$A103)*Feuil1!$I:$I))</f>
        <v>0</v>
      </c>
      <c r="M103" s="26">
        <f>SUMPRODUCT((Feuil1!$C:$C&gt;=DATEVALUE("01/06/2017"))*((Feuil1!$C:$C&lt;=DATEVALUE("30/06/2017"))*(Feuil1!$A:$A=$A103)*Feuil1!$I:$I))</f>
        <v>0</v>
      </c>
      <c r="N103" s="26">
        <f>SUMPRODUCT((Feuil1!$C:$C&gt;=DATEVALUE("01/07/2017"))*((Feuil1!$C:$C&lt;=DATEVALUE("31/07/2017"))*(Feuil1!$A:$A=$A103)*Feuil1!$I:$I))</f>
        <v>0</v>
      </c>
      <c r="O103" s="26">
        <f>SUMPRODUCT((Feuil1!$C:$C&gt;=DATEVALUE("01/08/2017"))*((Feuil1!$C:$C&lt;=DATEVALUE("31/08/2017"))*(Feuil1!$A:$A=$A103)*Feuil1!$I:$I))</f>
        <v>0</v>
      </c>
    </row>
    <row r="104" spans="1:15">
      <c r="A104" s="28">
        <v>605300</v>
      </c>
      <c r="B104" s="22" t="s">
        <v>132</v>
      </c>
      <c r="C104" s="22"/>
      <c r="D104" s="26">
        <f>SUMPRODUCT((Feuil1!$C:$C&gt;=DATEVALUE("01/09/2016"))*((Feuil1!$C:$C&lt;=DATEVALUE("30/09/2016"))*(Feuil1!$A:$A=$A104)*Feuil1!$I:$I))</f>
        <v>0</v>
      </c>
      <c r="E104" s="26">
        <f>SUMPRODUCT((Feuil1!$C:$C&gt;=DATEVALUE("01/10/2016"))*((Feuil1!$C:$C&lt;=DATEVALUE("31/10/2016"))*(Feuil1!$A:$A=$A104)*Feuil1!$I:$I))</f>
        <v>0</v>
      </c>
      <c r="F104" s="26">
        <f>SUMPRODUCT((Feuil1!$C:$C&gt;=DATEVALUE("01/11/2016"))*((Feuil1!$C:$C&lt;=DATEVALUE("30/11/2016"))*(Feuil1!$A:$A=$A104)*Feuil1!$I:$I))</f>
        <v>0</v>
      </c>
      <c r="G104" s="26">
        <f>SUMPRODUCT((Feuil1!$C:$C&gt;=DATEVALUE("01/12/2016"))*((Feuil1!$C:$C&lt;=DATEVALUE("31/12/2016"))*(Feuil1!$A:$A=$A104)*Feuil1!$I:$I))</f>
        <v>0</v>
      </c>
      <c r="H104" s="26">
        <f>SUMPRODUCT((Feuil1!$C:$C&gt;=DATEVALUE("01/01/2017"))*((Feuil1!$C:$C&lt;=DATEVALUE("31/01/2017"))*(Feuil1!$A:$A=$A104)*Feuil1!$I:$I))</f>
        <v>0</v>
      </c>
      <c r="I104" s="26">
        <f>SUMPRODUCT((Feuil1!$C:$C&gt;=DATEVALUE("01/02/2017"))*((Feuil1!$C:$C&lt;=DATEVALUE("28/02/2017"))*(Feuil1!$A:$A=$A104)*Feuil1!$I:$I))</f>
        <v>0</v>
      </c>
      <c r="J104" s="26">
        <f>SUMPRODUCT((Feuil1!$C:$C&gt;=DATEVALUE("01/03/2017"))*((Feuil1!$C:$C&lt;=DATEVALUE("31/03/2017"))*(Feuil1!$A:$A=$A104)*Feuil1!$I:$I))</f>
        <v>0</v>
      </c>
      <c r="K104" s="26">
        <f>SUMPRODUCT((Feuil1!$C:$C&gt;=DATEVALUE("01/04/2017"))*((Feuil1!$C:$C&lt;=DATEVALUE("30/04/2017"))*(Feuil1!$A:$A=$A104)*Feuil1!$I:$I))</f>
        <v>0</v>
      </c>
      <c r="L104" s="26">
        <f>SUMPRODUCT((Feuil1!$C:$C&gt;=DATEVALUE("01/05/2017"))*((Feuil1!$C:$C&lt;=DATEVALUE("31/05/2017"))*(Feuil1!$A:$A=$A104)*Feuil1!$I:$I))</f>
        <v>0</v>
      </c>
      <c r="M104" s="26">
        <f>SUMPRODUCT((Feuil1!$C:$C&gt;=DATEVALUE("01/06/2017"))*((Feuil1!$C:$C&lt;=DATEVALUE("30/06/2017"))*(Feuil1!$A:$A=$A104)*Feuil1!$I:$I))</f>
        <v>0</v>
      </c>
      <c r="N104" s="26">
        <f>SUMPRODUCT((Feuil1!$C:$C&gt;=DATEVALUE("01/07/2017"))*((Feuil1!$C:$C&lt;=DATEVALUE("31/07/2017"))*(Feuil1!$A:$A=$A104)*Feuil1!$I:$I))</f>
        <v>0</v>
      </c>
      <c r="O104" s="26">
        <f>SUMPRODUCT((Feuil1!$C:$C&gt;=DATEVALUE("01/08/2017"))*((Feuil1!$C:$C&lt;=DATEVALUE("31/08/2017"))*(Feuil1!$A:$A=$A104)*Feuil1!$I:$I))</f>
        <v>0</v>
      </c>
    </row>
    <row r="105" spans="1:15">
      <c r="A105" s="28"/>
      <c r="B105" s="22"/>
      <c r="C105" s="22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</row>
    <row r="106" spans="1:15">
      <c r="A106" s="29" t="s">
        <v>394</v>
      </c>
      <c r="B106" s="22"/>
      <c r="C106" s="22"/>
      <c r="D106" s="36">
        <f>SUM(D100:D105)</f>
        <v>0</v>
      </c>
      <c r="E106" s="36">
        <f t="shared" ref="E106:O106" si="8">SUM(E100:E105)</f>
        <v>-15</v>
      </c>
      <c r="F106" s="36">
        <f t="shared" si="8"/>
        <v>0</v>
      </c>
      <c r="G106" s="36">
        <f t="shared" si="8"/>
        <v>0</v>
      </c>
      <c r="H106" s="36">
        <f t="shared" si="8"/>
        <v>-21.95</v>
      </c>
      <c r="I106" s="36">
        <f t="shared" si="8"/>
        <v>0</v>
      </c>
      <c r="J106" s="36">
        <f t="shared" si="8"/>
        <v>-1229.8600000000001</v>
      </c>
      <c r="K106" s="36">
        <f t="shared" si="8"/>
        <v>-36</v>
      </c>
      <c r="L106" s="36">
        <f t="shared" si="8"/>
        <v>0</v>
      </c>
      <c r="M106" s="36">
        <f t="shared" si="8"/>
        <v>-116</v>
      </c>
      <c r="N106" s="36">
        <f t="shared" si="8"/>
        <v>0</v>
      </c>
      <c r="O106" s="36">
        <f t="shared" si="8"/>
        <v>0</v>
      </c>
    </row>
    <row r="107" spans="1:15">
      <c r="A107" s="28"/>
      <c r="B107" s="22"/>
      <c r="C107" s="22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</row>
    <row r="108" spans="1:15">
      <c r="A108" s="44">
        <v>606400</v>
      </c>
      <c r="B108" t="s">
        <v>51</v>
      </c>
      <c r="D108" s="26">
        <f>SUMPRODUCT((Feuil1!$C:$C&gt;=DATEVALUE("01/09/2016"))*((Feuil1!$C:$C&lt;=DATEVALUE("30/09/2016"))*(Feuil1!$A:$A=$A108)*Feuil1!$I:$I))</f>
        <v>0</v>
      </c>
      <c r="E108" s="26">
        <f>SUMPRODUCT((Feuil1!$C:$C&gt;=DATEVALUE("01/10/2016"))*((Feuil1!$C:$C&lt;=DATEVALUE("31/10/2016"))*(Feuil1!$A:$A=$A108)*Feuil1!$I:$I))</f>
        <v>0</v>
      </c>
      <c r="F108" s="26">
        <f>SUMPRODUCT((Feuil1!$C:$C&gt;=DATEVALUE("01/11/2016"))*((Feuil1!$C:$C&lt;=DATEVALUE("30/11/2016"))*(Feuil1!$A:$A=$A108)*Feuil1!$I:$I))</f>
        <v>0</v>
      </c>
      <c r="G108" s="26">
        <f>SUMPRODUCT((Feuil1!$C:$C&gt;=DATEVALUE("01/12/2016"))*((Feuil1!$C:$C&lt;=DATEVALUE("31/12/2016"))*(Feuil1!$A:$A=$A108)*Feuil1!$I:$I))</f>
        <v>0</v>
      </c>
      <c r="H108" s="26">
        <f>SUMPRODUCT((Feuil1!$C:$C&gt;=DATEVALUE("01/01/2017"))*((Feuil1!$C:$C&lt;=DATEVALUE("31/01/2017"))*(Feuil1!$A:$A=$A108)*Feuil1!$I:$I))</f>
        <v>0</v>
      </c>
      <c r="I108" s="26">
        <f>SUMPRODUCT((Feuil1!$C:$C&gt;=DATEVALUE("01/02/2017"))*((Feuil1!$C:$C&lt;=DATEVALUE("28/02/2017"))*(Feuil1!$A:$A=$A108)*Feuil1!$I:$I))</f>
        <v>0</v>
      </c>
      <c r="J108" s="26">
        <f>SUMPRODUCT((Feuil1!$C:$C&gt;=DATEVALUE("01/03/2017"))*((Feuil1!$C:$C&lt;=DATEVALUE("31/03/2017"))*(Feuil1!$A:$A=$A108)*Feuil1!$I:$I))</f>
        <v>-70.39</v>
      </c>
      <c r="K108" s="26">
        <f>SUMPRODUCT((Feuil1!$C:$C&gt;=DATEVALUE("01/04/2017"))*((Feuil1!$C:$C&lt;=DATEVALUE("30/04/2017"))*(Feuil1!$A:$A=$A108)*Feuil1!$I:$I))</f>
        <v>0</v>
      </c>
      <c r="L108" s="26">
        <f>SUMPRODUCT((Feuil1!$C:$C&gt;=DATEVALUE("01/05/2017"))*((Feuil1!$C:$C&lt;=DATEVALUE("31/05/2017"))*(Feuil1!$A:$A=$A108)*Feuil1!$I:$I))</f>
        <v>-242.78</v>
      </c>
      <c r="M108" s="26">
        <f>SUMPRODUCT((Feuil1!$C:$C&gt;=DATEVALUE("01/06/2017"))*((Feuil1!$C:$C&lt;=DATEVALUE("30/06/2017"))*(Feuil1!$A:$A=$A108)*Feuil1!$I:$I))</f>
        <v>-23.98</v>
      </c>
      <c r="N108" s="26">
        <f>SUMPRODUCT((Feuil1!$C:$C&gt;=DATEVALUE("01/07/2017"))*((Feuil1!$C:$C&lt;=DATEVALUE("31/07/2017"))*(Feuil1!$A:$A=$A108)*Feuil1!$I:$I))</f>
        <v>0</v>
      </c>
      <c r="O108" s="26">
        <f>SUMPRODUCT((Feuil1!$C:$C&gt;=DATEVALUE("01/08/2017"))*((Feuil1!$C:$C&lt;=DATEVALUE("31/08/2017"))*(Feuil1!$A:$A=$A108)*Feuil1!$I:$I))</f>
        <v>-505.2</v>
      </c>
    </row>
    <row r="109" spans="1:15">
      <c r="A109" s="44">
        <v>616000</v>
      </c>
      <c r="B109" t="s">
        <v>49</v>
      </c>
      <c r="D109" s="26">
        <f>SUMPRODUCT((Feuil1!$C:$C&gt;=DATEVALUE("01/09/2016"))*((Feuil1!$C:$C&lt;=DATEVALUE("30/09/2016"))*(Feuil1!$A:$A=$A109)*Feuil1!$I:$I))</f>
        <v>0</v>
      </c>
      <c r="E109" s="26">
        <f>SUMPRODUCT((Feuil1!$C:$C&gt;=DATEVALUE("01/10/2016"))*((Feuil1!$C:$C&lt;=DATEVALUE("31/10/2016"))*(Feuil1!$A:$A=$A109)*Feuil1!$I:$I))</f>
        <v>0</v>
      </c>
      <c r="F109" s="26">
        <f>SUMPRODUCT((Feuil1!$C:$C&gt;=DATEVALUE("01/11/2016"))*((Feuil1!$C:$C&lt;=DATEVALUE("30/11/2016"))*(Feuil1!$A:$A=$A109)*Feuil1!$I:$I))</f>
        <v>0</v>
      </c>
      <c r="G109" s="26">
        <f>SUMPRODUCT((Feuil1!$C:$C&gt;=DATEVALUE("01/12/2016"))*((Feuil1!$C:$C&lt;=DATEVALUE("31/12/2016"))*(Feuil1!$A:$A=$A109)*Feuil1!$I:$I))</f>
        <v>0</v>
      </c>
      <c r="H109" s="26">
        <f>SUMPRODUCT((Feuil1!$C:$C&gt;=DATEVALUE("01/01/2017"))*((Feuil1!$C:$C&lt;=DATEVALUE("31/01/2017"))*(Feuil1!$A:$A=$A109)*Feuil1!$I:$I))</f>
        <v>0</v>
      </c>
      <c r="I109" s="26">
        <f>SUMPRODUCT((Feuil1!$C:$C&gt;=DATEVALUE("01/02/2017"))*((Feuil1!$C:$C&lt;=DATEVALUE("28/02/2017"))*(Feuil1!$A:$A=$A109)*Feuil1!$I:$I))</f>
        <v>0</v>
      </c>
      <c r="J109" s="26">
        <f>SUMPRODUCT((Feuil1!$C:$C&gt;=DATEVALUE("01/03/2017"))*((Feuil1!$C:$C&lt;=DATEVALUE("31/03/2017"))*(Feuil1!$A:$A=$A109)*Feuil1!$I:$I))</f>
        <v>-1330.14</v>
      </c>
      <c r="K109" s="26">
        <f>SUMPRODUCT((Feuil1!$C:$C&gt;=DATEVALUE("01/04/2017"))*((Feuil1!$C:$C&lt;=DATEVALUE("30/04/2017"))*(Feuil1!$A:$A=$A109)*Feuil1!$I:$I))</f>
        <v>0</v>
      </c>
      <c r="L109" s="26">
        <f>SUMPRODUCT((Feuil1!$C:$C&gt;=DATEVALUE("01/05/2017"))*((Feuil1!$C:$C&lt;=DATEVALUE("31/05/2017"))*(Feuil1!$A:$A=$A109)*Feuil1!$I:$I))</f>
        <v>0</v>
      </c>
      <c r="M109" s="26">
        <f>SUMPRODUCT((Feuil1!$C:$C&gt;=DATEVALUE("01/06/2017"))*((Feuil1!$C:$C&lt;=DATEVALUE("30/06/2017"))*(Feuil1!$A:$A=$A109)*Feuil1!$I:$I))</f>
        <v>0</v>
      </c>
      <c r="N109" s="26">
        <f>SUMPRODUCT((Feuil1!$C:$C&gt;=DATEVALUE("01/07/2017"))*((Feuil1!$C:$C&lt;=DATEVALUE("31/07/2017"))*(Feuil1!$A:$A=$A109)*Feuil1!$I:$I))</f>
        <v>0</v>
      </c>
      <c r="O109" s="26">
        <f>SUMPRODUCT((Feuil1!$C:$C&gt;=DATEVALUE("01/08/2017"))*((Feuil1!$C:$C&lt;=DATEVALUE("31/08/2017"))*(Feuil1!$A:$A=$A109)*Feuil1!$I:$I))</f>
        <v>0</v>
      </c>
    </row>
    <row r="110" spans="1:15">
      <c r="A110" s="44">
        <v>626100</v>
      </c>
      <c r="B110" t="s">
        <v>37</v>
      </c>
      <c r="D110" s="26">
        <f>SUMPRODUCT((Feuil1!$C:$C&gt;=DATEVALUE("01/09/2016"))*((Feuil1!$C:$C&lt;=DATEVALUE("30/09/2016"))*(Feuil1!$A:$A=$A110)*Feuil1!$I:$I))</f>
        <v>0</v>
      </c>
      <c r="E110" s="26">
        <f>SUMPRODUCT((Feuil1!$C:$C&gt;=DATEVALUE("01/10/2016"))*((Feuil1!$C:$C&lt;=DATEVALUE("31/10/2016"))*(Feuil1!$A:$A=$A110)*Feuil1!$I:$I))</f>
        <v>0</v>
      </c>
      <c r="F110" s="26">
        <f>SUMPRODUCT((Feuil1!$C:$C&gt;=DATEVALUE("01/11/2016"))*((Feuil1!$C:$C&lt;=DATEVALUE("30/11/2016"))*(Feuil1!$A:$A=$A110)*Feuil1!$I:$I))</f>
        <v>-3.2</v>
      </c>
      <c r="G110" s="26">
        <f>SUMPRODUCT((Feuil1!$C:$C&gt;=DATEVALUE("01/12/2016"))*((Feuil1!$C:$C&lt;=DATEVALUE("31/12/2016"))*(Feuil1!$A:$A=$A110)*Feuil1!$I:$I))</f>
        <v>0</v>
      </c>
      <c r="H110" s="26">
        <f>SUMPRODUCT((Feuil1!$C:$C&gt;=DATEVALUE("01/01/2017"))*((Feuil1!$C:$C&lt;=DATEVALUE("31/01/2017"))*(Feuil1!$A:$A=$A110)*Feuil1!$I:$I))</f>
        <v>-6.3</v>
      </c>
      <c r="I110" s="26">
        <f>SUMPRODUCT((Feuil1!$C:$C&gt;=DATEVALUE("01/02/2017"))*((Feuil1!$C:$C&lt;=DATEVALUE("28/02/2017"))*(Feuil1!$A:$A=$A110)*Feuil1!$I:$I))</f>
        <v>-1.7</v>
      </c>
      <c r="J110" s="26">
        <f>SUMPRODUCT((Feuil1!$C:$C&gt;=DATEVALUE("01/03/2017"))*((Feuil1!$C:$C&lt;=DATEVALUE("31/03/2017"))*(Feuil1!$A:$A=$A110)*Feuil1!$I:$I))</f>
        <v>-5.0999999999999996</v>
      </c>
      <c r="K110" s="26">
        <f>SUMPRODUCT((Feuil1!$C:$C&gt;=DATEVALUE("01/04/2017"))*((Feuil1!$C:$C&lt;=DATEVALUE("30/04/2017"))*(Feuil1!$A:$A=$A110)*Feuil1!$I:$I))</f>
        <v>-9</v>
      </c>
      <c r="L110" s="26">
        <f>SUMPRODUCT((Feuil1!$C:$C&gt;=DATEVALUE("01/05/2017"))*((Feuil1!$C:$C&lt;=DATEVALUE("31/05/2017"))*(Feuil1!$A:$A=$A110)*Feuil1!$I:$I))</f>
        <v>0</v>
      </c>
      <c r="M110" s="26">
        <f>SUMPRODUCT((Feuil1!$C:$C&gt;=DATEVALUE("01/06/2017"))*((Feuil1!$C:$C&lt;=DATEVALUE("30/06/2017"))*(Feuil1!$A:$A=$A110)*Feuil1!$I:$I))</f>
        <v>-11.350000000000001</v>
      </c>
      <c r="N110" s="26">
        <f>SUMPRODUCT((Feuil1!$C:$C&gt;=DATEVALUE("01/07/2017"))*((Feuil1!$C:$C&lt;=DATEVALUE("31/07/2017"))*(Feuil1!$A:$A=$A110)*Feuil1!$I:$I))</f>
        <v>0</v>
      </c>
      <c r="O110" s="26">
        <f>SUMPRODUCT((Feuil1!$C:$C&gt;=DATEVALUE("01/08/2017"))*((Feuil1!$C:$C&lt;=DATEVALUE("31/08/2017"))*(Feuil1!$A:$A=$A110)*Feuil1!$I:$I))</f>
        <v>-5.0999999999999996</v>
      </c>
    </row>
    <row r="111" spans="1:15">
      <c r="A111" s="28">
        <v>626200</v>
      </c>
      <c r="B111" s="22" t="s">
        <v>29</v>
      </c>
      <c r="C111" s="22"/>
      <c r="D111" s="26">
        <f>SUMPRODUCT((Feuil1!$C:$C&gt;=DATEVALUE("01/09/2016"))*((Feuil1!$C:$C&lt;=DATEVALUE("30/09/2016"))*(Feuil1!$A:$A=$A111)*Feuil1!$I:$I))</f>
        <v>-94.8</v>
      </c>
      <c r="E111" s="26">
        <f>SUMPRODUCT((Feuil1!$C:$C&gt;=DATEVALUE("01/10/2016"))*((Feuil1!$C:$C&lt;=DATEVALUE("31/10/2016"))*(Feuil1!$A:$A=$A111)*Feuil1!$I:$I))</f>
        <v>-142.68</v>
      </c>
      <c r="F111" s="26">
        <f>SUMPRODUCT((Feuil1!$C:$C&gt;=DATEVALUE("01/11/2016"))*((Feuil1!$C:$C&lt;=DATEVALUE("30/11/2016"))*(Feuil1!$A:$A=$A111)*Feuil1!$I:$I))</f>
        <v>-94.8</v>
      </c>
      <c r="G111" s="26">
        <f>SUMPRODUCT((Feuil1!$C:$C&gt;=DATEVALUE("01/12/2016"))*((Feuil1!$C:$C&lt;=DATEVALUE("31/12/2016"))*(Feuil1!$A:$A=$A111)*Feuil1!$I:$I))</f>
        <v>-94.8</v>
      </c>
      <c r="H111" s="26">
        <f>SUMPRODUCT((Feuil1!$C:$C&gt;=DATEVALUE("01/01/2017"))*((Feuil1!$C:$C&lt;=DATEVALUE("31/01/2017"))*(Feuil1!$A:$A=$A111)*Feuil1!$I:$I))</f>
        <v>-94.8</v>
      </c>
      <c r="I111" s="26">
        <f>SUMPRODUCT((Feuil1!$C:$C&gt;=DATEVALUE("01/02/2017"))*((Feuil1!$C:$C&lt;=DATEVALUE("28/02/2017"))*(Feuil1!$A:$A=$A111)*Feuil1!$I:$I))</f>
        <v>-94.8</v>
      </c>
      <c r="J111" s="26">
        <f>SUMPRODUCT((Feuil1!$C:$C&gt;=DATEVALUE("01/03/2017"))*((Feuil1!$C:$C&lt;=DATEVALUE("31/03/2017"))*(Feuil1!$A:$A=$A111)*Feuil1!$I:$I))</f>
        <v>-94.8</v>
      </c>
      <c r="K111" s="26">
        <f>SUMPRODUCT((Feuil1!$C:$C&gt;=DATEVALUE("01/04/2017"))*((Feuil1!$C:$C&lt;=DATEVALUE("30/04/2017"))*(Feuil1!$A:$A=$A111)*Feuil1!$I:$I))</f>
        <v>-94.8</v>
      </c>
      <c r="L111" s="26">
        <f>SUMPRODUCT((Feuil1!$C:$C&gt;=DATEVALUE("01/05/2017"))*((Feuil1!$C:$C&lt;=DATEVALUE("31/05/2017"))*(Feuil1!$A:$A=$A111)*Feuil1!$I:$I))</f>
        <v>-94.8</v>
      </c>
      <c r="M111" s="26">
        <f>SUMPRODUCT((Feuil1!$C:$C&gt;=DATEVALUE("01/06/2017"))*((Feuil1!$C:$C&lt;=DATEVALUE("30/06/2017"))*(Feuil1!$A:$A=$A111)*Feuil1!$I:$I))</f>
        <v>-95.04</v>
      </c>
      <c r="N111" s="26">
        <f>SUMPRODUCT((Feuil1!$C:$C&gt;=DATEVALUE("01/07/2017"))*((Feuil1!$C:$C&lt;=DATEVALUE("31/07/2017"))*(Feuil1!$A:$A=$A111)*Feuil1!$I:$I))</f>
        <v>-94.8</v>
      </c>
      <c r="O111" s="26">
        <f>SUMPRODUCT((Feuil1!$C:$C&gt;=DATEVALUE("01/08/2017"))*((Feuil1!$C:$C&lt;=DATEVALUE("31/08/2017"))*(Feuil1!$A:$A=$A111)*Feuil1!$I:$I))</f>
        <v>-97.79</v>
      </c>
    </row>
    <row r="112" spans="1:15">
      <c r="A112" s="44">
        <v>627000</v>
      </c>
      <c r="B112" t="s">
        <v>24</v>
      </c>
      <c r="D112" s="26">
        <f>SUMPRODUCT((Feuil1!$C:$C&gt;=DATEVALUE("01/09/2016"))*((Feuil1!$C:$C&lt;=DATEVALUE("30/09/2016"))*(Feuil1!$A:$A=$A112)*Feuil1!$I:$I))</f>
        <v>-9.08</v>
      </c>
      <c r="E112" s="26">
        <f>SUMPRODUCT((Feuil1!$C:$C&gt;=DATEVALUE("01/10/2016"))*((Feuil1!$C:$C&lt;=DATEVALUE("31/10/2016"))*(Feuil1!$A:$A=$A112)*Feuil1!$I:$I))</f>
        <v>-9.08</v>
      </c>
      <c r="F112" s="26">
        <f>SUMPRODUCT((Feuil1!$C:$C&gt;=DATEVALUE("01/11/2016"))*((Feuil1!$C:$C&lt;=DATEVALUE("30/11/2016"))*(Feuil1!$A:$A=$A112)*Feuil1!$I:$I))</f>
        <v>-9.08</v>
      </c>
      <c r="G112" s="26">
        <f>SUMPRODUCT((Feuil1!$C:$C&gt;=DATEVALUE("01/12/2016"))*((Feuil1!$C:$C&lt;=DATEVALUE("31/12/2016"))*(Feuil1!$A:$A=$A112)*Feuil1!$I:$I))</f>
        <v>-63.08</v>
      </c>
      <c r="H112" s="26">
        <f>SUMPRODUCT((Feuil1!$C:$C&gt;=DATEVALUE("01/01/2017"))*((Feuil1!$C:$C&lt;=DATEVALUE("31/01/2017"))*(Feuil1!$A:$A=$A112)*Feuil1!$I:$I))</f>
        <v>-9.08</v>
      </c>
      <c r="I112" s="26">
        <f>SUMPRODUCT((Feuil1!$C:$C&gt;=DATEVALUE("01/02/2017"))*((Feuil1!$C:$C&lt;=DATEVALUE("28/02/2017"))*(Feuil1!$A:$A=$A112)*Feuil1!$I:$I))</f>
        <v>-9.08</v>
      </c>
      <c r="J112" s="26">
        <f>SUMPRODUCT((Feuil1!$C:$C&gt;=DATEVALUE("01/03/2017"))*((Feuil1!$C:$C&lt;=DATEVALUE("31/03/2017"))*(Feuil1!$A:$A=$A112)*Feuil1!$I:$I))</f>
        <v>-9.08</v>
      </c>
      <c r="K112" s="26">
        <f>SUMPRODUCT((Feuil1!$C:$C&gt;=DATEVALUE("01/04/2017"))*((Feuil1!$C:$C&lt;=DATEVALUE("30/04/2017"))*(Feuil1!$A:$A=$A112)*Feuil1!$I:$I))</f>
        <v>-9.08</v>
      </c>
      <c r="L112" s="26">
        <f>SUMPRODUCT((Feuil1!$C:$C&gt;=DATEVALUE("01/05/2017"))*((Feuil1!$C:$C&lt;=DATEVALUE("31/05/2017"))*(Feuil1!$A:$A=$A112)*Feuil1!$I:$I))</f>
        <v>-9.08</v>
      </c>
      <c r="M112" s="26">
        <f>SUMPRODUCT((Feuil1!$C:$C&gt;=DATEVALUE("01/06/2017"))*((Feuil1!$C:$C&lt;=DATEVALUE("30/06/2017"))*(Feuil1!$A:$A=$A112)*Feuil1!$I:$I))</f>
        <v>-9.08</v>
      </c>
      <c r="N112" s="26">
        <f>SUMPRODUCT((Feuil1!$C:$C&gt;=DATEVALUE("01/07/2017"))*((Feuil1!$C:$C&lt;=DATEVALUE("31/07/2017"))*(Feuil1!$A:$A=$A112)*Feuil1!$I:$I))</f>
        <v>-9.08</v>
      </c>
      <c r="O112" s="26">
        <f>SUMPRODUCT((Feuil1!$C:$C&gt;=DATEVALUE("01/08/2017"))*((Feuil1!$C:$C&lt;=DATEVALUE("31/08/2017"))*(Feuil1!$A:$A=$A112)*Feuil1!$I:$I))</f>
        <v>-9.1300000000000008</v>
      </c>
    </row>
    <row r="113" spans="1:15">
      <c r="A113" s="28">
        <v>628000</v>
      </c>
      <c r="B113" s="22" t="s">
        <v>73</v>
      </c>
      <c r="C113" s="22"/>
      <c r="D113" s="26">
        <f>SUMPRODUCT((Feuil1!$C:$C&gt;=DATEVALUE("01/09/2016"))*((Feuil1!$C:$C&lt;=DATEVALUE("30/09/2016"))*(Feuil1!$A:$A=$A113)*Feuil1!$I:$I))</f>
        <v>0</v>
      </c>
      <c r="E113" s="26">
        <f>SUMPRODUCT((Feuil1!$C:$C&gt;=DATEVALUE("01/10/2016"))*((Feuil1!$C:$C&lt;=DATEVALUE("31/10/2016"))*(Feuil1!$A:$A=$A113)*Feuil1!$I:$I))</f>
        <v>0</v>
      </c>
      <c r="F113" s="26">
        <f>SUMPRODUCT((Feuil1!$C:$C&gt;=DATEVALUE("01/11/2016"))*((Feuil1!$C:$C&lt;=DATEVALUE("30/11/2016"))*(Feuil1!$A:$A=$A113)*Feuil1!$I:$I))</f>
        <v>0</v>
      </c>
      <c r="G113" s="26">
        <f>SUMPRODUCT((Feuil1!$C:$C&gt;=DATEVALUE("01/12/2016"))*((Feuil1!$C:$C&lt;=DATEVALUE("31/12/2016"))*(Feuil1!$A:$A=$A113)*Feuil1!$I:$I))</f>
        <v>0</v>
      </c>
      <c r="H113" s="26">
        <f>SUMPRODUCT((Feuil1!$C:$C&gt;=DATEVALUE("01/01/2017"))*((Feuil1!$C:$C&lt;=DATEVALUE("31/01/2017"))*(Feuil1!$A:$A=$A113)*Feuil1!$I:$I))</f>
        <v>0</v>
      </c>
      <c r="I113" s="26">
        <f>SUMPRODUCT((Feuil1!$C:$C&gt;=DATEVALUE("01/02/2017"))*((Feuil1!$C:$C&lt;=DATEVALUE("28/02/2017"))*(Feuil1!$A:$A=$A113)*Feuil1!$I:$I))</f>
        <v>0</v>
      </c>
      <c r="J113" s="26">
        <f>SUMPRODUCT((Feuil1!$C:$C&gt;=DATEVALUE("01/03/2017"))*((Feuil1!$C:$C&lt;=DATEVALUE("31/03/2017"))*(Feuil1!$A:$A=$A113)*Feuil1!$I:$I))</f>
        <v>0</v>
      </c>
      <c r="K113" s="26">
        <f>SUMPRODUCT((Feuil1!$C:$C&gt;=DATEVALUE("01/04/2017"))*((Feuil1!$C:$C&lt;=DATEVALUE("30/04/2017"))*(Feuil1!$A:$A=$A113)*Feuil1!$I:$I))</f>
        <v>0</v>
      </c>
      <c r="L113" s="26">
        <f>SUMPRODUCT((Feuil1!$C:$C&gt;=DATEVALUE("01/05/2017"))*((Feuil1!$C:$C&lt;=DATEVALUE("31/05/2017"))*(Feuil1!$A:$A=$A113)*Feuil1!$I:$I))</f>
        <v>0</v>
      </c>
      <c r="M113" s="26">
        <f>SUMPRODUCT((Feuil1!$C:$C&gt;=DATEVALUE("01/06/2017"))*((Feuil1!$C:$C&lt;=DATEVALUE("30/06/2017"))*(Feuil1!$A:$A=$A113)*Feuil1!$I:$I))</f>
        <v>-215.87</v>
      </c>
      <c r="N113" s="26">
        <f>SUMPRODUCT((Feuil1!$C:$C&gt;=DATEVALUE("01/07/2017"))*((Feuil1!$C:$C&lt;=DATEVALUE("31/07/2017"))*(Feuil1!$A:$A=$A113)*Feuil1!$I:$I))</f>
        <v>0</v>
      </c>
      <c r="O113" s="26">
        <f>SUMPRODUCT((Feuil1!$C:$C&gt;=DATEVALUE("01/08/2017"))*((Feuil1!$C:$C&lt;=DATEVALUE("31/08/2017"))*(Feuil1!$A:$A=$A113)*Feuil1!$I:$I))</f>
        <v>0</v>
      </c>
    </row>
    <row r="114" spans="1:15">
      <c r="A114" s="28">
        <v>625150</v>
      </c>
      <c r="B114" s="22" t="s">
        <v>178</v>
      </c>
      <c r="C114" s="22"/>
      <c r="D114" s="26">
        <f>SUMPRODUCT((Feuil1!$C:$C&gt;=DATEVALUE("01/09/2016"))*((Feuil1!$C:$C&lt;=DATEVALUE("30/09/2016"))*(Feuil1!$A:$A=$A114)*Feuil1!$I:$I))</f>
        <v>0</v>
      </c>
      <c r="E114" s="26">
        <f>SUMPRODUCT((Feuil1!$C:$C&gt;=DATEVALUE("01/10/2016"))*((Feuil1!$C:$C&lt;=DATEVALUE("31/10/2016"))*(Feuil1!$A:$A=$A114)*Feuil1!$I:$I))</f>
        <v>-38.44</v>
      </c>
      <c r="F114" s="26">
        <f>SUMPRODUCT((Feuil1!$C:$C&gt;=DATEVALUE("01/11/2016"))*((Feuil1!$C:$C&lt;=DATEVALUE("30/11/2016"))*(Feuil1!$A:$A=$A114)*Feuil1!$I:$I))</f>
        <v>0</v>
      </c>
      <c r="G114" s="26">
        <f>SUMPRODUCT((Feuil1!$C:$C&gt;=DATEVALUE("01/12/2016"))*((Feuil1!$C:$C&lt;=DATEVALUE("31/12/2016"))*(Feuil1!$A:$A=$A114)*Feuil1!$I:$I))</f>
        <v>0</v>
      </c>
      <c r="H114" s="26">
        <f>SUMPRODUCT((Feuil1!$C:$C&gt;=DATEVALUE("01/01/2017"))*((Feuil1!$C:$C&lt;=DATEVALUE("31/01/2017"))*(Feuil1!$A:$A=$A114)*Feuil1!$I:$I))</f>
        <v>0</v>
      </c>
      <c r="I114" s="26">
        <f>SUMPRODUCT((Feuil1!$C:$C&gt;=DATEVALUE("01/02/2017"))*((Feuil1!$C:$C&lt;=DATEVALUE("28/02/2017"))*(Feuil1!$A:$A=$A114)*Feuil1!$I:$I))</f>
        <v>0</v>
      </c>
      <c r="J114" s="26">
        <f>SUMPRODUCT((Feuil1!$C:$C&gt;=DATEVALUE("01/03/2017"))*((Feuil1!$C:$C&lt;=DATEVALUE("31/03/2017"))*(Feuil1!$A:$A=$A114)*Feuil1!$I:$I))</f>
        <v>0</v>
      </c>
      <c r="K114" s="26">
        <f>SUMPRODUCT((Feuil1!$C:$C&gt;=DATEVALUE("01/04/2017"))*((Feuil1!$C:$C&lt;=DATEVALUE("30/04/2017"))*(Feuil1!$A:$A=$A114)*Feuil1!$I:$I))</f>
        <v>0</v>
      </c>
      <c r="L114" s="26">
        <f>SUMPRODUCT((Feuil1!$C:$C&gt;=DATEVALUE("01/05/2017"))*((Feuil1!$C:$C&lt;=DATEVALUE("31/05/2017"))*(Feuil1!$A:$A=$A114)*Feuil1!$I:$I))</f>
        <v>0</v>
      </c>
      <c r="M114" s="26">
        <f>SUMPRODUCT((Feuil1!$C:$C&gt;=DATEVALUE("01/06/2017"))*((Feuil1!$C:$C&lt;=DATEVALUE("30/06/2017"))*(Feuil1!$A:$A=$A114)*Feuil1!$I:$I))</f>
        <v>0</v>
      </c>
      <c r="N114" s="26">
        <f>SUMPRODUCT((Feuil1!$C:$C&gt;=DATEVALUE("01/07/2017"))*((Feuil1!$C:$C&lt;=DATEVALUE("31/07/2017"))*(Feuil1!$A:$A=$A114)*Feuil1!$I:$I))</f>
        <v>0</v>
      </c>
      <c r="O114" s="26">
        <f>SUMPRODUCT((Feuil1!$C:$C&gt;=DATEVALUE("01/08/2017"))*((Feuil1!$C:$C&lt;=DATEVALUE("31/08/2017"))*(Feuil1!$A:$A=$A114)*Feuil1!$I:$I))</f>
        <v>0</v>
      </c>
    </row>
    <row r="115" spans="1:15">
      <c r="A115" s="28">
        <v>656000</v>
      </c>
      <c r="B115" s="22" t="s">
        <v>184</v>
      </c>
      <c r="C115" s="22"/>
      <c r="D115" s="26">
        <f>SUMPRODUCT((Feuil1!$C:$C&gt;=DATEVALUE("01/09/2016"))*((Feuil1!$C:$C&lt;=DATEVALUE("30/09/2016"))*(Feuil1!$A:$A=$A115)*Feuil1!$I:$I))</f>
        <v>0</v>
      </c>
      <c r="E115" s="26">
        <f>SUMPRODUCT((Feuil1!$C:$C&gt;=DATEVALUE("01/10/2016"))*((Feuil1!$C:$C&lt;=DATEVALUE("31/10/2016"))*(Feuil1!$A:$A=$A115)*Feuil1!$I:$I))</f>
        <v>0</v>
      </c>
      <c r="F115" s="26">
        <f>SUMPRODUCT((Feuil1!$C:$C&gt;=DATEVALUE("01/11/2016"))*((Feuil1!$C:$C&lt;=DATEVALUE("30/11/2016"))*(Feuil1!$A:$A=$A115)*Feuil1!$I:$I))</f>
        <v>0</v>
      </c>
      <c r="G115" s="26">
        <f>SUMPRODUCT((Feuil1!$C:$C&gt;=DATEVALUE("01/12/2016"))*((Feuil1!$C:$C&lt;=DATEVALUE("31/12/2016"))*(Feuil1!$A:$A=$A115)*Feuil1!$I:$I))</f>
        <v>-40</v>
      </c>
      <c r="H115" s="26">
        <f>SUMPRODUCT((Feuil1!$C:$C&gt;=DATEVALUE("01/01/2017"))*((Feuil1!$C:$C&lt;=DATEVALUE("31/01/2017"))*(Feuil1!$A:$A=$A115)*Feuil1!$I:$I))</f>
        <v>0</v>
      </c>
      <c r="I115" s="26">
        <f>SUMPRODUCT((Feuil1!$C:$C&gt;=DATEVALUE("01/02/2017"))*((Feuil1!$C:$C&lt;=DATEVALUE("28/02/2017"))*(Feuil1!$A:$A=$A115)*Feuil1!$I:$I))</f>
        <v>0</v>
      </c>
      <c r="J115" s="26">
        <f>SUMPRODUCT((Feuil1!$C:$C&gt;=DATEVALUE("01/03/2017"))*((Feuil1!$C:$C&lt;=DATEVALUE("31/03/2017"))*(Feuil1!$A:$A=$A115)*Feuil1!$I:$I))</f>
        <v>0</v>
      </c>
      <c r="K115" s="26">
        <f>SUMPRODUCT((Feuil1!$C:$C&gt;=DATEVALUE("01/04/2017"))*((Feuil1!$C:$C&lt;=DATEVALUE("30/04/2017"))*(Feuil1!$A:$A=$A115)*Feuil1!$I:$I))</f>
        <v>0</v>
      </c>
      <c r="L115" s="26">
        <f>SUMPRODUCT((Feuil1!$C:$C&gt;=DATEVALUE("01/05/2017"))*((Feuil1!$C:$C&lt;=DATEVALUE("31/05/2017"))*(Feuil1!$A:$A=$A115)*Feuil1!$I:$I))</f>
        <v>0</v>
      </c>
      <c r="M115" s="26">
        <f>SUMPRODUCT((Feuil1!$C:$C&gt;=DATEVALUE("01/06/2017"))*((Feuil1!$C:$C&lt;=DATEVALUE("30/06/2017"))*(Feuil1!$A:$A=$A115)*Feuil1!$I:$I))</f>
        <v>-20</v>
      </c>
      <c r="N115" s="26">
        <f>SUMPRODUCT((Feuil1!$C:$C&gt;=DATEVALUE("01/07/2017"))*((Feuil1!$C:$C&lt;=DATEVALUE("31/07/2017"))*(Feuil1!$A:$A=$A115)*Feuil1!$I:$I))</f>
        <v>0</v>
      </c>
      <c r="O115" s="26">
        <f>SUMPRODUCT((Feuil1!$C:$C&gt;=DATEVALUE("01/08/2017"))*((Feuil1!$C:$C&lt;=DATEVALUE("31/08/2017"))*(Feuil1!$A:$A=$A115)*Feuil1!$I:$I))</f>
        <v>0</v>
      </c>
    </row>
    <row r="116" spans="1:15">
      <c r="A116" s="44">
        <v>670000</v>
      </c>
      <c r="B116" t="s">
        <v>23</v>
      </c>
      <c r="D116" s="26">
        <f>SUMPRODUCT((Feuil1!$C:$C&gt;=DATEVALUE("01/09/2016"))*((Feuil1!$C:$C&lt;=DATEVALUE("30/09/2016"))*(Feuil1!$A:$A=$A116)*Feuil1!$I:$I))</f>
        <v>-1263.08</v>
      </c>
      <c r="E116" s="26">
        <f>SUMPRODUCT((Feuil1!$C:$C&gt;=DATEVALUE("01/10/2016"))*((Feuil1!$C:$C&lt;=DATEVALUE("31/10/2016"))*(Feuil1!$A:$A=$A116)*Feuil1!$I:$I))</f>
        <v>-196.78</v>
      </c>
      <c r="F116" s="26">
        <f>SUMPRODUCT((Feuil1!$C:$C&gt;=DATEVALUE("01/11/2016"))*((Feuil1!$C:$C&lt;=DATEVALUE("30/11/2016"))*(Feuil1!$A:$A=$A116)*Feuil1!$I:$I))</f>
        <v>0</v>
      </c>
      <c r="G116" s="26">
        <f>SUMPRODUCT((Feuil1!$C:$C&gt;=DATEVALUE("01/12/2016"))*((Feuil1!$C:$C&lt;=DATEVALUE("31/12/2016"))*(Feuil1!$A:$A=$A116)*Feuil1!$I:$I))</f>
        <v>0</v>
      </c>
      <c r="H116" s="26">
        <f>SUMPRODUCT((Feuil1!$C:$C&gt;=DATEVALUE("01/01/2017"))*((Feuil1!$C:$C&lt;=DATEVALUE("31/01/2017"))*(Feuil1!$A:$A=$A116)*Feuil1!$I:$I))</f>
        <v>-20</v>
      </c>
      <c r="I116" s="26">
        <f>SUMPRODUCT((Feuil1!$C:$C&gt;=DATEVALUE("01/02/2017"))*((Feuil1!$C:$C&lt;=DATEVALUE("28/02/2017"))*(Feuil1!$A:$A=$A116)*Feuil1!$I:$I))</f>
        <v>-112.94</v>
      </c>
      <c r="J116" s="26">
        <f>SUMPRODUCT((Feuil1!$C:$C&gt;=DATEVALUE("01/03/2017"))*((Feuil1!$C:$C&lt;=DATEVALUE("31/03/2017"))*(Feuil1!$A:$A=$A116)*Feuil1!$I:$I))</f>
        <v>0</v>
      </c>
      <c r="K116" s="26">
        <f>SUMPRODUCT((Feuil1!$C:$C&gt;=DATEVALUE("01/04/2017"))*((Feuil1!$C:$C&lt;=DATEVALUE("30/04/2017"))*(Feuil1!$A:$A=$A116)*Feuil1!$I:$I))</f>
        <v>0</v>
      </c>
      <c r="L116" s="26">
        <f>SUMPRODUCT((Feuil1!$C:$C&gt;=DATEVALUE("01/05/2017"))*((Feuil1!$C:$C&lt;=DATEVALUE("31/05/2017"))*(Feuil1!$A:$A=$A116)*Feuil1!$I:$I))</f>
        <v>-95</v>
      </c>
      <c r="M116" s="26">
        <f>SUMPRODUCT((Feuil1!$C:$C&gt;=DATEVALUE("01/06/2017"))*((Feuil1!$C:$C&lt;=DATEVALUE("30/06/2017"))*(Feuil1!$A:$A=$A116)*Feuil1!$I:$I))</f>
        <v>0</v>
      </c>
      <c r="N116" s="26">
        <f>SUMPRODUCT((Feuil1!$C:$C&gt;=DATEVALUE("01/07/2017"))*((Feuil1!$C:$C&lt;=DATEVALUE("31/07/2017"))*(Feuil1!$A:$A=$A116)*Feuil1!$I:$I))</f>
        <v>0</v>
      </c>
      <c r="O116" s="26">
        <f>SUMPRODUCT((Feuil1!$C:$C&gt;=DATEVALUE("01/08/2017"))*((Feuil1!$C:$C&lt;=DATEVALUE("31/08/2017"))*(Feuil1!$A:$A=$A116)*Feuil1!$I:$I))</f>
        <v>0</v>
      </c>
    </row>
    <row r="117" spans="1:15">
      <c r="A117" s="44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</row>
    <row r="118" spans="1:15">
      <c r="A118" s="29" t="s">
        <v>395</v>
      </c>
      <c r="C118" s="22"/>
      <c r="D118" s="36">
        <f>SUM(D108:D117)</f>
        <v>-1366.96</v>
      </c>
      <c r="E118" s="36">
        <f t="shared" ref="E118:O118" si="9">SUM(E108:E117)</f>
        <v>-386.98</v>
      </c>
      <c r="F118" s="36">
        <f t="shared" si="9"/>
        <v>-107.08</v>
      </c>
      <c r="G118" s="36">
        <f t="shared" si="9"/>
        <v>-197.88</v>
      </c>
      <c r="H118" s="36">
        <f t="shared" si="9"/>
        <v>-130.18</v>
      </c>
      <c r="I118" s="36">
        <f t="shared" si="9"/>
        <v>-218.51999999999998</v>
      </c>
      <c r="J118" s="36">
        <f t="shared" si="9"/>
        <v>-1509.51</v>
      </c>
      <c r="K118" s="36">
        <f t="shared" si="9"/>
        <v>-112.88</v>
      </c>
      <c r="L118" s="36">
        <f t="shared" si="9"/>
        <v>-441.65999999999997</v>
      </c>
      <c r="M118" s="36">
        <f t="shared" si="9"/>
        <v>-375.32000000000005</v>
      </c>
      <c r="N118" s="36">
        <f t="shared" si="9"/>
        <v>-103.88</v>
      </c>
      <c r="O118" s="36">
        <f t="shared" si="9"/>
        <v>-617.22</v>
      </c>
    </row>
    <row r="119" spans="1:15">
      <c r="A119" s="22"/>
      <c r="C119" s="22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</row>
    <row r="120" spans="1:15">
      <c r="A120" s="44">
        <v>620110</v>
      </c>
      <c r="B120" t="s">
        <v>159</v>
      </c>
      <c r="D120" s="26">
        <f>SUMPRODUCT((Feuil1!$C:$C&gt;=DATEVALUE("01/09/2016"))*((Feuil1!$C:$C&lt;=DATEVALUE("30/09/2016"))*(Feuil1!$A:$A=$A120)*Feuil1!$I:$I))</f>
        <v>0</v>
      </c>
      <c r="E120" s="26">
        <f>SUMPRODUCT((Feuil1!$C:$C&gt;=DATEVALUE("01/10/2016"))*((Feuil1!$C:$C&lt;=DATEVALUE("31/10/2016"))*(Feuil1!$A:$A=$A120)*Feuil1!$I:$I))</f>
        <v>-6743</v>
      </c>
      <c r="F120" s="26">
        <f>SUMPRODUCT((Feuil1!$C:$C&gt;=DATEVALUE("01/11/2016"))*((Feuil1!$C:$C&lt;=DATEVALUE("30/11/2016"))*(Feuil1!$A:$A=$A120)*Feuil1!$I:$I))</f>
        <v>-1898</v>
      </c>
      <c r="G120" s="26">
        <f>SUMPRODUCT((Feuil1!$C:$C&gt;=DATEVALUE("01/12/2016"))*((Feuil1!$C:$C&lt;=DATEVALUE("31/12/2016"))*(Feuil1!$A:$A=$A120)*Feuil1!$I:$I))</f>
        <v>-174</v>
      </c>
      <c r="H120" s="26">
        <f>SUMPRODUCT((Feuil1!$C:$C&gt;=DATEVALUE("01/01/2017"))*((Feuil1!$C:$C&lt;=DATEVALUE("31/01/2017"))*(Feuil1!$A:$A=$A120)*Feuil1!$I:$I))</f>
        <v>-390</v>
      </c>
      <c r="I120" s="26">
        <f>SUMPRODUCT((Feuil1!$C:$C&gt;=DATEVALUE("01/02/2017"))*((Feuil1!$C:$C&lt;=DATEVALUE("28/02/2017"))*(Feuil1!$A:$A=$A120)*Feuil1!$I:$I))</f>
        <v>-55</v>
      </c>
      <c r="J120" s="26">
        <f>SUMPRODUCT((Feuil1!$C:$C&gt;=DATEVALUE("01/03/2017"))*((Feuil1!$C:$C&lt;=DATEVALUE("31/03/2017"))*(Feuil1!$A:$A=$A120)*Feuil1!$I:$I))</f>
        <v>0</v>
      </c>
      <c r="K120" s="26">
        <f>SUMPRODUCT((Feuil1!$C:$C&gt;=DATEVALUE("01/04/2017"))*((Feuil1!$C:$C&lt;=DATEVALUE("30/04/2017"))*(Feuil1!$A:$A=$A120)*Feuil1!$I:$I))</f>
        <v>-58</v>
      </c>
      <c r="L120" s="26">
        <f>SUMPRODUCT((Feuil1!$C:$C&gt;=DATEVALUE("01/05/2017"))*((Feuil1!$C:$C&lt;=DATEVALUE("31/05/2017"))*(Feuil1!$A:$A=$A120)*Feuil1!$I:$I))</f>
        <v>-81</v>
      </c>
      <c r="M120" s="26">
        <f>SUMPRODUCT((Feuil1!$C:$C&gt;=DATEVALUE("01/06/2017"))*((Feuil1!$C:$C&lt;=DATEVALUE("30/06/2017"))*(Feuil1!$A:$A=$A120)*Feuil1!$I:$I))</f>
        <v>0</v>
      </c>
      <c r="N120" s="26">
        <f>SUMPRODUCT((Feuil1!$C:$C&gt;=DATEVALUE("01/07/2017"))*((Feuil1!$C:$C&lt;=DATEVALUE("31/07/2017"))*(Feuil1!$A:$A=$A120)*Feuil1!$I:$I))</f>
        <v>-70</v>
      </c>
      <c r="O120" s="26">
        <f>SUMPRODUCT((Feuil1!$C:$C&gt;=DATEVALUE("01/08/2017"))*((Feuil1!$C:$C&lt;=DATEVALUE("31/08/2017"))*(Feuil1!$A:$A=$A120)*Feuil1!$I:$I))</f>
        <v>-69</v>
      </c>
    </row>
    <row r="121" spans="1:15">
      <c r="A121" s="28">
        <v>620120</v>
      </c>
      <c r="B121" s="22" t="s">
        <v>160</v>
      </c>
      <c r="C121" s="22"/>
      <c r="D121" s="26">
        <f>SUMPRODUCT((Feuil1!$C:$C&gt;=DATEVALUE("01/09/2016"))*((Feuil1!$C:$C&lt;=DATEVALUE("30/09/2016"))*(Feuil1!$A:$A=$A121)*Feuil1!$I:$I))</f>
        <v>0</v>
      </c>
      <c r="E121" s="26">
        <f>SUMPRODUCT((Feuil1!$C:$C&gt;=DATEVALUE("01/10/2016"))*((Feuil1!$C:$C&lt;=DATEVALUE("31/10/2016"))*(Feuil1!$A:$A=$A121)*Feuil1!$I:$I))</f>
        <v>0</v>
      </c>
      <c r="F121" s="26">
        <f>SUMPRODUCT((Feuil1!$C:$C&gt;=DATEVALUE("01/11/2016"))*((Feuil1!$C:$C&lt;=DATEVALUE("30/11/2016"))*(Feuil1!$A:$A=$A121)*Feuil1!$I:$I))</f>
        <v>0</v>
      </c>
      <c r="G121" s="26">
        <f>SUMPRODUCT((Feuil1!$C:$C&gt;=DATEVALUE("01/12/2016"))*((Feuil1!$C:$C&lt;=DATEVALUE("31/12/2016"))*(Feuil1!$A:$A=$A121)*Feuil1!$I:$I))</f>
        <v>0</v>
      </c>
      <c r="H121" s="26">
        <f>SUMPRODUCT((Feuil1!$C:$C&gt;=DATEVALUE("01/01/2017"))*((Feuil1!$C:$C&lt;=DATEVALUE("31/01/2017"))*(Feuil1!$A:$A=$A121)*Feuil1!$I:$I))</f>
        <v>0</v>
      </c>
      <c r="I121" s="26">
        <f>SUMPRODUCT((Feuil1!$C:$C&gt;=DATEVALUE("01/02/2017"))*((Feuil1!$C:$C&lt;=DATEVALUE("28/02/2017"))*(Feuil1!$A:$A=$A121)*Feuil1!$I:$I))</f>
        <v>0</v>
      </c>
      <c r="J121" s="26">
        <f>SUMPRODUCT((Feuil1!$C:$C&gt;=DATEVALUE("01/03/2017"))*((Feuil1!$C:$C&lt;=DATEVALUE("31/03/2017"))*(Feuil1!$A:$A=$A121)*Feuil1!$I:$I))</f>
        <v>0</v>
      </c>
      <c r="K121" s="26">
        <f>SUMPRODUCT((Feuil1!$C:$C&gt;=DATEVALUE("01/04/2017"))*((Feuil1!$C:$C&lt;=DATEVALUE("30/04/2017"))*(Feuil1!$A:$A=$A121)*Feuil1!$I:$I))</f>
        <v>0</v>
      </c>
      <c r="L121" s="26">
        <f>SUMPRODUCT((Feuil1!$C:$C&gt;=DATEVALUE("01/05/2017"))*((Feuil1!$C:$C&lt;=DATEVALUE("31/05/2017"))*(Feuil1!$A:$A=$A121)*Feuil1!$I:$I))</f>
        <v>0</v>
      </c>
      <c r="M121" s="26">
        <f>SUMPRODUCT((Feuil1!$C:$C&gt;=DATEVALUE("01/06/2017"))*((Feuil1!$C:$C&lt;=DATEVALUE("30/06/2017"))*(Feuil1!$A:$A=$A121)*Feuil1!$I:$I))</f>
        <v>0</v>
      </c>
      <c r="N121" s="26">
        <f>SUMPRODUCT((Feuil1!$C:$C&gt;=DATEVALUE("01/07/2017"))*((Feuil1!$C:$C&lt;=DATEVALUE("31/07/2017"))*(Feuil1!$A:$A=$A121)*Feuil1!$I:$I))</f>
        <v>0</v>
      </c>
      <c r="O121" s="26">
        <f>SUMPRODUCT((Feuil1!$C:$C&gt;=DATEVALUE("01/08/2017"))*((Feuil1!$C:$C&lt;=DATEVALUE("31/08/2017"))*(Feuil1!$A:$A=$A121)*Feuil1!$I:$I))</f>
        <v>-1026</v>
      </c>
    </row>
    <row r="122" spans="1:15">
      <c r="A122" s="28">
        <v>621110</v>
      </c>
      <c r="B122" s="22" t="s">
        <v>161</v>
      </c>
      <c r="C122" s="22"/>
      <c r="D122" s="26">
        <f>SUMPRODUCT((Feuil1!$C:$C&gt;=DATEVALUE("01/09/2016"))*((Feuil1!$C:$C&lt;=DATEVALUE("30/09/2016"))*(Feuil1!$A:$A=$A122)*Feuil1!$I:$I))</f>
        <v>0</v>
      </c>
      <c r="E122" s="26">
        <f>SUMPRODUCT((Feuil1!$C:$C&gt;=DATEVALUE("01/10/2016"))*((Feuil1!$C:$C&lt;=DATEVALUE("31/10/2016"))*(Feuil1!$A:$A=$A122)*Feuil1!$I:$I))</f>
        <v>0</v>
      </c>
      <c r="F122" s="26">
        <f>SUMPRODUCT((Feuil1!$C:$C&gt;=DATEVALUE("01/11/2016"))*((Feuil1!$C:$C&lt;=DATEVALUE("30/11/2016"))*(Feuil1!$A:$A=$A122)*Feuil1!$I:$I))</f>
        <v>0</v>
      </c>
      <c r="G122" s="26">
        <f>SUMPRODUCT((Feuil1!$C:$C&gt;=DATEVALUE("01/12/2016"))*((Feuil1!$C:$C&lt;=DATEVALUE("31/12/2016"))*(Feuil1!$A:$A=$A122)*Feuil1!$I:$I))</f>
        <v>0</v>
      </c>
      <c r="H122" s="26">
        <f>SUMPRODUCT((Feuil1!$C:$C&gt;=DATEVALUE("01/01/2017"))*((Feuil1!$C:$C&lt;=DATEVALUE("31/01/2017"))*(Feuil1!$A:$A=$A122)*Feuil1!$I:$I))</f>
        <v>0</v>
      </c>
      <c r="I122" s="26">
        <f>SUMPRODUCT((Feuil1!$C:$C&gt;=DATEVALUE("01/02/2017"))*((Feuil1!$C:$C&lt;=DATEVALUE("28/02/2017"))*(Feuil1!$A:$A=$A122)*Feuil1!$I:$I))</f>
        <v>0</v>
      </c>
      <c r="J122" s="26">
        <f>SUMPRODUCT((Feuil1!$C:$C&gt;=DATEVALUE("01/03/2017"))*((Feuil1!$C:$C&lt;=DATEVALUE("31/03/2017"))*(Feuil1!$A:$A=$A122)*Feuil1!$I:$I))</f>
        <v>0</v>
      </c>
      <c r="K122" s="26">
        <f>SUMPRODUCT((Feuil1!$C:$C&gt;=DATEVALUE("01/04/2017"))*((Feuil1!$C:$C&lt;=DATEVALUE("30/04/2017"))*(Feuil1!$A:$A=$A122)*Feuil1!$I:$I))</f>
        <v>0</v>
      </c>
      <c r="L122" s="26">
        <f>SUMPRODUCT((Feuil1!$C:$C&gt;=DATEVALUE("01/05/2017"))*((Feuil1!$C:$C&lt;=DATEVALUE("31/05/2017"))*(Feuil1!$A:$A=$A122)*Feuil1!$I:$I))</f>
        <v>0</v>
      </c>
      <c r="M122" s="26">
        <f>SUMPRODUCT((Feuil1!$C:$C&gt;=DATEVALUE("01/06/2017"))*((Feuil1!$C:$C&lt;=DATEVALUE("30/06/2017"))*(Feuil1!$A:$A=$A122)*Feuil1!$I:$I))</f>
        <v>0</v>
      </c>
      <c r="N122" s="26">
        <f>SUMPRODUCT((Feuil1!$C:$C&gt;=DATEVALUE("01/07/2017"))*((Feuil1!$C:$C&lt;=DATEVALUE("31/07/2017"))*(Feuil1!$A:$A=$A122)*Feuil1!$I:$I))</f>
        <v>0</v>
      </c>
      <c r="O122" s="26">
        <f>SUMPRODUCT((Feuil1!$C:$C&gt;=DATEVALUE("01/08/2017"))*((Feuil1!$C:$C&lt;=DATEVALUE("31/08/2017"))*(Feuil1!$A:$A=$A122)*Feuil1!$I:$I))</f>
        <v>0</v>
      </c>
    </row>
    <row r="123" spans="1:15">
      <c r="A123" s="28">
        <v>621130</v>
      </c>
      <c r="B123" s="22" t="s">
        <v>163</v>
      </c>
      <c r="C123" s="22"/>
      <c r="D123" s="26">
        <f>SUMPRODUCT((Feuil1!$C:$C&gt;=DATEVALUE("01/09/2016"))*((Feuil1!$C:$C&lt;=DATEVALUE("30/09/2016"))*(Feuil1!$A:$A=$A123)*Feuil1!$I:$I))</f>
        <v>0</v>
      </c>
      <c r="E123" s="26">
        <f>SUMPRODUCT((Feuil1!$C:$C&gt;=DATEVALUE("01/10/2016"))*((Feuil1!$C:$C&lt;=DATEVALUE("31/10/2016"))*(Feuil1!$A:$A=$A123)*Feuil1!$I:$I))</f>
        <v>0</v>
      </c>
      <c r="F123" s="26">
        <f>SUMPRODUCT((Feuil1!$C:$C&gt;=DATEVALUE("01/11/2016"))*((Feuil1!$C:$C&lt;=DATEVALUE("30/11/2016"))*(Feuil1!$A:$A=$A123)*Feuil1!$I:$I))</f>
        <v>0</v>
      </c>
      <c r="G123" s="26">
        <f>SUMPRODUCT((Feuil1!$C:$C&gt;=DATEVALUE("01/12/2016"))*((Feuil1!$C:$C&lt;=DATEVALUE("31/12/2016"))*(Feuil1!$A:$A=$A123)*Feuil1!$I:$I))</f>
        <v>0</v>
      </c>
      <c r="H123" s="26">
        <f>SUMPRODUCT((Feuil1!$C:$C&gt;=DATEVALUE("01/01/2017"))*((Feuil1!$C:$C&lt;=DATEVALUE("31/01/2017"))*(Feuil1!$A:$A=$A123)*Feuil1!$I:$I))</f>
        <v>0</v>
      </c>
      <c r="I123" s="26">
        <f>SUMPRODUCT((Feuil1!$C:$C&gt;=DATEVALUE("01/02/2017"))*((Feuil1!$C:$C&lt;=DATEVALUE("28/02/2017"))*(Feuil1!$A:$A=$A123)*Feuil1!$I:$I))</f>
        <v>0</v>
      </c>
      <c r="J123" s="26">
        <f>SUMPRODUCT((Feuil1!$C:$C&gt;=DATEVALUE("01/03/2017"))*((Feuil1!$C:$C&lt;=DATEVALUE("31/03/2017"))*(Feuil1!$A:$A=$A123)*Feuil1!$I:$I))</f>
        <v>0</v>
      </c>
      <c r="K123" s="26">
        <f>SUMPRODUCT((Feuil1!$C:$C&gt;=DATEVALUE("01/04/2017"))*((Feuil1!$C:$C&lt;=DATEVALUE("30/04/2017"))*(Feuil1!$A:$A=$A123)*Feuil1!$I:$I))</f>
        <v>0</v>
      </c>
      <c r="L123" s="26">
        <f>SUMPRODUCT((Feuil1!$C:$C&gt;=DATEVALUE("01/05/2017"))*((Feuil1!$C:$C&lt;=DATEVALUE("31/05/2017"))*(Feuil1!$A:$A=$A123)*Feuil1!$I:$I))</f>
        <v>-90</v>
      </c>
      <c r="M123" s="26">
        <f>SUMPRODUCT((Feuil1!$C:$C&gt;=DATEVALUE("01/06/2017"))*((Feuil1!$C:$C&lt;=DATEVALUE("30/06/2017"))*(Feuil1!$A:$A=$A123)*Feuil1!$I:$I))</f>
        <v>0</v>
      </c>
      <c r="N123" s="26">
        <f>SUMPRODUCT((Feuil1!$C:$C&gt;=DATEVALUE("01/07/2017"))*((Feuil1!$C:$C&lt;=DATEVALUE("31/07/2017"))*(Feuil1!$A:$A=$A123)*Feuil1!$I:$I))</f>
        <v>0</v>
      </c>
      <c r="O123" s="26">
        <f>SUMPRODUCT((Feuil1!$C:$C&gt;=DATEVALUE("01/08/2017"))*((Feuil1!$C:$C&lt;=DATEVALUE("31/08/2017"))*(Feuil1!$A:$A=$A123)*Feuil1!$I:$I))</f>
        <v>0</v>
      </c>
    </row>
    <row r="124" spans="1:15">
      <c r="A124" s="28"/>
      <c r="B124" s="22"/>
      <c r="C124" s="22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</row>
    <row r="125" spans="1:15">
      <c r="A125" s="50" t="s">
        <v>158</v>
      </c>
      <c r="D125" s="36">
        <f>SUM(D120:D124)</f>
        <v>0</v>
      </c>
      <c r="E125" s="36">
        <f t="shared" ref="E125:O125" si="10">SUM(E120:E124)</f>
        <v>-6743</v>
      </c>
      <c r="F125" s="36">
        <f t="shared" si="10"/>
        <v>-1898</v>
      </c>
      <c r="G125" s="36">
        <f t="shared" si="10"/>
        <v>-174</v>
      </c>
      <c r="H125" s="36">
        <f t="shared" si="10"/>
        <v>-390</v>
      </c>
      <c r="I125" s="36">
        <f t="shared" si="10"/>
        <v>-55</v>
      </c>
      <c r="J125" s="36">
        <f t="shared" si="10"/>
        <v>0</v>
      </c>
      <c r="K125" s="36">
        <f t="shared" si="10"/>
        <v>-58</v>
      </c>
      <c r="L125" s="36">
        <f t="shared" si="10"/>
        <v>-171</v>
      </c>
      <c r="M125" s="36">
        <f t="shared" si="10"/>
        <v>0</v>
      </c>
      <c r="N125" s="36">
        <f t="shared" si="10"/>
        <v>-70</v>
      </c>
      <c r="O125" s="36">
        <f t="shared" si="10"/>
        <v>-1095</v>
      </c>
    </row>
    <row r="126" spans="1:15">
      <c r="A126" s="44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</row>
    <row r="127" spans="1:15">
      <c r="A127" s="28">
        <v>622110</v>
      </c>
      <c r="B127" s="22" t="s">
        <v>165</v>
      </c>
      <c r="C127" s="22"/>
      <c r="D127" s="26">
        <f>SUMPRODUCT((Feuil1!$C:$C&gt;=DATEVALUE("01/09/2016"))*((Feuil1!$C:$C&lt;=DATEVALUE("30/09/2016"))*(Feuil1!$A:$A=$A127)*Feuil1!$I:$I))</f>
        <v>-152</v>
      </c>
      <c r="E127" s="26">
        <f>SUMPRODUCT((Feuil1!$C:$C&gt;=DATEVALUE("01/10/2016"))*((Feuil1!$C:$C&lt;=DATEVALUE("31/10/2016"))*(Feuil1!$A:$A=$A127)*Feuil1!$I:$I))</f>
        <v>-276</v>
      </c>
      <c r="F127" s="26">
        <f>SUMPRODUCT((Feuil1!$C:$C&gt;=DATEVALUE("01/11/2016"))*((Feuil1!$C:$C&lt;=DATEVALUE("30/11/2016"))*(Feuil1!$A:$A=$A127)*Feuil1!$I:$I))</f>
        <v>-132</v>
      </c>
      <c r="G127" s="26">
        <f>SUMPRODUCT((Feuil1!$C:$C&gt;=DATEVALUE("01/12/2016"))*((Feuil1!$C:$C&lt;=DATEVALUE("31/12/2016"))*(Feuil1!$A:$A=$A127)*Feuil1!$I:$I))</f>
        <v>-92</v>
      </c>
      <c r="H127" s="26">
        <f>SUMPRODUCT((Feuil1!$C:$C&gt;=DATEVALUE("01/01/2017"))*((Feuil1!$C:$C&lt;=DATEVALUE("31/01/2017"))*(Feuil1!$A:$A=$A127)*Feuil1!$I:$I))</f>
        <v>-92</v>
      </c>
      <c r="I127" s="26">
        <f>SUMPRODUCT((Feuil1!$C:$C&gt;=DATEVALUE("01/02/2017"))*((Feuil1!$C:$C&lt;=DATEVALUE("28/02/2017"))*(Feuil1!$A:$A=$A127)*Feuil1!$I:$I))</f>
        <v>-157</v>
      </c>
      <c r="J127" s="26">
        <f>SUMPRODUCT((Feuil1!$C:$C&gt;=DATEVALUE("01/03/2017"))*((Feuil1!$C:$C&lt;=DATEVALUE("31/03/2017"))*(Feuil1!$A:$A=$A127)*Feuil1!$I:$I))</f>
        <v>-138</v>
      </c>
      <c r="K127" s="26">
        <f>SUMPRODUCT((Feuil1!$C:$C&gt;=DATEVALUE("01/04/2017"))*((Feuil1!$C:$C&lt;=DATEVALUE("30/04/2017"))*(Feuil1!$A:$A=$A127)*Feuil1!$I:$I))</f>
        <v>-132</v>
      </c>
      <c r="L127" s="26">
        <f>SUMPRODUCT((Feuil1!$C:$C&gt;=DATEVALUE("01/05/2017"))*((Feuil1!$C:$C&lt;=DATEVALUE("31/05/2017"))*(Feuil1!$A:$A=$A127)*Feuil1!$I:$I))</f>
        <v>-440</v>
      </c>
      <c r="M127" s="26">
        <f>SUMPRODUCT((Feuil1!$C:$C&gt;=DATEVALUE("01/06/2017"))*((Feuil1!$C:$C&lt;=DATEVALUE("30/06/2017"))*(Feuil1!$A:$A=$A127)*Feuil1!$I:$I))</f>
        <v>-48</v>
      </c>
      <c r="N127" s="26">
        <f>SUMPRODUCT((Feuil1!$C:$C&gt;=DATEVALUE("01/07/2017"))*((Feuil1!$C:$C&lt;=DATEVALUE("31/07/2017"))*(Feuil1!$A:$A=$A127)*Feuil1!$I:$I))</f>
        <v>0</v>
      </c>
      <c r="O127" s="26">
        <f>SUMPRODUCT((Feuil1!$C:$C&gt;=DATEVALUE("01/08/2017"))*((Feuil1!$C:$C&lt;=DATEVALUE("31/08/2017"))*(Feuil1!$A:$A=$A127)*Feuil1!$I:$I))</f>
        <v>0</v>
      </c>
    </row>
    <row r="128" spans="1:15">
      <c r="A128" s="44">
        <v>622120</v>
      </c>
      <c r="B128" t="s">
        <v>166</v>
      </c>
      <c r="D128" s="26">
        <f>SUMPRODUCT((Feuil1!$C:$C&gt;=DATEVALUE("01/09/2016"))*((Feuil1!$C:$C&lt;=DATEVALUE("30/09/2016"))*(Feuil1!$A:$A=$A128)*Feuil1!$I:$I))</f>
        <v>0</v>
      </c>
      <c r="E128" s="26">
        <f>SUMPRODUCT((Feuil1!$C:$C&gt;=DATEVALUE("01/10/2016"))*((Feuil1!$C:$C&lt;=DATEVALUE("31/10/2016"))*(Feuil1!$A:$A=$A128)*Feuil1!$I:$I))</f>
        <v>0</v>
      </c>
      <c r="F128" s="26">
        <f>SUMPRODUCT((Feuil1!$C:$C&gt;=DATEVALUE("01/11/2016"))*((Feuil1!$C:$C&lt;=DATEVALUE("30/11/2016"))*(Feuil1!$A:$A=$A128)*Feuil1!$I:$I))</f>
        <v>0</v>
      </c>
      <c r="G128" s="26">
        <f>SUMPRODUCT((Feuil1!$C:$C&gt;=DATEVALUE("01/12/2016"))*((Feuil1!$C:$C&lt;=DATEVALUE("31/12/2016"))*(Feuil1!$A:$A=$A128)*Feuil1!$I:$I))</f>
        <v>0</v>
      </c>
      <c r="H128" s="26">
        <f>SUMPRODUCT((Feuil1!$C:$C&gt;=DATEVALUE("01/01/2017"))*((Feuil1!$C:$C&lt;=DATEVALUE("31/01/2017"))*(Feuil1!$A:$A=$A128)*Feuil1!$I:$I))</f>
        <v>0</v>
      </c>
      <c r="I128" s="26">
        <f>SUMPRODUCT((Feuil1!$C:$C&gt;=DATEVALUE("01/02/2017"))*((Feuil1!$C:$C&lt;=DATEVALUE("28/02/2017"))*(Feuil1!$A:$A=$A128)*Feuil1!$I:$I))</f>
        <v>0</v>
      </c>
      <c r="J128" s="26">
        <f>SUMPRODUCT((Feuil1!$C:$C&gt;=DATEVALUE("01/03/2017"))*((Feuil1!$C:$C&lt;=DATEVALUE("31/03/2017"))*(Feuil1!$A:$A=$A128)*Feuil1!$I:$I))</f>
        <v>0</v>
      </c>
      <c r="K128" s="26">
        <f>SUMPRODUCT((Feuil1!$C:$C&gt;=DATEVALUE("01/04/2017"))*((Feuil1!$C:$C&lt;=DATEVALUE("30/04/2017"))*(Feuil1!$A:$A=$A128)*Feuil1!$I:$I))</f>
        <v>-300</v>
      </c>
      <c r="L128" s="26">
        <f>SUMPRODUCT((Feuil1!$C:$C&gt;=DATEVALUE("01/05/2017"))*((Feuil1!$C:$C&lt;=DATEVALUE("31/05/2017"))*(Feuil1!$A:$A=$A128)*Feuil1!$I:$I))</f>
        <v>-150</v>
      </c>
      <c r="M128" s="26">
        <f>SUMPRODUCT((Feuil1!$C:$C&gt;=DATEVALUE("01/06/2017"))*((Feuil1!$C:$C&lt;=DATEVALUE("30/06/2017"))*(Feuil1!$A:$A=$A128)*Feuil1!$I:$I))</f>
        <v>0</v>
      </c>
      <c r="N128" s="26">
        <f>SUMPRODUCT((Feuil1!$C:$C&gt;=DATEVALUE("01/07/2017"))*((Feuil1!$C:$C&lt;=DATEVALUE("31/07/2017"))*(Feuil1!$A:$A=$A128)*Feuil1!$I:$I))</f>
        <v>0</v>
      </c>
      <c r="O128" s="26">
        <f>SUMPRODUCT((Feuil1!$C:$C&gt;=DATEVALUE("01/08/2017"))*((Feuil1!$C:$C&lt;=DATEVALUE("31/08/2017"))*(Feuil1!$A:$A=$A128)*Feuil1!$I:$I))</f>
        <v>0</v>
      </c>
    </row>
    <row r="129" spans="1:15">
      <c r="A129" s="28">
        <v>622130</v>
      </c>
      <c r="B129" s="22" t="s">
        <v>167</v>
      </c>
      <c r="C129" s="22"/>
      <c r="D129" s="26">
        <f>SUMPRODUCT((Feuil1!$C:$C&gt;=DATEVALUE("01/09/2016"))*((Feuil1!$C:$C&lt;=DATEVALUE("30/09/2016"))*(Feuil1!$A:$A=$A129)*Feuil1!$I:$I))</f>
        <v>0</v>
      </c>
      <c r="E129" s="26">
        <f>SUMPRODUCT((Feuil1!$C:$C&gt;=DATEVALUE("01/10/2016"))*((Feuil1!$C:$C&lt;=DATEVALUE("31/10/2016"))*(Feuil1!$A:$A=$A129)*Feuil1!$I:$I))</f>
        <v>-225</v>
      </c>
      <c r="F129" s="26">
        <f>SUMPRODUCT((Feuil1!$C:$C&gt;=DATEVALUE("01/11/2016"))*((Feuil1!$C:$C&lt;=DATEVALUE("30/11/2016"))*(Feuil1!$A:$A=$A129)*Feuil1!$I:$I))</f>
        <v>0</v>
      </c>
      <c r="G129" s="26">
        <f>SUMPRODUCT((Feuil1!$C:$C&gt;=DATEVALUE("01/12/2016"))*((Feuil1!$C:$C&lt;=DATEVALUE("31/12/2016"))*(Feuil1!$A:$A=$A129)*Feuil1!$I:$I))</f>
        <v>0</v>
      </c>
      <c r="H129" s="26">
        <f>SUMPRODUCT((Feuil1!$C:$C&gt;=DATEVALUE("01/01/2017"))*((Feuil1!$C:$C&lt;=DATEVALUE("31/01/2017"))*(Feuil1!$A:$A=$A129)*Feuil1!$I:$I))</f>
        <v>0</v>
      </c>
      <c r="I129" s="26">
        <f>SUMPRODUCT((Feuil1!$C:$C&gt;=DATEVALUE("01/02/2017"))*((Feuil1!$C:$C&lt;=DATEVALUE("28/02/2017"))*(Feuil1!$A:$A=$A129)*Feuil1!$I:$I))</f>
        <v>0</v>
      </c>
      <c r="J129" s="26">
        <f>SUMPRODUCT((Feuil1!$C:$C&gt;=DATEVALUE("01/03/2017"))*((Feuil1!$C:$C&lt;=DATEVALUE("31/03/2017"))*(Feuil1!$A:$A=$A129)*Feuil1!$I:$I))</f>
        <v>0</v>
      </c>
      <c r="K129" s="26">
        <f>SUMPRODUCT((Feuil1!$C:$C&gt;=DATEVALUE("01/04/2017"))*((Feuil1!$C:$C&lt;=DATEVALUE("30/04/2017"))*(Feuil1!$A:$A=$A129)*Feuil1!$I:$I))</f>
        <v>0</v>
      </c>
      <c r="L129" s="26">
        <f>SUMPRODUCT((Feuil1!$C:$C&gt;=DATEVALUE("01/05/2017"))*((Feuil1!$C:$C&lt;=DATEVALUE("31/05/2017"))*(Feuil1!$A:$A=$A129)*Feuil1!$I:$I))</f>
        <v>0</v>
      </c>
      <c r="M129" s="26">
        <f>SUMPRODUCT((Feuil1!$C:$C&gt;=DATEVALUE("01/06/2017"))*((Feuil1!$C:$C&lt;=DATEVALUE("30/06/2017"))*(Feuil1!$A:$A=$A129)*Feuil1!$I:$I))</f>
        <v>0</v>
      </c>
      <c r="N129" s="26">
        <f>SUMPRODUCT((Feuil1!$C:$C&gt;=DATEVALUE("01/07/2017"))*((Feuil1!$C:$C&lt;=DATEVALUE("31/07/2017"))*(Feuil1!$A:$A=$A129)*Feuil1!$I:$I))</f>
        <v>0</v>
      </c>
      <c r="O129" s="26">
        <f>SUMPRODUCT((Feuil1!$C:$C&gt;=DATEVALUE("01/08/2017"))*((Feuil1!$C:$C&lt;=DATEVALUE("31/08/2017"))*(Feuil1!$A:$A=$A129)*Feuil1!$I:$I))</f>
        <v>0</v>
      </c>
    </row>
    <row r="130" spans="1:15">
      <c r="A130" s="28"/>
      <c r="B130" s="22"/>
      <c r="C130" s="22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</row>
    <row r="131" spans="1:15">
      <c r="A131" s="48" t="s">
        <v>164</v>
      </c>
      <c r="D131" s="36">
        <f>SUM(D127:D130)</f>
        <v>-152</v>
      </c>
      <c r="E131" s="36">
        <f t="shared" ref="E131:O131" si="11">SUM(E127:E130)</f>
        <v>-501</v>
      </c>
      <c r="F131" s="36">
        <f t="shared" si="11"/>
        <v>-132</v>
      </c>
      <c r="G131" s="36">
        <f t="shared" si="11"/>
        <v>-92</v>
      </c>
      <c r="H131" s="36">
        <f t="shared" si="11"/>
        <v>-92</v>
      </c>
      <c r="I131" s="36">
        <f t="shared" si="11"/>
        <v>-157</v>
      </c>
      <c r="J131" s="36">
        <f t="shared" si="11"/>
        <v>-138</v>
      </c>
      <c r="K131" s="36">
        <f t="shared" si="11"/>
        <v>-432</v>
      </c>
      <c r="L131" s="36">
        <f t="shared" si="11"/>
        <v>-590</v>
      </c>
      <c r="M131" s="36">
        <f t="shared" si="11"/>
        <v>-48</v>
      </c>
      <c r="N131" s="36">
        <f t="shared" si="11"/>
        <v>0</v>
      </c>
      <c r="O131" s="36">
        <f t="shared" si="11"/>
        <v>0</v>
      </c>
    </row>
    <row r="132" spans="1:15">
      <c r="A132" s="44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</row>
    <row r="133" spans="1:15">
      <c r="A133" s="28">
        <v>623110</v>
      </c>
      <c r="B133" s="22" t="s">
        <v>169</v>
      </c>
      <c r="C133" s="22"/>
      <c r="D133" s="26">
        <f>SUMPRODUCT((Feuil1!$C:$C&gt;=DATEVALUE("01/09/2016"))*((Feuil1!$C:$C&lt;=DATEVALUE("30/09/2016"))*(Feuil1!$A:$A=$A133)*Feuil1!$I:$I))</f>
        <v>0</v>
      </c>
      <c r="E133" s="26">
        <f>SUMPRODUCT((Feuil1!$C:$C&gt;=DATEVALUE("01/10/2016"))*((Feuil1!$C:$C&lt;=DATEVALUE("31/10/2016"))*(Feuil1!$A:$A=$A133)*Feuil1!$I:$I))</f>
        <v>0</v>
      </c>
      <c r="F133" s="26">
        <f>SUMPRODUCT((Feuil1!$C:$C&gt;=DATEVALUE("01/11/2016"))*((Feuil1!$C:$C&lt;=DATEVALUE("30/11/2016"))*(Feuil1!$A:$A=$A133)*Feuil1!$I:$I))</f>
        <v>0</v>
      </c>
      <c r="G133" s="26">
        <f>SUMPRODUCT((Feuil1!$C:$C&gt;=DATEVALUE("01/12/2016"))*((Feuil1!$C:$C&lt;=DATEVALUE("31/12/2016"))*(Feuil1!$A:$A=$A133)*Feuil1!$I:$I))</f>
        <v>0</v>
      </c>
      <c r="H133" s="26">
        <f>SUMPRODUCT((Feuil1!$C:$C&gt;=DATEVALUE("01/01/2017"))*((Feuil1!$C:$C&lt;=DATEVALUE("31/01/2017"))*(Feuil1!$A:$A=$A133)*Feuil1!$I:$I))</f>
        <v>0</v>
      </c>
      <c r="I133" s="26">
        <f>SUMPRODUCT((Feuil1!$C:$C&gt;=DATEVALUE("01/02/2017"))*((Feuil1!$C:$C&lt;=DATEVALUE("28/02/2017"))*(Feuil1!$A:$A=$A133)*Feuil1!$I:$I))</f>
        <v>0</v>
      </c>
      <c r="J133" s="26">
        <f>SUMPRODUCT((Feuil1!$C:$C&gt;=DATEVALUE("01/03/2017"))*((Feuil1!$C:$C&lt;=DATEVALUE("31/03/2017"))*(Feuil1!$A:$A=$A133)*Feuil1!$I:$I))</f>
        <v>0</v>
      </c>
      <c r="K133" s="26">
        <f>SUMPRODUCT((Feuil1!$C:$C&gt;=DATEVALUE("01/04/2017"))*((Feuil1!$C:$C&lt;=DATEVALUE("30/04/2017"))*(Feuil1!$A:$A=$A133)*Feuil1!$I:$I))</f>
        <v>-529</v>
      </c>
      <c r="L133" s="26">
        <f>SUMPRODUCT((Feuil1!$C:$C&gt;=DATEVALUE("01/05/2017"))*((Feuil1!$C:$C&lt;=DATEVALUE("31/05/2017"))*(Feuil1!$A:$A=$A133)*Feuil1!$I:$I))</f>
        <v>0</v>
      </c>
      <c r="M133" s="26">
        <f>SUMPRODUCT((Feuil1!$C:$C&gt;=DATEVALUE("01/06/2017"))*((Feuil1!$C:$C&lt;=DATEVALUE("30/06/2017"))*(Feuil1!$A:$A=$A133)*Feuil1!$I:$I))</f>
        <v>0</v>
      </c>
      <c r="N133" s="26">
        <f>SUMPRODUCT((Feuil1!$C:$C&gt;=DATEVALUE("01/07/2017"))*((Feuil1!$C:$C&lt;=DATEVALUE("31/07/2017"))*(Feuil1!$A:$A=$A133)*Feuil1!$I:$I))</f>
        <v>0</v>
      </c>
      <c r="O133" s="26">
        <f>SUMPRODUCT((Feuil1!$C:$C&gt;=DATEVALUE("01/08/2017"))*((Feuil1!$C:$C&lt;=DATEVALUE("31/08/2017"))*(Feuil1!$A:$A=$A133)*Feuil1!$I:$I))</f>
        <v>0</v>
      </c>
    </row>
    <row r="134" spans="1:15">
      <c r="A134" s="44">
        <v>623120</v>
      </c>
      <c r="B134" t="s">
        <v>170</v>
      </c>
      <c r="D134" s="26">
        <f>SUMPRODUCT((Feuil1!$C:$C&gt;=DATEVALUE("01/09/2016"))*((Feuil1!$C:$C&lt;=DATEVALUE("30/09/2016"))*(Feuil1!$A:$A=$A134)*Feuil1!$I:$I))</f>
        <v>0</v>
      </c>
      <c r="E134" s="26">
        <f>SUMPRODUCT((Feuil1!$C:$C&gt;=DATEVALUE("01/10/2016"))*((Feuil1!$C:$C&lt;=DATEVALUE("31/10/2016"))*(Feuil1!$A:$A=$A134)*Feuil1!$I:$I))</f>
        <v>0</v>
      </c>
      <c r="F134" s="26">
        <f>SUMPRODUCT((Feuil1!$C:$C&gt;=DATEVALUE("01/11/2016"))*((Feuil1!$C:$C&lt;=DATEVALUE("30/11/2016"))*(Feuil1!$A:$A=$A134)*Feuil1!$I:$I))</f>
        <v>0</v>
      </c>
      <c r="G134" s="26">
        <f>SUMPRODUCT((Feuil1!$C:$C&gt;=DATEVALUE("01/12/2016"))*((Feuil1!$C:$C&lt;=DATEVALUE("31/12/2016"))*(Feuil1!$A:$A=$A134)*Feuil1!$I:$I))</f>
        <v>0</v>
      </c>
      <c r="H134" s="26">
        <f>SUMPRODUCT((Feuil1!$C:$C&gt;=DATEVALUE("01/01/2017"))*((Feuil1!$C:$C&lt;=DATEVALUE("31/01/2017"))*(Feuil1!$A:$A=$A134)*Feuil1!$I:$I))</f>
        <v>0</v>
      </c>
      <c r="I134" s="26">
        <f>SUMPRODUCT((Feuil1!$C:$C&gt;=DATEVALUE("01/02/2017"))*((Feuil1!$C:$C&lt;=DATEVALUE("28/02/2017"))*(Feuil1!$A:$A=$A134)*Feuil1!$I:$I))</f>
        <v>0</v>
      </c>
      <c r="J134" s="26">
        <f>SUMPRODUCT((Feuil1!$C:$C&gt;=DATEVALUE("01/03/2017"))*((Feuil1!$C:$C&lt;=DATEVALUE("31/03/2017"))*(Feuil1!$A:$A=$A134)*Feuil1!$I:$I))</f>
        <v>0</v>
      </c>
      <c r="K134" s="26">
        <f>SUMPRODUCT((Feuil1!$C:$C&gt;=DATEVALUE("01/04/2017"))*((Feuil1!$C:$C&lt;=DATEVALUE("30/04/2017"))*(Feuil1!$A:$A=$A134)*Feuil1!$I:$I))</f>
        <v>0</v>
      </c>
      <c r="L134" s="26">
        <f>SUMPRODUCT((Feuil1!$C:$C&gt;=DATEVALUE("01/05/2017"))*((Feuil1!$C:$C&lt;=DATEVALUE("31/05/2017"))*(Feuil1!$A:$A=$A134)*Feuil1!$I:$I))</f>
        <v>0</v>
      </c>
      <c r="M134" s="26">
        <f>SUMPRODUCT((Feuil1!$C:$C&gt;=DATEVALUE("01/06/2017"))*((Feuil1!$C:$C&lt;=DATEVALUE("30/06/2017"))*(Feuil1!$A:$A=$A134)*Feuil1!$I:$I))</f>
        <v>0</v>
      </c>
      <c r="N134" s="26">
        <f>SUMPRODUCT((Feuil1!$C:$C&gt;=DATEVALUE("01/07/2017"))*((Feuil1!$C:$C&lt;=DATEVALUE("31/07/2017"))*(Feuil1!$A:$A=$A134)*Feuil1!$I:$I))</f>
        <v>-75</v>
      </c>
      <c r="O134" s="26">
        <f>SUMPRODUCT((Feuil1!$C:$C&gt;=DATEVALUE("01/08/2017"))*((Feuil1!$C:$C&lt;=DATEVALUE("31/08/2017"))*(Feuil1!$A:$A=$A134)*Feuil1!$I:$I))</f>
        <v>0</v>
      </c>
    </row>
    <row r="135" spans="1:15">
      <c r="A135" s="28">
        <v>623130</v>
      </c>
      <c r="B135" s="22" t="s">
        <v>171</v>
      </c>
      <c r="C135" s="22"/>
      <c r="D135" s="26">
        <f>SUMPRODUCT((Feuil1!$C:$C&gt;=DATEVALUE("01/09/2016"))*((Feuil1!$C:$C&lt;=DATEVALUE("30/09/2016"))*(Feuil1!$A:$A=$A135)*Feuil1!$I:$I))</f>
        <v>0</v>
      </c>
      <c r="E135" s="26">
        <f>SUMPRODUCT((Feuil1!$C:$C&gt;=DATEVALUE("01/10/2016"))*((Feuil1!$C:$C&lt;=DATEVALUE("31/10/2016"))*(Feuil1!$A:$A=$A135)*Feuil1!$I:$I))</f>
        <v>0</v>
      </c>
      <c r="F135" s="26">
        <f>SUMPRODUCT((Feuil1!$C:$C&gt;=DATEVALUE("01/11/2016"))*((Feuil1!$C:$C&lt;=DATEVALUE("30/11/2016"))*(Feuil1!$A:$A=$A135)*Feuil1!$I:$I))</f>
        <v>0</v>
      </c>
      <c r="G135" s="26">
        <f>SUMPRODUCT((Feuil1!$C:$C&gt;=DATEVALUE("01/12/2016"))*((Feuil1!$C:$C&lt;=DATEVALUE("31/12/2016"))*(Feuil1!$A:$A=$A135)*Feuil1!$I:$I))</f>
        <v>0</v>
      </c>
      <c r="H135" s="26">
        <f>SUMPRODUCT((Feuil1!$C:$C&gt;=DATEVALUE("01/01/2017"))*((Feuil1!$C:$C&lt;=DATEVALUE("31/01/2017"))*(Feuil1!$A:$A=$A135)*Feuil1!$I:$I))</f>
        <v>0</v>
      </c>
      <c r="I135" s="26">
        <f>SUMPRODUCT((Feuil1!$C:$C&gt;=DATEVALUE("01/02/2017"))*((Feuil1!$C:$C&lt;=DATEVALUE("28/02/2017"))*(Feuil1!$A:$A=$A135)*Feuil1!$I:$I))</f>
        <v>0</v>
      </c>
      <c r="J135" s="26">
        <f>SUMPRODUCT((Feuil1!$C:$C&gt;=DATEVALUE("01/03/2017"))*((Feuil1!$C:$C&lt;=DATEVALUE("31/03/2017"))*(Feuil1!$A:$A=$A135)*Feuil1!$I:$I))</f>
        <v>0</v>
      </c>
      <c r="K135" s="26">
        <f>SUMPRODUCT((Feuil1!$C:$C&gt;=DATEVALUE("01/04/2017"))*((Feuil1!$C:$C&lt;=DATEVALUE("30/04/2017"))*(Feuil1!$A:$A=$A135)*Feuil1!$I:$I))</f>
        <v>0</v>
      </c>
      <c r="L135" s="26">
        <f>SUMPRODUCT((Feuil1!$C:$C&gt;=DATEVALUE("01/05/2017"))*((Feuil1!$C:$C&lt;=DATEVALUE("31/05/2017"))*(Feuil1!$A:$A=$A135)*Feuil1!$I:$I))</f>
        <v>0</v>
      </c>
      <c r="M135" s="26">
        <f>SUMPRODUCT((Feuil1!$C:$C&gt;=DATEVALUE("01/06/2017"))*((Feuil1!$C:$C&lt;=DATEVALUE("30/06/2017"))*(Feuil1!$A:$A=$A135)*Feuil1!$I:$I))</f>
        <v>0</v>
      </c>
      <c r="N135" s="26">
        <f>SUMPRODUCT((Feuil1!$C:$C&gt;=DATEVALUE("01/07/2017"))*((Feuil1!$C:$C&lt;=DATEVALUE("31/07/2017"))*(Feuil1!$A:$A=$A135)*Feuil1!$I:$I))</f>
        <v>0</v>
      </c>
      <c r="O135" s="26">
        <f>SUMPRODUCT((Feuil1!$C:$C&gt;=DATEVALUE("01/08/2017"))*((Feuil1!$C:$C&lt;=DATEVALUE("31/08/2017"))*(Feuil1!$A:$A=$A135)*Feuil1!$I:$I))</f>
        <v>0</v>
      </c>
    </row>
    <row r="136" spans="1:15">
      <c r="A136" s="44">
        <v>623140</v>
      </c>
      <c r="B136" t="s">
        <v>172</v>
      </c>
      <c r="D136" s="26">
        <f>SUMPRODUCT((Feuil1!$C:$C&gt;=DATEVALUE("01/09/2016"))*((Feuil1!$C:$C&lt;=DATEVALUE("30/09/2016"))*(Feuil1!$A:$A=$A136)*Feuil1!$I:$I))</f>
        <v>0</v>
      </c>
      <c r="E136" s="26">
        <f>SUMPRODUCT((Feuil1!$C:$C&gt;=DATEVALUE("01/10/2016"))*((Feuil1!$C:$C&lt;=DATEVALUE("31/10/2016"))*(Feuil1!$A:$A=$A136)*Feuil1!$I:$I))</f>
        <v>0</v>
      </c>
      <c r="F136" s="26">
        <f>SUMPRODUCT((Feuil1!$C:$C&gt;=DATEVALUE("01/11/2016"))*((Feuil1!$C:$C&lt;=DATEVALUE("30/11/2016"))*(Feuil1!$A:$A=$A136)*Feuil1!$I:$I))</f>
        <v>0</v>
      </c>
      <c r="G136" s="26">
        <f>SUMPRODUCT((Feuil1!$C:$C&gt;=DATEVALUE("01/12/2016"))*((Feuil1!$C:$C&lt;=DATEVALUE("31/12/2016"))*(Feuil1!$A:$A=$A136)*Feuil1!$I:$I))</f>
        <v>0</v>
      </c>
      <c r="H136" s="26">
        <f>SUMPRODUCT((Feuil1!$C:$C&gt;=DATEVALUE("01/01/2017"))*((Feuil1!$C:$C&lt;=DATEVALUE("31/01/2017"))*(Feuil1!$A:$A=$A136)*Feuil1!$I:$I))</f>
        <v>0</v>
      </c>
      <c r="I136" s="26">
        <f>SUMPRODUCT((Feuil1!$C:$C&gt;=DATEVALUE("01/02/2017"))*((Feuil1!$C:$C&lt;=DATEVALUE("28/02/2017"))*(Feuil1!$A:$A=$A136)*Feuil1!$I:$I))</f>
        <v>0</v>
      </c>
      <c r="J136" s="26">
        <f>SUMPRODUCT((Feuil1!$C:$C&gt;=DATEVALUE("01/03/2017"))*((Feuil1!$C:$C&lt;=DATEVALUE("31/03/2017"))*(Feuil1!$A:$A=$A136)*Feuil1!$I:$I))</f>
        <v>0</v>
      </c>
      <c r="K136" s="26">
        <f>SUMPRODUCT((Feuil1!$C:$C&gt;=DATEVALUE("01/04/2017"))*((Feuil1!$C:$C&lt;=DATEVALUE("30/04/2017"))*(Feuil1!$A:$A=$A136)*Feuil1!$I:$I))</f>
        <v>0</v>
      </c>
      <c r="L136" s="26">
        <f>SUMPRODUCT((Feuil1!$C:$C&gt;=DATEVALUE("01/05/2017"))*((Feuil1!$C:$C&lt;=DATEVALUE("31/05/2017"))*(Feuil1!$A:$A=$A136)*Feuil1!$I:$I))</f>
        <v>0</v>
      </c>
      <c r="M136" s="26">
        <f>SUMPRODUCT((Feuil1!$C:$C&gt;=DATEVALUE("01/06/2017"))*((Feuil1!$C:$C&lt;=DATEVALUE("30/06/2017"))*(Feuil1!$A:$A=$A136)*Feuil1!$I:$I))</f>
        <v>0</v>
      </c>
      <c r="N136" s="26">
        <f>SUMPRODUCT((Feuil1!$C:$C&gt;=DATEVALUE("01/07/2017"))*((Feuil1!$C:$C&lt;=DATEVALUE("31/07/2017"))*(Feuil1!$A:$A=$A136)*Feuil1!$I:$I))</f>
        <v>0</v>
      </c>
      <c r="O136" s="26">
        <f>SUMPRODUCT((Feuil1!$C:$C&gt;=DATEVALUE("01/08/2017"))*((Feuil1!$C:$C&lt;=DATEVALUE("31/08/2017"))*(Feuil1!$A:$A=$A136)*Feuil1!$I:$I))</f>
        <v>0</v>
      </c>
    </row>
    <row r="137" spans="1:15">
      <c r="A137" s="28">
        <v>623150</v>
      </c>
      <c r="B137" s="22" t="s">
        <v>173</v>
      </c>
      <c r="C137" s="22"/>
      <c r="D137" s="26">
        <f>SUMPRODUCT((Feuil1!$C:$C&gt;=DATEVALUE("01/09/2016"))*((Feuil1!$C:$C&lt;=DATEVALUE("30/09/2016"))*(Feuil1!$A:$A=$A137)*Feuil1!$I:$I))</f>
        <v>0</v>
      </c>
      <c r="E137" s="26">
        <f>SUMPRODUCT((Feuil1!$C:$C&gt;=DATEVALUE("01/10/2016"))*((Feuil1!$C:$C&lt;=DATEVALUE("31/10/2016"))*(Feuil1!$A:$A=$A137)*Feuil1!$I:$I))</f>
        <v>0</v>
      </c>
      <c r="F137" s="26">
        <f>SUMPRODUCT((Feuil1!$C:$C&gt;=DATEVALUE("01/11/2016"))*((Feuil1!$C:$C&lt;=DATEVALUE("30/11/2016"))*(Feuil1!$A:$A=$A137)*Feuil1!$I:$I))</f>
        <v>0</v>
      </c>
      <c r="G137" s="26">
        <f>SUMPRODUCT((Feuil1!$C:$C&gt;=DATEVALUE("01/12/2016"))*((Feuil1!$C:$C&lt;=DATEVALUE("31/12/2016"))*(Feuil1!$A:$A=$A137)*Feuil1!$I:$I))</f>
        <v>0</v>
      </c>
      <c r="H137" s="26">
        <f>SUMPRODUCT((Feuil1!$C:$C&gt;=DATEVALUE("01/01/2017"))*((Feuil1!$C:$C&lt;=DATEVALUE("31/01/2017"))*(Feuil1!$A:$A=$A137)*Feuil1!$I:$I))</f>
        <v>0</v>
      </c>
      <c r="I137" s="26">
        <f>SUMPRODUCT((Feuil1!$C:$C&gt;=DATEVALUE("01/02/2017"))*((Feuil1!$C:$C&lt;=DATEVALUE("28/02/2017"))*(Feuil1!$A:$A=$A137)*Feuil1!$I:$I))</f>
        <v>0</v>
      </c>
      <c r="J137" s="26">
        <f>SUMPRODUCT((Feuil1!$C:$C&gt;=DATEVALUE("01/03/2017"))*((Feuil1!$C:$C&lt;=DATEVALUE("31/03/2017"))*(Feuil1!$A:$A=$A137)*Feuil1!$I:$I))</f>
        <v>0</v>
      </c>
      <c r="K137" s="26">
        <f>SUMPRODUCT((Feuil1!$C:$C&gt;=DATEVALUE("01/04/2017"))*((Feuil1!$C:$C&lt;=DATEVALUE("30/04/2017"))*(Feuil1!$A:$A=$A137)*Feuil1!$I:$I))</f>
        <v>0</v>
      </c>
      <c r="L137" s="26">
        <f>SUMPRODUCT((Feuil1!$C:$C&gt;=DATEVALUE("01/05/2017"))*((Feuil1!$C:$C&lt;=DATEVALUE("31/05/2017"))*(Feuil1!$A:$A=$A137)*Feuil1!$I:$I))</f>
        <v>0</v>
      </c>
      <c r="M137" s="26">
        <f>SUMPRODUCT((Feuil1!$C:$C&gt;=DATEVALUE("01/06/2017"))*((Feuil1!$C:$C&lt;=DATEVALUE("30/06/2017"))*(Feuil1!$A:$A=$A137)*Feuil1!$I:$I))</f>
        <v>0</v>
      </c>
      <c r="N137" s="26">
        <f>SUMPRODUCT((Feuil1!$C:$C&gt;=DATEVALUE("01/07/2017"))*((Feuil1!$C:$C&lt;=DATEVALUE("31/07/2017"))*(Feuil1!$A:$A=$A137)*Feuil1!$I:$I))</f>
        <v>0</v>
      </c>
      <c r="O137" s="26">
        <f>SUMPRODUCT((Feuil1!$C:$C&gt;=DATEVALUE("01/08/2017"))*((Feuil1!$C:$C&lt;=DATEVALUE("31/08/2017"))*(Feuil1!$A:$A=$A137)*Feuil1!$I:$I))</f>
        <v>0</v>
      </c>
    </row>
    <row r="138" spans="1:15">
      <c r="A138" s="28"/>
      <c r="B138" s="22"/>
      <c r="C138" s="22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</row>
    <row r="139" spans="1:15">
      <c r="A139" s="48" t="s">
        <v>168</v>
      </c>
      <c r="D139" s="36">
        <f>SUM(D133:D138)</f>
        <v>0</v>
      </c>
      <c r="E139" s="36">
        <f t="shared" ref="E139:O139" si="12">SUM(E133:E138)</f>
        <v>0</v>
      </c>
      <c r="F139" s="36">
        <f t="shared" si="12"/>
        <v>0</v>
      </c>
      <c r="G139" s="36">
        <f t="shared" si="12"/>
        <v>0</v>
      </c>
      <c r="H139" s="36">
        <f t="shared" si="12"/>
        <v>0</v>
      </c>
      <c r="I139" s="36">
        <f t="shared" si="12"/>
        <v>0</v>
      </c>
      <c r="J139" s="36">
        <f t="shared" si="12"/>
        <v>0</v>
      </c>
      <c r="K139" s="36">
        <f t="shared" si="12"/>
        <v>-529</v>
      </c>
      <c r="L139" s="36">
        <f t="shared" si="12"/>
        <v>0</v>
      </c>
      <c r="M139" s="36">
        <f t="shared" si="12"/>
        <v>0</v>
      </c>
      <c r="N139" s="36">
        <f t="shared" si="12"/>
        <v>-75</v>
      </c>
      <c r="O139" s="36">
        <f t="shared" si="12"/>
        <v>0</v>
      </c>
    </row>
    <row r="140" spans="1:15">
      <c r="A140" s="44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</row>
    <row r="141" spans="1:15">
      <c r="A141" s="28">
        <v>625110</v>
      </c>
      <c r="B141" s="22" t="s">
        <v>107</v>
      </c>
      <c r="C141" s="22"/>
      <c r="D141" s="26">
        <f>SUMPRODUCT((Feuil1!$C:$C&gt;=DATEVALUE("01/09/2016"))*((Feuil1!$C:$C&lt;=DATEVALUE("30/09/2016"))*(Feuil1!$A:$A=$A141)*Feuil1!$I:$I))</f>
        <v>0</v>
      </c>
      <c r="E141" s="26">
        <f>SUMPRODUCT((Feuil1!$C:$C&gt;=DATEVALUE("01/10/2016"))*((Feuil1!$C:$C&lt;=DATEVALUE("31/10/2016"))*(Feuil1!$A:$A=$A141)*Feuil1!$I:$I))</f>
        <v>0</v>
      </c>
      <c r="F141" s="26">
        <f>SUMPRODUCT((Feuil1!$C:$C&gt;=DATEVALUE("01/11/2016"))*((Feuil1!$C:$C&lt;=DATEVALUE("30/11/2016"))*(Feuil1!$A:$A=$A141)*Feuil1!$I:$I))</f>
        <v>-2600</v>
      </c>
      <c r="G141" s="26">
        <f>SUMPRODUCT((Feuil1!$C:$C&gt;=DATEVALUE("01/12/2016"))*((Feuil1!$C:$C&lt;=DATEVALUE("31/12/2016"))*(Feuil1!$A:$A=$A141)*Feuil1!$I:$I))</f>
        <v>0</v>
      </c>
      <c r="H141" s="26">
        <f>SUMPRODUCT((Feuil1!$C:$C&gt;=DATEVALUE("01/01/2017"))*((Feuil1!$C:$C&lt;=DATEVALUE("31/01/2017"))*(Feuil1!$A:$A=$A141)*Feuil1!$I:$I))</f>
        <v>0</v>
      </c>
      <c r="I141" s="26">
        <f>SUMPRODUCT((Feuil1!$C:$C&gt;=DATEVALUE("01/02/2017"))*((Feuil1!$C:$C&lt;=DATEVALUE("28/02/2017"))*(Feuil1!$A:$A=$A141)*Feuil1!$I:$I))</f>
        <v>0</v>
      </c>
      <c r="J141" s="26">
        <f>SUMPRODUCT((Feuil1!$C:$C&gt;=DATEVALUE("01/03/2017"))*((Feuil1!$C:$C&lt;=DATEVALUE("31/03/2017"))*(Feuil1!$A:$A=$A141)*Feuil1!$I:$I))</f>
        <v>0</v>
      </c>
      <c r="K141" s="26">
        <f>SUMPRODUCT((Feuil1!$C:$C&gt;=DATEVALUE("01/04/2017"))*((Feuil1!$C:$C&lt;=DATEVALUE("30/04/2017"))*(Feuil1!$A:$A=$A141)*Feuil1!$I:$I))</f>
        <v>0</v>
      </c>
      <c r="L141" s="26">
        <f>SUMPRODUCT((Feuil1!$C:$C&gt;=DATEVALUE("01/05/2017"))*((Feuil1!$C:$C&lt;=DATEVALUE("31/05/2017"))*(Feuil1!$A:$A=$A141)*Feuil1!$I:$I))</f>
        <v>0</v>
      </c>
      <c r="M141" s="26">
        <f>SUMPRODUCT((Feuil1!$C:$C&gt;=DATEVALUE("01/06/2017"))*((Feuil1!$C:$C&lt;=DATEVALUE("30/06/2017"))*(Feuil1!$A:$A=$A141)*Feuil1!$I:$I))</f>
        <v>0</v>
      </c>
      <c r="N141" s="26">
        <f>SUMPRODUCT((Feuil1!$C:$C&gt;=DATEVALUE("01/07/2017"))*((Feuil1!$C:$C&lt;=DATEVALUE("31/07/2017"))*(Feuil1!$A:$A=$A141)*Feuil1!$I:$I))</f>
        <v>0</v>
      </c>
      <c r="O141" s="26">
        <f>SUMPRODUCT((Feuil1!$C:$C&gt;=DATEVALUE("01/08/2017"))*((Feuil1!$C:$C&lt;=DATEVALUE("31/08/2017"))*(Feuil1!$A:$A=$A141)*Feuil1!$I:$I))</f>
        <v>0</v>
      </c>
    </row>
    <row r="142" spans="1:15">
      <c r="A142" s="44">
        <v>625120</v>
      </c>
      <c r="B142" t="s">
        <v>108</v>
      </c>
      <c r="D142" s="26">
        <f>SUMPRODUCT((Feuil1!$C:$C&gt;=DATEVALUE("01/09/2016"))*((Feuil1!$C:$C&lt;=DATEVALUE("30/09/2016"))*(Feuil1!$A:$A=$A142)*Feuil1!$I:$I))</f>
        <v>0</v>
      </c>
      <c r="E142" s="26">
        <f>SUMPRODUCT((Feuil1!$C:$C&gt;=DATEVALUE("01/10/2016"))*((Feuil1!$C:$C&lt;=DATEVALUE("31/10/2016"))*(Feuil1!$A:$A=$A142)*Feuil1!$I:$I))</f>
        <v>0</v>
      </c>
      <c r="F142" s="26">
        <f>SUMPRODUCT((Feuil1!$C:$C&gt;=DATEVALUE("01/11/2016"))*((Feuil1!$C:$C&lt;=DATEVALUE("30/11/2016"))*(Feuil1!$A:$A=$A142)*Feuil1!$I:$I))</f>
        <v>0</v>
      </c>
      <c r="G142" s="26">
        <f>SUMPRODUCT((Feuil1!$C:$C&gt;=DATEVALUE("01/12/2016"))*((Feuil1!$C:$C&lt;=DATEVALUE("31/12/2016"))*(Feuil1!$A:$A=$A142)*Feuil1!$I:$I))</f>
        <v>0</v>
      </c>
      <c r="H142" s="26">
        <f>SUMPRODUCT((Feuil1!$C:$C&gt;=DATEVALUE("01/01/2017"))*((Feuil1!$C:$C&lt;=DATEVALUE("31/01/2017"))*(Feuil1!$A:$A=$A142)*Feuil1!$I:$I))</f>
        <v>0</v>
      </c>
      <c r="I142" s="26">
        <f>SUMPRODUCT((Feuil1!$C:$C&gt;=DATEVALUE("01/02/2017"))*((Feuil1!$C:$C&lt;=DATEVALUE("28/02/2017"))*(Feuil1!$A:$A=$A142)*Feuil1!$I:$I))</f>
        <v>0</v>
      </c>
      <c r="J142" s="26">
        <f>SUMPRODUCT((Feuil1!$C:$C&gt;=DATEVALUE("01/03/2017"))*((Feuil1!$C:$C&lt;=DATEVALUE("31/03/2017"))*(Feuil1!$A:$A=$A142)*Feuil1!$I:$I))</f>
        <v>0</v>
      </c>
      <c r="K142" s="26">
        <f>SUMPRODUCT((Feuil1!$C:$C&gt;=DATEVALUE("01/04/2017"))*((Feuil1!$C:$C&lt;=DATEVALUE("30/04/2017"))*(Feuil1!$A:$A=$A142)*Feuil1!$I:$I))</f>
        <v>0</v>
      </c>
      <c r="L142" s="26">
        <f>SUMPRODUCT((Feuil1!$C:$C&gt;=DATEVALUE("01/05/2017"))*((Feuil1!$C:$C&lt;=DATEVALUE("31/05/2017"))*(Feuil1!$A:$A=$A142)*Feuil1!$I:$I))</f>
        <v>0</v>
      </c>
      <c r="M142" s="26">
        <f>SUMPRODUCT((Feuil1!$C:$C&gt;=DATEVALUE("01/06/2017"))*((Feuil1!$C:$C&lt;=DATEVALUE("30/06/2017"))*(Feuil1!$A:$A=$A142)*Feuil1!$I:$I))</f>
        <v>0</v>
      </c>
      <c r="N142" s="26">
        <f>SUMPRODUCT((Feuil1!$C:$C&gt;=DATEVALUE("01/07/2017"))*((Feuil1!$C:$C&lt;=DATEVALUE("31/07/2017"))*(Feuil1!$A:$A=$A142)*Feuil1!$I:$I))</f>
        <v>0</v>
      </c>
      <c r="O142" s="26">
        <f>SUMPRODUCT((Feuil1!$C:$C&gt;=DATEVALUE("01/08/2017"))*((Feuil1!$C:$C&lt;=DATEVALUE("31/08/2017"))*(Feuil1!$A:$A=$A142)*Feuil1!$I:$I))</f>
        <v>0</v>
      </c>
    </row>
    <row r="143" spans="1:15">
      <c r="A143" s="28">
        <v>625130</v>
      </c>
      <c r="B143" s="22" t="s">
        <v>109</v>
      </c>
      <c r="C143" s="22"/>
      <c r="D143" s="26">
        <f>SUMPRODUCT((Feuil1!$C:$C&gt;=DATEVALUE("01/09/2016"))*((Feuil1!$C:$C&lt;=DATEVALUE("30/09/2016"))*(Feuil1!$A:$A=$A143)*Feuil1!$I:$I))</f>
        <v>0</v>
      </c>
      <c r="E143" s="26">
        <f>SUMPRODUCT((Feuil1!$C:$C&gt;=DATEVALUE("01/10/2016"))*((Feuil1!$C:$C&lt;=DATEVALUE("31/10/2016"))*(Feuil1!$A:$A=$A143)*Feuil1!$I:$I))</f>
        <v>0</v>
      </c>
      <c r="F143" s="26">
        <f>SUMPRODUCT((Feuil1!$C:$C&gt;=DATEVALUE("01/11/2016"))*((Feuil1!$C:$C&lt;=DATEVALUE("30/11/2016"))*(Feuil1!$A:$A=$A143)*Feuil1!$I:$I))</f>
        <v>0</v>
      </c>
      <c r="G143" s="26">
        <f>SUMPRODUCT((Feuil1!$C:$C&gt;=DATEVALUE("01/12/2016"))*((Feuil1!$C:$C&lt;=DATEVALUE("31/12/2016"))*(Feuil1!$A:$A=$A143)*Feuil1!$I:$I))</f>
        <v>0</v>
      </c>
      <c r="H143" s="26">
        <f>SUMPRODUCT((Feuil1!$C:$C&gt;=DATEVALUE("01/01/2017"))*((Feuil1!$C:$C&lt;=DATEVALUE("31/01/2017"))*(Feuil1!$A:$A=$A143)*Feuil1!$I:$I))</f>
        <v>0</v>
      </c>
      <c r="I143" s="26">
        <f>SUMPRODUCT((Feuil1!$C:$C&gt;=DATEVALUE("01/02/2017"))*((Feuil1!$C:$C&lt;=DATEVALUE("28/02/2017"))*(Feuil1!$A:$A=$A143)*Feuil1!$I:$I))</f>
        <v>0</v>
      </c>
      <c r="J143" s="26">
        <f>SUMPRODUCT((Feuil1!$C:$C&gt;=DATEVALUE("01/03/2017"))*((Feuil1!$C:$C&lt;=DATEVALUE("31/03/2017"))*(Feuil1!$A:$A=$A143)*Feuil1!$I:$I))</f>
        <v>0</v>
      </c>
      <c r="K143" s="26">
        <f>SUMPRODUCT((Feuil1!$C:$C&gt;=DATEVALUE("01/04/2017"))*((Feuil1!$C:$C&lt;=DATEVALUE("30/04/2017"))*(Feuil1!$A:$A=$A143)*Feuil1!$I:$I))</f>
        <v>0</v>
      </c>
      <c r="L143" s="26">
        <f>SUMPRODUCT((Feuil1!$C:$C&gt;=DATEVALUE("01/05/2017"))*((Feuil1!$C:$C&lt;=DATEVALUE("31/05/2017"))*(Feuil1!$A:$A=$A143)*Feuil1!$I:$I))</f>
        <v>0</v>
      </c>
      <c r="M143" s="26">
        <f>SUMPRODUCT((Feuil1!$C:$C&gt;=DATEVALUE("01/06/2017"))*((Feuil1!$C:$C&lt;=DATEVALUE("30/06/2017"))*(Feuil1!$A:$A=$A143)*Feuil1!$I:$I))</f>
        <v>0</v>
      </c>
      <c r="N143" s="26">
        <f>SUMPRODUCT((Feuil1!$C:$C&gt;=DATEVALUE("01/07/2017"))*((Feuil1!$C:$C&lt;=DATEVALUE("31/07/2017"))*(Feuil1!$A:$A=$A143)*Feuil1!$I:$I))</f>
        <v>0</v>
      </c>
      <c r="O143" s="26">
        <f>SUMPRODUCT((Feuil1!$C:$C&gt;=DATEVALUE("01/08/2017"))*((Feuil1!$C:$C&lt;=DATEVALUE("31/08/2017"))*(Feuil1!$A:$A=$A143)*Feuil1!$I:$I))</f>
        <v>0</v>
      </c>
    </row>
    <row r="144" spans="1:15">
      <c r="A144" s="44">
        <v>625140</v>
      </c>
      <c r="B144" t="s">
        <v>140</v>
      </c>
      <c r="D144" s="26">
        <f>SUMPRODUCT((Feuil1!$C:$C&gt;=DATEVALUE("01/09/2016"))*((Feuil1!$C:$C&lt;=DATEVALUE("30/09/2016"))*(Feuil1!$A:$A=$A144)*Feuil1!$I:$I))</f>
        <v>0</v>
      </c>
      <c r="E144" s="26">
        <f>SUMPRODUCT((Feuil1!$C:$C&gt;=DATEVALUE("01/10/2016"))*((Feuil1!$C:$C&lt;=DATEVALUE("31/10/2016"))*(Feuil1!$A:$A=$A144)*Feuil1!$I:$I))</f>
        <v>0</v>
      </c>
      <c r="F144" s="26">
        <f>SUMPRODUCT((Feuil1!$C:$C&gt;=DATEVALUE("01/11/2016"))*((Feuil1!$C:$C&lt;=DATEVALUE("30/11/2016"))*(Feuil1!$A:$A=$A144)*Feuil1!$I:$I))</f>
        <v>0</v>
      </c>
      <c r="G144" s="26">
        <f>SUMPRODUCT((Feuil1!$C:$C&gt;=DATEVALUE("01/12/2016"))*((Feuil1!$C:$C&lt;=DATEVALUE("31/12/2016"))*(Feuil1!$A:$A=$A144)*Feuil1!$I:$I))</f>
        <v>0</v>
      </c>
      <c r="H144" s="26">
        <f>SUMPRODUCT((Feuil1!$C:$C&gt;=DATEVALUE("01/01/2017"))*((Feuil1!$C:$C&lt;=DATEVALUE("31/01/2017"))*(Feuil1!$A:$A=$A144)*Feuil1!$I:$I))</f>
        <v>0</v>
      </c>
      <c r="I144" s="26">
        <f>SUMPRODUCT((Feuil1!$C:$C&gt;=DATEVALUE("01/02/2017"))*((Feuil1!$C:$C&lt;=DATEVALUE("28/02/2017"))*(Feuil1!$A:$A=$A144)*Feuil1!$I:$I))</f>
        <v>0</v>
      </c>
      <c r="J144" s="26">
        <f>SUMPRODUCT((Feuil1!$C:$C&gt;=DATEVALUE("01/03/2017"))*((Feuil1!$C:$C&lt;=DATEVALUE("31/03/2017"))*(Feuil1!$A:$A=$A144)*Feuil1!$I:$I))</f>
        <v>0</v>
      </c>
      <c r="K144" s="26">
        <f>SUMPRODUCT((Feuil1!$C:$C&gt;=DATEVALUE("01/04/2017"))*((Feuil1!$C:$C&lt;=DATEVALUE("30/04/2017"))*(Feuil1!$A:$A=$A144)*Feuil1!$I:$I))</f>
        <v>0</v>
      </c>
      <c r="L144" s="26">
        <f>SUMPRODUCT((Feuil1!$C:$C&gt;=DATEVALUE("01/05/2017"))*((Feuil1!$C:$C&lt;=DATEVALUE("31/05/2017"))*(Feuil1!$A:$A=$A144)*Feuil1!$I:$I))</f>
        <v>0</v>
      </c>
      <c r="M144" s="26">
        <f>SUMPRODUCT((Feuil1!$C:$C&gt;=DATEVALUE("01/06/2017"))*((Feuil1!$C:$C&lt;=DATEVALUE("30/06/2017"))*(Feuil1!$A:$A=$A144)*Feuil1!$I:$I))</f>
        <v>0</v>
      </c>
      <c r="N144" s="26">
        <f>SUMPRODUCT((Feuil1!$C:$C&gt;=DATEVALUE("01/07/2017"))*((Feuil1!$C:$C&lt;=DATEVALUE("31/07/2017"))*(Feuil1!$A:$A=$A144)*Feuil1!$I:$I))</f>
        <v>0</v>
      </c>
      <c r="O144" s="26">
        <f>SUMPRODUCT((Feuil1!$C:$C&gt;=DATEVALUE("01/08/2017"))*((Feuil1!$C:$C&lt;=DATEVALUE("31/08/2017"))*(Feuil1!$A:$A=$A144)*Feuil1!$I:$I))</f>
        <v>0</v>
      </c>
    </row>
    <row r="145" spans="1:15"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</row>
    <row r="146" spans="1:15">
      <c r="A146" s="45" t="s">
        <v>396</v>
      </c>
      <c r="D146" s="36">
        <f>SUM(D141:D145)</f>
        <v>0</v>
      </c>
      <c r="E146" s="36">
        <f t="shared" ref="E146:O146" si="13">SUM(E141:E145)</f>
        <v>0</v>
      </c>
      <c r="F146" s="36">
        <f t="shared" si="13"/>
        <v>-2600</v>
      </c>
      <c r="G146" s="36">
        <f t="shared" si="13"/>
        <v>0</v>
      </c>
      <c r="H146" s="36">
        <f t="shared" si="13"/>
        <v>0</v>
      </c>
      <c r="I146" s="36">
        <f t="shared" si="13"/>
        <v>0</v>
      </c>
      <c r="J146" s="36">
        <f t="shared" si="13"/>
        <v>0</v>
      </c>
      <c r="K146" s="36">
        <f t="shared" si="13"/>
        <v>0</v>
      </c>
      <c r="L146" s="36">
        <f t="shared" si="13"/>
        <v>0</v>
      </c>
      <c r="M146" s="36">
        <f t="shared" si="13"/>
        <v>0</v>
      </c>
      <c r="N146" s="36">
        <f t="shared" si="13"/>
        <v>0</v>
      </c>
      <c r="O146" s="36">
        <f t="shared" si="13"/>
        <v>0</v>
      </c>
    </row>
    <row r="147" spans="1:15">
      <c r="A147" s="44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</row>
    <row r="148" spans="1:15">
      <c r="A148" s="28">
        <v>635100</v>
      </c>
      <c r="B148" s="22" t="s">
        <v>180</v>
      </c>
      <c r="C148" s="22"/>
      <c r="D148" s="26">
        <f>SUMPRODUCT((Feuil1!$C:$C&gt;=DATEVALUE("01/09/2016"))*((Feuil1!$C:$C&lt;=DATEVALUE("30/09/2016"))*(Feuil1!$A:$A=$A148)*Feuil1!$I:$I))</f>
        <v>0</v>
      </c>
      <c r="E148" s="26">
        <f>SUMPRODUCT((Feuil1!$C:$C&gt;=DATEVALUE("01/10/2016"))*((Feuil1!$C:$C&lt;=DATEVALUE("31/10/2016"))*(Feuil1!$A:$A=$A148)*Feuil1!$I:$I))</f>
        <v>0</v>
      </c>
      <c r="F148" s="26">
        <f>SUMPRODUCT((Feuil1!$C:$C&gt;=DATEVALUE("01/11/2016"))*((Feuil1!$C:$C&lt;=DATEVALUE("30/11/2016"))*(Feuil1!$A:$A=$A148)*Feuil1!$I:$I))</f>
        <v>0</v>
      </c>
      <c r="G148" s="26">
        <f>SUMPRODUCT((Feuil1!$C:$C&gt;=DATEVALUE("01/12/2016"))*((Feuil1!$C:$C&lt;=DATEVALUE("31/12/2016"))*(Feuil1!$A:$A=$A148)*Feuil1!$I:$I))</f>
        <v>-160</v>
      </c>
      <c r="H148" s="26">
        <f>SUMPRODUCT((Feuil1!$C:$C&gt;=DATEVALUE("01/01/2017"))*((Feuil1!$C:$C&lt;=DATEVALUE("31/01/2017"))*(Feuil1!$A:$A=$A148)*Feuil1!$I:$I))</f>
        <v>0</v>
      </c>
      <c r="I148" s="26">
        <f>SUMPRODUCT((Feuil1!$C:$C&gt;=DATEVALUE("01/02/2017"))*((Feuil1!$C:$C&lt;=DATEVALUE("28/02/2017"))*(Feuil1!$A:$A=$A148)*Feuil1!$I:$I))</f>
        <v>0</v>
      </c>
      <c r="J148" s="26">
        <f>SUMPRODUCT((Feuil1!$C:$C&gt;=DATEVALUE("01/03/2017"))*((Feuil1!$C:$C&lt;=DATEVALUE("31/03/2017"))*(Feuil1!$A:$A=$A148)*Feuil1!$I:$I))</f>
        <v>0</v>
      </c>
      <c r="K148" s="26">
        <f>SUMPRODUCT((Feuil1!$C:$C&gt;=DATEVALUE("01/04/2017"))*((Feuil1!$C:$C&lt;=DATEVALUE("30/04/2017"))*(Feuil1!$A:$A=$A148)*Feuil1!$I:$I))</f>
        <v>0</v>
      </c>
      <c r="L148" s="26">
        <f>SUMPRODUCT((Feuil1!$C:$C&gt;=DATEVALUE("01/05/2017"))*((Feuil1!$C:$C&lt;=DATEVALUE("31/05/2017"))*(Feuil1!$A:$A=$A148)*Feuil1!$I:$I))</f>
        <v>-100</v>
      </c>
      <c r="M148" s="26">
        <f>SUMPRODUCT((Feuil1!$C:$C&gt;=DATEVALUE("01/06/2017"))*((Feuil1!$C:$C&lt;=DATEVALUE("30/06/2017"))*(Feuil1!$A:$A=$A148)*Feuil1!$I:$I))</f>
        <v>0</v>
      </c>
      <c r="N148" s="26">
        <f>SUMPRODUCT((Feuil1!$C:$C&gt;=DATEVALUE("01/07/2017"))*((Feuil1!$C:$C&lt;=DATEVALUE("31/07/2017"))*(Feuil1!$A:$A=$A148)*Feuil1!$I:$I))</f>
        <v>-100</v>
      </c>
      <c r="O148" s="26">
        <f>SUMPRODUCT((Feuil1!$C:$C&gt;=DATEVALUE("01/08/2017"))*((Feuil1!$C:$C&lt;=DATEVALUE("31/08/2017"))*(Feuil1!$A:$A=$A148)*Feuil1!$I:$I))</f>
        <v>0</v>
      </c>
    </row>
    <row r="149" spans="1:15">
      <c r="A149" s="44">
        <v>635200</v>
      </c>
      <c r="B149" t="s">
        <v>181</v>
      </c>
      <c r="D149" s="26">
        <f>SUMPRODUCT((Feuil1!$C:$C&gt;=DATEVALUE("01/09/2016"))*((Feuil1!$C:$C&lt;=DATEVALUE("30/09/2016"))*(Feuil1!$A:$A=$A149)*Feuil1!$I:$I))</f>
        <v>0</v>
      </c>
      <c r="E149" s="26">
        <f>SUMPRODUCT((Feuil1!$C:$C&gt;=DATEVALUE("01/10/2016"))*((Feuil1!$C:$C&lt;=DATEVALUE("31/10/2016"))*(Feuil1!$A:$A=$A149)*Feuil1!$I:$I))</f>
        <v>0</v>
      </c>
      <c r="F149" s="26">
        <f>SUMPRODUCT((Feuil1!$C:$C&gt;=DATEVALUE("01/11/2016"))*((Feuil1!$C:$C&lt;=DATEVALUE("30/11/2016"))*(Feuil1!$A:$A=$A149)*Feuil1!$I:$I))</f>
        <v>0</v>
      </c>
      <c r="G149" s="26">
        <f>SUMPRODUCT((Feuil1!$C:$C&gt;=DATEVALUE("01/12/2016"))*((Feuil1!$C:$C&lt;=DATEVALUE("31/12/2016"))*(Feuil1!$A:$A=$A149)*Feuil1!$I:$I))</f>
        <v>0</v>
      </c>
      <c r="H149" s="26">
        <f>SUMPRODUCT((Feuil1!$C:$C&gt;=DATEVALUE("01/01/2017"))*((Feuil1!$C:$C&lt;=DATEVALUE("31/01/2017"))*(Feuil1!$A:$A=$A149)*Feuil1!$I:$I))</f>
        <v>-60</v>
      </c>
      <c r="I149" s="26">
        <f>SUMPRODUCT((Feuil1!$C:$C&gt;=DATEVALUE("01/02/2017"))*((Feuil1!$C:$C&lt;=DATEVALUE("28/02/2017"))*(Feuil1!$A:$A=$A149)*Feuil1!$I:$I))</f>
        <v>0</v>
      </c>
      <c r="J149" s="26">
        <f>SUMPRODUCT((Feuil1!$C:$C&gt;=DATEVALUE("01/03/2017"))*((Feuil1!$C:$C&lt;=DATEVALUE("31/03/2017"))*(Feuil1!$A:$A=$A149)*Feuil1!$I:$I))</f>
        <v>0</v>
      </c>
      <c r="K149" s="26">
        <f>SUMPRODUCT((Feuil1!$C:$C&gt;=DATEVALUE("01/04/2017"))*((Feuil1!$C:$C&lt;=DATEVALUE("30/04/2017"))*(Feuil1!$A:$A=$A149)*Feuil1!$I:$I))</f>
        <v>0</v>
      </c>
      <c r="L149" s="26">
        <f>SUMPRODUCT((Feuil1!$C:$C&gt;=DATEVALUE("01/05/2017"))*((Feuil1!$C:$C&lt;=DATEVALUE("31/05/2017"))*(Feuil1!$A:$A=$A149)*Feuil1!$I:$I))</f>
        <v>0</v>
      </c>
      <c r="M149" s="26">
        <f>SUMPRODUCT((Feuil1!$C:$C&gt;=DATEVALUE("01/06/2017"))*((Feuil1!$C:$C&lt;=DATEVALUE("30/06/2017"))*(Feuil1!$A:$A=$A149)*Feuil1!$I:$I))</f>
        <v>0</v>
      </c>
      <c r="N149" s="26">
        <f>SUMPRODUCT((Feuil1!$C:$C&gt;=DATEVALUE("01/07/2017"))*((Feuil1!$C:$C&lt;=DATEVALUE("31/07/2017"))*(Feuil1!$A:$A=$A149)*Feuil1!$I:$I))</f>
        <v>0</v>
      </c>
      <c r="O149" s="26">
        <f>SUMPRODUCT((Feuil1!$C:$C&gt;=DATEVALUE("01/08/2017"))*((Feuil1!$C:$C&lt;=DATEVALUE("31/08/2017"))*(Feuil1!$A:$A=$A149)*Feuil1!$I:$I))</f>
        <v>-100</v>
      </c>
    </row>
    <row r="150" spans="1:15">
      <c r="A150" s="28">
        <v>635300</v>
      </c>
      <c r="B150" s="22" t="s">
        <v>399</v>
      </c>
      <c r="C150" s="22"/>
      <c r="D150" s="26">
        <f>SUMPRODUCT((Feuil1!$C:$C&gt;=DATEVALUE("01/09/2016"))*((Feuil1!$C:$C&lt;=DATEVALUE("30/09/2016"))*(Feuil1!$A:$A=$A150)*Feuil1!$I:$I))</f>
        <v>-100</v>
      </c>
      <c r="E150" s="26">
        <f>SUMPRODUCT((Feuil1!$C:$C&gt;=DATEVALUE("01/10/2016"))*((Feuil1!$C:$C&lt;=DATEVALUE("31/10/2016"))*(Feuil1!$A:$A=$A150)*Feuil1!$I:$I))</f>
        <v>0</v>
      </c>
      <c r="F150" s="26">
        <f>SUMPRODUCT((Feuil1!$C:$C&gt;=DATEVALUE("01/11/2016"))*((Feuil1!$C:$C&lt;=DATEVALUE("30/11/2016"))*(Feuil1!$A:$A=$A150)*Feuil1!$I:$I))</f>
        <v>0</v>
      </c>
      <c r="G150" s="26">
        <f>SUMPRODUCT((Feuil1!$C:$C&gt;=DATEVALUE("01/12/2016"))*((Feuil1!$C:$C&lt;=DATEVALUE("31/12/2016"))*(Feuil1!$A:$A=$A150)*Feuil1!$I:$I))</f>
        <v>0</v>
      </c>
      <c r="H150" s="26">
        <f>SUMPRODUCT((Feuil1!$C:$C&gt;=DATEVALUE("01/01/2017"))*((Feuil1!$C:$C&lt;=DATEVALUE("31/01/2017"))*(Feuil1!$A:$A=$A150)*Feuil1!$I:$I))</f>
        <v>0</v>
      </c>
      <c r="I150" s="26">
        <f>SUMPRODUCT((Feuil1!$C:$C&gt;=DATEVALUE("01/02/2017"))*((Feuil1!$C:$C&lt;=DATEVALUE("28/02/2017"))*(Feuil1!$A:$A=$A150)*Feuil1!$I:$I))</f>
        <v>0</v>
      </c>
      <c r="J150" s="26">
        <f>SUMPRODUCT((Feuil1!$C:$C&gt;=DATEVALUE("01/03/2017"))*((Feuil1!$C:$C&lt;=DATEVALUE("31/03/2017"))*(Feuil1!$A:$A=$A150)*Feuil1!$I:$I))</f>
        <v>-1138</v>
      </c>
      <c r="K150" s="26">
        <f>SUMPRODUCT((Feuil1!$C:$C&gt;=DATEVALUE("01/04/2017"))*((Feuil1!$C:$C&lt;=DATEVALUE("30/04/2017"))*(Feuil1!$A:$A=$A150)*Feuil1!$I:$I))</f>
        <v>0</v>
      </c>
      <c r="L150" s="26">
        <f>SUMPRODUCT((Feuil1!$C:$C&gt;=DATEVALUE("01/05/2017"))*((Feuil1!$C:$C&lt;=DATEVALUE("31/05/2017"))*(Feuil1!$A:$A=$A150)*Feuil1!$I:$I))</f>
        <v>0</v>
      </c>
      <c r="M150" s="26">
        <f>SUMPRODUCT((Feuil1!$C:$C&gt;=DATEVALUE("01/06/2017"))*((Feuil1!$C:$C&lt;=DATEVALUE("30/06/2017"))*(Feuil1!$A:$A=$A150)*Feuil1!$I:$I))</f>
        <v>0</v>
      </c>
      <c r="N150" s="26">
        <f>SUMPRODUCT((Feuil1!$C:$C&gt;=DATEVALUE("01/07/2017"))*((Feuil1!$C:$C&lt;=DATEVALUE("31/07/2017"))*(Feuil1!$A:$A=$A150)*Feuil1!$I:$I))</f>
        <v>0</v>
      </c>
      <c r="O150" s="26">
        <f>SUMPRODUCT((Feuil1!$C:$C&gt;=DATEVALUE("01/08/2017"))*((Feuil1!$C:$C&lt;=DATEVALUE("31/08/2017"))*(Feuil1!$A:$A=$A150)*Feuil1!$I:$I))</f>
        <v>0</v>
      </c>
    </row>
    <row r="151" spans="1:15">
      <c r="A151" s="44">
        <v>635400</v>
      </c>
      <c r="B151" t="s">
        <v>182</v>
      </c>
      <c r="D151" s="26">
        <f>SUMPRODUCT((Feuil1!$C:$C&gt;=DATEVALUE("01/09/2016"))*((Feuil1!$C:$C&lt;=DATEVALUE("30/09/2016"))*(Feuil1!$A:$A=$A151)*Feuil1!$I:$I))</f>
        <v>0</v>
      </c>
      <c r="E151" s="26">
        <f>SUMPRODUCT((Feuil1!$C:$C&gt;=DATEVALUE("01/10/2016"))*((Feuil1!$C:$C&lt;=DATEVALUE("31/10/2016"))*(Feuil1!$A:$A=$A151)*Feuil1!$I:$I))</f>
        <v>0</v>
      </c>
      <c r="F151" s="26">
        <f>SUMPRODUCT((Feuil1!$C:$C&gt;=DATEVALUE("01/11/2016"))*((Feuil1!$C:$C&lt;=DATEVALUE("30/11/2016"))*(Feuil1!$A:$A=$A151)*Feuil1!$I:$I))</f>
        <v>0</v>
      </c>
      <c r="G151" s="26">
        <f>SUMPRODUCT((Feuil1!$C:$C&gt;=DATEVALUE("01/12/2016"))*((Feuil1!$C:$C&lt;=DATEVALUE("31/12/2016"))*(Feuil1!$A:$A=$A151)*Feuil1!$I:$I))</f>
        <v>0</v>
      </c>
      <c r="H151" s="26">
        <f>SUMPRODUCT((Feuil1!$C:$C&gt;=DATEVALUE("01/01/2017"))*((Feuil1!$C:$C&lt;=DATEVALUE("31/01/2017"))*(Feuil1!$A:$A=$A151)*Feuil1!$I:$I))</f>
        <v>0</v>
      </c>
      <c r="I151" s="26">
        <f>SUMPRODUCT((Feuil1!$C:$C&gt;=DATEVALUE("01/02/2017"))*((Feuil1!$C:$C&lt;=DATEVALUE("28/02/2017"))*(Feuil1!$A:$A=$A151)*Feuil1!$I:$I))</f>
        <v>0</v>
      </c>
      <c r="J151" s="26">
        <f>SUMPRODUCT((Feuil1!$C:$C&gt;=DATEVALUE("01/03/2017"))*((Feuil1!$C:$C&lt;=DATEVALUE("31/03/2017"))*(Feuil1!$A:$A=$A151)*Feuil1!$I:$I))</f>
        <v>0</v>
      </c>
      <c r="K151" s="26">
        <f>SUMPRODUCT((Feuil1!$C:$C&gt;=DATEVALUE("01/04/2017"))*((Feuil1!$C:$C&lt;=DATEVALUE("30/04/2017"))*(Feuil1!$A:$A=$A151)*Feuil1!$I:$I))</f>
        <v>0</v>
      </c>
      <c r="L151" s="26">
        <f>SUMPRODUCT((Feuil1!$C:$C&gt;=DATEVALUE("01/05/2017"))*((Feuil1!$C:$C&lt;=DATEVALUE("31/05/2017"))*(Feuil1!$A:$A=$A151)*Feuil1!$I:$I))</f>
        <v>0</v>
      </c>
      <c r="M151" s="26">
        <f>SUMPRODUCT((Feuil1!$C:$C&gt;=DATEVALUE("01/06/2017"))*((Feuil1!$C:$C&lt;=DATEVALUE("30/06/2017"))*(Feuil1!$A:$A=$A151)*Feuil1!$I:$I))</f>
        <v>0</v>
      </c>
      <c r="N151" s="26">
        <f>SUMPRODUCT((Feuil1!$C:$C&gt;=DATEVALUE("01/07/2017"))*((Feuil1!$C:$C&lt;=DATEVALUE("31/07/2017"))*(Feuil1!$A:$A=$A151)*Feuil1!$I:$I))</f>
        <v>0</v>
      </c>
      <c r="O151" s="26">
        <f>SUMPRODUCT((Feuil1!$C:$C&gt;=DATEVALUE("01/08/2017"))*((Feuil1!$C:$C&lt;=DATEVALUE("31/08/2017"))*(Feuil1!$A:$A=$A151)*Feuil1!$I:$I))</f>
        <v>0</v>
      </c>
    </row>
    <row r="152" spans="1:15">
      <c r="A152" s="44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</row>
    <row r="153" spans="1:15">
      <c r="A153" s="48" t="s">
        <v>179</v>
      </c>
      <c r="D153" s="36">
        <f>SUM(D148:D152)</f>
        <v>-100</v>
      </c>
      <c r="E153" s="36">
        <f t="shared" ref="E153:O153" si="14">SUM(E148:E152)</f>
        <v>0</v>
      </c>
      <c r="F153" s="36">
        <f t="shared" si="14"/>
        <v>0</v>
      </c>
      <c r="G153" s="36">
        <f t="shared" si="14"/>
        <v>-160</v>
      </c>
      <c r="H153" s="36">
        <f t="shared" si="14"/>
        <v>-60</v>
      </c>
      <c r="I153" s="36">
        <f t="shared" si="14"/>
        <v>0</v>
      </c>
      <c r="J153" s="36">
        <f t="shared" si="14"/>
        <v>-1138</v>
      </c>
      <c r="K153" s="36">
        <f t="shared" si="14"/>
        <v>0</v>
      </c>
      <c r="L153" s="36">
        <f t="shared" si="14"/>
        <v>-100</v>
      </c>
      <c r="M153" s="36">
        <f t="shared" si="14"/>
        <v>0</v>
      </c>
      <c r="N153" s="36">
        <f t="shared" si="14"/>
        <v>-100</v>
      </c>
      <c r="O153" s="36">
        <f t="shared" si="14"/>
        <v>-100</v>
      </c>
    </row>
    <row r="154" spans="1:15">
      <c r="A154" s="44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</row>
    <row r="155" spans="1:15">
      <c r="A155" s="28">
        <v>641100</v>
      </c>
      <c r="B155" s="22" t="s">
        <v>183</v>
      </c>
      <c r="C155" s="22"/>
      <c r="D155" s="26">
        <f>SUMPRODUCT((Feuil1!$C:$C&gt;=DATEVALUE("01/09/2016"))*((Feuil1!$C:$C&lt;=DATEVALUE("30/09/2016"))*(Feuil1!$A:$A=$A155)*Feuil1!$I:$I))</f>
        <v>-4022.18</v>
      </c>
      <c r="E155" s="26">
        <f>SUMPRODUCT((Feuil1!$C:$C&gt;=DATEVALUE("01/10/2016"))*((Feuil1!$C:$C&lt;=DATEVALUE("31/10/2016"))*(Feuil1!$A:$A=$A155)*Feuil1!$I:$I))</f>
        <v>-4055.7200000000003</v>
      </c>
      <c r="F155" s="26">
        <f>SUMPRODUCT((Feuil1!$C:$C&gt;=DATEVALUE("01/11/2016"))*((Feuil1!$C:$C&lt;=DATEVALUE("30/11/2016"))*(Feuil1!$A:$A=$A155)*Feuil1!$I:$I))</f>
        <v>-4325.07</v>
      </c>
      <c r="G155" s="26">
        <f>SUMPRODUCT((Feuil1!$C:$C&gt;=DATEVALUE("01/12/2016"))*((Feuil1!$C:$C&lt;=DATEVALUE("31/12/2016"))*(Feuil1!$A:$A=$A155)*Feuil1!$I:$I))</f>
        <v>-4325.16</v>
      </c>
      <c r="H155" s="26">
        <f>SUMPRODUCT((Feuil1!$C:$C&gt;=DATEVALUE("01/01/2017"))*((Feuil1!$C:$C&lt;=DATEVALUE("31/01/2017"))*(Feuil1!$A:$A=$A155)*Feuil1!$I:$I))</f>
        <v>-4325.1600000000008</v>
      </c>
      <c r="I155" s="26">
        <f>SUMPRODUCT((Feuil1!$C:$C&gt;=DATEVALUE("01/02/2017"))*((Feuil1!$C:$C&lt;=DATEVALUE("28/02/2017"))*(Feuil1!$A:$A=$A155)*Feuil1!$I:$I))</f>
        <v>-4480.12</v>
      </c>
      <c r="J155" s="26">
        <f>SUMPRODUCT((Feuil1!$C:$C&gt;=DATEVALUE("01/03/2017"))*((Feuil1!$C:$C&lt;=DATEVALUE("31/03/2017"))*(Feuil1!$A:$A=$A155)*Feuil1!$I:$I))</f>
        <v>-4550.3600000000006</v>
      </c>
      <c r="K155" s="26">
        <f>SUMPRODUCT((Feuil1!$C:$C&gt;=DATEVALUE("01/04/2017"))*((Feuil1!$C:$C&lt;=DATEVALUE("30/04/2017"))*(Feuil1!$A:$A=$A155)*Feuil1!$I:$I))</f>
        <v>-4480.12</v>
      </c>
      <c r="L155" s="26">
        <f>SUMPRODUCT((Feuil1!$C:$C&gt;=DATEVALUE("01/05/2017"))*((Feuil1!$C:$C&lt;=DATEVALUE("31/05/2017"))*(Feuil1!$A:$A=$A155)*Feuil1!$I:$I))</f>
        <v>-4558.1100000000006</v>
      </c>
      <c r="M155" s="26">
        <f>SUMPRODUCT((Feuil1!$C:$C&gt;=DATEVALUE("01/06/2017"))*((Feuil1!$C:$C&lt;=DATEVALUE("30/06/2017"))*(Feuil1!$A:$A=$A155)*Feuil1!$I:$I))</f>
        <v>-5298.12</v>
      </c>
      <c r="N155" s="26">
        <f>SUMPRODUCT((Feuil1!$C:$C&gt;=DATEVALUE("01/07/2017"))*((Feuil1!$C:$C&lt;=DATEVALUE("31/07/2017"))*(Feuil1!$A:$A=$A155)*Feuil1!$I:$I))</f>
        <v>-5010.3700000000008</v>
      </c>
      <c r="O155" s="26">
        <f>SUMPRODUCT((Feuil1!$C:$C&gt;=DATEVALUE("01/08/2017"))*((Feuil1!$C:$C&lt;=DATEVALUE("31/08/2017"))*(Feuil1!$A:$A=$A155)*Feuil1!$I:$I))</f>
        <v>-3877.4399999999996</v>
      </c>
    </row>
    <row r="156" spans="1:15">
      <c r="A156" s="28"/>
      <c r="B156" s="22"/>
      <c r="C156" s="22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</row>
    <row r="157" spans="1:15">
      <c r="A157" s="45" t="s">
        <v>397</v>
      </c>
      <c r="B157" s="22"/>
      <c r="C157" s="22"/>
      <c r="D157" s="36">
        <f>SUM(D155:D156)</f>
        <v>-4022.18</v>
      </c>
      <c r="E157" s="36">
        <f t="shared" ref="E157:O157" si="15">SUM(E155:E156)</f>
        <v>-4055.7200000000003</v>
      </c>
      <c r="F157" s="36">
        <f t="shared" si="15"/>
        <v>-4325.07</v>
      </c>
      <c r="G157" s="36">
        <f t="shared" si="15"/>
        <v>-4325.16</v>
      </c>
      <c r="H157" s="36">
        <f t="shared" si="15"/>
        <v>-4325.1600000000008</v>
      </c>
      <c r="I157" s="36">
        <f t="shared" si="15"/>
        <v>-4480.12</v>
      </c>
      <c r="J157" s="36">
        <f t="shared" si="15"/>
        <v>-4550.3600000000006</v>
      </c>
      <c r="K157" s="36">
        <f t="shared" si="15"/>
        <v>-4480.12</v>
      </c>
      <c r="L157" s="36">
        <f t="shared" si="15"/>
        <v>-4558.1100000000006</v>
      </c>
      <c r="M157" s="36">
        <f t="shared" si="15"/>
        <v>-5298.12</v>
      </c>
      <c r="N157" s="36">
        <f t="shared" si="15"/>
        <v>-5010.3700000000008</v>
      </c>
      <c r="O157" s="36">
        <f t="shared" si="15"/>
        <v>-3877.4399999999996</v>
      </c>
    </row>
    <row r="158" spans="1:15">
      <c r="A158" s="28"/>
      <c r="B158" s="22"/>
      <c r="C158" s="22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</row>
    <row r="159" spans="1:15">
      <c r="A159" s="44">
        <v>645000</v>
      </c>
      <c r="B159" t="s">
        <v>21</v>
      </c>
      <c r="D159" s="26">
        <f>SUMPRODUCT((Feuil1!$C:$C&gt;=DATEVALUE("01/09/2016"))*((Feuil1!$C:$C&lt;=DATEVALUE("30/09/2016"))*(Feuil1!$A:$A=$A159)*Feuil1!$I:$I))</f>
        <v>-10237</v>
      </c>
      <c r="E159" s="26">
        <f>SUMPRODUCT((Feuil1!$C:$C&gt;=DATEVALUE("01/10/2016"))*((Feuil1!$C:$C&lt;=DATEVALUE("31/10/2016"))*(Feuil1!$A:$A=$A159)*Feuil1!$I:$I))</f>
        <v>-152</v>
      </c>
      <c r="F159" s="26">
        <f>SUMPRODUCT((Feuil1!$C:$C&gt;=DATEVALUE("01/11/2016"))*((Feuil1!$C:$C&lt;=DATEVALUE("30/11/2016"))*(Feuil1!$A:$A=$A159)*Feuil1!$I:$I))</f>
        <v>0</v>
      </c>
      <c r="G159" s="26">
        <f>SUMPRODUCT((Feuil1!$C:$C&gt;=DATEVALUE("01/12/2016"))*((Feuil1!$C:$C&lt;=DATEVALUE("31/12/2016"))*(Feuil1!$A:$A=$A159)*Feuil1!$I:$I))</f>
        <v>0</v>
      </c>
      <c r="H159" s="26">
        <f>SUMPRODUCT((Feuil1!$C:$C&gt;=DATEVALUE("01/01/2017"))*((Feuil1!$C:$C&lt;=DATEVALUE("31/01/2017"))*(Feuil1!$A:$A=$A159)*Feuil1!$I:$I))</f>
        <v>-10213</v>
      </c>
      <c r="I159" s="26">
        <f>SUMPRODUCT((Feuil1!$C:$C&gt;=DATEVALUE("01/02/2017"))*((Feuil1!$C:$C&lt;=DATEVALUE("28/02/2017"))*(Feuil1!$A:$A=$A159)*Feuil1!$I:$I))</f>
        <v>0</v>
      </c>
      <c r="J159" s="26">
        <f>SUMPRODUCT((Feuil1!$C:$C&gt;=DATEVALUE("01/03/2017"))*((Feuil1!$C:$C&lt;=DATEVALUE("31/03/2017"))*(Feuil1!$A:$A=$A159)*Feuil1!$I:$I))</f>
        <v>-983.34</v>
      </c>
      <c r="K159" s="26">
        <f>SUMPRODUCT((Feuil1!$C:$C&gt;=DATEVALUE("01/04/2017"))*((Feuil1!$C:$C&lt;=DATEVALUE("30/04/2017"))*(Feuil1!$A:$A=$A159)*Feuil1!$I:$I))</f>
        <v>-6176</v>
      </c>
      <c r="L159" s="26">
        <f>SUMPRODUCT((Feuil1!$C:$C&gt;=DATEVALUE("01/05/2017"))*((Feuil1!$C:$C&lt;=DATEVALUE("31/05/2017"))*(Feuil1!$A:$A=$A159)*Feuil1!$I:$I))</f>
        <v>-3089</v>
      </c>
      <c r="M159" s="26">
        <f>SUMPRODUCT((Feuil1!$C:$C&gt;=DATEVALUE("01/06/2017"))*((Feuil1!$C:$C&lt;=DATEVALUE("30/06/2017"))*(Feuil1!$A:$A=$A159)*Feuil1!$I:$I))</f>
        <v>-3089</v>
      </c>
      <c r="N159" s="26">
        <f>SUMPRODUCT((Feuil1!$C:$C&gt;=DATEVALUE("01/07/2017"))*((Feuil1!$C:$C&lt;=DATEVALUE("31/07/2017"))*(Feuil1!$A:$A=$A159)*Feuil1!$I:$I))</f>
        <v>-3637</v>
      </c>
      <c r="O159" s="26">
        <f>SUMPRODUCT((Feuil1!$C:$C&gt;=DATEVALUE("01/08/2017"))*((Feuil1!$C:$C&lt;=DATEVALUE("31/08/2017"))*(Feuil1!$A:$A=$A159)*Feuil1!$I:$I))</f>
        <v>-3432</v>
      </c>
    </row>
    <row r="161" spans="1:15">
      <c r="A161" s="29" t="s">
        <v>398</v>
      </c>
      <c r="D161" s="37">
        <f>SUM(D159:D160)</f>
        <v>-10237</v>
      </c>
      <c r="E161" s="37">
        <f t="shared" ref="E161:O161" si="16">SUM(E159:E160)</f>
        <v>-152</v>
      </c>
      <c r="F161" s="37">
        <f t="shared" si="16"/>
        <v>0</v>
      </c>
      <c r="G161" s="37">
        <f t="shared" si="16"/>
        <v>0</v>
      </c>
      <c r="H161" s="37">
        <f t="shared" si="16"/>
        <v>-10213</v>
      </c>
      <c r="I161" s="37">
        <f t="shared" si="16"/>
        <v>0</v>
      </c>
      <c r="J161" s="37">
        <f t="shared" si="16"/>
        <v>-983.34</v>
      </c>
      <c r="K161" s="37">
        <f t="shared" si="16"/>
        <v>-6176</v>
      </c>
      <c r="L161" s="37">
        <f t="shared" si="16"/>
        <v>-3089</v>
      </c>
      <c r="M161" s="37">
        <f t="shared" si="16"/>
        <v>-3089</v>
      </c>
      <c r="N161" s="37">
        <f t="shared" si="16"/>
        <v>-3637</v>
      </c>
      <c r="O161" s="37">
        <f t="shared" si="16"/>
        <v>-3432</v>
      </c>
    </row>
    <row r="162" spans="1:15">
      <c r="A162" s="38"/>
      <c r="B162" s="38"/>
      <c r="C162" s="38"/>
      <c r="D162" s="38"/>
      <c r="E162" s="38"/>
      <c r="F162" s="38"/>
      <c r="G162" s="38"/>
    </row>
    <row r="163" spans="1:15">
      <c r="A163" s="43"/>
      <c r="B163" s="38"/>
      <c r="C163" s="38"/>
      <c r="D163" s="42"/>
      <c r="E163" s="38"/>
      <c r="F163" s="38"/>
      <c r="G163" s="38"/>
    </row>
    <row r="166" spans="1:15">
      <c r="D166" s="38"/>
      <c r="E166" s="38"/>
      <c r="F166" s="38"/>
      <c r="G166" s="38"/>
    </row>
    <row r="167" spans="1:15">
      <c r="D167" s="38"/>
      <c r="E167" s="38"/>
      <c r="F167" s="38"/>
      <c r="G167" s="38"/>
    </row>
    <row r="168" spans="1:15">
      <c r="D168" s="38"/>
      <c r="E168" s="38"/>
      <c r="F168" s="38"/>
      <c r="G168" s="38"/>
    </row>
    <row r="169" spans="1:15">
      <c r="D169" s="38"/>
      <c r="E169" s="38"/>
      <c r="F169" s="38"/>
      <c r="G169" s="38"/>
    </row>
    <row r="170" spans="1:15">
      <c r="D170" s="38"/>
      <c r="E170" s="38"/>
      <c r="F170" s="38"/>
      <c r="G170" s="3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PREV TRESO</vt:lpstr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Vavassori</dc:creator>
  <cp:lastModifiedBy>Sylvain Vavassori</cp:lastModifiedBy>
  <dcterms:created xsi:type="dcterms:W3CDTF">2017-10-25T13:35:06Z</dcterms:created>
  <dcterms:modified xsi:type="dcterms:W3CDTF">2017-11-15T14:43:51Z</dcterms:modified>
</cp:coreProperties>
</file>