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Ressources\Ressources\"/>
    </mc:Choice>
  </mc:AlternateContent>
  <xr:revisionPtr revIDLastSave="0" documentId="13_ncr:1_{97A7F1A0-563A-43F9-9C92-34825103DFB0}" xr6:coauthVersionLast="47" xr6:coauthVersionMax="47" xr10:uidLastSave="{00000000-0000-0000-0000-000000000000}"/>
  <bookViews>
    <workbookView xWindow="3140" yWindow="3140" windowWidth="28800" windowHeight="15460" firstSheet="1" activeTab="1" xr2:uid="{1B23D457-43E4-4393-81FF-AE53C6782DC0}"/>
  </bookViews>
  <sheets>
    <sheet name="ressource" sheetId="13" r:id="rId1"/>
    <sheet name="RECAPITULATIF" sheetId="1" r:id="rId2"/>
    <sheet name="Ados" sheetId="79" r:id="rId3"/>
    <sheet name="ListeAdos" sheetId="24" state="hidden" r:id="rId4"/>
    <sheet name="EffectifAdos" sheetId="26" r:id="rId5"/>
    <sheet name="Horizon" sheetId="14" r:id="rId6"/>
    <sheet name="ListeHorizon" sheetId="27" state="hidden" r:id="rId7"/>
    <sheet name="EffectifHorizon" sheetId="28" state="hidden" r:id="rId8"/>
    <sheet name="Les Mousses " sheetId="15" r:id="rId9"/>
    <sheet name="ListeLes Mousses" sheetId="29" state="hidden" r:id="rId10"/>
    <sheet name="EffectifLes Mousses " sheetId="30" state="hidden" r:id="rId11"/>
    <sheet name="7 11 ans" sheetId="16" r:id="rId12"/>
    <sheet name="Liste7 11 ans" sheetId="31" state="hidden" r:id="rId13"/>
    <sheet name="Effectif7 11 ans" sheetId="32" state="hidden" r:id="rId14"/>
    <sheet name="Orsay" sheetId="17" r:id="rId15"/>
    <sheet name="ListeOrsay" sheetId="34" r:id="rId16"/>
    <sheet name="EffectifOrsay" sheetId="35" r:id="rId17"/>
    <sheet name="Etampe" sheetId="18" r:id="rId18"/>
    <sheet name="ListeEtampe" sheetId="36" state="hidden" r:id="rId19"/>
    <sheet name="EffectifEtampe" sheetId="37" state="hidden" r:id="rId20"/>
    <sheet name="PFAU" sheetId="19" r:id="rId21"/>
    <sheet name="ListePFAU" sheetId="38" state="hidden" r:id="rId22"/>
    <sheet name="EffectifPFAU" sheetId="39" state="hidden" r:id="rId23"/>
    <sheet name="Unité 1" sheetId="20" r:id="rId24"/>
    <sheet name="ListeUnité 1" sheetId="40" state="hidden" r:id="rId25"/>
    <sheet name="EffectifUnité 1" sheetId="41" state="hidden" r:id="rId26"/>
    <sheet name="Unité 2" sheetId="21" r:id="rId27"/>
    <sheet name="ListeUnité 2" sheetId="42" state="hidden" r:id="rId28"/>
    <sheet name="EffectifUnité 2" sheetId="43" state="hidden" r:id="rId29"/>
    <sheet name="Unité 3" sheetId="22" r:id="rId30"/>
    <sheet name="ListeUnité 3" sheetId="44" state="hidden" r:id="rId31"/>
    <sheet name="EffectifUnité 3" sheetId="45" state="hidden" r:id="rId32"/>
  </sheets>
  <functionGroups builtInGroupCount="19"/>
  <definedNames>
    <definedName name="datedenaissance" localSheetId="0">ressource!$B$8</definedName>
    <definedName name="listeado">ListeAdos!#REF!</definedName>
    <definedName name="NOM" localSheetId="0">ressource!$B$4</definedName>
    <definedName name="Prenom" localSheetId="0">ressource!$B$6</definedName>
    <definedName name="Titre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J9" i="1"/>
  <c r="K9" i="1"/>
  <c r="L9" i="1"/>
  <c r="M9" i="1"/>
  <c r="N9" i="1"/>
  <c r="H9" i="1"/>
  <c r="J4" i="79"/>
  <c r="J3" i="79"/>
  <c r="G9" i="1" s="1"/>
  <c r="C4" i="13"/>
  <c r="F3" i="79"/>
  <c r="E9" i="1" s="1"/>
  <c r="F9" i="1" s="1"/>
  <c r="F2" i="79"/>
  <c r="B5" i="13"/>
  <c r="B6" i="13"/>
  <c r="J4" i="22"/>
  <c r="F4" i="22"/>
  <c r="J3" i="22"/>
  <c r="F3" i="22"/>
  <c r="J4" i="21"/>
  <c r="F4" i="21"/>
  <c r="J3" i="21"/>
  <c r="F3" i="21"/>
  <c r="J4" i="20"/>
  <c r="F4" i="20"/>
  <c r="J3" i="20"/>
  <c r="F3" i="20"/>
  <c r="J4" i="19"/>
  <c r="F4" i="19"/>
  <c r="J3" i="19"/>
  <c r="F3" i="19"/>
  <c r="F2" i="19"/>
  <c r="J4" i="18"/>
  <c r="F4" i="18"/>
  <c r="J3" i="18"/>
  <c r="F3" i="18"/>
  <c r="F2" i="18"/>
  <c r="J4" i="17"/>
  <c r="F4" i="17"/>
  <c r="J3" i="17"/>
  <c r="F3" i="17"/>
  <c r="F2" i="17"/>
  <c r="J4" i="16"/>
  <c r="F4" i="16"/>
  <c r="J3" i="16"/>
  <c r="F3" i="16"/>
  <c r="F2" i="16"/>
  <c r="J4" i="15"/>
  <c r="F4" i="15"/>
  <c r="J3" i="15"/>
  <c r="F3" i="15"/>
  <c r="F2" i="15"/>
  <c r="J4" i="14"/>
  <c r="J3" i="14"/>
  <c r="F3" i="14"/>
  <c r="F4" i="14" s="1"/>
  <c r="F2" i="14"/>
  <c r="F20" i="1"/>
  <c r="N19" i="1"/>
  <c r="M19" i="1"/>
  <c r="L19" i="1"/>
  <c r="K19" i="1"/>
  <c r="J19" i="1"/>
  <c r="I19" i="1"/>
  <c r="H19" i="1"/>
  <c r="F19" i="1"/>
  <c r="N18" i="1"/>
  <c r="M18" i="1"/>
  <c r="L18" i="1"/>
  <c r="K18" i="1"/>
  <c r="J18" i="1"/>
  <c r="I18" i="1"/>
  <c r="H18" i="1"/>
  <c r="F18" i="1"/>
  <c r="N17" i="1"/>
  <c r="M17" i="1"/>
  <c r="L17" i="1"/>
  <c r="K17" i="1"/>
  <c r="J17" i="1"/>
  <c r="I17" i="1"/>
  <c r="H17" i="1"/>
  <c r="F17" i="1"/>
  <c r="N16" i="1"/>
  <c r="M16" i="1"/>
  <c r="L16" i="1"/>
  <c r="K16" i="1"/>
  <c r="J16" i="1"/>
  <c r="I16" i="1"/>
  <c r="H16" i="1"/>
  <c r="F16" i="1"/>
  <c r="N15" i="1"/>
  <c r="M15" i="1"/>
  <c r="L15" i="1"/>
  <c r="K15" i="1"/>
  <c r="J15" i="1"/>
  <c r="I15" i="1"/>
  <c r="H15" i="1"/>
  <c r="F15" i="1"/>
  <c r="N14" i="1"/>
  <c r="M14" i="1"/>
  <c r="L14" i="1"/>
  <c r="K14" i="1"/>
  <c r="J14" i="1"/>
  <c r="I14" i="1"/>
  <c r="H14" i="1"/>
  <c r="F14" i="1"/>
  <c r="N13" i="1"/>
  <c r="M13" i="1"/>
  <c r="L13" i="1"/>
  <c r="K13" i="1"/>
  <c r="J13" i="1"/>
  <c r="I13" i="1"/>
  <c r="H13" i="1"/>
  <c r="F13" i="1"/>
  <c r="G12" i="1"/>
  <c r="G11" i="1"/>
  <c r="G10" i="1"/>
  <c r="D5" i="13"/>
  <c r="L4" i="13"/>
  <c r="K4" i="13"/>
  <c r="J4" i="13"/>
  <c r="I4" i="13"/>
  <c r="E4" i="13"/>
  <c r="D4" i="13"/>
  <c r="B4" i="13"/>
  <c r="F4" i="79" l="1"/>
</calcChain>
</file>

<file path=xl/sharedStrings.xml><?xml version="1.0" encoding="utf-8"?>
<sst xmlns="http://schemas.openxmlformats.org/spreadsheetml/2006/main" count="283" uniqueCount="85">
  <si>
    <t>RELEVE HEBDOMADAIRE DES EFFECTIFS</t>
  </si>
  <si>
    <t>Services</t>
  </si>
  <si>
    <t>Capacité</t>
  </si>
  <si>
    <t>Nombre d’enfants accueillis</t>
  </si>
  <si>
    <t>Différentiel</t>
  </si>
  <si>
    <t>Enfants présents depuis+ de 3 mois</t>
  </si>
  <si>
    <t>Type de placement</t>
  </si>
  <si>
    <t>OPP</t>
  </si>
  <si>
    <t>L223</t>
  </si>
  <si>
    <t>DAP/</t>
  </si>
  <si>
    <t>Tutelle</t>
  </si>
  <si>
    <t>72h</t>
  </si>
  <si>
    <t>Pupille</t>
  </si>
  <si>
    <t>Hors secteur</t>
  </si>
  <si>
    <t>Ados</t>
  </si>
  <si>
    <t>(pavillon)</t>
  </si>
  <si>
    <t>/</t>
  </si>
  <si>
    <t>(semi autonomie)</t>
  </si>
  <si>
    <t>Service « Horizon »</t>
  </si>
  <si>
    <t>Pavillon 3-6 ans</t>
  </si>
  <si>
    <t>Pavillon 7-11 ans</t>
  </si>
  <si>
    <t>Pavillon d’Orsay</t>
  </si>
  <si>
    <t>Pavillon 12-15 ans</t>
  </si>
  <si>
    <t>PFAU</t>
  </si>
  <si>
    <t>Pouponnière</t>
  </si>
  <si>
    <t>« La Belle Etape »</t>
  </si>
  <si>
    <r>
      <t></t>
    </r>
    <r>
      <rPr>
        <sz val="8"/>
        <color theme="1"/>
        <rFont val="Arial"/>
        <family val="2"/>
      </rPr>
      <t xml:space="preserve"> 3 mères</t>
    </r>
  </si>
  <si>
    <r>
      <t></t>
    </r>
    <r>
      <rPr>
        <sz val="8"/>
        <color theme="1"/>
        <rFont val="Arial"/>
        <family val="2"/>
      </rPr>
      <t xml:space="preserve"> 4 enfants</t>
    </r>
  </si>
  <si>
    <r>
      <t></t>
    </r>
    <r>
      <rPr>
        <sz val="8"/>
        <color theme="1"/>
        <rFont val="Arial"/>
        <family val="2"/>
      </rPr>
      <t xml:space="preserve"> 2 mineures</t>
    </r>
  </si>
  <si>
    <t>VENDREDI 07 MAI 2021</t>
  </si>
  <si>
    <t>Nom/Prénom</t>
  </si>
  <si>
    <t>Mesure</t>
  </si>
  <si>
    <t>Projet</t>
  </si>
  <si>
    <t>DVH</t>
  </si>
  <si>
    <t>Motif admission</t>
  </si>
  <si>
    <t>Commentaires</t>
  </si>
  <si>
    <t>Date admission</t>
  </si>
  <si>
    <t>TAD DPPE/MNA</t>
  </si>
  <si>
    <t>Synthèse admission</t>
  </si>
  <si>
    <t>Bilan interm</t>
  </si>
  <si>
    <t>Synthèse  orientat</t>
  </si>
  <si>
    <t>Les lignes grisées correspondent aux enfants admis au pavillon depuis + de 3 mois</t>
  </si>
  <si>
    <t>Effectif</t>
  </si>
  <si>
    <t>Plus de 3 Mois :</t>
  </si>
  <si>
    <t>Difference</t>
  </si>
  <si>
    <t>Places</t>
  </si>
  <si>
    <t>Fin</t>
  </si>
  <si>
    <t>Nom</t>
  </si>
  <si>
    <t>Prenom</t>
  </si>
  <si>
    <t>Sexe</t>
  </si>
  <si>
    <t>date d'arrivée</t>
  </si>
  <si>
    <t>Tad</t>
  </si>
  <si>
    <t>Motif</t>
  </si>
  <si>
    <t>Commentaire</t>
  </si>
  <si>
    <t>date de naissance</t>
  </si>
  <si>
    <t>Moin de 3 Mois :</t>
  </si>
  <si>
    <t>REF</t>
  </si>
  <si>
    <t/>
  </si>
  <si>
    <t>Masc</t>
  </si>
  <si>
    <t>mesure</t>
  </si>
  <si>
    <t>motif</t>
  </si>
  <si>
    <t>projet</t>
  </si>
  <si>
    <t>consigne</t>
  </si>
  <si>
    <r>
      <t>Service « Horizon </t>
    </r>
    <r>
      <rPr>
        <b/>
        <sz val="8"/>
        <color theme="1"/>
        <rFont val="Arial"/>
        <family val="2"/>
      </rPr>
      <t>» (MNA Hôtel)</t>
    </r>
  </si>
  <si>
    <r>
      <t>Pavillon « Les Mousses »</t>
    </r>
    <r>
      <rPr>
        <b/>
        <sz val="8"/>
        <color theme="1"/>
        <rFont val="Arial"/>
        <family val="2"/>
      </rPr>
      <t xml:space="preserve"> (3/6 ans)</t>
    </r>
  </si>
  <si>
    <r>
      <t>Pavillon 7/11 ans</t>
    </r>
    <r>
      <rPr>
        <b/>
        <sz val="8"/>
        <color theme="1"/>
        <rFont val="Arial"/>
        <family val="2"/>
      </rPr>
      <t xml:space="preserve">        </t>
    </r>
  </si>
  <si>
    <r>
      <t>Pavillon d’Orsay</t>
    </r>
    <r>
      <rPr>
        <b/>
        <sz val="8"/>
        <color theme="1"/>
        <rFont val="Arial"/>
        <family val="2"/>
      </rPr>
      <t xml:space="preserve"> (12/15 ans</t>
    </r>
    <r>
      <rPr>
        <b/>
        <sz val="8"/>
        <color rgb="FF000000"/>
        <rFont val="Arial"/>
        <family val="2"/>
      </rPr>
      <t>)</t>
    </r>
  </si>
  <si>
    <r>
      <t>Pavillon Provisoire</t>
    </r>
    <r>
      <rPr>
        <b/>
        <sz val="8"/>
        <color theme="1"/>
        <rFont val="Arial"/>
        <family val="2"/>
      </rPr>
      <t xml:space="preserve"> (12/15 ans)     </t>
    </r>
  </si>
  <si>
    <r>
      <t>PFAU</t>
    </r>
    <r>
      <rPr>
        <b/>
        <sz val="8"/>
        <color theme="1"/>
        <rFont val="Arial"/>
        <family val="2"/>
      </rPr>
      <t xml:space="preserve">  (0/18 ans</t>
    </r>
    <r>
      <rPr>
        <b/>
        <sz val="8"/>
        <color rgb="FF000000"/>
        <rFont val="Arial"/>
        <family val="2"/>
      </rPr>
      <t>)</t>
    </r>
  </si>
  <si>
    <r>
      <t>POUPONNIERE</t>
    </r>
    <r>
      <rPr>
        <b/>
        <sz val="8"/>
        <color theme="1"/>
        <rFont val="Arial"/>
        <family val="2"/>
      </rPr>
      <t xml:space="preserve">   (0/3 ans) </t>
    </r>
    <r>
      <rPr>
        <b/>
        <sz val="8"/>
        <color rgb="FF000000"/>
        <rFont val="Arial"/>
        <family val="2"/>
      </rPr>
      <t>- UNITE 1</t>
    </r>
  </si>
  <si>
    <r>
      <t>POUPONNIERE</t>
    </r>
    <r>
      <rPr>
        <b/>
        <sz val="8"/>
        <color theme="1"/>
        <rFont val="Arial"/>
        <family val="2"/>
      </rPr>
      <t xml:space="preserve">   (0/3 ans) </t>
    </r>
    <r>
      <rPr>
        <b/>
        <sz val="8"/>
        <color rgb="FF000000"/>
        <rFont val="Arial"/>
        <family val="2"/>
      </rPr>
      <t>- UNITE 3</t>
    </r>
  </si>
  <si>
    <r>
      <t>POUPONNIERE</t>
    </r>
    <r>
      <rPr>
        <b/>
        <sz val="8"/>
        <color theme="1"/>
        <rFont val="Arial"/>
        <family val="2"/>
      </rPr>
      <t xml:space="preserve">   (0/3 ans) </t>
    </r>
    <r>
      <rPr>
        <b/>
        <sz val="8"/>
        <color rgb="FF000000"/>
        <rFont val="Arial"/>
        <family val="2"/>
      </rPr>
      <t>- UNITE 2</t>
    </r>
  </si>
  <si>
    <t>OPP PARQUET</t>
  </si>
  <si>
    <t>Observation</t>
  </si>
  <si>
    <t xml:space="preserve">Usagers : </t>
  </si>
  <si>
    <t>end</t>
  </si>
  <si>
    <t>dadazda</t>
  </si>
  <si>
    <t>Service</t>
  </si>
  <si>
    <r>
      <t>Service « Ados </t>
    </r>
    <r>
      <rPr>
        <b/>
        <sz val="8"/>
        <color theme="1"/>
        <rFont val="Arial"/>
        <family val="2"/>
      </rPr>
      <t>»</t>
    </r>
  </si>
  <si>
    <t>buisson Vincent</t>
  </si>
  <si>
    <t>buisson</t>
  </si>
  <si>
    <t>Vincent</t>
  </si>
  <si>
    <t>30/06/2021</t>
  </si>
  <si>
    <t>dadaa</t>
  </si>
  <si>
    <t>dazazda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</si>
</sst>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[$-40C]d\ mmmm\ yy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Wingdings"/>
      <charset val="2"/>
    </font>
    <font>
      <i/>
      <sz val="8"/>
      <color rgb="FF00000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1"/>
      <scheme val="minor"/>
    </font>
    <font>
      <sz val="26"/>
      <color theme="1" tint="0.24994659260841701"/>
      <name val="Calibri Light"/>
      <family val="2"/>
      <scheme val="major"/>
    </font>
    <font>
      <sz val="11"/>
      <color rgb="FF000000"/>
      <name val="Calibri"/>
      <family val="2"/>
    </font>
    <font>
      <sz val="11"/>
      <color theme="0" tint="-0.149998474074526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4" fillId="0" borderId="0">
      <alignment horizontal="left" vertical="center" wrapText="1" indent="1"/>
    </xf>
    <xf numFmtId="165" fontId="14" fillId="0" borderId="0" applyFont="0" applyFill="0" applyBorder="0">
      <alignment horizontal="left" vertical="center" wrapText="1" indent="1"/>
    </xf>
    <xf numFmtId="0" fontId="15" fillId="0" borderId="0" applyNumberFormat="0" applyFill="0" applyBorder="0" applyProtection="0">
      <alignment horizontal="left" indent="1"/>
    </xf>
  </cellStyleXfs>
  <cellXfs count="12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0" xfId="0" applyFont="1"/>
    <xf numFmtId="14" fontId="0" fillId="0" borderId="0" xfId="0" applyNumberFormat="1"/>
    <xf numFmtId="0" fontId="0" fillId="0" borderId="0" xfId="0" applyAlignment="1">
      <alignment horizontal="center"/>
    </xf>
    <xf numFmtId="164" fontId="1" fillId="0" borderId="0" xfId="0" applyNumberFormat="1" applyFont="1"/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/>
    <xf numFmtId="0" fontId="0" fillId="0" borderId="2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center"/>
    </xf>
    <xf numFmtId="0" fontId="11" fillId="0" borderId="0" xfId="0" applyFo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17" fontId="0" fillId="0" borderId="20" xfId="0" applyNumberFormat="1" applyBorder="1"/>
    <xf numFmtId="0" fontId="0" fillId="0" borderId="19" xfId="0" applyFill="1" applyBorder="1"/>
    <xf numFmtId="0" fontId="0" fillId="0" borderId="21" xfId="0" applyBorder="1"/>
    <xf numFmtId="0" fontId="0" fillId="0" borderId="22" xfId="0" applyBorder="1"/>
    <xf numFmtId="0" fontId="17" fillId="6" borderId="12" xfId="0" applyFont="1" applyFill="1" applyBorder="1" applyAlignment="1">
      <alignment vertical="center"/>
    </xf>
    <xf numFmtId="0" fontId="17" fillId="6" borderId="9" xfId="0" applyFont="1" applyFill="1" applyBorder="1" applyAlignment="1">
      <alignment vertical="center"/>
    </xf>
    <xf numFmtId="0" fontId="17" fillId="6" borderId="6" xfId="0" applyFont="1" applyFill="1" applyBorder="1" applyAlignment="1">
      <alignment vertical="center"/>
    </xf>
    <xf numFmtId="0" fontId="17" fillId="6" borderId="13" xfId="0" applyFont="1" applyFill="1" applyBorder="1" applyAlignment="1">
      <alignment vertical="center"/>
    </xf>
    <xf numFmtId="0" fontId="17" fillId="6" borderId="0" xfId="0" applyFont="1" applyFill="1" applyBorder="1" applyAlignment="1">
      <alignment vertical="center"/>
    </xf>
    <xf numFmtId="0" fontId="17" fillId="6" borderId="7" xfId="0" applyFont="1" applyFill="1" applyBorder="1" applyAlignment="1">
      <alignment vertical="center"/>
    </xf>
    <xf numFmtId="0" fontId="17" fillId="6" borderId="14" xfId="0" applyFont="1" applyFill="1" applyBorder="1" applyAlignment="1">
      <alignment vertical="center"/>
    </xf>
    <xf numFmtId="0" fontId="17" fillId="6" borderId="10" xfId="0" applyFont="1" applyFill="1" applyBorder="1" applyAlignment="1">
      <alignment vertical="center"/>
    </xf>
    <xf numFmtId="0" fontId="17" fillId="6" borderId="8" xfId="0" applyFont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4" xfId="0" applyFont="1" applyFill="1" applyBorder="1" applyAlignment="1">
      <alignment horizontal="center" vertical="center" wrapText="1" readingOrder="2"/>
    </xf>
    <xf numFmtId="0" fontId="5" fillId="2" borderId="2" xfId="0" applyFont="1" applyFill="1" applyBorder="1" applyAlignment="1">
      <alignment horizontal="center" vertical="center" wrapText="1" readingOrder="2"/>
    </xf>
    <xf numFmtId="0" fontId="5" fillId="2" borderId="3" xfId="0" applyFont="1" applyFill="1" applyBorder="1" applyAlignment="1">
      <alignment horizontal="center" vertical="center" wrapText="1" readingOrder="2"/>
    </xf>
    <xf numFmtId="0" fontId="5" fillId="2" borderId="4" xfId="0" applyFont="1" applyFill="1" applyBorder="1" applyAlignment="1">
      <alignment horizontal="center" vertical="center" wrapText="1" readingOrder="2"/>
    </xf>
    <xf numFmtId="0" fontId="5" fillId="2" borderId="12" xfId="0" applyFont="1" applyFill="1" applyBorder="1" applyAlignment="1">
      <alignment horizontal="center" vertical="center" wrapText="1" readingOrder="2"/>
    </xf>
    <xf numFmtId="0" fontId="5" fillId="2" borderId="6" xfId="0" applyFont="1" applyFill="1" applyBorder="1" applyAlignment="1">
      <alignment horizontal="center" vertical="center" wrapText="1" readingOrder="2"/>
    </xf>
    <xf numFmtId="0" fontId="5" fillId="2" borderId="13" xfId="0" applyFont="1" applyFill="1" applyBorder="1" applyAlignment="1">
      <alignment horizontal="center" vertical="center" wrapText="1" readingOrder="2"/>
    </xf>
    <xf numFmtId="0" fontId="5" fillId="2" borderId="7" xfId="0" applyFont="1" applyFill="1" applyBorder="1" applyAlignment="1">
      <alignment horizontal="center" vertical="center" wrapText="1" readingOrder="2"/>
    </xf>
    <xf numFmtId="0" fontId="5" fillId="2" borderId="14" xfId="0" applyFont="1" applyFill="1" applyBorder="1" applyAlignment="1">
      <alignment horizontal="center" vertical="center" wrapText="1" readingOrder="2"/>
    </xf>
    <xf numFmtId="0" fontId="5" fillId="2" borderId="8" xfId="0" applyFont="1" applyFill="1" applyBorder="1" applyAlignment="1">
      <alignment horizontal="center" vertical="center" wrapText="1" readingOrder="2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 readingOrder="2"/>
    </xf>
    <xf numFmtId="0" fontId="5" fillId="2" borderId="11" xfId="0" applyFont="1" applyFill="1" applyBorder="1" applyAlignment="1">
      <alignment horizontal="center" vertical="center" wrapText="1" readingOrder="2"/>
    </xf>
    <xf numFmtId="0" fontId="5" fillId="2" borderId="5" xfId="0" applyFont="1" applyFill="1" applyBorder="1" applyAlignment="1">
      <alignment horizontal="center" vertical="center" wrapText="1" readingOrder="2"/>
    </xf>
    <xf numFmtId="0" fontId="11" fillId="0" borderId="7" xfId="0" applyFont="1" applyFill="1" applyBorder="1" applyAlignment="1">
      <alignment horizontal="center"/>
    </xf>
    <xf numFmtId="0" fontId="10" fillId="6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7" fillId="6" borderId="12" xfId="0" applyFont="1" applyFill="1" applyBorder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</cellXfs>
  <cellStyles count="4">
    <cellStyle name="Date" xfId="2" xr:uid="{D47D272A-A910-4792-821A-F4613D823C48}"/>
    <cellStyle name="Normal" xfId="0" builtinId="0"/>
    <cellStyle name="Normal 2" xfId="1" xr:uid="{871EBE91-128E-4F78-AAF5-46ACC52DA324}"/>
    <cellStyle name="Titre 2" xfId="3" xr:uid="{64292AF2-C826-46E4-9D93-7D2F013F12C0}"/>
  </cellStyles>
  <dxfs count="9">
    <dxf>
      <font>
        <b/>
        <i val="0"/>
        <color rgb="FFC00000"/>
      </font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 style="thin">
          <color theme="6"/>
        </vertical>
        <horizontal style="thin">
          <color theme="6"/>
        </horizontal>
      </border>
    </dxf>
    <dxf>
      <fill>
        <patternFill>
          <bgColor theme="7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 style="thin">
          <color theme="6"/>
        </vertical>
        <horizontal style="thin">
          <color theme="6"/>
        </horizontal>
      </border>
    </dxf>
    <dxf>
      <fill>
        <patternFill>
          <bgColor theme="6" tint="0.39994506668294322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color theme="3"/>
      </font>
    </dxf>
  </dxfs>
  <tableStyles count="1" defaultTableStyle="TableStyleMedium2" defaultPivotStyle="PivotStyleLight16">
    <tableStyle name="Planning hebdomadaire des repas" pivot="0" count="4" xr9:uid="{98B42D00-B7C6-4234-880B-90B6E88921DE}">
      <tableStyleElement type="wholeTable" dxfId="8"/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355600</xdr:colOff>
          <xdr:row>2</xdr:row>
          <xdr:rowOff>139700</xdr:rowOff>
        </xdr:from>
        <xdr:to>
          <xdr:col>15</xdr:col>
          <xdr:colOff>476250</xdr:colOff>
          <xdr:row>4</xdr:row>
          <xdr:rowOff>0</xdr:rowOff>
        </xdr:to>
        <xdr:sp macro="" textlink="">
          <xdr:nvSpPr>
            <xdr:cNvPr id="176129" name="Button 1" hidden="1">
              <a:extLst>
                <a:ext uri="{63B3BB69-23CF-44E3-9099-C40C66FF867C}">
                  <a14:compatExt spid="_x0000_s176129"/>
                </a:ext>
                <a:ext uri="{FF2B5EF4-FFF2-40B4-BE49-F238E27FC236}">
                  <a16:creationId xmlns:a16="http://schemas.microsoft.com/office/drawing/2014/main" id="{00000000-0008-0000-0200-000001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692150</xdr:colOff>
          <xdr:row>2</xdr:row>
          <xdr:rowOff>152400</xdr:rowOff>
        </xdr:from>
        <xdr:to>
          <xdr:col>17</xdr:col>
          <xdr:colOff>50800</xdr:colOff>
          <xdr:row>4</xdr:row>
          <xdr:rowOff>12700</xdr:rowOff>
        </xdr:to>
        <xdr:sp macro="" textlink="">
          <xdr:nvSpPr>
            <xdr:cNvPr id="176130" name="Button 2" hidden="1">
              <a:extLst>
                <a:ext uri="{63B3BB69-23CF-44E3-9099-C40C66FF867C}">
                  <a14:compatExt spid="_x0000_s176130"/>
                </a:ext>
                <a:ext uri="{FF2B5EF4-FFF2-40B4-BE49-F238E27FC236}">
                  <a16:creationId xmlns:a16="http://schemas.microsoft.com/office/drawing/2014/main" id="{00000000-0008-0000-0200-000002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</xdr:row>
          <xdr:rowOff>133350</xdr:rowOff>
        </xdr:from>
        <xdr:to>
          <xdr:col>14</xdr:col>
          <xdr:colOff>120650</xdr:colOff>
          <xdr:row>3</xdr:row>
          <xdr:rowOff>177800</xdr:rowOff>
        </xdr:to>
        <xdr:sp macro="" textlink="">
          <xdr:nvSpPr>
            <xdr:cNvPr id="176131" name="Button 3" hidden="1">
              <a:extLst>
                <a:ext uri="{63B3BB69-23CF-44E3-9099-C40C66FF867C}">
                  <a14:compatExt spid="_x0000_s176131"/>
                </a:ext>
                <a:ext uri="{FF2B5EF4-FFF2-40B4-BE49-F238E27FC236}">
                  <a16:creationId xmlns:a16="http://schemas.microsoft.com/office/drawing/2014/main" id="{00000000-0008-0000-0200-000003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355600</xdr:colOff>
          <xdr:row>2</xdr:row>
          <xdr:rowOff>139700</xdr:rowOff>
        </xdr:from>
        <xdr:to>
          <xdr:col>15</xdr:col>
          <xdr:colOff>476250</xdr:colOff>
          <xdr:row>4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692150</xdr:colOff>
          <xdr:row>2</xdr:row>
          <xdr:rowOff>152400</xdr:rowOff>
        </xdr:from>
        <xdr:to>
          <xdr:col>17</xdr:col>
          <xdr:colOff>50800</xdr:colOff>
          <xdr:row>4</xdr:row>
          <xdr:rowOff>12700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</xdr:row>
          <xdr:rowOff>133350</xdr:rowOff>
        </xdr:from>
        <xdr:to>
          <xdr:col>14</xdr:col>
          <xdr:colOff>120650</xdr:colOff>
          <xdr:row>3</xdr:row>
          <xdr:rowOff>177800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F1EA6-38BF-4090-BFCE-0A2223CD37A3}">
  <sheetPr codeName="Feuil12"/>
  <dimension ref="A2:R21"/>
  <sheetViews>
    <sheetView workbookViewId="0">
      <selection activeCell="C4" sqref="C4"/>
    </sheetView>
  </sheetViews>
  <sheetFormatPr baseColWidth="10" defaultRowHeight="14.5" x14ac:dyDescent="0.35"/>
  <cols>
    <col min="1" max="1" width="16.81640625" bestFit="1" customWidth="1"/>
  </cols>
  <sheetData>
    <row r="2" spans="1:18" ht="15" thickBot="1" x14ac:dyDescent="0.4"/>
    <row r="3" spans="1:18" ht="21.5" thickBot="1" x14ac:dyDescent="0.4">
      <c r="B3" s="14" t="s">
        <v>30</v>
      </c>
      <c r="C3" s="13" t="s">
        <v>36</v>
      </c>
      <c r="D3" s="14" t="s">
        <v>31</v>
      </c>
      <c r="E3" s="13" t="s">
        <v>37</v>
      </c>
      <c r="F3" s="13" t="s">
        <v>38</v>
      </c>
      <c r="G3" s="13" t="s">
        <v>39</v>
      </c>
      <c r="H3" s="13" t="s">
        <v>40</v>
      </c>
      <c r="I3" s="14" t="s">
        <v>32</v>
      </c>
      <c r="J3" s="14" t="s">
        <v>33</v>
      </c>
      <c r="K3" s="14" t="s">
        <v>34</v>
      </c>
      <c r="L3" s="14" t="s">
        <v>35</v>
      </c>
    </row>
    <row r="4" spans="1:18" ht="21" customHeight="1" x14ac:dyDescent="0.35">
      <c r="A4" s="28">
        <v>1</v>
      </c>
      <c r="B4" s="18" t="str">
        <f>UPPER(B9 &amp; " " &amp; B10)</f>
        <v>BUISSON VINCENT</v>
      </c>
      <c r="C4" s="21" t="str">
        <f>IF(ISBLANK(B13),"",B13)</f>
        <v>30/06/2021</v>
      </c>
      <c r="D4" s="19" t="str">
        <f>IF(ISBLANK(B20),"",B20)</f>
        <v/>
      </c>
      <c r="E4" s="26" t="str">
        <f>IF(ISBLANK(B14),"",B14)</f>
        <v/>
      </c>
      <c r="F4" s="20"/>
      <c r="G4" s="27"/>
      <c r="H4" s="20"/>
      <c r="I4" s="20" t="str">
        <f>IF(ISBLANK(B15),"",B15)</f>
        <v>projet</v>
      </c>
      <c r="J4" s="20" t="str">
        <f>IF(ISBLANK(B16),"",B16)</f>
        <v/>
      </c>
      <c r="K4" s="20" t="str">
        <f>IF(ISBLANK(B17),"",B17)</f>
        <v>motif</v>
      </c>
      <c r="L4" s="17" t="str">
        <f>IF(ISBLANK(B18),"",B18)</f>
        <v>consigne</v>
      </c>
      <c r="M4" s="29"/>
      <c r="R4" s="52" t="s">
        <v>79</v>
      </c>
    </row>
    <row r="5" spans="1:18" x14ac:dyDescent="0.35">
      <c r="A5" s="34"/>
      <c r="B5" s="23" t="str">
        <f>IFERROR(IF(B11="Femi","Née","Né"),"Né(e)")</f>
        <v>Né</v>
      </c>
      <c r="C5" s="22"/>
      <c r="D5" s="22" t="str">
        <f>IF(ISBLANK(B19),"",B19)</f>
        <v/>
      </c>
      <c r="E5" s="22"/>
      <c r="F5" s="22"/>
      <c r="G5" s="22"/>
      <c r="H5" s="22"/>
      <c r="I5" s="22"/>
      <c r="J5" s="22"/>
      <c r="K5" s="22"/>
      <c r="L5" s="22"/>
      <c r="R5" s="52"/>
    </row>
    <row r="6" spans="1:18" ht="20.5" thickBot="1" x14ac:dyDescent="0.4">
      <c r="A6" s="34"/>
      <c r="B6" s="24" t="str">
        <f>IF(OR(ISBLANK(B12),B12=""),"Date de naissance",B12)</f>
        <v>Date de naissance</v>
      </c>
      <c r="C6" s="25"/>
      <c r="D6" s="25"/>
      <c r="E6" s="25"/>
      <c r="F6" s="25"/>
      <c r="G6" s="25"/>
      <c r="H6" s="25"/>
      <c r="I6" s="25"/>
      <c r="J6" s="25"/>
      <c r="K6" s="25"/>
      <c r="L6" s="25"/>
      <c r="R6" s="52"/>
    </row>
    <row r="8" spans="1:18" ht="15" thickBot="1" x14ac:dyDescent="0.4"/>
    <row r="9" spans="1:18" x14ac:dyDescent="0.35">
      <c r="A9" s="35" t="s">
        <v>47</v>
      </c>
      <c r="B9" s="36" t="s">
        <v>80</v>
      </c>
    </row>
    <row r="10" spans="1:18" x14ac:dyDescent="0.35">
      <c r="A10" s="37" t="s">
        <v>48</v>
      </c>
      <c r="B10" s="38" t="s">
        <v>81</v>
      </c>
    </row>
    <row r="11" spans="1:18" x14ac:dyDescent="0.35">
      <c r="A11" s="37" t="s">
        <v>49</v>
      </c>
      <c r="B11" s="38" t="s">
        <v>58</v>
      </c>
    </row>
    <row r="12" spans="1:18" x14ac:dyDescent="0.35">
      <c r="A12" s="37" t="s">
        <v>54</v>
      </c>
      <c r="B12" s="39" t="s">
        <v>57</v>
      </c>
    </row>
    <row r="13" spans="1:18" x14ac:dyDescent="0.35">
      <c r="A13" s="37" t="s">
        <v>50</v>
      </c>
      <c r="B13" s="39" t="s">
        <v>82</v>
      </c>
    </row>
    <row r="14" spans="1:18" x14ac:dyDescent="0.35">
      <c r="A14" s="37" t="s">
        <v>51</v>
      </c>
      <c r="B14" s="38" t="s">
        <v>57</v>
      </c>
    </row>
    <row r="15" spans="1:18" x14ac:dyDescent="0.35">
      <c r="A15" s="37" t="s">
        <v>32</v>
      </c>
      <c r="B15" s="38" t="s">
        <v>61</v>
      </c>
    </row>
    <row r="16" spans="1:18" x14ac:dyDescent="0.35">
      <c r="A16" s="37" t="s">
        <v>33</v>
      </c>
      <c r="B16" s="38" t="s">
        <v>57</v>
      </c>
    </row>
    <row r="17" spans="1:2" x14ac:dyDescent="0.35">
      <c r="A17" s="37" t="s">
        <v>52</v>
      </c>
      <c r="B17" s="38" t="s">
        <v>60</v>
      </c>
    </row>
    <row r="18" spans="1:2" x14ac:dyDescent="0.35">
      <c r="A18" s="37" t="s">
        <v>53</v>
      </c>
      <c r="B18" s="38" t="s">
        <v>62</v>
      </c>
    </row>
    <row r="19" spans="1:2" x14ac:dyDescent="0.35">
      <c r="A19" s="40" t="s">
        <v>56</v>
      </c>
      <c r="B19" s="38"/>
    </row>
    <row r="20" spans="1:2" x14ac:dyDescent="0.35">
      <c r="A20" s="37" t="s">
        <v>59</v>
      </c>
      <c r="B20" s="38" t="s">
        <v>57</v>
      </c>
    </row>
    <row r="21" spans="1:2" ht="15" thickBot="1" x14ac:dyDescent="0.4">
      <c r="A21" s="41" t="s">
        <v>77</v>
      </c>
      <c r="B21" s="42"/>
    </row>
  </sheetData>
  <mergeCells count="1">
    <mergeCell ref="R4:R6"/>
  </mergeCells>
  <conditionalFormatting sqref="B5:L5">
    <cfRule type="expression" dxfId="4" priority="6">
      <formula>$C4&lt;=DATE(YEAR(TODAY()),MONTH(TODAY())-3,DAY(TODAY()))</formula>
    </cfRule>
  </conditionalFormatting>
  <conditionalFormatting sqref="B4:F4 H4:L4">
    <cfRule type="expression" dxfId="3" priority="3">
      <formula>$C4&lt;=DATE(YEAR(TODAY()),MONTH(TODAY())-3,DAY(TODAY()))</formula>
    </cfRule>
  </conditionalFormatting>
  <conditionalFormatting sqref="B6:L6">
    <cfRule type="expression" dxfId="2" priority="2">
      <formula>$C4&lt;=DATE(YEAR(TODAY()),MONTH(TODAY())-3,DAY(TODAY()))</formula>
    </cfRule>
  </conditionalFormatting>
  <conditionalFormatting sqref="G4">
    <cfRule type="expression" dxfId="1" priority="1">
      <formula>$C4&lt;=DATE(YEAR(TODAY()),MONTH(TODAY())-3,DAY(TODAY()))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2866-8F82-4D80-B1DF-B0130F02DE0B}">
  <sheetPr codeName="Feuil1"/>
  <dimension ref="A2:N29"/>
  <sheetViews>
    <sheetView tabSelected="1" workbookViewId="0">
      <selection activeCell="I4" sqref="I4"/>
    </sheetView>
  </sheetViews>
  <sheetFormatPr baseColWidth="10" defaultRowHeight="14.5" x14ac:dyDescent="0.35"/>
  <cols>
    <col min="8" max="8" width="10.81640625" customWidth="1"/>
    <col min="9" max="9" width="17.7265625" bestFit="1" customWidth="1"/>
  </cols>
  <sheetData>
    <row r="2" spans="2:14" x14ac:dyDescent="0.35">
      <c r="G2" s="1"/>
    </row>
    <row r="3" spans="2:14" x14ac:dyDescent="0.35">
      <c r="G3" s="1"/>
    </row>
    <row r="4" spans="2:14" x14ac:dyDescent="0.35">
      <c r="E4" s="56" t="s">
        <v>0</v>
      </c>
      <c r="F4" s="56"/>
      <c r="G4" s="56"/>
      <c r="H4" s="56"/>
      <c r="I4" s="12" t="s">
        <v>29</v>
      </c>
    </row>
    <row r="5" spans="2:14" ht="15" thickBot="1" x14ac:dyDescent="0.4">
      <c r="G5" s="2"/>
    </row>
    <row r="6" spans="2:14" ht="15" thickBot="1" x14ac:dyDescent="0.4">
      <c r="B6" s="81" t="s">
        <v>1</v>
      </c>
      <c r="C6" s="84" t="s">
        <v>2</v>
      </c>
      <c r="D6" s="87" t="s">
        <v>3</v>
      </c>
      <c r="E6" s="88"/>
      <c r="F6" s="93" t="s">
        <v>4</v>
      </c>
      <c r="G6" s="84" t="s">
        <v>5</v>
      </c>
      <c r="H6" s="96" t="s">
        <v>6</v>
      </c>
      <c r="I6" s="97"/>
      <c r="J6" s="97"/>
      <c r="K6" s="97"/>
      <c r="L6" s="97"/>
      <c r="M6" s="97"/>
      <c r="N6" s="98"/>
    </row>
    <row r="7" spans="2:14" x14ac:dyDescent="0.35">
      <c r="B7" s="82"/>
      <c r="C7" s="85"/>
      <c r="D7" s="89"/>
      <c r="E7" s="90"/>
      <c r="F7" s="94"/>
      <c r="G7" s="85"/>
      <c r="H7" s="76" t="s">
        <v>7</v>
      </c>
      <c r="I7" s="76" t="s">
        <v>72</v>
      </c>
      <c r="J7" s="76" t="s">
        <v>8</v>
      </c>
      <c r="K7" s="3" t="s">
        <v>9</v>
      </c>
      <c r="L7" s="76" t="s">
        <v>11</v>
      </c>
      <c r="M7" s="76" t="s">
        <v>12</v>
      </c>
      <c r="N7" s="76" t="s">
        <v>13</v>
      </c>
    </row>
    <row r="8" spans="2:14" ht="15" thickBot="1" x14ac:dyDescent="0.4">
      <c r="B8" s="83"/>
      <c r="C8" s="86"/>
      <c r="D8" s="91"/>
      <c r="E8" s="92"/>
      <c r="F8" s="95"/>
      <c r="G8" s="86"/>
      <c r="H8" s="77"/>
      <c r="I8" s="77"/>
      <c r="J8" s="77"/>
      <c r="K8" s="4" t="s">
        <v>10</v>
      </c>
      <c r="L8" s="77"/>
      <c r="M8" s="77"/>
      <c r="N8" s="77"/>
    </row>
    <row r="9" spans="2:14" x14ac:dyDescent="0.35">
      <c r="B9" s="5" t="s">
        <v>14</v>
      </c>
      <c r="C9" s="65">
        <v>15</v>
      </c>
      <c r="D9" s="78">
        <v>9</v>
      </c>
      <c r="E9" s="78">
        <f>Ados!F3</f>
        <v>0</v>
      </c>
      <c r="F9" s="78">
        <f>IF(SUM(E9-C9)&gt;0,"+ " &amp; SUM(E9-C9), SUM(E9-C9))</f>
        <v>-15</v>
      </c>
      <c r="G9" s="78">
        <f ca="1">Ados!J3</f>
        <v>0</v>
      </c>
      <c r="H9" s="78" t="str">
        <f>IF(SUM(IFERROR(COUNTIF(Ados!$D:$D,H$7&amp;" "),0),IFERROR(COUNTIF(Ados!$D:$D,H$7),0))&gt;0,SUM(IFERROR(COUNTIF(Ados!$D:$D,H$7&amp;" "),0),IFERROR(COUNTIF(Ados!$D:$D,H$7),0)),"/")</f>
        <v>/</v>
      </c>
      <c r="I9" s="78" t="str">
        <f>IF(SUM(IFERROR(COUNTIF(Ados!$D:$D,I$7&amp;" "),0),IFERROR(COUNTIF(Ados!$D:$D,I$7),0))&gt;0,SUM(IFERROR(COUNTIF(Ados!$D:$D,I$7&amp;" "),0),IFERROR(COUNTIF(Ados!$D:$D,I$7),0)),"/")</f>
        <v>/</v>
      </c>
      <c r="J9" s="78" t="str">
        <f>IF(SUM(IFERROR(COUNTIF(Ados!$D:$D,J$7&amp;" "),0),IFERROR(COUNTIF(Ados!$D:$D,J$7),0))&gt;0,SUM(IFERROR(COUNTIF(Ados!$D:$D,J$7&amp;" "),0),IFERROR(COUNTIF(Ados!$D:$D,J$7),0)),"/")</f>
        <v>/</v>
      </c>
      <c r="K9" s="78" t="str">
        <f>IF(SUM(IFERROR(COUNTIF(Ados!$D:$D,K$7&amp;" "),0),IFERROR(COUNTIF(Ados!$D:$D,K$7),0))&gt;0,SUM(IFERROR(COUNTIF(Ados!$D:$D,K$7&amp;" "),0),IFERROR(COUNTIF(Ados!$D:$D,K$7),0)),"/")</f>
        <v>/</v>
      </c>
      <c r="L9" s="78" t="str">
        <f>IF(SUM(IFERROR(COUNTIF(Ados!$D:$D,L$7&amp;" "),0),IFERROR(COUNTIF(Ados!$D:$D,L$7),0))&gt;0,SUM(IFERROR(COUNTIF(Ados!$D:$D,L$7&amp;" "),0),IFERROR(COUNTIF(Ados!$D:$D,L$7),0)),"/")</f>
        <v>/</v>
      </c>
      <c r="M9" s="78" t="str">
        <f>IF(SUM(IFERROR(COUNTIF(Ados!$D:$D,M$7&amp;" "),0),IFERROR(COUNTIF(Ados!$D:$D,M$7),0))&gt;0,SUM(IFERROR(COUNTIF(Ados!$D:$D,M$7&amp;" "),0),IFERROR(COUNTIF(Ados!$D:$D,M$7),0)),"/")</f>
        <v>/</v>
      </c>
      <c r="N9" s="78" t="str">
        <f>IF(SUM(IFERROR(COUNTIF(Ados!$D:$D,N$7&amp;" "),0),IFERROR(COUNTIF(Ados!$D:$D,N$7),0))&gt;0,SUM(IFERROR(COUNTIF(Ados!$D:$D,N$7&amp;" "),0),IFERROR(COUNTIF(Ados!$D:$D,N$7),0)),"/")</f>
        <v>/</v>
      </c>
    </row>
    <row r="10" spans="2:14" ht="15" thickBot="1" x14ac:dyDescent="0.4">
      <c r="B10" s="6" t="s">
        <v>15</v>
      </c>
      <c r="C10" s="66"/>
      <c r="D10" s="79"/>
      <c r="E10" s="80"/>
      <c r="F10" s="80"/>
      <c r="G10" s="80" t="e">
        <f ca="1">COUNTIF(#REF!,"&lt;=" &amp; DATE(YEAR(TODAY()),MONTH(TODAY())-3,DAY(TODAY())))</f>
        <v>#REF!</v>
      </c>
      <c r="H10" s="80"/>
      <c r="I10" s="80"/>
      <c r="J10" s="80"/>
      <c r="K10" s="80"/>
      <c r="L10" s="80"/>
      <c r="M10" s="80"/>
      <c r="N10" s="80"/>
    </row>
    <row r="11" spans="2:14" x14ac:dyDescent="0.35">
      <c r="B11" s="5" t="s">
        <v>14</v>
      </c>
      <c r="C11" s="66"/>
      <c r="D11" s="78">
        <v>1</v>
      </c>
      <c r="E11" s="80"/>
      <c r="F11" s="80"/>
      <c r="G11" s="80" t="e">
        <f ca="1">COUNTIF(#REF!,"&lt;=" &amp; DATE(YEAR(TODAY()),MONTH(TODAY())-3,DAY(TODAY())))</f>
        <v>#REF!</v>
      </c>
      <c r="H11" s="80"/>
      <c r="I11" s="80"/>
      <c r="J11" s="80"/>
      <c r="K11" s="80"/>
      <c r="L11" s="80"/>
      <c r="M11" s="80"/>
      <c r="N11" s="80"/>
    </row>
    <row r="12" spans="2:14" ht="21.5" thickBot="1" x14ac:dyDescent="0.4">
      <c r="B12" s="6" t="s">
        <v>17</v>
      </c>
      <c r="C12" s="67"/>
      <c r="D12" s="79"/>
      <c r="E12" s="79"/>
      <c r="F12" s="79"/>
      <c r="G12" s="79" t="e">
        <f ca="1">COUNTIF(#REF!,"&lt;=" &amp; DATE(YEAR(TODAY()),MONTH(TODAY())-3,DAY(TODAY())))</f>
        <v>#REF!</v>
      </c>
      <c r="H12" s="79"/>
      <c r="I12" s="79"/>
      <c r="J12" s="79"/>
      <c r="K12" s="79"/>
      <c r="L12" s="79"/>
      <c r="M12" s="79"/>
      <c r="N12" s="79"/>
    </row>
    <row r="13" spans="2:14" ht="25" customHeight="1" thickBot="1" x14ac:dyDescent="0.4">
      <c r="B13" s="6" t="s">
        <v>18</v>
      </c>
      <c r="C13" s="7">
        <v>40</v>
      </c>
      <c r="D13" s="60">
        <v>32</v>
      </c>
      <c r="E13" s="61"/>
      <c r="F13" s="8">
        <f>IF(SUM(D13-C13)&gt;0,"+ " &amp; SUM(D13-C13), SUM(D13-C13))</f>
        <v>-8</v>
      </c>
      <c r="G13" s="8">
        <v>8</v>
      </c>
      <c r="H13" s="8" t="str">
        <f>IF(COUNTIF(Horizon!$D$6:D200,H$7 &amp; " ")&gt;0,COUNTIF(Horizon!$D$6:D200,H$7 &amp; " "),"/")</f>
        <v>/</v>
      </c>
      <c r="I13" s="8" t="str">
        <f>IF(COUNTIF(Horizon!$D$6:E200,I$7 &amp; " ")&gt;0,COUNTIF(Horizon!$D$6:E200,I$7 &amp; " "),"/")</f>
        <v>/</v>
      </c>
      <c r="J13" s="8" t="str">
        <f>IF(COUNTIF(Horizon!$D$6:F200,J$7 &amp; " ")&gt;0,COUNTIF(Horizon!$D$6:F200,J$7 &amp; " "),"/")</f>
        <v>/</v>
      </c>
      <c r="K13" s="8" t="str">
        <f>IF(COUNTIF(Horizon!$D$6:G200,K$7 &amp; " ")&gt;0,COUNTIF(Horizon!$D$6:G200,K$7 &amp; " "),"/")</f>
        <v>/</v>
      </c>
      <c r="L13" s="8" t="str">
        <f>IF(COUNTIF(Horizon!$D$6:H200,L$7 &amp; " ")&gt;0,COUNTIF(Horizon!$D$6:H200,L$7 &amp; " "),"/")</f>
        <v>/</v>
      </c>
      <c r="M13" s="8" t="str">
        <f>IF(COUNTIF(Horizon!$D$6:I200,M$7 &amp; " ")&gt;0,COUNTIF(Horizon!$D$6:I200,M$7 &amp; " "),"/")</f>
        <v>/</v>
      </c>
      <c r="N13" s="8" t="str">
        <f>IF(COUNTIF(Horizon!$D$6:J200,N$7 &amp; " ")&gt;0,COUNTIF(Horizon!$D$6:J200,N$7 &amp; " "),"/")</f>
        <v>/</v>
      </c>
    </row>
    <row r="14" spans="2:14" ht="25" customHeight="1" thickBot="1" x14ac:dyDescent="0.4">
      <c r="B14" s="6" t="s">
        <v>19</v>
      </c>
      <c r="C14" s="7">
        <v>9</v>
      </c>
      <c r="D14" s="60">
        <v>6</v>
      </c>
      <c r="E14" s="61"/>
      <c r="F14" s="8">
        <f t="shared" ref="F14:F19" si="0">IF(SUM(D14-C14)&gt;0,"+ " &amp; SUM(D14-C14), SUM(D14-C14))</f>
        <v>-3</v>
      </c>
      <c r="G14" s="8">
        <v>4</v>
      </c>
      <c r="H14" s="8" t="str">
        <f>IF(COUNTIF('Les Mousses '!$D$6:D200,H$7 &amp; " ")&gt;0,COUNTIF(Horizon!$D$6:D200,H$7 &amp; " "),"/")</f>
        <v>/</v>
      </c>
      <c r="I14" s="8" t="str">
        <f>IF(COUNTIF('Les Mousses '!$D$6:E200,I$7 &amp; " ")&gt;0,COUNTIF(Horizon!$D$6:E200,I$7 &amp; " "),"/")</f>
        <v>/</v>
      </c>
      <c r="J14" s="8" t="str">
        <f>IF(COUNTIF('Les Mousses '!$D$6:F200,J$7 &amp; " ")&gt;0,COUNTIF(Horizon!$D$6:F200,J$7 &amp; " "),"/")</f>
        <v>/</v>
      </c>
      <c r="K14" s="8" t="str">
        <f>IF(COUNTIF('Les Mousses '!$D$6:G200,K$7 &amp; " ")&gt;0,COUNTIF(Horizon!$D$6:G200,K$7 &amp; " "),"/")</f>
        <v>/</v>
      </c>
      <c r="L14" s="8" t="str">
        <f>IF(COUNTIF('Les Mousses '!$D$6:H200,L$7 &amp; " ")&gt;0,COUNTIF(Horizon!$D$6:H200,L$7 &amp; " "),"/")</f>
        <v>/</v>
      </c>
      <c r="M14" s="8" t="str">
        <f>IF(COUNTIF('Les Mousses '!$D$6:I200,M$7 &amp; " ")&gt;0,COUNTIF(Horizon!$D$6:I200,M$7 &amp; " "),"/")</f>
        <v>/</v>
      </c>
      <c r="N14" s="8" t="str">
        <f>IF(COUNTIF('Les Mousses '!$D$6:J200,N$7 &amp; " ")&gt;0,COUNTIF(Horizon!$D$6:J200,N$7 &amp; " "),"/")</f>
        <v>/</v>
      </c>
    </row>
    <row r="15" spans="2:14" ht="25" customHeight="1" thickBot="1" x14ac:dyDescent="0.4">
      <c r="B15" s="6" t="s">
        <v>20</v>
      </c>
      <c r="C15" s="7">
        <v>9</v>
      </c>
      <c r="D15" s="60">
        <v>8</v>
      </c>
      <c r="E15" s="61"/>
      <c r="F15" s="8">
        <f t="shared" si="0"/>
        <v>-1</v>
      </c>
      <c r="G15" s="8">
        <v>3</v>
      </c>
      <c r="H15" s="8" t="str">
        <f>IF(COUNTIF('7 11 ans'!$D$6:D200,H$7 &amp; " ")&gt;0,COUNTIF('7 11 ans'!$D$6:D200,H$7 &amp; " "),"/")</f>
        <v>/</v>
      </c>
      <c r="I15" s="8" t="str">
        <f>IF(COUNTIF('7 11 ans'!$D$6:E200,I$7 &amp; " ")&gt;0,COUNTIF('7 11 ans'!$D$6:E200,I$7 &amp; " "),"/")</f>
        <v>/</v>
      </c>
      <c r="J15" s="8" t="str">
        <f>IF(COUNTIF('7 11 ans'!$D$6:F200,J$7 &amp; " ")&gt;0,COUNTIF('7 11 ans'!$D$6:F200,J$7 &amp; " "),"/")</f>
        <v>/</v>
      </c>
      <c r="K15" s="8" t="str">
        <f>IF(COUNTIF('7 11 ans'!$D$6:G200,K$7 &amp; " ")&gt;0,COUNTIF('7 11 ans'!$D$6:G200,K$7 &amp; " "),"/")</f>
        <v>/</v>
      </c>
      <c r="L15" s="8" t="str">
        <f>IF(COUNTIF('7 11 ans'!$D$6:H200,L$7 &amp; " ")&gt;0,COUNTIF('7 11 ans'!$D$6:H200,L$7 &amp; " "),"/")</f>
        <v>/</v>
      </c>
      <c r="M15" s="8" t="str">
        <f>IF(COUNTIF('7 11 ans'!$D$6:I200,M$7 &amp; " ")&gt;0,COUNTIF('7 11 ans'!$D$6:I200,M$7 &amp; " "),"/")</f>
        <v>/</v>
      </c>
      <c r="N15" s="8" t="str">
        <f>IF(COUNTIF('7 11 ans'!$D$6:J200,N$7 &amp; " ")&gt;0,COUNTIF('7 11 ans'!$D$6:J200,N$7 &amp; " "),"/")</f>
        <v>/</v>
      </c>
    </row>
    <row r="16" spans="2:14" ht="25" customHeight="1" thickBot="1" x14ac:dyDescent="0.4">
      <c r="B16" s="6" t="s">
        <v>21</v>
      </c>
      <c r="C16" s="7">
        <v>10</v>
      </c>
      <c r="D16" s="60">
        <v>10</v>
      </c>
      <c r="E16" s="61"/>
      <c r="F16" s="8">
        <f t="shared" si="0"/>
        <v>0</v>
      </c>
      <c r="G16" s="8">
        <v>2</v>
      </c>
      <c r="H16" s="8" t="str">
        <f>IF(COUNTIF(Orsay!$D$6:D200,H$7 &amp; " ")&gt;0,COUNTIF(Orsay!$D$6:D200,H$7 &amp; " "),"/")</f>
        <v>/</v>
      </c>
      <c r="I16" s="8" t="str">
        <f>IF(COUNTIF(Orsay!$D$6:E200,I$7 &amp; " ")&gt;0,COUNTIF(Orsay!$D$6:E200,I$7 &amp; " "),"/")</f>
        <v>/</v>
      </c>
      <c r="J16" s="8" t="str">
        <f>IF(COUNTIF(Orsay!$D$6:F200,J$7 &amp; " ")&gt;0,COUNTIF(Orsay!$D$6:F200,J$7 &amp; " "),"/")</f>
        <v>/</v>
      </c>
      <c r="K16" s="8" t="str">
        <f>IF(COUNTIF(Orsay!$D$6:G200,K$7 &amp; " ")&gt;0,COUNTIF(Orsay!$D$6:G200,K$7 &amp; " "),"/")</f>
        <v>/</v>
      </c>
      <c r="L16" s="8" t="str">
        <f>IF(COUNTIF(Orsay!$D$6:H200,L$7 &amp; " ")&gt;0,COUNTIF(Orsay!$D$6:H200,L$7 &amp; " "),"/")</f>
        <v>/</v>
      </c>
      <c r="M16" s="8" t="str">
        <f>IF(COUNTIF(Orsay!$D$6:I200,M$7 &amp; " ")&gt;0,COUNTIF(Orsay!$D$6:I200,M$7 &amp; " "),"/")</f>
        <v>/</v>
      </c>
      <c r="N16" s="8" t="str">
        <f>IF(COUNTIF(Orsay!$D$6:J200,N$7 &amp; " ")&gt;0,COUNTIF(Orsay!$D$6:J200,N$7 &amp; " "),"/")</f>
        <v>/</v>
      </c>
    </row>
    <row r="17" spans="1:14" ht="25" customHeight="1" thickBot="1" x14ac:dyDescent="0.4">
      <c r="B17" s="6" t="s">
        <v>22</v>
      </c>
      <c r="C17" s="7">
        <v>6</v>
      </c>
      <c r="D17" s="60">
        <v>6</v>
      </c>
      <c r="E17" s="61"/>
      <c r="F17" s="8">
        <f t="shared" si="0"/>
        <v>0</v>
      </c>
      <c r="G17" s="8" t="s">
        <v>16</v>
      </c>
      <c r="H17" s="8" t="str">
        <f>IF(COUNTIF(Etampe!$D$6:D200,H$7 &amp; " ")&gt;0,COUNTIF(Etampe!$D$6:D200,H$7 &amp; " "),"/")</f>
        <v>/</v>
      </c>
      <c r="I17" s="8" t="str">
        <f>IF(COUNTIF(Etampe!$D$6:E200,I$7 &amp; " ")&gt;0,COUNTIF(Etampe!$D$6:E200,I$7 &amp; " "),"/")</f>
        <v>/</v>
      </c>
      <c r="J17" s="8" t="str">
        <f>IF(COUNTIF(Etampe!$D$6:F200,J$7 &amp; " ")&gt;0,COUNTIF(Etampe!$D$6:F200,J$7 &amp; " "),"/")</f>
        <v>/</v>
      </c>
      <c r="K17" s="8" t="str">
        <f>IF(COUNTIF(Etampe!$D$6:G200,K$7 &amp; " ")&gt;0,COUNTIF(Etampe!$D$6:G200,K$7 &amp; " "),"/")</f>
        <v>/</v>
      </c>
      <c r="L17" s="8" t="str">
        <f>IF(COUNTIF(Etampe!$D$6:H200,L$7 &amp; " ")&gt;0,COUNTIF(Etampe!$D$6:H200,L$7 &amp; " "),"/")</f>
        <v>/</v>
      </c>
      <c r="M17" s="8" t="str">
        <f>IF(COUNTIF(Etampe!$D$6:I200,M$7 &amp; " ")&gt;0,COUNTIF(Etampe!$D$6:I200,M$7 &amp; " "),"/")</f>
        <v>/</v>
      </c>
      <c r="N17" s="8" t="str">
        <f>IF(COUNTIF(Etampe!$D$6:J200,N$7 &amp; " ")&gt;0,COUNTIF(Etampe!$D$6:J200,N$7 &amp; " "),"/")</f>
        <v>/</v>
      </c>
    </row>
    <row r="18" spans="1:14" ht="25" customHeight="1" thickBot="1" x14ac:dyDescent="0.4">
      <c r="B18" s="6" t="s">
        <v>23</v>
      </c>
      <c r="C18" s="7">
        <v>22</v>
      </c>
      <c r="D18" s="60">
        <v>20</v>
      </c>
      <c r="E18" s="61"/>
      <c r="F18" s="8">
        <f t="shared" si="0"/>
        <v>-2</v>
      </c>
      <c r="G18" s="8">
        <v>10</v>
      </c>
      <c r="H18" s="8" t="str">
        <f>IF(COUNTIF(PFAU!$D$6:D200,H$7 &amp; " ")&gt;0,COUNTIF(PFAU!$D$6:D200,H$7 &amp; " "),"/")</f>
        <v>/</v>
      </c>
      <c r="I18" s="8" t="str">
        <f>IF(COUNTIF(PFAU!$D$6:E200,I$7 &amp; " ")&gt;0,COUNTIF(PFAU!$D$6:E200,I$7 &amp; " "),"/")</f>
        <v>/</v>
      </c>
      <c r="J18" s="8" t="str">
        <f>IF(COUNTIF(PFAU!$D$6:F200,J$7 &amp; " ")&gt;0,COUNTIF(PFAU!$D$6:F200,J$7 &amp; " "),"/")</f>
        <v>/</v>
      </c>
      <c r="K18" s="8" t="str">
        <f>IF(COUNTIF(PFAU!$D$6:G200,K$7 &amp; " ")&gt;0,COUNTIF(PFAU!$D$6:G200,K$7 &amp; " "),"/")</f>
        <v>/</v>
      </c>
      <c r="L18" s="8" t="str">
        <f>IF(COUNTIF(PFAU!$D$6:H200,L$7 &amp; " ")&gt;0,COUNTIF(PFAU!$D$6:H200,L$7 &amp; " "),"/")</f>
        <v>/</v>
      </c>
      <c r="M18" s="8" t="str">
        <f>IF(COUNTIF(PFAU!$D$6:I200,M$7 &amp; " ")&gt;0,COUNTIF(PFAU!$D$6:I200,M$7 &amp; " "),"/")</f>
        <v>/</v>
      </c>
      <c r="N18" s="8" t="str">
        <f>IF(COUNTIF(PFAU!$D$6:J200,N$7 &amp; " ")&gt;0,COUNTIF(PFAU!$D$6:J200,N$7 &amp; " "),"/")</f>
        <v>/</v>
      </c>
    </row>
    <row r="19" spans="1:14" ht="25" customHeight="1" thickBot="1" x14ac:dyDescent="0.4">
      <c r="B19" s="6" t="s">
        <v>24</v>
      </c>
      <c r="C19" s="7">
        <v>18</v>
      </c>
      <c r="D19" s="60">
        <v>19</v>
      </c>
      <c r="E19" s="61"/>
      <c r="F19" s="8" t="str">
        <f t="shared" si="0"/>
        <v>+ 1</v>
      </c>
      <c r="G19" s="8">
        <v>11</v>
      </c>
      <c r="H19" s="8" t="str">
        <f>IF(SUM(COUNTIF('Unité 1'!$D$6:D200,H$7&amp;" "),COUNTIF('Unité 2'!$D$6:D200,H$7&amp;" "),COUNTIF('Unité 3'!$D$6:D200,H$7&amp;" "))=0,"/",SUM(COUNTIF('Unité 1'!$D$6:D200,H$7&amp;" "),COUNTIF('Unité 2'!$D$6:D200,H$7&amp;" "),COUNTIF('Unité 3'!$D$6:D200,H$7&amp;" ")))</f>
        <v>/</v>
      </c>
      <c r="I19" s="8" t="str">
        <f>IF(SUM(COUNTIF('Unité 1'!$D$6:E200,I$7&amp;" "),COUNTIF('Unité 2'!$D$6:E200,I$7&amp;" "),COUNTIF('Unité 3'!$D$6:E200,I$7&amp;" "))=0,"/",SUM(COUNTIF('Unité 1'!$D$6:E200,I$7&amp;" "),COUNTIF('Unité 2'!$D$6:E200,I$7&amp;" "),COUNTIF('Unité 3'!$D$6:E200,I$7&amp;" ")))</f>
        <v>/</v>
      </c>
      <c r="J19" s="8" t="str">
        <f>IF(SUM(COUNTIF('Unité 1'!$D$6:F200,J$7&amp;" "),COUNTIF('Unité 2'!$D$6:F200,J$7&amp;" "),COUNTIF('Unité 3'!$D$6:F200,J$7&amp;" "))=0,"/",SUM(COUNTIF('Unité 1'!$D$6:F200,J$7&amp;" "),COUNTIF('Unité 2'!$D$6:F200,J$7&amp;" "),COUNTIF('Unité 3'!$D$6:F200,J$7&amp;" ")))</f>
        <v>/</v>
      </c>
      <c r="K19" s="8" t="str">
        <f>IF(SUM(COUNTIF('Unité 1'!$D$6:G200,K$7&amp;" "),COUNTIF('Unité 2'!$D$6:G200,K$7&amp;" "),COUNTIF('Unité 3'!$D$6:G200,K$7&amp;" "))=0,"/",SUM(COUNTIF('Unité 1'!$D$6:G200,K$7&amp;" "),COUNTIF('Unité 2'!$D$6:G200,K$7&amp;" "),COUNTIF('Unité 3'!$D$6:G200,K$7&amp;" ")))</f>
        <v>/</v>
      </c>
      <c r="L19" s="8" t="str">
        <f>IF(SUM(COUNTIF('Unité 1'!$D$6:H200,L$7&amp;" "),COUNTIF('Unité 2'!$D$6:H200,L$7&amp;" "),COUNTIF('Unité 3'!$D$6:H200,L$7&amp;" "))=0,"/",SUM(COUNTIF('Unité 1'!$D$6:H200,L$7&amp;" "),COUNTIF('Unité 2'!$D$6:H200,L$7&amp;" "),COUNTIF('Unité 3'!$D$6:H200,L$7&amp;" ")))</f>
        <v>/</v>
      </c>
      <c r="M19" s="8" t="str">
        <f>IF(SUM(COUNTIF('Unité 1'!$D$6:I200,M$7&amp;" "),COUNTIF('Unité 2'!$D$6:I200,M$7&amp;" "),COUNTIF('Unité 3'!$D$6:I200,M$7&amp;" "))=0,"/",SUM(COUNTIF('Unité 1'!$D$6:I200,M$7&amp;" "),COUNTIF('Unité 2'!$D$6:I200,M$7&amp;" "),COUNTIF('Unité 3'!$D$6:I200,M$7&amp;" ")))</f>
        <v>/</v>
      </c>
      <c r="N19" s="8" t="str">
        <f>IF(SUM(COUNTIF('Unité 1'!$D$6:J200,N$7&amp;" "),COUNTIF('Unité 2'!$D$6:J200,N$7&amp;" "),COUNTIF('Unité 3'!$D$6:J200,N$7&amp;" "))=0,"/",SUM(COUNTIF('Unité 1'!$D$6:J200,N$7&amp;" "),COUNTIF('Unité 2'!$D$6:J200,N$7&amp;" "),COUNTIF('Unité 3'!$D$6:J200,N$7&amp;" ")))</f>
        <v>/</v>
      </c>
    </row>
    <row r="20" spans="1:14" x14ac:dyDescent="0.35">
      <c r="B20" s="62" t="s">
        <v>25</v>
      </c>
      <c r="C20" s="65">
        <v>10</v>
      </c>
      <c r="D20" s="68">
        <v>3</v>
      </c>
      <c r="E20" s="69"/>
      <c r="F20" s="57">
        <f>IF(SUM(D20-C20)&gt;0,"+ " &amp; SUM(D20-C20), SUM(D20-C20))</f>
        <v>-7</v>
      </c>
      <c r="G20" s="53"/>
      <c r="H20" s="53"/>
      <c r="I20" s="53"/>
      <c r="J20" s="53"/>
      <c r="K20" s="53"/>
      <c r="L20" s="53"/>
      <c r="M20" s="53"/>
      <c r="N20" s="53"/>
    </row>
    <row r="21" spans="1:14" x14ac:dyDescent="0.35">
      <c r="B21" s="63"/>
      <c r="C21" s="66"/>
      <c r="D21" s="70" t="s">
        <v>26</v>
      </c>
      <c r="E21" s="71"/>
      <c r="F21" s="58"/>
      <c r="G21" s="54"/>
      <c r="H21" s="54"/>
      <c r="I21" s="54"/>
      <c r="J21" s="54"/>
      <c r="K21" s="54"/>
      <c r="L21" s="54"/>
      <c r="M21" s="54"/>
      <c r="N21" s="54"/>
    </row>
    <row r="22" spans="1:14" x14ac:dyDescent="0.35">
      <c r="B22" s="63"/>
      <c r="C22" s="66"/>
      <c r="D22" s="70" t="s">
        <v>27</v>
      </c>
      <c r="E22" s="71"/>
      <c r="F22" s="58"/>
      <c r="G22" s="54"/>
      <c r="H22" s="54"/>
      <c r="I22" s="54"/>
      <c r="J22" s="54"/>
      <c r="K22" s="54"/>
      <c r="L22" s="54"/>
      <c r="M22" s="54"/>
      <c r="N22" s="54"/>
    </row>
    <row r="23" spans="1:14" x14ac:dyDescent="0.35">
      <c r="B23" s="63"/>
      <c r="C23" s="66"/>
      <c r="D23" s="70" t="s">
        <v>28</v>
      </c>
      <c r="E23" s="71"/>
      <c r="F23" s="58"/>
      <c r="G23" s="54"/>
      <c r="H23" s="54"/>
      <c r="I23" s="54"/>
      <c r="J23" s="54"/>
      <c r="K23" s="54"/>
      <c r="L23" s="54"/>
      <c r="M23" s="54"/>
      <c r="N23" s="54"/>
    </row>
    <row r="24" spans="1:14" x14ac:dyDescent="0.35">
      <c r="B24" s="63"/>
      <c r="C24" s="66"/>
      <c r="D24" s="72"/>
      <c r="E24" s="73"/>
      <c r="F24" s="58"/>
      <c r="G24" s="54"/>
      <c r="H24" s="54"/>
      <c r="I24" s="54"/>
      <c r="J24" s="54"/>
      <c r="K24" s="54"/>
      <c r="L24" s="54"/>
      <c r="M24" s="54"/>
      <c r="N24" s="54"/>
    </row>
    <row r="25" spans="1:14" ht="15" thickBot="1" x14ac:dyDescent="0.4">
      <c r="B25" s="64"/>
      <c r="C25" s="67"/>
      <c r="D25" s="74"/>
      <c r="E25" s="75"/>
      <c r="F25" s="59"/>
      <c r="G25" s="55"/>
      <c r="H25" s="55"/>
      <c r="I25" s="55"/>
      <c r="J25" s="55"/>
      <c r="K25" s="55"/>
      <c r="L25" s="55"/>
      <c r="M25" s="55"/>
      <c r="N25" s="55"/>
    </row>
    <row r="29" spans="1:14" x14ac:dyDescent="0.35">
      <c r="A29" s="10"/>
    </row>
  </sheetData>
  <mergeCells count="50">
    <mergeCell ref="H6:N6"/>
    <mergeCell ref="H7:H8"/>
    <mergeCell ref="I7:I8"/>
    <mergeCell ref="J7:J8"/>
    <mergeCell ref="L7:L8"/>
    <mergeCell ref="B6:B8"/>
    <mergeCell ref="C6:C8"/>
    <mergeCell ref="D6:E8"/>
    <mergeCell ref="F6:F8"/>
    <mergeCell ref="G6:G8"/>
    <mergeCell ref="D13:E13"/>
    <mergeCell ref="M7:M8"/>
    <mergeCell ref="N7:N8"/>
    <mergeCell ref="C9:C12"/>
    <mergeCell ref="D9:D10"/>
    <mergeCell ref="E9:E12"/>
    <mergeCell ref="F9:F12"/>
    <mergeCell ref="G9:G12"/>
    <mergeCell ref="H9:H12"/>
    <mergeCell ref="I9:I12"/>
    <mergeCell ref="J9:J12"/>
    <mergeCell ref="K9:K12"/>
    <mergeCell ref="L9:L12"/>
    <mergeCell ref="M9:M12"/>
    <mergeCell ref="N9:N12"/>
    <mergeCell ref="D11:D12"/>
    <mergeCell ref="B20:B25"/>
    <mergeCell ref="C20:C25"/>
    <mergeCell ref="D20:E20"/>
    <mergeCell ref="D21:E21"/>
    <mergeCell ref="D22:E22"/>
    <mergeCell ref="D23:E23"/>
    <mergeCell ref="D24:E24"/>
    <mergeCell ref="D25:E25"/>
    <mergeCell ref="L20:L25"/>
    <mergeCell ref="M20:M25"/>
    <mergeCell ref="N20:N25"/>
    <mergeCell ref="E4:H4"/>
    <mergeCell ref="F20:F25"/>
    <mergeCell ref="G20:G25"/>
    <mergeCell ref="H20:H25"/>
    <mergeCell ref="I20:I25"/>
    <mergeCell ref="J20:J25"/>
    <mergeCell ref="K20:K25"/>
    <mergeCell ref="D14:E14"/>
    <mergeCell ref="D15:E15"/>
    <mergeCell ref="D16:E16"/>
    <mergeCell ref="D17:E17"/>
    <mergeCell ref="D18:E18"/>
    <mergeCell ref="D19:E19"/>
  </mergeCells>
  <conditionalFormatting sqref="F9:F2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3479-7FAF-4DBA-83BF-77F4C912C11A}">
  <sheetPr codeName="Feuil34"/>
  <dimension ref="A2:M9"/>
  <sheetViews>
    <sheetView workbookViewId="0">
      <selection activeCell="J26" sqref="J26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78</v>
      </c>
      <c r="F2" s="11">
        <f>RECAPITULATIF!C9</f>
        <v>15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COUNTIF(A:A,"="&amp;"1")</f>
        <v>0</v>
      </c>
      <c r="H3" s="101" t="s">
        <v>43</v>
      </c>
      <c r="I3" s="101"/>
      <c r="J3" s="16">
        <f ca="1">COUNTIF(C:C,"&lt;="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-15</v>
      </c>
      <c r="H4" s="101" t="s">
        <v>55</v>
      </c>
      <c r="I4" s="101"/>
      <c r="J4" s="16">
        <f ca="1">COUNTIF(C:C,"&gt;="&amp;TEXT(DATE(YEAR(TODAY()),MONTH(TODAY()),DAY(TODAY())),"jj/mm/aaaa"))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" customHeight="1" x14ac:dyDescent="0.35">
      <c r="A7" s="99" t="s">
        <v>46</v>
      </c>
      <c r="B7" s="43" t="s">
        <v>75</v>
      </c>
      <c r="C7" s="44"/>
      <c r="D7" s="44"/>
      <c r="E7" s="44"/>
      <c r="F7" s="44"/>
      <c r="G7" s="44"/>
      <c r="H7" s="44"/>
      <c r="I7" s="44"/>
      <c r="J7" s="44"/>
      <c r="K7" s="44"/>
      <c r="L7" s="45"/>
    </row>
    <row r="8" spans="1:13" ht="5" customHeight="1" x14ac:dyDescent="0.35">
      <c r="A8" s="99"/>
      <c r="B8" s="46"/>
      <c r="C8" s="47"/>
      <c r="D8" s="47"/>
      <c r="E8" s="47"/>
      <c r="F8" s="47"/>
      <c r="G8" s="47"/>
      <c r="H8" s="47"/>
      <c r="I8" s="47"/>
      <c r="J8" s="47"/>
      <c r="K8" s="47"/>
      <c r="L8" s="48"/>
    </row>
    <row r="9" spans="1:13" ht="5" customHeight="1" thickBot="1" x14ac:dyDescent="0.4">
      <c r="A9" s="99"/>
      <c r="B9" s="49"/>
      <c r="C9" s="50"/>
      <c r="D9" s="50"/>
      <c r="E9" s="50"/>
      <c r="F9" s="50"/>
      <c r="G9" s="50"/>
      <c r="H9" s="50"/>
      <c r="I9" s="50"/>
      <c r="J9" s="50"/>
      <c r="K9" s="50"/>
      <c r="L9" s="51"/>
    </row>
  </sheetData>
  <mergeCells count="4">
    <mergeCell ref="A7:A9"/>
    <mergeCell ref="H2:M2"/>
    <mergeCell ref="H3:I3"/>
    <mergeCell ref="H4:I4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6129" r:id="rId4" name="Button 1">
              <controlPr defaultSize="0" print="0" autoFill="0" autoPict="0" macro="[0]!Archiver">
                <anchor moveWithCells="1" sizeWithCells="1">
                  <from>
                    <xdr:col>14</xdr:col>
                    <xdr:colOff>355600</xdr:colOff>
                    <xdr:row>2</xdr:row>
                    <xdr:rowOff>139700</xdr:rowOff>
                  </from>
                  <to>
                    <xdr:col>15</xdr:col>
                    <xdr:colOff>476250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0" r:id="rId5" name="Button 2">
              <controlPr defaultSize="0" print="0" autoFill="0" autoPict="0" macro="[0]!supprimer">
                <anchor moveWithCells="1" sizeWithCells="1">
                  <from>
                    <xdr:col>15</xdr:col>
                    <xdr:colOff>692150</xdr:colOff>
                    <xdr:row>2</xdr:row>
                    <xdr:rowOff>152400</xdr:rowOff>
                  </from>
                  <to>
                    <xdr:col>17</xdr:col>
                    <xdr:colOff>50800</xdr:colOff>
                    <xdr:row>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1" r:id="rId6" name="Button 3">
              <controlPr defaultSize="0" print="0" autoFill="0" autoPict="0" macro="[0]!Ajouter">
                <anchor moveWithCells="1" sizeWithCells="1">
                  <from>
                    <xdr:col>13</xdr:col>
                    <xdr:colOff>0</xdr:colOff>
                    <xdr:row>2</xdr:row>
                    <xdr:rowOff>133350</xdr:rowOff>
                  </from>
                  <to>
                    <xdr:col>14</xdr:col>
                    <xdr:colOff>120650</xdr:colOff>
                    <xdr:row>3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94477-B11F-47B3-A626-57389A803A2B}">
  <sheetPr codeName="Feuil13"/>
  <dimension ref="B1:B58"/>
  <sheetViews>
    <sheetView workbookViewId="0"/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</sheetData>
  <phoneticPr fontId="13" type="noConversion"/>
  <dataValidations count="1">
    <dataValidation type="list" allowBlank="1" showInputMessage="1" showErrorMessage="1" sqref="C2" xr:uid="{1712E147-B5C8-495C-A255-6ED088258EE6}">
      <formula1>listeado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A3AC9-F552-4315-86E5-01DBED91BF73}">
  <sheetPr codeName="Feuil14"/>
  <dimension ref="B1:B56"/>
  <sheetViews>
    <sheetView workbookViewId="0">
      <selection activeCell="D12" sqref="D12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 t="s">
        <v>83</v>
      </c>
    </row>
    <row r="4" spans="2:2" x14ac:dyDescent="0.35">
      <c r="B4" s="31"/>
    </row>
    <row r="5" spans="2:2" x14ac:dyDescent="0.35">
      <c r="B5" s="31" t="s">
        <v>76</v>
      </c>
    </row>
    <row r="6" spans="2:2" x14ac:dyDescent="0.35">
      <c r="B6" s="31"/>
    </row>
    <row r="7" spans="2:2" x14ac:dyDescent="0.35">
      <c r="B7" s="31" t="s">
        <v>84</v>
      </c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EA1BD-8FB9-4188-93D9-A3A6EA52388B}">
  <sheetPr codeName="Feuil3"/>
  <dimension ref="A2:M9"/>
  <sheetViews>
    <sheetView workbookViewId="0">
      <selection activeCell="A7" sqref="A7:M9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63</v>
      </c>
      <c r="F2" s="11">
        <f>RECAPITULATIF!C13</f>
        <v>40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-40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25" customHeight="1" x14ac:dyDescent="0.35">
      <c r="A7" s="99" t="s">
        <v>46</v>
      </c>
      <c r="B7" s="102" t="s">
        <v>75</v>
      </c>
      <c r="C7" s="103"/>
      <c r="D7" s="103"/>
      <c r="E7" s="103"/>
      <c r="F7" s="103"/>
      <c r="G7" s="103"/>
      <c r="H7" s="103"/>
      <c r="I7" s="103"/>
      <c r="J7" s="103"/>
      <c r="K7" s="103"/>
      <c r="L7" s="104"/>
    </row>
    <row r="8" spans="1:13" ht="5.25" customHeight="1" x14ac:dyDescent="0.35">
      <c r="A8" s="99"/>
      <c r="B8" s="105"/>
      <c r="C8" s="106"/>
      <c r="D8" s="106"/>
      <c r="E8" s="106"/>
      <c r="F8" s="106"/>
      <c r="G8" s="106"/>
      <c r="H8" s="106"/>
      <c r="I8" s="106"/>
      <c r="J8" s="106"/>
      <c r="K8" s="106"/>
      <c r="L8" s="107"/>
    </row>
    <row r="9" spans="1:13" ht="5.25" customHeight="1" thickBot="1" x14ac:dyDescent="0.4">
      <c r="A9" s="99"/>
      <c r="B9" s="108"/>
      <c r="C9" s="109"/>
      <c r="D9" s="109"/>
      <c r="E9" s="109"/>
      <c r="F9" s="109"/>
      <c r="G9" s="109"/>
      <c r="H9" s="109"/>
      <c r="I9" s="109"/>
      <c r="J9" s="109"/>
      <c r="K9" s="109"/>
      <c r="L9" s="11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rchiver">
                <anchor moveWithCells="1" sizeWithCells="1">
                  <from>
                    <xdr:col>14</xdr:col>
                    <xdr:colOff>355600</xdr:colOff>
                    <xdr:row>2</xdr:row>
                    <xdr:rowOff>139700</xdr:rowOff>
                  </from>
                  <to>
                    <xdr:col>15</xdr:col>
                    <xdr:colOff>476250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supprimer">
                <anchor moveWithCells="1" sizeWithCells="1">
                  <from>
                    <xdr:col>15</xdr:col>
                    <xdr:colOff>692150</xdr:colOff>
                    <xdr:row>2</xdr:row>
                    <xdr:rowOff>152400</xdr:rowOff>
                  </from>
                  <to>
                    <xdr:col>17</xdr:col>
                    <xdr:colOff>50800</xdr:colOff>
                    <xdr:row>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Ajouter">
                <anchor moveWithCells="1" sizeWithCells="1">
                  <from>
                    <xdr:col>13</xdr:col>
                    <xdr:colOff>0</xdr:colOff>
                    <xdr:row>2</xdr:row>
                    <xdr:rowOff>133350</xdr:rowOff>
                  </from>
                  <to>
                    <xdr:col>14</xdr:col>
                    <xdr:colOff>120650</xdr:colOff>
                    <xdr:row>3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FE1C6-6DC8-4E30-B213-4C04A62539B6}">
  <sheetPr codeName="Feuil15"/>
  <dimension ref="B1:B60"/>
  <sheetViews>
    <sheetView workbookViewId="0"/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sortState xmlns:xlrd2="http://schemas.microsoft.com/office/spreadsheetml/2017/richdata2" ref="B2:B6">
    <sortCondition ref="B3"/>
  </sortState>
  <dataValidations count="1">
    <dataValidation type="list" allowBlank="1" showInputMessage="1" showErrorMessage="1" sqref="C2" xr:uid="{F01BCC73-81D1-4A90-AFD9-BFA3AE09C7B3}">
      <formula1>listeado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84079-959D-48EF-BB67-5C6958093817}">
  <sheetPr codeName="Feuil16"/>
  <dimension ref="B1:B60"/>
  <sheetViews>
    <sheetView workbookViewId="0"/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936F4-3172-4A88-A7A4-583652DBD2D0}">
  <sheetPr codeName="Feuil4"/>
  <dimension ref="A2:M9"/>
  <sheetViews>
    <sheetView workbookViewId="0">
      <selection activeCell="G13" sqref="G13"/>
    </sheetView>
  </sheetViews>
  <sheetFormatPr baseColWidth="10" defaultRowHeight="14.5" x14ac:dyDescent="0.35"/>
  <cols>
    <col min="5" max="5" width="10.90625" customWidth="1"/>
    <col min="12" max="12" width="13.7265625" customWidth="1"/>
  </cols>
  <sheetData>
    <row r="2" spans="1:13" x14ac:dyDescent="0.35">
      <c r="B2" s="9" t="s">
        <v>64</v>
      </c>
      <c r="F2" s="11">
        <f>RECAPITULATIF!C14</f>
        <v>9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-9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15" customHeight="1" x14ac:dyDescent="0.35">
      <c r="A7" s="99" t="s">
        <v>46</v>
      </c>
      <c r="B7" s="111"/>
      <c r="C7" s="112"/>
      <c r="D7" s="112"/>
      <c r="E7" s="112"/>
      <c r="F7" s="112"/>
      <c r="G7" s="112"/>
      <c r="H7" s="112"/>
      <c r="I7" s="112"/>
      <c r="J7" s="112"/>
      <c r="K7" s="112"/>
      <c r="L7" s="113"/>
    </row>
    <row r="8" spans="1:13" ht="5.15" customHeight="1" x14ac:dyDescent="0.35">
      <c r="A8" s="99"/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</row>
    <row r="9" spans="1:13" ht="5.15" customHeight="1" thickBot="1" x14ac:dyDescent="0.4">
      <c r="A9" s="99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9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2B5A6-AAC5-426D-896D-712CF97089AA}">
  <sheetPr codeName="Feuil17"/>
  <dimension ref="B1:B60"/>
  <sheetViews>
    <sheetView workbookViewId="0">
      <selection activeCell="B6" sqref="B6"/>
    </sheetView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dataValidations count="1">
    <dataValidation type="list" allowBlank="1" showInputMessage="1" showErrorMessage="1" sqref="C2" xr:uid="{6112C55B-712E-48D8-BC00-F1678A3FC3C6}">
      <formula1>listeado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2A2AF-5E76-46D4-B479-7743B29B089D}">
  <sheetPr codeName="Feuil18"/>
  <dimension ref="B1:B40"/>
  <sheetViews>
    <sheetView workbookViewId="0">
      <selection activeCell="B6" sqref="B6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D080-D1EE-4A9C-8C7A-59A6D0D349E7}">
  <sheetPr codeName="Feuil5"/>
  <dimension ref="A2:M9"/>
  <sheetViews>
    <sheetView workbookViewId="0">
      <selection activeCell="G13" sqref="G13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65</v>
      </c>
      <c r="F2" s="11">
        <f>RECAPITULATIF!C15</f>
        <v>9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-9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15" customHeight="1" x14ac:dyDescent="0.35">
      <c r="A7" s="99" t="s">
        <v>46</v>
      </c>
      <c r="B7" s="111"/>
      <c r="C7" s="112"/>
      <c r="D7" s="112"/>
      <c r="E7" s="112"/>
      <c r="F7" s="112"/>
      <c r="G7" s="112"/>
      <c r="H7" s="112"/>
      <c r="I7" s="112"/>
      <c r="J7" s="112"/>
      <c r="K7" s="112"/>
      <c r="L7" s="113"/>
    </row>
    <row r="8" spans="1:13" ht="5.15" customHeight="1" x14ac:dyDescent="0.35">
      <c r="A8" s="99"/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</row>
    <row r="9" spans="1:13" ht="5.15" customHeight="1" thickBot="1" x14ac:dyDescent="0.4">
      <c r="A9" s="99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9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C0011-B4E3-48E9-A07E-F210F0B311A8}">
  <sheetPr codeName="Feuil19"/>
  <dimension ref="B1:B60"/>
  <sheetViews>
    <sheetView workbookViewId="0">
      <selection activeCell="B6" sqref="B6"/>
    </sheetView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dataValidations count="1">
    <dataValidation type="list" allowBlank="1" showInputMessage="1" showErrorMessage="1" sqref="C2" xr:uid="{2E91D4D0-8A8E-4931-BC63-3BED1CE87DFC}">
      <formula1>listeado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98FBA-9F83-40E7-A54D-3FAD26ACB5A9}">
  <sheetPr codeName="Feuil20"/>
  <dimension ref="B1:B40"/>
  <sheetViews>
    <sheetView workbookViewId="0">
      <selection activeCell="B6" sqref="B6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4902-9F2A-4B2C-A2B7-981DBD6C1792}">
  <sheetPr codeName="Feuil6"/>
  <dimension ref="A2:M9"/>
  <sheetViews>
    <sheetView workbookViewId="0">
      <selection activeCell="G13" sqref="G13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66</v>
      </c>
      <c r="C2" s="9"/>
      <c r="F2" s="11">
        <f>RECAPITULATIF!C16</f>
        <v>10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-10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15" customHeight="1" x14ac:dyDescent="0.35">
      <c r="A7" s="99" t="s">
        <v>46</v>
      </c>
      <c r="B7" s="111"/>
      <c r="C7" s="112"/>
      <c r="D7" s="112"/>
      <c r="E7" s="112"/>
      <c r="F7" s="112"/>
      <c r="G7" s="112"/>
      <c r="H7" s="112"/>
      <c r="I7" s="112"/>
      <c r="J7" s="112"/>
      <c r="K7" s="112"/>
      <c r="L7" s="113"/>
    </row>
    <row r="8" spans="1:13" ht="5.15" customHeight="1" x14ac:dyDescent="0.35">
      <c r="A8" s="99"/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</row>
    <row r="9" spans="1:13" ht="5.15" customHeight="1" thickBot="1" x14ac:dyDescent="0.4">
      <c r="A9" s="99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9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5D0FC-1E46-406A-949C-465ACA77F190}">
  <sheetPr codeName="Feuil22"/>
  <dimension ref="B1:B60"/>
  <sheetViews>
    <sheetView workbookViewId="0">
      <selection activeCell="B2" sqref="B2:B5"/>
    </sheetView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dataValidations count="1">
    <dataValidation type="list" allowBlank="1" showInputMessage="1" showErrorMessage="1" sqref="C2" xr:uid="{FBE86EBE-52DF-44AB-BC32-902E26A46F31}">
      <formula1>listeado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A1B2-C9CC-4063-BEB5-DF7B695665FA}">
  <sheetPr codeName="Feuil21"/>
  <dimension ref="B1:B40"/>
  <sheetViews>
    <sheetView workbookViewId="0">
      <selection activeCell="B2" sqref="B2:B5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FD6A7-F8BA-464F-A6BB-EDF56D6E0F8F}">
  <sheetPr codeName="Feuil7"/>
  <dimension ref="A2:M9"/>
  <sheetViews>
    <sheetView workbookViewId="0">
      <selection activeCell="G13" sqref="G13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67</v>
      </c>
      <c r="F2" s="11">
        <f>RECAPITULATIF!C17</f>
        <v>6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-6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15" customHeight="1" x14ac:dyDescent="0.35">
      <c r="A7" s="99" t="s">
        <v>46</v>
      </c>
      <c r="B7" s="111"/>
      <c r="C7" s="112"/>
      <c r="D7" s="112"/>
      <c r="E7" s="112"/>
      <c r="F7" s="112"/>
      <c r="G7" s="112"/>
      <c r="H7" s="112"/>
      <c r="I7" s="112"/>
      <c r="J7" s="112"/>
      <c r="K7" s="112"/>
      <c r="L7" s="113"/>
    </row>
    <row r="8" spans="1:13" ht="5.15" customHeight="1" x14ac:dyDescent="0.35">
      <c r="A8" s="99"/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</row>
    <row r="9" spans="1:13" ht="5.15" customHeight="1" thickBot="1" x14ac:dyDescent="0.4">
      <c r="A9" s="99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9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22121-D5A5-40E6-9633-03F2DEC843A3}">
  <sheetPr codeName="Feuil23"/>
  <dimension ref="B1:B60"/>
  <sheetViews>
    <sheetView workbookViewId="0">
      <selection activeCell="B2" sqref="B2:B5"/>
    </sheetView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dataValidations count="1">
    <dataValidation type="list" allowBlank="1" showInputMessage="1" showErrorMessage="1" sqref="C2" xr:uid="{EE2DF05E-F51B-453A-A9E6-E7B1A99E90BB}">
      <formula1>listeado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79A99-6FBB-4D79-B82C-3465C211C2BC}">
  <sheetPr codeName="Feuil24"/>
  <dimension ref="B1:B40"/>
  <sheetViews>
    <sheetView workbookViewId="0">
      <selection activeCell="B2" sqref="B2:B5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5085B-CBB1-41FC-AFA7-17DADCA9817C}">
  <sheetPr codeName="Feuil8"/>
  <dimension ref="A2:M9"/>
  <sheetViews>
    <sheetView workbookViewId="0">
      <selection activeCell="G13" sqref="G13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68</v>
      </c>
      <c r="F2" s="11">
        <f>RECAPITULATIF!C18</f>
        <v>22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-22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15" customHeight="1" x14ac:dyDescent="0.35">
      <c r="A7" s="99" t="s">
        <v>46</v>
      </c>
      <c r="B7" s="111"/>
      <c r="C7" s="112"/>
      <c r="D7" s="112"/>
      <c r="E7" s="112"/>
      <c r="F7" s="112"/>
      <c r="G7" s="112"/>
      <c r="H7" s="112"/>
      <c r="I7" s="112"/>
      <c r="J7" s="112"/>
      <c r="K7" s="112"/>
      <c r="L7" s="113"/>
    </row>
    <row r="8" spans="1:13" ht="5.15" customHeight="1" x14ac:dyDescent="0.35">
      <c r="A8" s="99"/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</row>
    <row r="9" spans="1:13" ht="5.15" customHeight="1" thickBot="1" x14ac:dyDescent="0.4">
      <c r="A9" s="99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9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95E13-F247-44AB-B68C-D42A608FBBB8}">
  <sheetPr codeName="Feuil25"/>
  <dimension ref="B1:B60"/>
  <sheetViews>
    <sheetView workbookViewId="0">
      <selection activeCell="B2" sqref="B2:B5"/>
    </sheetView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dataValidations count="1">
    <dataValidation type="list" allowBlank="1" showInputMessage="1" showErrorMessage="1" sqref="C2" xr:uid="{71758EAD-D7BC-4855-B561-BF91DABF3F0E}">
      <formula1>listeado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F1F9-2341-4079-8BDD-08C0F7CC04A5}">
  <sheetPr codeName="Feuil26"/>
  <dimension ref="B1:B40"/>
  <sheetViews>
    <sheetView workbookViewId="0">
      <selection activeCell="B2" sqref="B2:B5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7C552-DAAB-4D37-A0E7-00342FBA2D6A}">
  <sheetPr codeName="Feuil9"/>
  <dimension ref="A2:M9"/>
  <sheetViews>
    <sheetView workbookViewId="0">
      <selection activeCell="G13" sqref="G13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69</v>
      </c>
      <c r="F2" s="11">
        <v>10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-10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15" customHeight="1" x14ac:dyDescent="0.35">
      <c r="A7" s="99" t="s">
        <v>46</v>
      </c>
      <c r="B7" s="111"/>
      <c r="C7" s="112"/>
      <c r="D7" s="112"/>
      <c r="E7" s="112"/>
      <c r="F7" s="112"/>
      <c r="G7" s="112"/>
      <c r="H7" s="112"/>
      <c r="I7" s="112"/>
      <c r="J7" s="112"/>
      <c r="K7" s="112"/>
      <c r="L7" s="113"/>
    </row>
    <row r="8" spans="1:13" ht="5.15" customHeight="1" x14ac:dyDescent="0.35">
      <c r="A8" s="99"/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</row>
    <row r="9" spans="1:13" ht="5.15" customHeight="1" thickBot="1" x14ac:dyDescent="0.4">
      <c r="A9" s="99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9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FB549-DF71-4ABC-B6D4-8C7B12B896FF}">
  <sheetPr codeName="Feuil27"/>
  <dimension ref="B1:B60"/>
  <sheetViews>
    <sheetView workbookViewId="0">
      <selection activeCell="B2" sqref="B2:B5"/>
    </sheetView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dataValidations count="1">
    <dataValidation type="list" allowBlank="1" showInputMessage="1" showErrorMessage="1" sqref="C2" xr:uid="{CD100EAB-043F-46BB-9CF4-3965F93A583C}">
      <formula1>listeado</formula1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CFAF5-4F1D-49AF-9AFD-3F0B1C048EA1}">
  <sheetPr codeName="Feuil28"/>
  <dimension ref="B1:B40"/>
  <sheetViews>
    <sheetView workbookViewId="0">
      <selection activeCell="B2" sqref="B2:B5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5160-9137-4789-BB56-82CE2A261884}">
  <sheetPr codeName="Feuil10"/>
  <dimension ref="A2:M9"/>
  <sheetViews>
    <sheetView workbookViewId="0">
      <selection activeCell="G13" sqref="G13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71</v>
      </c>
      <c r="F2" s="11">
        <v>10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-10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15" customHeight="1" x14ac:dyDescent="0.35">
      <c r="A7" s="99" t="s">
        <v>46</v>
      </c>
      <c r="B7" s="111"/>
      <c r="C7" s="112"/>
      <c r="D7" s="112"/>
      <c r="E7" s="112"/>
      <c r="F7" s="112"/>
      <c r="G7" s="112"/>
      <c r="H7" s="112"/>
      <c r="I7" s="112"/>
      <c r="J7" s="112"/>
      <c r="K7" s="112"/>
      <c r="L7" s="113"/>
    </row>
    <row r="8" spans="1:13" ht="5.15" customHeight="1" x14ac:dyDescent="0.35">
      <c r="A8" s="99"/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</row>
    <row r="9" spans="1:13" ht="5.15" customHeight="1" thickBot="1" x14ac:dyDescent="0.4">
      <c r="A9" s="99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9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489B3-3510-40FA-8BE3-8B3D36FA9458}">
  <sheetPr codeName="Feuil29"/>
  <dimension ref="B1:B60"/>
  <sheetViews>
    <sheetView workbookViewId="0">
      <selection activeCell="B2" sqref="B2:B5"/>
    </sheetView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dataValidations count="1">
    <dataValidation type="list" allowBlank="1" showInputMessage="1" showErrorMessage="1" sqref="C2" xr:uid="{B1559850-040A-4EB8-9973-3A51AADA1F42}">
      <formula1>listeado</formula1>
    </dataValidation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6075F-A70D-4AB4-A090-9A2F1AC8FAFA}">
  <sheetPr codeName="Feuil30"/>
  <dimension ref="B1:B40"/>
  <sheetViews>
    <sheetView workbookViewId="0">
      <selection activeCell="B2" sqref="B2:B5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B5CB-EC3C-4A88-AB2C-BDCB07CD0AFA}">
  <sheetPr codeName="Feuil11"/>
  <dimension ref="A2:M9"/>
  <sheetViews>
    <sheetView workbookViewId="0">
      <selection activeCell="G13" sqref="G13"/>
    </sheetView>
  </sheetViews>
  <sheetFormatPr baseColWidth="10" defaultRowHeight="14.5" x14ac:dyDescent="0.35"/>
  <cols>
    <col min="12" max="12" width="13.7265625" customWidth="1"/>
  </cols>
  <sheetData>
    <row r="2" spans="1:13" x14ac:dyDescent="0.35">
      <c r="B2" s="9" t="s">
        <v>70</v>
      </c>
      <c r="F2" s="11">
        <v>10</v>
      </c>
      <c r="G2" t="s">
        <v>45</v>
      </c>
      <c r="H2" s="100" t="s">
        <v>41</v>
      </c>
      <c r="I2" s="100"/>
      <c r="J2" s="100"/>
      <c r="K2" s="100"/>
      <c r="L2" s="100"/>
      <c r="M2" s="100"/>
    </row>
    <row r="3" spans="1:13" x14ac:dyDescent="0.35">
      <c r="B3" s="15"/>
      <c r="E3" t="s">
        <v>42</v>
      </c>
      <c r="F3" s="11">
        <f>COUNT($A$7:$A$85)</f>
        <v>0</v>
      </c>
      <c r="H3" s="101" t="s">
        <v>43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35">
      <c r="B4" s="15"/>
      <c r="E4" t="s">
        <v>44</v>
      </c>
      <c r="F4" s="11">
        <f>F3-F2</f>
        <v>-10</v>
      </c>
      <c r="H4" s="101" t="s">
        <v>55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6" customHeight="1" thickBot="1" x14ac:dyDescent="0.4"/>
    <row r="6" spans="1:13" ht="25" customHeight="1" thickBot="1" x14ac:dyDescent="0.4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15" customHeight="1" x14ac:dyDescent="0.35">
      <c r="A7" s="99" t="s">
        <v>46</v>
      </c>
      <c r="B7" s="111"/>
      <c r="C7" s="112"/>
      <c r="D7" s="112"/>
      <c r="E7" s="112"/>
      <c r="F7" s="112"/>
      <c r="G7" s="112"/>
      <c r="H7" s="112"/>
      <c r="I7" s="112"/>
      <c r="J7" s="112"/>
      <c r="K7" s="112"/>
      <c r="L7" s="113"/>
    </row>
    <row r="8" spans="1:13" ht="5.15" customHeight="1" x14ac:dyDescent="0.35">
      <c r="A8" s="99"/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</row>
    <row r="9" spans="1:13" ht="5.15" customHeight="1" thickBot="1" x14ac:dyDescent="0.4">
      <c r="A9" s="99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9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A1A91-13FF-4F19-92D2-10478710F0E6}">
  <sheetPr codeName="Feuil31"/>
  <dimension ref="B1:B60"/>
  <sheetViews>
    <sheetView workbookViewId="0">
      <selection activeCell="B2" sqref="B2:B5"/>
    </sheetView>
  </sheetViews>
  <sheetFormatPr baseColWidth="10" defaultRowHeight="14.5" x14ac:dyDescent="0.35"/>
  <cols>
    <col min="2" max="2" width="25.6328125" customWidth="1"/>
  </cols>
  <sheetData>
    <row r="1" spans="2:2" x14ac:dyDescent="0.35">
      <c r="B1" s="30" t="s">
        <v>74</v>
      </c>
    </row>
    <row r="2" spans="2:2" x14ac:dyDescent="0.35">
      <c r="B2" s="33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  <row r="41" spans="2:2" x14ac:dyDescent="0.35">
      <c r="B41" s="31"/>
    </row>
    <row r="42" spans="2:2" x14ac:dyDescent="0.35">
      <c r="B42" s="31"/>
    </row>
    <row r="43" spans="2:2" x14ac:dyDescent="0.35">
      <c r="B43" s="31"/>
    </row>
    <row r="44" spans="2:2" x14ac:dyDescent="0.35">
      <c r="B44" s="31"/>
    </row>
    <row r="45" spans="2:2" x14ac:dyDescent="0.35">
      <c r="B45" s="31"/>
    </row>
    <row r="46" spans="2:2" x14ac:dyDescent="0.35">
      <c r="B46" s="31"/>
    </row>
    <row r="47" spans="2:2" x14ac:dyDescent="0.35">
      <c r="B47" s="31"/>
    </row>
    <row r="48" spans="2:2" x14ac:dyDescent="0.35">
      <c r="B48" s="31"/>
    </row>
    <row r="49" spans="2:2" x14ac:dyDescent="0.35">
      <c r="B49" s="31"/>
    </row>
    <row r="50" spans="2:2" x14ac:dyDescent="0.35">
      <c r="B50" s="31"/>
    </row>
    <row r="51" spans="2:2" x14ac:dyDescent="0.35">
      <c r="B51" s="31"/>
    </row>
    <row r="52" spans="2:2" x14ac:dyDescent="0.35">
      <c r="B52" s="31"/>
    </row>
    <row r="53" spans="2:2" x14ac:dyDescent="0.35">
      <c r="B53" s="31"/>
    </row>
    <row r="54" spans="2:2" x14ac:dyDescent="0.35">
      <c r="B54" s="31"/>
    </row>
    <row r="55" spans="2:2" x14ac:dyDescent="0.35">
      <c r="B55" s="31"/>
    </row>
    <row r="56" spans="2:2" x14ac:dyDescent="0.35">
      <c r="B56" s="31"/>
    </row>
    <row r="57" spans="2:2" x14ac:dyDescent="0.35">
      <c r="B57" s="31"/>
    </row>
    <row r="58" spans="2:2" x14ac:dyDescent="0.35">
      <c r="B58" s="31"/>
    </row>
    <row r="59" spans="2:2" x14ac:dyDescent="0.35">
      <c r="B59" s="31"/>
    </row>
    <row r="60" spans="2:2" x14ac:dyDescent="0.35">
      <c r="B60" s="31"/>
    </row>
  </sheetData>
  <dataValidations count="1">
    <dataValidation type="list" allowBlank="1" showInputMessage="1" showErrorMessage="1" sqref="C2" xr:uid="{B3CAFE9C-2A0E-41DD-BA53-366EF521C183}">
      <formula1>listeado</formula1>
    </dataValidation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D235-67C0-458B-B610-1E6B4B995115}">
  <sheetPr codeName="Feuil32"/>
  <dimension ref="B1:B40"/>
  <sheetViews>
    <sheetView workbookViewId="0">
      <selection activeCell="B2" sqref="B2:B5"/>
    </sheetView>
  </sheetViews>
  <sheetFormatPr baseColWidth="10" defaultRowHeight="14.5" x14ac:dyDescent="0.35"/>
  <cols>
    <col min="2" max="2" width="90.6328125" customWidth="1"/>
  </cols>
  <sheetData>
    <row r="1" spans="2:2" x14ac:dyDescent="0.35">
      <c r="B1" s="32" t="s">
        <v>73</v>
      </c>
    </row>
    <row r="2" spans="2:2" x14ac:dyDescent="0.35">
      <c r="B2" s="31"/>
    </row>
    <row r="3" spans="2:2" x14ac:dyDescent="0.35">
      <c r="B3" s="31"/>
    </row>
    <row r="4" spans="2:2" x14ac:dyDescent="0.35">
      <c r="B4" s="31"/>
    </row>
    <row r="5" spans="2:2" x14ac:dyDescent="0.35">
      <c r="B5" s="31"/>
    </row>
    <row r="6" spans="2:2" x14ac:dyDescent="0.35">
      <c r="B6" s="31"/>
    </row>
    <row r="7" spans="2:2" x14ac:dyDescent="0.35">
      <c r="B7" s="31"/>
    </row>
    <row r="8" spans="2:2" x14ac:dyDescent="0.35">
      <c r="B8" s="31"/>
    </row>
    <row r="9" spans="2:2" x14ac:dyDescent="0.35">
      <c r="B9" s="31"/>
    </row>
    <row r="10" spans="2:2" x14ac:dyDescent="0.35">
      <c r="B10" s="31"/>
    </row>
    <row r="11" spans="2:2" x14ac:dyDescent="0.35">
      <c r="B11" s="31"/>
    </row>
    <row r="12" spans="2:2" x14ac:dyDescent="0.35">
      <c r="B12" s="31"/>
    </row>
    <row r="13" spans="2:2" x14ac:dyDescent="0.35">
      <c r="B13" s="31"/>
    </row>
    <row r="14" spans="2:2" x14ac:dyDescent="0.35">
      <c r="B14" s="31"/>
    </row>
    <row r="15" spans="2:2" x14ac:dyDescent="0.35">
      <c r="B15" s="31"/>
    </row>
    <row r="16" spans="2:2" x14ac:dyDescent="0.35">
      <c r="B16" s="31"/>
    </row>
    <row r="17" spans="2:2" x14ac:dyDescent="0.35">
      <c r="B17" s="31"/>
    </row>
    <row r="18" spans="2:2" x14ac:dyDescent="0.35">
      <c r="B18" s="31"/>
    </row>
    <row r="19" spans="2:2" x14ac:dyDescent="0.35">
      <c r="B19" s="31"/>
    </row>
    <row r="20" spans="2:2" x14ac:dyDescent="0.35">
      <c r="B20" s="31"/>
    </row>
    <row r="21" spans="2:2" x14ac:dyDescent="0.35">
      <c r="B21" s="31"/>
    </row>
    <row r="22" spans="2:2" x14ac:dyDescent="0.35">
      <c r="B22" s="31"/>
    </row>
    <row r="23" spans="2:2" x14ac:dyDescent="0.35">
      <c r="B23" s="31"/>
    </row>
    <row r="24" spans="2:2" x14ac:dyDescent="0.35">
      <c r="B24" s="31"/>
    </row>
    <row r="25" spans="2:2" x14ac:dyDescent="0.35">
      <c r="B25" s="31"/>
    </row>
    <row r="26" spans="2:2" x14ac:dyDescent="0.35">
      <c r="B26" s="31"/>
    </row>
    <row r="27" spans="2:2" x14ac:dyDescent="0.35">
      <c r="B27" s="31"/>
    </row>
    <row r="28" spans="2:2" x14ac:dyDescent="0.35">
      <c r="B28" s="31"/>
    </row>
    <row r="29" spans="2:2" x14ac:dyDescent="0.35">
      <c r="B29" s="31"/>
    </row>
    <row r="30" spans="2:2" x14ac:dyDescent="0.35">
      <c r="B30" s="31"/>
    </row>
    <row r="31" spans="2:2" x14ac:dyDescent="0.35">
      <c r="B31" s="31"/>
    </row>
    <row r="32" spans="2:2" x14ac:dyDescent="0.35">
      <c r="B32" s="31"/>
    </row>
    <row r="33" spans="2:2" x14ac:dyDescent="0.35">
      <c r="B33" s="31"/>
    </row>
    <row r="34" spans="2:2" x14ac:dyDescent="0.35">
      <c r="B34" s="31"/>
    </row>
    <row r="35" spans="2:2" x14ac:dyDescent="0.35">
      <c r="B35" s="31"/>
    </row>
    <row r="36" spans="2:2" x14ac:dyDescent="0.35">
      <c r="B36" s="31"/>
    </row>
    <row r="37" spans="2:2" x14ac:dyDescent="0.35">
      <c r="B37" s="31"/>
    </row>
    <row r="38" spans="2:2" x14ac:dyDescent="0.35">
      <c r="B38" s="31"/>
    </row>
    <row r="39" spans="2:2" x14ac:dyDescent="0.35">
      <c r="B39" s="31"/>
    </row>
    <row r="40" spans="2:2" x14ac:dyDescent="0.35">
      <c r="B40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3</vt:i4>
      </vt:variant>
    </vt:vector>
  </HeadingPairs>
  <TitlesOfParts>
    <vt:vector size="35" baseType="lpstr">
      <vt:lpstr>ressource</vt:lpstr>
      <vt:lpstr>RECAPITULATIF</vt:lpstr>
      <vt:lpstr>Ados</vt:lpstr>
      <vt:lpstr>ListeAdos</vt:lpstr>
      <vt:lpstr>EffectifAdos</vt:lpstr>
      <vt:lpstr>Horizon</vt:lpstr>
      <vt:lpstr>ListeHorizon</vt:lpstr>
      <vt:lpstr>EffectifHorizon</vt:lpstr>
      <vt:lpstr>Les Mousses </vt:lpstr>
      <vt:lpstr>ListeLes Mousses</vt:lpstr>
      <vt:lpstr>EffectifLes Mousses </vt:lpstr>
      <vt:lpstr>7 11 ans</vt:lpstr>
      <vt:lpstr>Liste7 11 ans</vt:lpstr>
      <vt:lpstr>Effectif7 11 ans</vt:lpstr>
      <vt:lpstr>Orsay</vt:lpstr>
      <vt:lpstr>ListeOrsay</vt:lpstr>
      <vt:lpstr>EffectifOrsay</vt:lpstr>
      <vt:lpstr>Etampe</vt:lpstr>
      <vt:lpstr>ListeEtampe</vt:lpstr>
      <vt:lpstr>EffectifEtampe</vt:lpstr>
      <vt:lpstr>PFAU</vt:lpstr>
      <vt:lpstr>ListePFAU</vt:lpstr>
      <vt:lpstr>EffectifPFAU</vt:lpstr>
      <vt:lpstr>Unité 1</vt:lpstr>
      <vt:lpstr>ListeUnité 1</vt:lpstr>
      <vt:lpstr>EffectifUnité 1</vt:lpstr>
      <vt:lpstr>Unité 2</vt:lpstr>
      <vt:lpstr>ListeUnité 2</vt:lpstr>
      <vt:lpstr>EffectifUnité 2</vt:lpstr>
      <vt:lpstr>Unité 3</vt:lpstr>
      <vt:lpstr>ListeUnité 3</vt:lpstr>
      <vt:lpstr>EffectifUnité 3</vt:lpstr>
      <vt:lpstr>ressource!datedenaissance</vt:lpstr>
      <vt:lpstr>ressource!NOM</vt:lpstr>
      <vt:lpstr>ressource!Prenom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EXCEPTION MODELS</dc:creator>
  <cp:lastModifiedBy>Vincent Buisson</cp:lastModifiedBy>
  <dcterms:created xsi:type="dcterms:W3CDTF">2021-05-07T08:51:21Z</dcterms:created>
  <dcterms:modified xsi:type="dcterms:W3CDTF">2021-06-30T16:34:58Z</dcterms:modified>
</cp:coreProperties>
</file>