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drawings/drawing2.xml" ContentType="application/vnd.openxmlformats-officedocument.drawing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drawings/drawing3.xml" ContentType="application/vnd.openxmlformats-officedocument.drawing+xml"/>
  <Override PartName="/xl/ctrlProps/ctrlProp6.xml" ContentType="application/vnd.ms-excel.controlproperties+xml"/>
  <Override PartName="/xl/drawings/drawing4.xml" ContentType="application/vnd.openxmlformats-officedocument.drawing+xml"/>
  <Override PartName="/xl/ctrlProps/ctrlProp7.xml" ContentType="application/vnd.ms-excel.controlproperties+xml"/>
  <Override PartName="/xl/drawings/drawing5.xml" ContentType="application/vnd.openxmlformats-officedocument.drawing+xml"/>
  <Override PartName="/xl/ctrlProps/ctrlProp8.xml" ContentType="application/vnd.ms-excel.controlproperties+xml"/>
  <Override PartName="/xl/drawings/drawing6.xml" ContentType="application/vnd.openxmlformats-officedocument.drawing+xml"/>
  <Override PartName="/xl/ctrlProps/ctrlProp9.xml" ContentType="application/vnd.ms-excel.controlproperties+xml"/>
  <Override PartName="/xl/drawings/drawing7.xml" ContentType="application/vnd.openxmlformats-officedocument.drawing+xml"/>
  <Override PartName="/xl/ctrlProps/ctrlProp10.xml" ContentType="application/vnd.ms-excel.controlproperties+xml"/>
  <Override PartName="/xl/drawings/drawing8.xml" ContentType="application/vnd.openxmlformats-officedocument.drawing+xml"/>
  <Override PartName="/xl/ctrlProps/ctrlProp11.xml" ContentType="application/vnd.ms-excel.controlproperties+xml"/>
  <Override PartName="/xl/drawings/drawing9.xml" ContentType="application/vnd.openxmlformats-officedocument.drawing+xml"/>
  <Override PartName="/xl/ctrlProps/ctrlProp12.xml" ContentType="application/vnd.ms-excel.controlproperties+xml"/>
  <Override PartName="/xl/ctrlProps/ctrlProp13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2="http://schemas.microsoft.com/office/spreadsheetml/2015/revision2" mc:Ignorable="x15 xr2">
  <fileVersion appName="xl" lastEdited="7" lowestEdited="5" rupBuild="19001" codeName="{320AAD7A-AEEB-3B57-35EE-6C7AAB037B02}"/>
  <workbookPr date1904="1"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M:\Dossier Plannings\Pole petite enfance\7-11 ans\2018\"/>
    </mc:Choice>
  </mc:AlternateContent>
  <bookViews>
    <workbookView xWindow="0" yWindow="240" windowWidth="21840" windowHeight="11370" tabRatio="886" autoFilterDateGrouping="0" xr2:uid="{00000000-000D-0000-FFFF-FFFF00000000}"/>
  </bookViews>
  <sheets>
    <sheet name="Accueil" sheetId="17" r:id="rId1"/>
    <sheet name="Données" sheetId="16" r:id="rId2"/>
    <sheet name="Janvier" sheetId="18" r:id="rId3"/>
    <sheet name="Fevrier" sheetId="19" r:id="rId4"/>
    <sheet name="HJanvier" sheetId="57" r:id="rId5"/>
    <sheet name="HFevrier" sheetId="58" r:id="rId6"/>
    <sheet name="BJanvier" sheetId="30" r:id="rId7"/>
    <sheet name="BFevrier" sheetId="62" r:id="rId8"/>
    <sheet name="Bilan" sheetId="43" r:id="rId9"/>
  </sheets>
  <definedNames>
    <definedName name="_xlnm._FilterDatabase" localSheetId="7" hidden="1">BFevrier!$A$7:$AH$56</definedName>
    <definedName name="_xlnm._FilterDatabase" localSheetId="8" hidden="1">Bilan!$A$5:$AJ$56</definedName>
    <definedName name="_xlnm._FilterDatabase" localSheetId="6" hidden="1">BJanvier!$A$7:$AH$56</definedName>
    <definedName name="_xlnm._FilterDatabase" localSheetId="2" hidden="1">Janvier!$A$6:$AF$56</definedName>
    <definedName name="Agents">Données!$H$5:$H$53</definedName>
    <definedName name="AgentsMasqués">Données!$I$5:$I$53</definedName>
    <definedName name="An">Données!$M$6</definedName>
    <definedName name="Aout">Données!$V$13</definedName>
    <definedName name="aouth">#REF!</definedName>
    <definedName name="aouthdim">#REF!</definedName>
    <definedName name="aouthdimn">#REF!</definedName>
    <definedName name="aouthn">#REF!</definedName>
    <definedName name="Avril">Données!$V$9</definedName>
    <definedName name="avrilh">#REF!</definedName>
    <definedName name="avrilhdim">#REF!</definedName>
    <definedName name="avrilhdimn">#REF!</definedName>
    <definedName name="avrilhn">#REF!</definedName>
    <definedName name="bilanh" localSheetId="7">SUMPRODUCT(BFevrier!$B1:$AE1,BFevrier!$B$6:$AE$6)+BFevrier!$AF1</definedName>
    <definedName name="bilanh" localSheetId="8">SUMPRODUCT(Bilan!$B1:$AG1,Bilan!$B$6:$AG$6)+Bilan!$AH1</definedName>
    <definedName name="bilanh" localSheetId="6">SUMPRODUCT(BJanvier!$B1:$AE1,BJanvier!$B$6:$AE$6)+BJanvier!$AF1</definedName>
    <definedName name="bilanm" localSheetId="7">IF(SUMPRODUCT((INDIRECT("'"&amp;BFevrier!$A$1&amp;"'!$A$7:$A$56")=BFevrier!$A1)*(INDIRECT("'"&amp;BFevrier!$A$1&amp;"'!$B$7:$AF$56")=BFevrier!XET$7))=0,"",SUMPRODUCT((INDIRECT("'"&amp;BFevrier!$A$1&amp;"'!$A$7:$A$56")=BFevrier!$A1)*(INDIRECT("'"&amp;BFevrier!$A$1&amp;"'!$B$7:$AF$56")=BFevrier!XET$7)))</definedName>
    <definedName name="bilanm" localSheetId="6">IF(SUMPRODUCT((INDIRECT("'"&amp;BJanvier!$A$1&amp;"'!$A$7:$A$56")=BJanvier!$A1)*(INDIRECT("'"&amp;BJanvier!$A$1&amp;"'!$B$7:$AF$56")=BJanvier!XET$7))=0,"",SUMPRODUCT((INDIRECT("'"&amp;BJanvier!$A$1&amp;"'!$A$7:$A$56")=BJanvier!$A1)*(INDIRECT("'"&amp;BJanvier!$A$1&amp;"'!$B$7:$AF$56")=BJanvier!XET$7)))</definedName>
    <definedName name="BMois">Données!$U$6:$U$17</definedName>
    <definedName name="Decembre">Données!$V$17</definedName>
    <definedName name="decembreh">#REF!</definedName>
    <definedName name="decembrehdim">#REF!</definedName>
    <definedName name="decembrehdimn">#REF!</definedName>
    <definedName name="decembrehn">#REF!</definedName>
    <definedName name="DimFe">Données!$W$20:$W$85</definedName>
    <definedName name="durée" localSheetId="7">IFERROR(IF("24:00"&lt;IFERROR(BFevrier!hdroite,0),"24:00",IFERROR(BFevrier!hdroite,0))-IF("21:00"&gt;IFERROR(BFevrier!Hgauche,0),"21:00",IFERROR(BFevrier!Hgauche,0)),0)</definedName>
    <definedName name="durée" localSheetId="6">IFERROR(IF("24:00"&lt;IFERROR(BJanvier!hdroite,0),"24:00",IFERROR(BJanvier!hdroite,0))-IF("21:00"&gt;IFERROR(BJanvier!Hgauche,0),"21:00",IFERROR(BJanvier!Hgauche,0)),0)</definedName>
    <definedName name="durée">IFERROR(IF("24:00"&lt;IFERROR([0]!hdroite,0),"24:00",IFERROR([0]!hdroite,0))-IF("21:00"&gt;IFERROR([0]!Hgauche,0),"21:00",IFERROR([0]!Hgauche,0)),0)</definedName>
    <definedName name="durée1" localSheetId="7">IFERROR(IF("21:01"&gt;IFERROR(BFevrier!Hgauche,0),"21:00",IFERROR(BFevrier!Hgauche,0))-IF(IFERROR(BFevrier!Hgauche,0)&gt;"19:00",IFERROR(BFevrier!Hgauche,0),"21:00"),0)</definedName>
    <definedName name="durée1" localSheetId="6">IFERROR(IF("21:01"&gt;IFERROR(BJanvier!Hgauche,0),"21:00",IFERROR(BJanvier!Hgauche,0))-IF(IFERROR(BJanvier!Hgauche,0)&gt;"22:00",IFERROR(BJanvier!Hgauche,0),"21:00"),0)</definedName>
    <definedName name="durée2" localSheetId="7">IFERROR(IF("00:00"&lt;IFERROR(BFevrier!Hdroitesimple,0),"00:00",IFERROR(BFevrier!Hdroitesimple,0))+IF("06:55"&lt;=IFERROR(BFevrier!Hdroitesimple,0),IFERROR(BFevrier!Hdroitesimple,0),"00:00"),0)-BFevrier!durée4</definedName>
    <definedName name="durée2" localSheetId="6">IFERROR(IF("00:00"&lt;IFERROR(BJanvier!Hdroitesimple,0),"00:00",IFERROR(BJanvier!Hdroitesimple,0))+IF("06:59"&gt;IFERROR(BJanvier!Hdroitesimple,0),IFERROR(BJanvier!Hdroitesimple,0),"07:00"),0)-BJanvier!durée4</definedName>
    <definedName name="durée2">IFERROR(IF("00:00"&lt;IFERROR([0]!Hdroitesimple,0),"00:00",IFERROR([0]!Hdroitesimple,0))+IF("06:55"&lt;=IFERROR([0]!Hdroitesimple,0),IFERROR([0]!Hdroitesimple,0),"00:00"),0)-[0]!durée4</definedName>
    <definedName name="durée4" localSheetId="7">IFERROR(IF("07:00"&lt;=IFERROR(BFevrier!Hdroitesimple,0),IFERROR(BFevrier!Hdroitesimple,0),"00:00")-IF("07:00"&lt;=IFERROR(BFevrier!Hdroitesimple,0),"07:00","00:00"),0)</definedName>
    <definedName name="durée4" localSheetId="6">IFERROR(IF("07:00"&lt;=IFERROR(BJanvier!Hdroitesimple,0),IFERROR(BJanvier!Hdroitesimple,0),"00:00")-IF("07:00"&lt;=IFERROR(BJanvier!Hdroitesimple,0),"07:00","00:00"),0)</definedName>
    <definedName name="durée4">IFERROR(IF("07:00"&lt;=IFERROR([0]!Hdroitesimple,0),IFERROR([0]!Hdroitesimple,0),"00:00")-IF("07:00"&lt;=IFERROR([0]!Hdroitesimple,0),"07:00","00:00"),0)</definedName>
    <definedName name="durée5" localSheetId="7">SUMPRODUCT(ISNUMBER(MATCH(INDIRECT("H"&amp;BFevrier!$A$1&amp;"!B2:AF2"),DimFe,0))*IFERROR(IF("19:00"&lt;=IFERROR(BFevrier!Hgauche,0),IF(BFevrier!durée6&lt;0,0,BFevrier!durée6),IF(BFevrier!durée&lt;0,0,BFevrier!durée)),0))+SUMPRODUCT(ISNUMBER(MATCH(INDIRECT("H"&amp;BFevrier!$A$1&amp;"!B2:AF2"),moindimfe,0))*IFERROR(IF("19:00"&lt;=IFERROR(BFevrier!Hgauche,0),IF(BFevrier!durée2&lt;0,0,BFevrier!durée2),"00:00"),0))</definedName>
    <definedName name="durée5" localSheetId="6">SUMPRODUCT(ISNUMBER(MATCH(INDIRECT("H"&amp;BJanvier!$A$1&amp;"!B2:AF2"),DimFe,0))*IFERROR(IF("19:00"&lt;=IFERROR(BJanvier!Hgauche,0),IF(BJanvier!durée6&lt;0,0,BJanvier!durée6),IF(BJanvier!durée&lt;0,0,BJanvier!durée)),0))+SUMPRODUCT(ISNUMBER(MATCH(INDIRECT("H"&amp;BJanvier!$A$1&amp;"!B2:AF2"),moindimfe,0))*IFERROR(IF("19:00"&lt;=IFERROR(BJanvier!Hgauche,0),IF(BJanvier!durée2&lt;0,0,BJanvier!durée2),"00:00"),0))</definedName>
    <definedName name="durée5">SUMPRODUCT(ISNUMBER(MATCH(INDIRECT("H"&amp;#REF!&amp;"!B2:AF2"),DimFe,0))*IFERROR(IF("19:00"&lt;=IFERROR([0]!Hgauche,0),IF([0]!durée6&lt;0,0,[0]!durée6),IF([0]!durée&lt;0,0,[0]!durée)),0))+SUMPRODUCT(ISNUMBER(MATCH(INDIRECT("H"&amp;#REF!&amp;"!B2:AF2"),moindimfe,0))*IFERROR(IF("19:00"&lt;=IFERROR([0]!Hgauche,0),IF([0]!durée2&lt;0,0,[0]!durée2),"00:00"),0))</definedName>
    <definedName name="durée6" localSheetId="7">IFERROR(IF(1&lt;IFERROR(BFevrier!hdroite,0),1,IFERROR(BFevrier!hdroite,0))-IF("22:00"&gt;IFERROR(BFevrier!Hgauche,0),"21:00",IFERROR(BFevrier!Hgauche,0)),0)</definedName>
    <definedName name="durée6" localSheetId="6">IFERROR(IF(1&lt;IFERROR(BJanvier!hdroite,0),1,IFERROR(BJanvier!hdroite,0))-IF("22:00"&gt;IFERROR(BJanvier!Hgauche,0),"21:00",IFERROR(BJanvier!Hgauche,0)),0)</definedName>
    <definedName name="durée6">IFERROR(IF(1&lt;IFERROR([0]!hdroite,0),1,IFERROR([0]!hdroite,0))-IF("22:00"&gt;IFERROR([0]!Hgauche,0),"21:00",IFERROR([0]!Hgauche,0)),0)</definedName>
    <definedName name="durée7" localSheetId="6">IFERROR(IF("21:00"&gt;IFERROR(BJanvier!Hgauche,0),0,IFERROR(BJanvier!Hgauche,0))-IF("21:00"&gt;IFERROR(BJanvier!Hgauche,0),"21:00",IFERROR(BJanvier!Hgauche,0)),0)</definedName>
    <definedName name="durée9" localSheetId="6">IFERROR(IF(7/24&lt;IFERROR(BJanvier!Hgauche,0),7/24,IFERROR(BJanvier!hdroite,0)),0)-7/24</definedName>
    <definedName name="Feriés">Données!$W$20:$W$32</definedName>
    <definedName name="fervrierh">BFevrier!$AM$9:$AM$56</definedName>
    <definedName name="Fevrier">Données!$V$7</definedName>
    <definedName name="fevrierhdim">BFevrier!$AI$9:$AI$56</definedName>
    <definedName name="fevrierhdimn">BFevrier!$AJ$9:$AJ$56</definedName>
    <definedName name="fevrierhn">BFevrier!$AK$9:$AK$56</definedName>
    <definedName name="haout">IF(ISBLANK(VLOOKUP(#REF!,#REF!,#REF!+1,FALSE)),"",TEXT(VLOOKUP(VLOOKUP(#REF!,#REF!,#REF!+1,FALSE),Données!$A$3:$E$35,2,FALSE),"hh:mm")&amp;IF(ISBLANK(VLOOKUP(VLOOKUP(#REF!,#REF!,#REF!+1,FALSE),Données!$A$3:$E$35,3,FALSE)),""," : ")&amp;IF(ISBLANK(VLOOKUP(VLOOKUP(#REF!,#REF!,#REF!+1,FALSE),Données!$A$3:$E$35,3,FALSE))," ",TEXT(VLOOKUP(VLOOKUP(#REF!,#REF!,#REF!+1,FALSE),Données!$A$3:$E$35,3,FALSE),"hh:mm")))</definedName>
    <definedName name="havril">IF(ISBLANK(VLOOKUP(#REF!,#REF!,#REF!+1,FALSE)),"",TEXT(VLOOKUP(VLOOKUP(#REF!,#REF!,#REF!+1,FALSE),Données!$A$3:$E$35,2,FALSE),"hh:mm")&amp;IF(ISBLANK(VLOOKUP(VLOOKUP(#REF!,#REF!,#REF!+1,FALSE),Données!$A$3:$E$35,3,FALSE)),""," : ")&amp;IF(ISBLANK(VLOOKUP(VLOOKUP(#REF!,#REF!,#REF!+1,FALSE),Données!$A$3:$E$35,3,FALSE))," ",TEXT(VLOOKUP(VLOOKUP(#REF!,#REF!,#REF!+1,FALSE),Données!$A$3:$E$35,3,FALSE),"hh:mm")))</definedName>
    <definedName name="hdecembre">IF(ISBLANK(VLOOKUP(#REF!,#REF!,#REF!+1,FALSE)),"",TEXT(VLOOKUP(VLOOKUP(#REF!,#REF!,#REF!+1,FALSE),Données!$A$3:$E$35,2,FALSE),"hh:mm")&amp;IF(ISBLANK(VLOOKUP(VLOOKUP(#REF!,#REF!,#REF!+1,FALSE),Données!$A$3:$E$35,3,FALSE)),""," : ")&amp;IF(ISBLANK(VLOOKUP(VLOOKUP(#REF!,#REF!,#REF!+1,FALSE),Données!$A$3:$E$35,3,FALSE))," ",TEXT(VLOOKUP(VLOOKUP(#REF!,#REF!,#REF!+1,FALSE),Données!$A$3:$E$35,3,FALSE),"hh:mm")))</definedName>
    <definedName name="hdroite" localSheetId="7">(BFevrier!Hdroitesimple&lt;BFevrier!Hgauche)+BFevrier!Hdroitesimple</definedName>
    <definedName name="hdroite" localSheetId="6">(BJanvier!Hdroitesimple&lt;BJanvier!Hgauche)+BJanvier!Hdroitesimple</definedName>
    <definedName name="hdroite">([0]!Hdroitesimple&lt;[0]!Hgauche)+[0]!Hdroitesimple</definedName>
    <definedName name="Hdroitesimple" localSheetId="7">RIGHT(OFFSET(INDIRECT("H"&amp;BFevrier!$A$1&amp;"!B8:AF8"),MATCH(BFevrier!$A1,INDIRECT("H"&amp;BFevrier!$A$1&amp;"!A9:A56"),0),),5)</definedName>
    <definedName name="Hdroitesimple" localSheetId="6">RIGHT(OFFSET(INDIRECT("H"&amp;BJanvier!$A$1&amp;"!B8:AF8"),MATCH(BJanvier!$A1,INDIRECT("H"&amp;BJanvier!$A$1&amp;"!A9:A56"),0),),5)</definedName>
    <definedName name="Hdroitesimple">RIGHT(OFFSET(INDIRECT("H"&amp;#REF!&amp;"!B8:AF8"),MATCH(#REF!,INDIRECT("H"&amp;#REF!&amp;"!A9:A56"),0),),5)</definedName>
    <definedName name="Heures">Données!$D$3:$D$51</definedName>
    <definedName name="hfevrier">IF(ISBLANK(VLOOKUP(HFevrier!$A1,Fevrier!$1:$1048576,HFevrier!A$7+1,FALSE)),"",TEXT(VLOOKUP(VLOOKUP(HFevrier!$A1,Fevrier!$1:$1048576,HFevrier!A$7+1,FALSE),Données!$A$3:$E$35,2,FALSE),"hh:mm")&amp;IF(ISBLANK(VLOOKUP(VLOOKUP(HFevrier!$A1,Fevrier!$1:$1048576,HFevrier!A$7+1,FALSE),Données!$A$3:$E$35,3,FALSE)),""," : ")&amp;IF(ISBLANK(VLOOKUP(VLOOKUP(HFevrier!$A1,Fevrier!$1:$1048576,HFevrier!A$7+1,FALSE),Données!$A$3:$E$35,3,FALSE))," ",TEXT(VLOOKUP(VLOOKUP(HFevrier!$A1,Fevrier!$1:$1048576,HFevrier!A$7+1,FALSE),Données!$A$3:$E$35,3,FALSE),"hh:mm")))</definedName>
    <definedName name="Hgauche" localSheetId="7">LEFT(OFFSET(INDIRECT("H"&amp;BFevrier!$A$1&amp;"!B8:AF8"),MATCH(BFevrier!$A1,INDIRECT("H"&amp;BFevrier!$A$1&amp;"!A9:A56"),0),),5)</definedName>
    <definedName name="Hgauche" localSheetId="6">LEFT(OFFSET(INDIRECT("H"&amp;BJanvier!$A$1&amp;"!B8:AF8"),MATCH(BJanvier!$A1,INDIRECT("H"&amp;BJanvier!$A$1&amp;"!A9:A56"),0),),5)</definedName>
    <definedName name="Hgauche">LEFT(OFFSET(INDIRECT("H"&amp;#REF!&amp;"!B8:AF8"),MATCH(#REF!,INDIRECT("H"&amp;#REF!&amp;"!A9:A56"),0),),5)</definedName>
    <definedName name="hjanvier">IF(ISBLANK(VLOOKUP(HJanvier!$A1,Janvier!$1:$1048576,HJanvier!A$7+1,FALSE)),"",TEXT(VLOOKUP(VLOOKUP(HJanvier!$A1,Janvier!$1:$1048576,HJanvier!A$7+1,FALSE),Données!$A$3:$E$35,2,FALSE),"hh:mm")&amp;IF(ISBLANK(VLOOKUP(VLOOKUP(HJanvier!$A1,Janvier!$1:$1048576,HJanvier!A$7+1,FALSE),Données!$A$3:$E$35,3,FALSE)),""," : ")&amp;IF(ISBLANK(VLOOKUP(VLOOKUP(HJanvier!$A1,Janvier!$1:$1048576,HJanvier!A$7+1,FALSE),Données!$A$3:$E$35,3,FALSE))," ",TEXT(VLOOKUP(VLOOKUP(HJanvier!$A1,Janvier!$1:$1048576,HJanvier!A$7+1,FALSE),Données!$A$3:$E$35,3,FALSE),"hh:mm")))</definedName>
    <definedName name="hjdim" localSheetId="6">BJanvier!$AI$9:$AI$56</definedName>
    <definedName name="hjuillet">IF(ISBLANK(VLOOKUP(#REF!,#REF!,#REF!+1,FALSE)),"",TEXT(VLOOKUP(VLOOKUP(#REF!,#REF!,#REF!+1,FALSE),Données!$A$3:$E$35,2,FALSE),"hh:mm")&amp;IF(ISBLANK(VLOOKUP(VLOOKUP(#REF!,#REF!,#REF!+1,FALSE),Données!$A$3:$E$35,3,FALSE)),""," : ")&amp;IF(ISBLANK(VLOOKUP(VLOOKUP(#REF!,#REF!,#REF!+1,FALSE),Données!$A$3:$E$35,3,FALSE))," ",TEXT(VLOOKUP(VLOOKUP(#REF!,#REF!,#REF!+1,FALSE),Données!$A$3:$E$35,3,FALSE),"hh:mm")))</definedName>
    <definedName name="hjuin">IF(ISBLANK(VLOOKUP(#REF!,#REF!,#REF!+1,FALSE)),"",TEXT(VLOOKUP(VLOOKUP(#REF!,#REF!,#REF!+1,FALSE),Données!$A$3:$E$35,2,FALSE),"hh:mm")&amp;IF(ISBLANK(VLOOKUP(VLOOKUP(#REF!,#REF!,#REF!+1,FALSE),Données!$A$3:$E$35,3,FALSE)),""," : ")&amp;IF(ISBLANK(VLOOKUP(VLOOKUP(#REF!,#REF!,#REF!+1,FALSE),Données!$A$3:$E$35,3,FALSE))," ",TEXT(VLOOKUP(VLOOKUP(#REF!,#REF!,#REF!+1,FALSE),Données!$A$3:$E$35,3,FALSE),"hh:mm")))</definedName>
    <definedName name="hmai">IF(ISBLANK(VLOOKUP(#REF!,#REF!,#REF!+1,FALSE)),"",TEXT(VLOOKUP(VLOOKUP(#REF!,#REF!,#REF!+1,FALSE),Données!$A$3:$E$35,2,FALSE),"hh:mm")&amp;IF(ISBLANK(VLOOKUP(VLOOKUP(#REF!,#REF!,#REF!+1,FALSE),Données!$A$3:$E$35,3,FALSE)),""," : ")&amp;IF(ISBLANK(VLOOKUP(VLOOKUP(#REF!,#REF!,#REF!+1,FALSE),Données!$A$3:$E$35,3,FALSE))," ",TEXT(VLOOKUP(VLOOKUP(#REF!,#REF!,#REF!+1,FALSE),Données!$A$3:$E$35,3,FALSE),"hh:mm")))</definedName>
    <definedName name="hmars">IF(ISBLANK(VLOOKUP(#REF!,#REF!,#REF!+1,FALSE)),"",TEXT(VLOOKUP(VLOOKUP(#REF!,#REF!,#REF!+1,FALSE),Données!$A$3:$E$35,2,FALSE),"hh:mm")&amp;IF(ISBLANK(VLOOKUP(VLOOKUP(#REF!,#REF!,#REF!+1,FALSE),Données!$A$3:$E$35,3,FALSE)),""," : ")&amp;IF(ISBLANK(VLOOKUP(VLOOKUP(#REF!,#REF!,#REF!+1,FALSE),Données!$A$3:$E$35,3,FALSE))," ",TEXT(VLOOKUP(VLOOKUP(#REF!,#REF!,#REF!+1,FALSE),Données!$A$3:$E$35,3,FALSE),"hh:mm")))</definedName>
    <definedName name="Hmois">Données!$T$6:$T$17</definedName>
    <definedName name="hn" localSheetId="6">BJanvier!$AK$9:$AK$56</definedName>
    <definedName name="hndim" localSheetId="6">BJanvier!$AJ$9:$AJ$56</definedName>
    <definedName name="hnovembre">IF(ISBLANK(VLOOKUP(#REF!,#REF!,#REF!+1,FALSE)),"",TEXT(VLOOKUP(VLOOKUP(#REF!,#REF!,#REF!+1,FALSE),Données!$A$3:$E$35,2,FALSE),"hh:mm")&amp;IF(ISBLANK(VLOOKUP(VLOOKUP(#REF!,#REF!,#REF!+1,FALSE),Données!$A$3:$E$35,3,FALSE)),""," : ")&amp;IF(ISBLANK(VLOOKUP(VLOOKUP(#REF!,#REF!,#REF!+1,FALSE),Données!$A$3:$E$35,3,FALSE))," ",TEXT(VLOOKUP(VLOOKUP(#REF!,#REF!,#REF!+1,FALSE),Données!$A$3:$E$35,3,FALSE),"hh:mm")))</definedName>
    <definedName name="hnuit" localSheetId="7">SUMPRODUCT(IFERROR(IF("19:00"&lt;=IFERROR(BFevrier!Hgauche,0),IF(BFevrier!durée6&lt;0,0,BFevrier!durée6),IF(BFevrier!durée&lt;0,0,BFevrier!durée)),0))+SUMPRODUCT(IFERROR(IF("19:00"&lt;=IFERROR(BFevrier!Hgauche,0),IF(BFevrier!durée2&lt;0,0,BFevrier!durée2),"00:00"),0))-BFevrier!durée5</definedName>
    <definedName name="hnuit" localSheetId="6">SUMPRODUCT(IFERROR(IF("19:00"&lt;=IFERROR(BJanvier!Hgauche,0),IF(BJanvier!durée6&lt;0,0,BJanvier!durée6),IF(BJanvier!durée&lt;0,0,BJanvier!durée)),0))+SUMPRODUCT(IFERROR(IF("19:00"&lt;=IFERROR(BJanvier!Hgauche,0),IF(BJanvier!durée2&lt;0,0,BJanvier!durée2),"00:00"),0))-BJanvier!durée5</definedName>
    <definedName name="hoctobre">IF(ISBLANK(VLOOKUP(#REF!,#REF!,#REF!+1,FALSE)),"",TEXT(VLOOKUP(VLOOKUP(#REF!,#REF!,#REF!+1,FALSE),Données!$A$3:$E$35,2,FALSE),"hh:mm")&amp;IF(ISBLANK(VLOOKUP(VLOOKUP(#REF!,#REF!,#REF!+1,FALSE),Données!$A$3:$E$35,3,FALSE)),""," : ")&amp;IF(ISBLANK(VLOOKUP(VLOOKUP(#REF!,#REF!,#REF!+1,FALSE),Données!$A$3:$E$35,3,FALSE))," ",TEXT(VLOOKUP(VLOOKUP(#REF!,#REF!,#REF!+1,FALSE),Données!$A$3:$E$35,3,FALSE),"hh:mm")))</definedName>
    <definedName name="Horraire">Données!$B$3:$B$51</definedName>
    <definedName name="hseptembre">IF(ISBLANK(VLOOKUP(#REF!,#REF!,#REF!+1,FALSE)),"",TEXT(VLOOKUP(VLOOKUP(#REF!,#REF!,#REF!+1,FALSE),Données!$A$3:$E$35,2,FALSE),"hh:mm")&amp;IF(ISBLANK(VLOOKUP(VLOOKUP(#REF!,#REF!,#REF!+1,FALSE),Données!$A$3:$E$35,3,FALSE)),""," : ")&amp;IF(ISBLANK(VLOOKUP(VLOOKUP(#REF!,#REF!,#REF!+1,FALSE),Données!$A$3:$E$35,3,FALSE))," ",TEXT(VLOOKUP(VLOOKUP(#REF!,#REF!,#REF!+1,FALSE),Données!$A$3:$E$35,3,FALSE),"hh:mm")))</definedName>
    <definedName name="HSmois">Données!$W$6:$W$17</definedName>
    <definedName name="Janvier">Données!$V$6</definedName>
    <definedName name="janvierh">BJanvier!$AM$9:$AM$56</definedName>
    <definedName name="janvierhdim">BJanvier!$AI$9:$AI$56</definedName>
    <definedName name="janvierhdimn">BJanvier!$AJ$9:$AJ$56</definedName>
    <definedName name="janvierhn">BJanvier!$AK$9:$AK$56</definedName>
    <definedName name="Jourtravaillé" localSheetId="7">SUMIF(BFevrier!$B$7:$AE$7,"&lt;&gt;0",BFevrier!$B1:$AE1)-SUMIF(BFevrier!$B$7:$AE$7,"AT",BFevrier!$B1:$AE1)-SUMIF(BFevrier!$B$7:$AE$7,"AM",BFevrier!$B1:$AE1)-SUMIF(BFevrier!$B$7:$AE$7,"EM",BFevrier!$B1:$AE1)-SUMIF(BFevrier!$B$7:$AE$7,"CM",BFevrier!$B1:$AE1)</definedName>
    <definedName name="Jourtravaillé" localSheetId="8">SUMIF(Bilan!$B$6:$AG$6,"&lt;&gt;0",Bilan!$B1:$AG1)-SUMIF(Bilan!$B$7:$AG$7,"AT",Bilan!$B1:$AG1)-SUMIF(Bilan!$B$7:$AG$7,"AM",Bilan!$B1:$AG1)-SUMIF(Bilan!$B$7:$AG$7,"EM",Bilan!$B1:$AG1)-SUMIF(Bilan!$B$7:$AG$7,"CM",Bilan!$B1:$AG1)</definedName>
    <definedName name="Jourtravaillé" localSheetId="6">SUMIF(BJanvier!$B$6:$AE$6,"&lt;&gt;0",BJanvier!$B1:$AE1)-SUMIF(BJanvier!$B$7:$AE$7,"AT",BJanvier!$B1:$AE1)-SUMIF(BJanvier!$B$7:$AE$7,"AM",BJanvier!$B1:$AE1)-SUMIF(BJanvier!$B$7:$AE$7,"EM",BJanvier!$B1:$AE1)-SUMIF(BJanvier!$B$7:$AE$7,"CM",BJanvier!$B1:$AE1)</definedName>
    <definedName name="Juillet">Données!$V$12</definedName>
    <definedName name="juilleth">#REF!</definedName>
    <definedName name="juillethdim">#REF!</definedName>
    <definedName name="juillethdimn">#REF!</definedName>
    <definedName name="juillethn">#REF!</definedName>
    <definedName name="Juin">Données!$V$11</definedName>
    <definedName name="juinh">#REF!</definedName>
    <definedName name="juinhdim">#REF!</definedName>
    <definedName name="juinhdimn">#REF!</definedName>
    <definedName name="juinhn">#REF!</definedName>
    <definedName name="Lettres">Données!$A$3:$A$51</definedName>
    <definedName name="Mai">Données!$V$10</definedName>
    <definedName name="maihdim">#REF!</definedName>
    <definedName name="maihdimn">#REF!</definedName>
    <definedName name="maihn">#REF!</definedName>
    <definedName name="Mars">Données!$V$8</definedName>
    <definedName name="marsh">#REF!</definedName>
    <definedName name="marshdim">#REF!</definedName>
    <definedName name="marshdimn">#REF!</definedName>
    <definedName name="marshn">#REF!</definedName>
    <definedName name="moindimfe">Données!$X$21:$X$85</definedName>
    <definedName name="Mois">Données!$S$6:$S$17</definedName>
    <definedName name="Novembre">Données!$V$16</definedName>
    <definedName name="novembreh">#REF!</definedName>
    <definedName name="novembrehdim">#REF!</definedName>
    <definedName name="novembrehdimn">#REF!</definedName>
    <definedName name="novembrehn">#REF!</definedName>
    <definedName name="Octobre">Données!$V$15</definedName>
    <definedName name="octobreh">#REF!</definedName>
    <definedName name="octobrehdim">#REF!</definedName>
    <definedName name="Octobrehn">#REF!</definedName>
    <definedName name="octorbrehdimn">#REF!</definedName>
    <definedName name="Septembre">Données!$V$14</definedName>
    <definedName name="septembreh">#REF!</definedName>
    <definedName name="septembrehdim">#REF!</definedName>
    <definedName name="septembrehdimn">#REF!</definedName>
    <definedName name="septembrehn">#REF!</definedName>
    <definedName name="_xlnm.Print_Area" localSheetId="3">Fevrier!$A$3:$AF$61</definedName>
    <definedName name="_xlnm.Print_Area" localSheetId="2">Janvier!$A$3:$AF$61</definedName>
  </definedNames>
  <calcPr calcId="171027"/>
  <fileRecoveryPr autoRecover="0"/>
</workbook>
</file>

<file path=xl/calcChain.xml><?xml version="1.0" encoding="utf-8"?>
<calcChain xmlns="http://schemas.openxmlformats.org/spreadsheetml/2006/main">
  <c r="B8" i="62" l="1"/>
  <c r="E13" i="16" l="1"/>
  <c r="F12" i="16"/>
  <c r="AQ56" i="62" l="1"/>
  <c r="AQ50" i="62"/>
  <c r="AQ46" i="62"/>
  <c r="AQ36" i="62"/>
  <c r="AQ29" i="62"/>
  <c r="AQ28" i="62"/>
  <c r="AQ27" i="62"/>
  <c r="AQ26" i="62"/>
  <c r="AQ17" i="62"/>
  <c r="AQ16" i="62"/>
  <c r="AQ15" i="62"/>
  <c r="AQ14" i="62"/>
  <c r="AQ13" i="62"/>
  <c r="AQ12" i="62"/>
  <c r="AQ11" i="62"/>
  <c r="AQ10" i="62"/>
  <c r="AQ56" i="30"/>
  <c r="AQ50" i="30"/>
  <c r="AQ46" i="30"/>
  <c r="AQ36" i="30"/>
  <c r="AQ29" i="30"/>
  <c r="AQ28" i="30"/>
  <c r="AQ27" i="30"/>
  <c r="AQ26" i="30"/>
  <c r="AQ17" i="30"/>
  <c r="AQ16" i="30"/>
  <c r="AQ15" i="30"/>
  <c r="AQ14" i="30"/>
  <c r="AQ13" i="30"/>
  <c r="AQ12" i="30"/>
  <c r="AQ11" i="30"/>
  <c r="AQ10" i="30"/>
  <c r="AQ9" i="62"/>
  <c r="AQ9" i="30"/>
  <c r="AI28" i="43" l="1"/>
  <c r="AI27" i="43"/>
  <c r="AI26" i="43"/>
  <c r="AI17" i="43"/>
  <c r="AI16" i="43"/>
  <c r="AH17" i="43"/>
  <c r="AH9" i="43" l="1"/>
  <c r="AI15" i="43"/>
  <c r="AH15" i="43" l="1"/>
  <c r="AH16" i="43"/>
  <c r="E4" i="16" l="1"/>
  <c r="E5" i="16"/>
  <c r="E6" i="16"/>
  <c r="E7" i="16"/>
  <c r="E8" i="16"/>
  <c r="E9" i="16"/>
  <c r="E10" i="16"/>
  <c r="E11" i="16"/>
  <c r="E12" i="16"/>
  <c r="E20" i="16"/>
  <c r="E21" i="16"/>
  <c r="E22" i="16"/>
  <c r="E23" i="16"/>
  <c r="E24" i="16"/>
  <c r="E25" i="16"/>
  <c r="E26" i="16"/>
  <c r="E27" i="16"/>
  <c r="E28" i="16"/>
  <c r="E29" i="16"/>
  <c r="E30" i="16"/>
  <c r="E31" i="16"/>
  <c r="E32" i="16"/>
  <c r="E33" i="16"/>
  <c r="E34" i="16"/>
  <c r="E35" i="16"/>
  <c r="E36" i="16"/>
  <c r="E37" i="16"/>
  <c r="E38" i="16"/>
  <c r="E39" i="16"/>
  <c r="E40" i="16"/>
  <c r="E41" i="16"/>
  <c r="E42" i="16"/>
  <c r="E43" i="16"/>
  <c r="E44" i="16"/>
  <c r="E45" i="16"/>
  <c r="E3" i="16"/>
  <c r="AE8" i="62" l="1"/>
  <c r="AD8" i="62"/>
  <c r="AC8" i="62"/>
  <c r="AB8" i="62"/>
  <c r="AA8" i="62"/>
  <c r="Z8" i="62"/>
  <c r="Y8" i="62"/>
  <c r="X8" i="62"/>
  <c r="AE7" i="62"/>
  <c r="AD7" i="62"/>
  <c r="AC7" i="62"/>
  <c r="AB7" i="62"/>
  <c r="AA7" i="62"/>
  <c r="Z7" i="62"/>
  <c r="Y7" i="62"/>
  <c r="X7" i="62"/>
  <c r="AE6" i="62"/>
  <c r="AD6" i="62"/>
  <c r="AC6" i="62"/>
  <c r="AB6" i="62"/>
  <c r="AA6" i="62"/>
  <c r="Z6" i="62"/>
  <c r="Y6" i="62"/>
  <c r="X6" i="62"/>
  <c r="X6" i="30"/>
  <c r="Y6" i="30"/>
  <c r="Z6" i="30"/>
  <c r="AA6" i="30"/>
  <c r="AB6" i="30"/>
  <c r="AC6" i="30"/>
  <c r="AD6" i="30"/>
  <c r="AE6" i="30"/>
  <c r="X7" i="30"/>
  <c r="Y7" i="30"/>
  <c r="Z7" i="30"/>
  <c r="AA7" i="30"/>
  <c r="AB7" i="30"/>
  <c r="AC7" i="30"/>
  <c r="AD7" i="30"/>
  <c r="AE7" i="30"/>
  <c r="X8" i="30"/>
  <c r="Y8" i="30"/>
  <c r="Z8" i="30"/>
  <c r="AA8" i="30"/>
  <c r="AB8" i="30"/>
  <c r="AC8" i="30"/>
  <c r="AD8" i="30"/>
  <c r="AE8" i="30"/>
  <c r="AP19" i="43" l="1"/>
  <c r="AI19" i="43"/>
  <c r="AI29" i="43"/>
  <c r="AI37" i="43"/>
  <c r="AG8" i="43"/>
  <c r="AF8" i="43"/>
  <c r="AE8" i="43"/>
  <c r="AD8" i="43"/>
  <c r="AC8" i="43"/>
  <c r="AB8" i="43"/>
  <c r="AG7" i="43"/>
  <c r="AF7" i="43"/>
  <c r="AE7" i="43"/>
  <c r="AD7" i="43"/>
  <c r="AC7" i="43"/>
  <c r="AB7" i="43"/>
  <c r="AG6" i="43"/>
  <c r="AF6" i="43"/>
  <c r="AE6" i="43"/>
  <c r="AD6" i="43"/>
  <c r="AC6" i="43"/>
  <c r="AB6" i="43"/>
  <c r="W7" i="30"/>
  <c r="W7" i="62"/>
  <c r="W7" i="43"/>
  <c r="X6" i="43"/>
  <c r="X7" i="43"/>
  <c r="X8" i="43"/>
  <c r="Y6" i="43"/>
  <c r="Y7" i="43"/>
  <c r="Y8" i="43"/>
  <c r="W8" i="30"/>
  <c r="W8" i="62"/>
  <c r="W8" i="43"/>
  <c r="AP37" i="43"/>
  <c r="W6" i="43" l="1"/>
  <c r="W6" i="62"/>
  <c r="W6" i="30"/>
  <c r="AC61" i="58"/>
  <c r="AA61" i="58"/>
  <c r="W61" i="58"/>
  <c r="U61" i="58"/>
  <c r="Q61" i="58"/>
  <c r="O61" i="58"/>
  <c r="K61" i="58"/>
  <c r="I61" i="58"/>
  <c r="E61" i="58"/>
  <c r="C61" i="58"/>
  <c r="AC60" i="58"/>
  <c r="AA60" i="58"/>
  <c r="W60" i="58"/>
  <c r="U60" i="58"/>
  <c r="Q60" i="58"/>
  <c r="O60" i="58"/>
  <c r="K60" i="58"/>
  <c r="I60" i="58"/>
  <c r="E60" i="58"/>
  <c r="C60" i="58"/>
  <c r="AC59" i="58"/>
  <c r="AA59" i="58"/>
  <c r="W59" i="58"/>
  <c r="U59" i="58"/>
  <c r="Q59" i="58"/>
  <c r="O59" i="58"/>
  <c r="K59" i="58"/>
  <c r="I59" i="58"/>
  <c r="E59" i="58"/>
  <c r="C59" i="58"/>
  <c r="AC58" i="58"/>
  <c r="AA58" i="58"/>
  <c r="W58" i="58"/>
  <c r="U58" i="58"/>
  <c r="Q58" i="58"/>
  <c r="O58" i="58"/>
  <c r="K58" i="58"/>
  <c r="I58" i="58"/>
  <c r="E58" i="58"/>
  <c r="C58" i="58"/>
  <c r="AC61" i="57"/>
  <c r="AA61" i="57"/>
  <c r="W61" i="57"/>
  <c r="U61" i="57"/>
  <c r="Q61" i="57"/>
  <c r="O61" i="57"/>
  <c r="K61" i="57"/>
  <c r="I61" i="57"/>
  <c r="E61" i="57"/>
  <c r="C61" i="57"/>
  <c r="AC60" i="57"/>
  <c r="AA60" i="57"/>
  <c r="W60" i="57"/>
  <c r="U60" i="57"/>
  <c r="Q60" i="57"/>
  <c r="O60" i="57"/>
  <c r="K60" i="57"/>
  <c r="I60" i="57"/>
  <c r="E60" i="57"/>
  <c r="C60" i="57"/>
  <c r="AC59" i="57"/>
  <c r="AA59" i="57"/>
  <c r="W59" i="57"/>
  <c r="U59" i="57"/>
  <c r="Q59" i="57"/>
  <c r="O59" i="57"/>
  <c r="K59" i="57"/>
  <c r="I59" i="57"/>
  <c r="E59" i="57"/>
  <c r="C59" i="57"/>
  <c r="AC58" i="57"/>
  <c r="AA58" i="57"/>
  <c r="W58" i="57"/>
  <c r="U58" i="57"/>
  <c r="Q58" i="57"/>
  <c r="O58" i="57"/>
  <c r="K58" i="57"/>
  <c r="I58" i="57"/>
  <c r="E58" i="57"/>
  <c r="C58" i="57"/>
  <c r="U21" i="16" l="1"/>
  <c r="U22" i="16" s="1"/>
  <c r="A3" i="58" l="1"/>
  <c r="A3" i="57"/>
  <c r="A3" i="19" l="1"/>
  <c r="A3" i="18"/>
  <c r="A56" i="62"/>
  <c r="A55" i="62"/>
  <c r="A54" i="62"/>
  <c r="A53" i="62"/>
  <c r="A52" i="62"/>
  <c r="A51" i="62"/>
  <c r="A50" i="62"/>
  <c r="A49" i="62"/>
  <c r="A48" i="62"/>
  <c r="A47" i="62"/>
  <c r="A46" i="62"/>
  <c r="A45" i="62"/>
  <c r="A44" i="62"/>
  <c r="A43" i="62"/>
  <c r="A42" i="62"/>
  <c r="A41" i="62"/>
  <c r="A40" i="62"/>
  <c r="A39" i="62"/>
  <c r="A38" i="62"/>
  <c r="A37" i="62"/>
  <c r="A36" i="62"/>
  <c r="A35" i="62"/>
  <c r="A34" i="62"/>
  <c r="BR33" i="62"/>
  <c r="BQ33" i="62"/>
  <c r="A33" i="62"/>
  <c r="BR32" i="62"/>
  <c r="BQ32" i="62"/>
  <c r="A32" i="62"/>
  <c r="BR31" i="62"/>
  <c r="BQ31" i="62"/>
  <c r="A31" i="62"/>
  <c r="BR30" i="62"/>
  <c r="BQ30" i="62"/>
  <c r="A30" i="62"/>
  <c r="BR29" i="62"/>
  <c r="BQ29" i="62"/>
  <c r="A29" i="62"/>
  <c r="A28" i="62"/>
  <c r="A27" i="62"/>
  <c r="A26" i="62"/>
  <c r="A25" i="62"/>
  <c r="BR24" i="62"/>
  <c r="BQ24" i="62"/>
  <c r="A24" i="62"/>
  <c r="BR23" i="62"/>
  <c r="BQ23" i="62"/>
  <c r="A23" i="62"/>
  <c r="BR22" i="62"/>
  <c r="BQ22" i="62"/>
  <c r="A22" i="62"/>
  <c r="BR21" i="62"/>
  <c r="BQ21" i="62"/>
  <c r="A21" i="62"/>
  <c r="BR20" i="62"/>
  <c r="BQ20" i="62"/>
  <c r="A20" i="62"/>
  <c r="BR19" i="62"/>
  <c r="BQ19" i="62"/>
  <c r="A19" i="62"/>
  <c r="A18" i="62"/>
  <c r="A17" i="62"/>
  <c r="A16" i="62"/>
  <c r="A15" i="62"/>
  <c r="A14" i="62"/>
  <c r="A13" i="62"/>
  <c r="A12" i="62"/>
  <c r="A11" i="62"/>
  <c r="A10" i="62"/>
  <c r="A9" i="62"/>
  <c r="V8" i="62"/>
  <c r="U8" i="62"/>
  <c r="T8" i="62"/>
  <c r="S8" i="62"/>
  <c r="R8" i="62"/>
  <c r="Q8" i="62"/>
  <c r="P8" i="62"/>
  <c r="O8" i="62"/>
  <c r="N8" i="62"/>
  <c r="M8" i="62"/>
  <c r="L8" i="62"/>
  <c r="K8" i="62"/>
  <c r="J8" i="62"/>
  <c r="I8" i="62"/>
  <c r="H8" i="62"/>
  <c r="G8" i="62"/>
  <c r="F8" i="62"/>
  <c r="E8" i="62"/>
  <c r="D8" i="62"/>
  <c r="C8" i="62"/>
  <c r="V7" i="62"/>
  <c r="U7" i="62"/>
  <c r="T7" i="62"/>
  <c r="S7" i="62"/>
  <c r="R7" i="62"/>
  <c r="Q7" i="62"/>
  <c r="P7" i="62"/>
  <c r="O7" i="62"/>
  <c r="N7" i="62"/>
  <c r="M7" i="62"/>
  <c r="L7" i="62"/>
  <c r="K7" i="62"/>
  <c r="J7" i="62"/>
  <c r="I7" i="62"/>
  <c r="H7" i="62"/>
  <c r="G7" i="62"/>
  <c r="F7" i="62"/>
  <c r="E7" i="62"/>
  <c r="D7" i="62"/>
  <c r="C7" i="62"/>
  <c r="B7" i="62"/>
  <c r="V6" i="62"/>
  <c r="U6" i="62"/>
  <c r="T6" i="62"/>
  <c r="S6" i="62"/>
  <c r="R6" i="62"/>
  <c r="Q6" i="62"/>
  <c r="P6" i="62"/>
  <c r="O6" i="62"/>
  <c r="N6" i="62"/>
  <c r="M6" i="62"/>
  <c r="L6" i="62"/>
  <c r="K6" i="62"/>
  <c r="J6" i="62"/>
  <c r="H6" i="62"/>
  <c r="G6" i="62"/>
  <c r="F6" i="62"/>
  <c r="E6" i="62"/>
  <c r="D6" i="62"/>
  <c r="C6" i="62"/>
  <c r="B6" i="62"/>
  <c r="C3" i="17" l="1"/>
  <c r="C4" i="17"/>
  <c r="AI56" i="43" l="1"/>
  <c r="AI50" i="43"/>
  <c r="AI46" i="43"/>
  <c r="AI36" i="43"/>
  <c r="AI18" i="43"/>
  <c r="AI14" i="43"/>
  <c r="AI13" i="43"/>
  <c r="AI12" i="43"/>
  <c r="AI11" i="43"/>
  <c r="AI10" i="43"/>
  <c r="AI9" i="43"/>
  <c r="AP18" i="43" l="1"/>
  <c r="AP20" i="43"/>
  <c r="AP21" i="43"/>
  <c r="AP22" i="43"/>
  <c r="AP23" i="43"/>
  <c r="AP24" i="43"/>
  <c r="AP30" i="43"/>
  <c r="AP31" i="43"/>
  <c r="AP32" i="43"/>
  <c r="AP33" i="43"/>
  <c r="AP34" i="43"/>
  <c r="AP38" i="43"/>
  <c r="AP39" i="43"/>
  <c r="AP40" i="43"/>
  <c r="AP41" i="43"/>
  <c r="AP42" i="43"/>
  <c r="AP43" i="43"/>
  <c r="AP44" i="43"/>
  <c r="AP47" i="43"/>
  <c r="AP48" i="43"/>
  <c r="AP51" i="43"/>
  <c r="AP52" i="43"/>
  <c r="AP53" i="43"/>
  <c r="AP54" i="43"/>
  <c r="A56" i="58" l="1"/>
  <c r="A55" i="58"/>
  <c r="A54" i="58"/>
  <c r="A53" i="58"/>
  <c r="A52" i="58"/>
  <c r="A51" i="58"/>
  <c r="A50" i="58"/>
  <c r="A49" i="58"/>
  <c r="A48" i="58"/>
  <c r="A47" i="58"/>
  <c r="A46" i="58"/>
  <c r="A45" i="58"/>
  <c r="A44" i="58"/>
  <c r="A43" i="58"/>
  <c r="A42" i="58"/>
  <c r="A41" i="58"/>
  <c r="A40" i="58"/>
  <c r="A39" i="58"/>
  <c r="A38" i="58"/>
  <c r="A37" i="58"/>
  <c r="A36" i="58"/>
  <c r="A35" i="58"/>
  <c r="A34" i="58"/>
  <c r="A33" i="58"/>
  <c r="A32" i="58"/>
  <c r="A31" i="58"/>
  <c r="A30" i="58"/>
  <c r="A29" i="58"/>
  <c r="A28" i="58"/>
  <c r="A27" i="58"/>
  <c r="A26" i="58"/>
  <c r="A25" i="58"/>
  <c r="A24" i="58"/>
  <c r="A23" i="58"/>
  <c r="A22" i="58"/>
  <c r="A21" i="58"/>
  <c r="A20" i="58"/>
  <c r="A19" i="58"/>
  <c r="A18" i="58"/>
  <c r="A17" i="58"/>
  <c r="A16" i="58"/>
  <c r="A15" i="58"/>
  <c r="A14" i="58"/>
  <c r="A13" i="58"/>
  <c r="A12" i="58"/>
  <c r="A11" i="58"/>
  <c r="A10" i="58"/>
  <c r="A9" i="58"/>
  <c r="A56" i="57"/>
  <c r="A55" i="57"/>
  <c r="A54" i="57"/>
  <c r="A53" i="57"/>
  <c r="A52" i="57"/>
  <c r="A51" i="57"/>
  <c r="A50" i="57"/>
  <c r="A49" i="57"/>
  <c r="A48" i="57"/>
  <c r="A47" i="57"/>
  <c r="A46" i="57"/>
  <c r="A45" i="57"/>
  <c r="A44" i="57"/>
  <c r="A43" i="57"/>
  <c r="A42" i="57"/>
  <c r="A41" i="57"/>
  <c r="A40" i="57"/>
  <c r="A39" i="57"/>
  <c r="A38" i="57"/>
  <c r="A37" i="57"/>
  <c r="A36" i="57"/>
  <c r="A35" i="57"/>
  <c r="A34" i="57"/>
  <c r="A33" i="57"/>
  <c r="A32" i="57"/>
  <c r="A31" i="57"/>
  <c r="A30" i="57"/>
  <c r="A29" i="57"/>
  <c r="A28" i="57"/>
  <c r="A27" i="57"/>
  <c r="A26" i="57"/>
  <c r="A25" i="57"/>
  <c r="A24" i="57"/>
  <c r="A23" i="57"/>
  <c r="A22" i="57"/>
  <c r="A21" i="57"/>
  <c r="A20" i="57"/>
  <c r="A19" i="57"/>
  <c r="A18" i="57"/>
  <c r="A17" i="57"/>
  <c r="A16" i="57"/>
  <c r="A15" i="57"/>
  <c r="A14" i="57"/>
  <c r="A13" i="57"/>
  <c r="A12" i="57"/>
  <c r="A11" i="57"/>
  <c r="A10" i="57"/>
  <c r="A9" i="57"/>
  <c r="C7" i="58"/>
  <c r="B6" i="58"/>
  <c r="B2" i="58"/>
  <c r="I1" i="58"/>
  <c r="C7" i="57"/>
  <c r="C6" i="57" s="1"/>
  <c r="B6" i="57"/>
  <c r="B2" i="57"/>
  <c r="I1" i="57"/>
  <c r="C6" i="58" l="1"/>
  <c r="C2" i="58"/>
  <c r="D7" i="58"/>
  <c r="D7" i="57"/>
  <c r="D6" i="57" s="1"/>
  <c r="C2" i="57"/>
  <c r="E7" i="58" l="1"/>
  <c r="D6" i="58"/>
  <c r="D2" i="58"/>
  <c r="E7" i="57"/>
  <c r="D2" i="57"/>
  <c r="E2" i="58" l="1"/>
  <c r="E6" i="58"/>
  <c r="F7" i="58"/>
  <c r="F7" i="57"/>
  <c r="E2" i="57"/>
  <c r="E6" i="57"/>
  <c r="AG38" i="62"/>
  <c r="AF31" i="62"/>
  <c r="AF47" i="62"/>
  <c r="AF21" i="62"/>
  <c r="AG24" i="62"/>
  <c r="AF48" i="62"/>
  <c r="AG48" i="62"/>
  <c r="AG32" i="62"/>
  <c r="AF51" i="62"/>
  <c r="AF30" i="62"/>
  <c r="AG41" i="62"/>
  <c r="AG21" i="62"/>
  <c r="AG33" i="62"/>
  <c r="AG20" i="62"/>
  <c r="AF52" i="62"/>
  <c r="AF33" i="62"/>
  <c r="AG43" i="62"/>
  <c r="AF40" i="62"/>
  <c r="AF38" i="62"/>
  <c r="AF41" i="62"/>
  <c r="AG30" i="62"/>
  <c r="AG53" i="62"/>
  <c r="F2" i="58" l="1"/>
  <c r="G7" i="58"/>
  <c r="F6" i="58"/>
  <c r="F6" i="57"/>
  <c r="G7" i="57"/>
  <c r="F2" i="57"/>
  <c r="G2" i="58" l="1"/>
  <c r="G6" i="58"/>
  <c r="H7" i="58"/>
  <c r="G2" i="57"/>
  <c r="H7" i="57"/>
  <c r="G6" i="57"/>
  <c r="H6" i="58" l="1"/>
  <c r="I7" i="58"/>
  <c r="H2" i="58"/>
  <c r="H2" i="57"/>
  <c r="H6" i="57"/>
  <c r="I7" i="57"/>
  <c r="AF20" i="62"/>
  <c r="AG39" i="62"/>
  <c r="AG54" i="62"/>
  <c r="AF23" i="62"/>
  <c r="AG34" i="62"/>
  <c r="AF34" i="62"/>
  <c r="AG51" i="62"/>
  <c r="AG47" i="62"/>
  <c r="AG44" i="62"/>
  <c r="AF24" i="62"/>
  <c r="AG23" i="62"/>
  <c r="AF32" i="62"/>
  <c r="AF54" i="62"/>
  <c r="AF44" i="62"/>
  <c r="AF22" i="62"/>
  <c r="AF53" i="62"/>
  <c r="AG42" i="62"/>
  <c r="AG52" i="62"/>
  <c r="AG22" i="62"/>
  <c r="AG31" i="62"/>
  <c r="AF39" i="62"/>
  <c r="AG40" i="62"/>
  <c r="AF42" i="62"/>
  <c r="AF43" i="62"/>
  <c r="I6" i="58" l="1"/>
  <c r="I2" i="58"/>
  <c r="J7" i="58"/>
  <c r="I2" i="57"/>
  <c r="I6" i="57"/>
  <c r="J7" i="57"/>
  <c r="K7" i="58" l="1"/>
  <c r="J6" i="58"/>
  <c r="J2" i="58"/>
  <c r="J2" i="57"/>
  <c r="J6" i="57"/>
  <c r="K7" i="57"/>
  <c r="L7" i="58" l="1"/>
  <c r="K2" i="58"/>
  <c r="K6" i="58"/>
  <c r="K2" i="57"/>
  <c r="K6" i="57"/>
  <c r="L7" i="57"/>
  <c r="M7" i="58" l="1"/>
  <c r="L6" i="58"/>
  <c r="L2" i="58"/>
  <c r="L6" i="57"/>
  <c r="M7" i="57"/>
  <c r="L2" i="57"/>
  <c r="M2" i="58" l="1"/>
  <c r="M6" i="58"/>
  <c r="N7" i="58"/>
  <c r="N7" i="57"/>
  <c r="M2" i="57"/>
  <c r="M6" i="57"/>
  <c r="N2" i="58" l="1"/>
  <c r="O7" i="58"/>
  <c r="N6" i="58"/>
  <c r="N6" i="57"/>
  <c r="O7" i="57"/>
  <c r="N2" i="57"/>
  <c r="O2" i="58" l="1"/>
  <c r="O6" i="58"/>
  <c r="P7" i="58"/>
  <c r="O2" i="57"/>
  <c r="P7" i="57"/>
  <c r="O6" i="57"/>
  <c r="P6" i="58" l="1"/>
  <c r="Q7" i="58"/>
  <c r="P2" i="58"/>
  <c r="P2" i="57"/>
  <c r="Q7" i="57"/>
  <c r="P6" i="57"/>
  <c r="Q6" i="58" l="1"/>
  <c r="Q2" i="58"/>
  <c r="R7" i="58"/>
  <c r="Q2" i="57"/>
  <c r="Q6" i="57"/>
  <c r="R7" i="57"/>
  <c r="S7" i="58" l="1"/>
  <c r="R2" i="58"/>
  <c r="R6" i="58"/>
  <c r="R2" i="57"/>
  <c r="R6" i="57"/>
  <c r="S7" i="57"/>
  <c r="T7" i="58" l="1"/>
  <c r="S2" i="58"/>
  <c r="S6" i="58"/>
  <c r="S2" i="57"/>
  <c r="S6" i="57"/>
  <c r="T7" i="57"/>
  <c r="U7" i="58" l="1"/>
  <c r="T2" i="58"/>
  <c r="T6" i="58"/>
  <c r="T6" i="57"/>
  <c r="U7" i="57"/>
  <c r="T2" i="57"/>
  <c r="U2" i="58" l="1"/>
  <c r="U6" i="58"/>
  <c r="V7" i="58"/>
  <c r="V7" i="57"/>
  <c r="U2" i="57"/>
  <c r="U6" i="57"/>
  <c r="V2" i="58" l="1"/>
  <c r="W7" i="58"/>
  <c r="V6" i="58"/>
  <c r="V6" i="57"/>
  <c r="W7" i="57"/>
  <c r="V2" i="57"/>
  <c r="W2" i="58" l="1"/>
  <c r="W6" i="58"/>
  <c r="X7" i="58"/>
  <c r="W2" i="57"/>
  <c r="X7" i="57"/>
  <c r="W6" i="57"/>
  <c r="X6" i="58" l="1"/>
  <c r="Y7" i="58"/>
  <c r="X2" i="58"/>
  <c r="Y7" i="57"/>
  <c r="X2" i="57"/>
  <c r="X6" i="57"/>
  <c r="Y6" i="58" l="1"/>
  <c r="Y2" i="58"/>
  <c r="Z7" i="58"/>
  <c r="Y2" i="57"/>
  <c r="Y6" i="57"/>
  <c r="Z7" i="57"/>
  <c r="AA7" i="58" l="1"/>
  <c r="Z6" i="58"/>
  <c r="Z2" i="58"/>
  <c r="Z2" i="57"/>
  <c r="Z6" i="57"/>
  <c r="AA7" i="57"/>
  <c r="AB7" i="58" l="1"/>
  <c r="AA2" i="58"/>
  <c r="AA6" i="58"/>
  <c r="AA2" i="57"/>
  <c r="AA6" i="57"/>
  <c r="AB7" i="57"/>
  <c r="AC7" i="58" l="1"/>
  <c r="AB6" i="58"/>
  <c r="AB2" i="58"/>
  <c r="AB6" i="57"/>
  <c r="AC7" i="57"/>
  <c r="AB2" i="57"/>
  <c r="AC2" i="58" l="1"/>
  <c r="AC6" i="58"/>
  <c r="AD7" i="58"/>
  <c r="AD7" i="57"/>
  <c r="AC2" i="57"/>
  <c r="AC6" i="57"/>
  <c r="AD2" i="58" l="1"/>
  <c r="AD6" i="58"/>
  <c r="AD6" i="57"/>
  <c r="AE7" i="57"/>
  <c r="AD2" i="57"/>
  <c r="AE2" i="57" l="1"/>
  <c r="AF7" i="57"/>
  <c r="AE6" i="57"/>
  <c r="AF2" i="57" l="1"/>
  <c r="AF6" i="57"/>
  <c r="AP2" i="19" l="1"/>
  <c r="AO2" i="19"/>
  <c r="W33" i="16"/>
  <c r="W34" i="16" s="1"/>
  <c r="W35" i="16" s="1"/>
  <c r="W36" i="16" s="1"/>
  <c r="AF2" i="19"/>
  <c r="AE2" i="19"/>
  <c r="AP2" i="18"/>
  <c r="X33" i="16" l="1"/>
  <c r="B7" i="18" l="1"/>
  <c r="O3" i="18"/>
  <c r="C7" i="18" l="1"/>
  <c r="D7" i="18" s="1"/>
  <c r="D6" i="18" s="1"/>
  <c r="B2" i="18"/>
  <c r="B6" i="18"/>
  <c r="C2" i="18"/>
  <c r="C6" i="18"/>
  <c r="E7" i="18" l="1"/>
  <c r="F7" i="18" s="1"/>
  <c r="D2" i="18"/>
  <c r="E6" i="18"/>
  <c r="E2" i="18"/>
  <c r="F2" i="18" l="1"/>
  <c r="G7" i="18"/>
  <c r="F6" i="18"/>
  <c r="H7" i="18" l="1"/>
  <c r="G6" i="18"/>
  <c r="G2" i="18"/>
  <c r="I7" i="18" l="1"/>
  <c r="H6" i="18"/>
  <c r="H2" i="18"/>
  <c r="J7" i="18" l="1"/>
  <c r="I6" i="18"/>
  <c r="I2" i="18"/>
  <c r="K7" i="18" l="1"/>
  <c r="J6" i="18"/>
  <c r="J2" i="18"/>
  <c r="L7" i="18" l="1"/>
  <c r="K6" i="18"/>
  <c r="K2" i="18"/>
  <c r="M7" i="18" l="1"/>
  <c r="L6" i="18"/>
  <c r="L2" i="18"/>
  <c r="M2" i="18" l="1"/>
  <c r="N7" i="18"/>
  <c r="M6" i="18"/>
  <c r="O7" i="18" l="1"/>
  <c r="N6" i="18"/>
  <c r="N2" i="18"/>
  <c r="P7" i="18" l="1"/>
  <c r="O6" i="18"/>
  <c r="O2" i="18"/>
  <c r="Q7" i="18" l="1"/>
  <c r="P6" i="18"/>
  <c r="P2" i="18"/>
  <c r="Q2" i="18" l="1"/>
  <c r="R7" i="18"/>
  <c r="Q6" i="18"/>
  <c r="S7" i="18" l="1"/>
  <c r="R6" i="18"/>
  <c r="R2" i="18"/>
  <c r="T7" i="18" l="1"/>
  <c r="S6" i="18"/>
  <c r="S2" i="18"/>
  <c r="U7" i="18" l="1"/>
  <c r="T6" i="18"/>
  <c r="T2" i="18"/>
  <c r="U2" i="18" l="1"/>
  <c r="V7" i="18"/>
  <c r="U6" i="18"/>
  <c r="V6" i="18" l="1"/>
  <c r="V2" i="18"/>
  <c r="W7" i="18"/>
  <c r="X7" i="18" l="1"/>
  <c r="W6" i="18"/>
  <c r="W2" i="18"/>
  <c r="Y7" i="18" l="1"/>
  <c r="X6" i="18"/>
  <c r="X2" i="18"/>
  <c r="Y2" i="18" l="1"/>
  <c r="Z7" i="18"/>
  <c r="Y6" i="18"/>
  <c r="Z6" i="18" l="1"/>
  <c r="AA7" i="18"/>
  <c r="Z2" i="18"/>
  <c r="AB7" i="18" l="1"/>
  <c r="AA6" i="18"/>
  <c r="AA2" i="18"/>
  <c r="AC7" i="18" l="1"/>
  <c r="AB6" i="18"/>
  <c r="AB2" i="18"/>
  <c r="AD7" i="18" l="1"/>
  <c r="AC6" i="18"/>
  <c r="AC2" i="18"/>
  <c r="AD2" i="18" l="1"/>
  <c r="AE7" i="18"/>
  <c r="AD6" i="18"/>
  <c r="AF7" i="18" l="1"/>
  <c r="AE6" i="18"/>
  <c r="AE2" i="18"/>
  <c r="AF6" i="18" l="1"/>
  <c r="AF2" i="18"/>
  <c r="AH20" i="43" l="1"/>
  <c r="AH21" i="43"/>
  <c r="AH22" i="43"/>
  <c r="AH23" i="43"/>
  <c r="AH24" i="43"/>
  <c r="AH30" i="43"/>
  <c r="AH31" i="43"/>
  <c r="AH32" i="43"/>
  <c r="AH33" i="43"/>
  <c r="AH34" i="43"/>
  <c r="AH38" i="43"/>
  <c r="AH39" i="43"/>
  <c r="AH40" i="43"/>
  <c r="AH41" i="43"/>
  <c r="AH42" i="43"/>
  <c r="AH43" i="43"/>
  <c r="AH44" i="43"/>
  <c r="AH47" i="43"/>
  <c r="AH48" i="43"/>
  <c r="AH51" i="43"/>
  <c r="AH52" i="43"/>
  <c r="AH53" i="43"/>
  <c r="AH54" i="43"/>
  <c r="AO2" i="18"/>
  <c r="A10" i="43" l="1"/>
  <c r="AP10" i="43" s="1"/>
  <c r="A11" i="43"/>
  <c r="AP11" i="43" s="1"/>
  <c r="A12" i="43"/>
  <c r="AP12" i="43" s="1"/>
  <c r="A13" i="43"/>
  <c r="AP13" i="43" s="1"/>
  <c r="A14" i="43"/>
  <c r="AP14" i="43" s="1"/>
  <c r="A15" i="43"/>
  <c r="AP15" i="43" s="1"/>
  <c r="A16" i="43"/>
  <c r="AP16" i="43" s="1"/>
  <c r="A17" i="43"/>
  <c r="AP17" i="43" s="1"/>
  <c r="A18" i="43"/>
  <c r="A19" i="43"/>
  <c r="A20" i="43"/>
  <c r="A21" i="43"/>
  <c r="A22" i="43"/>
  <c r="A23" i="43"/>
  <c r="A24" i="43"/>
  <c r="A25" i="43"/>
  <c r="A26" i="43"/>
  <c r="AP26" i="43" s="1"/>
  <c r="A27" i="43"/>
  <c r="AP27" i="43" s="1"/>
  <c r="A28" i="43"/>
  <c r="AP28" i="43" s="1"/>
  <c r="A29" i="43"/>
  <c r="AP29" i="43" s="1"/>
  <c r="A30" i="43"/>
  <c r="A31" i="43"/>
  <c r="A32" i="43"/>
  <c r="A33" i="43"/>
  <c r="A34" i="43"/>
  <c r="A35" i="43"/>
  <c r="A36" i="43"/>
  <c r="AP36" i="43" s="1"/>
  <c r="A37" i="43"/>
  <c r="A38" i="43"/>
  <c r="A39" i="43"/>
  <c r="A40" i="43"/>
  <c r="A41" i="43"/>
  <c r="A42" i="43"/>
  <c r="A43" i="43"/>
  <c r="A44" i="43"/>
  <c r="A45" i="43"/>
  <c r="A46" i="43"/>
  <c r="AP46" i="43" s="1"/>
  <c r="A47" i="43"/>
  <c r="A48" i="43"/>
  <c r="A49" i="43"/>
  <c r="A50" i="43"/>
  <c r="AP50" i="43" s="1"/>
  <c r="A51" i="43"/>
  <c r="A52" i="43"/>
  <c r="A53" i="43"/>
  <c r="A54" i="43"/>
  <c r="A55" i="43"/>
  <c r="A56" i="43"/>
  <c r="AP56" i="43" s="1"/>
  <c r="A9" i="43"/>
  <c r="AP9" i="43" s="1"/>
  <c r="U20" i="16" l="1"/>
  <c r="U26" i="16"/>
  <c r="U23" i="16"/>
  <c r="U24" i="16"/>
  <c r="U28" i="16"/>
  <c r="U29" i="16"/>
  <c r="U30" i="16"/>
  <c r="U31" i="16"/>
  <c r="U32" i="16"/>
  <c r="U27" i="16" l="1"/>
  <c r="U25" i="16"/>
  <c r="W32" i="16" l="1"/>
  <c r="X32" i="16" s="1"/>
  <c r="W31" i="16"/>
  <c r="X31" i="16" s="1"/>
  <c r="W30" i="16"/>
  <c r="X30" i="16" s="1"/>
  <c r="W29" i="16"/>
  <c r="X29" i="16" s="1"/>
  <c r="W28" i="16"/>
  <c r="X28" i="16" s="1"/>
  <c r="W24" i="16"/>
  <c r="X24" i="16" s="1"/>
  <c r="W23" i="16"/>
  <c r="X23" i="16" s="1"/>
  <c r="W25" i="16"/>
  <c r="X25" i="16" s="1"/>
  <c r="W20" i="16"/>
  <c r="X20" i="16" l="1"/>
  <c r="W27" i="16"/>
  <c r="X27" i="16" s="1"/>
  <c r="W21" i="16"/>
  <c r="X21" i="16" s="1"/>
  <c r="W22" i="16"/>
  <c r="X22" i="16" s="1"/>
  <c r="W26" i="16"/>
  <c r="X26" i="16" s="1"/>
  <c r="I6" i="62" l="1"/>
  <c r="AA8" i="43"/>
  <c r="Z8" i="43"/>
  <c r="V8" i="43"/>
  <c r="U8" i="43"/>
  <c r="T8" i="43"/>
  <c r="S8" i="43"/>
  <c r="R8" i="43"/>
  <c r="Q8" i="43"/>
  <c r="P8" i="43"/>
  <c r="O8" i="43"/>
  <c r="N8" i="43"/>
  <c r="M8" i="43"/>
  <c r="L8" i="43"/>
  <c r="K8" i="43"/>
  <c r="J8" i="43"/>
  <c r="I8" i="43"/>
  <c r="H8" i="43"/>
  <c r="G8" i="43"/>
  <c r="F8" i="43"/>
  <c r="E8" i="43"/>
  <c r="D8" i="43"/>
  <c r="C8" i="43"/>
  <c r="B8" i="43"/>
  <c r="AA7" i="43"/>
  <c r="Z7" i="43"/>
  <c r="V7" i="43"/>
  <c r="U7" i="43"/>
  <c r="T7" i="43"/>
  <c r="S7" i="43"/>
  <c r="R7" i="43"/>
  <c r="Q7" i="43"/>
  <c r="P7" i="43"/>
  <c r="O7" i="43"/>
  <c r="N7" i="43"/>
  <c r="M7" i="43"/>
  <c r="L7" i="43"/>
  <c r="K7" i="43"/>
  <c r="J7" i="43"/>
  <c r="I7" i="43"/>
  <c r="H7" i="43"/>
  <c r="G7" i="43"/>
  <c r="F7" i="43"/>
  <c r="E7" i="43"/>
  <c r="D7" i="43"/>
  <c r="C7" i="43"/>
  <c r="B7" i="43"/>
  <c r="V6" i="43"/>
  <c r="U6" i="43"/>
  <c r="T6" i="43"/>
  <c r="S6" i="43"/>
  <c r="R6" i="43"/>
  <c r="Q6" i="43"/>
  <c r="P6" i="43"/>
  <c r="Z6" i="43"/>
  <c r="AA6" i="43"/>
  <c r="N6" i="43"/>
  <c r="O6" i="43"/>
  <c r="C6" i="43"/>
  <c r="D6" i="43"/>
  <c r="E6" i="43"/>
  <c r="F6" i="43"/>
  <c r="G6" i="43"/>
  <c r="H6" i="43"/>
  <c r="I6" i="43"/>
  <c r="J6" i="43"/>
  <c r="K6" i="43"/>
  <c r="L6" i="43"/>
  <c r="M6" i="43"/>
  <c r="B6" i="43"/>
  <c r="AB61" i="19"/>
  <c r="Z61" i="19"/>
  <c r="V61" i="19"/>
  <c r="T61" i="19"/>
  <c r="P61" i="19"/>
  <c r="N61" i="19"/>
  <c r="J61" i="19"/>
  <c r="H61" i="19"/>
  <c r="D61" i="19"/>
  <c r="B61" i="19"/>
  <c r="AB60" i="19"/>
  <c r="Z60" i="19"/>
  <c r="V60" i="19"/>
  <c r="T60" i="19"/>
  <c r="P60" i="19"/>
  <c r="N60" i="19"/>
  <c r="J60" i="19"/>
  <c r="H60" i="19"/>
  <c r="D60" i="19"/>
  <c r="B60" i="19"/>
  <c r="AB59" i="19"/>
  <c r="Z59" i="19"/>
  <c r="V59" i="19"/>
  <c r="T59" i="19"/>
  <c r="P59" i="19"/>
  <c r="N59" i="19"/>
  <c r="J59" i="19"/>
  <c r="H59" i="19"/>
  <c r="D59" i="19"/>
  <c r="B59" i="19"/>
  <c r="AB58" i="19"/>
  <c r="Z58" i="19"/>
  <c r="V58" i="19"/>
  <c r="T58" i="19"/>
  <c r="P58" i="19"/>
  <c r="N58" i="19"/>
  <c r="J58" i="19"/>
  <c r="H58" i="19"/>
  <c r="D58" i="19"/>
  <c r="B58" i="19"/>
  <c r="B59" i="18"/>
  <c r="D59" i="18"/>
  <c r="H59" i="18"/>
  <c r="J59" i="18"/>
  <c r="N59" i="18"/>
  <c r="P59" i="18"/>
  <c r="T59" i="18"/>
  <c r="V59" i="18"/>
  <c r="Z59" i="18"/>
  <c r="AB59" i="18"/>
  <c r="B60" i="18"/>
  <c r="D60" i="18"/>
  <c r="H60" i="18"/>
  <c r="J60" i="18"/>
  <c r="N60" i="18"/>
  <c r="P60" i="18"/>
  <c r="T60" i="18"/>
  <c r="V60" i="18"/>
  <c r="Z60" i="18"/>
  <c r="AB60" i="18"/>
  <c r="B61" i="18"/>
  <c r="D61" i="18"/>
  <c r="H61" i="18"/>
  <c r="J61" i="18"/>
  <c r="N61" i="18"/>
  <c r="P61" i="18"/>
  <c r="T61" i="18"/>
  <c r="V61" i="18"/>
  <c r="Z61" i="18"/>
  <c r="AB61" i="18"/>
  <c r="AB58" i="18"/>
  <c r="V58" i="18"/>
  <c r="P58" i="18"/>
  <c r="J58" i="18"/>
  <c r="D58" i="18"/>
  <c r="V8" i="30"/>
  <c r="U8" i="30"/>
  <c r="T8" i="30"/>
  <c r="S8" i="30"/>
  <c r="R8" i="30"/>
  <c r="Q8" i="30"/>
  <c r="P8" i="30"/>
  <c r="O8" i="30"/>
  <c r="N8" i="30"/>
  <c r="M8" i="30"/>
  <c r="L8" i="30"/>
  <c r="K8" i="30"/>
  <c r="J8" i="30"/>
  <c r="I8" i="30"/>
  <c r="H8" i="30"/>
  <c r="G8" i="30"/>
  <c r="F8" i="30"/>
  <c r="E8" i="30"/>
  <c r="D8" i="30"/>
  <c r="B8" i="30"/>
  <c r="C8" i="30"/>
  <c r="Z58" i="18"/>
  <c r="T58" i="18"/>
  <c r="N58" i="18"/>
  <c r="H58" i="18"/>
  <c r="B58" i="18"/>
  <c r="A49" i="30"/>
  <c r="A45" i="30"/>
  <c r="A35" i="30"/>
  <c r="V7" i="30"/>
  <c r="U7" i="30"/>
  <c r="T7" i="30"/>
  <c r="S7" i="30"/>
  <c r="R7" i="30"/>
  <c r="Q7" i="30"/>
  <c r="P7" i="30"/>
  <c r="O7" i="30"/>
  <c r="N7" i="30"/>
  <c r="M7" i="30"/>
  <c r="L7" i="30"/>
  <c r="K7" i="30"/>
  <c r="J7" i="30"/>
  <c r="I7" i="30"/>
  <c r="H7" i="30"/>
  <c r="G7" i="30"/>
  <c r="F7" i="30"/>
  <c r="E7" i="30"/>
  <c r="D7" i="30"/>
  <c r="C7" i="30"/>
  <c r="B7" i="30"/>
  <c r="V6" i="30"/>
  <c r="U6" i="30"/>
  <c r="T6" i="30"/>
  <c r="S6" i="30"/>
  <c r="R6" i="30"/>
  <c r="Q6" i="30"/>
  <c r="P6" i="30"/>
  <c r="O6" i="30"/>
  <c r="N6" i="30"/>
  <c r="M6" i="30"/>
  <c r="L6" i="30"/>
  <c r="K6" i="30"/>
  <c r="J6" i="30"/>
  <c r="I6" i="30"/>
  <c r="H6" i="30"/>
  <c r="G6" i="30"/>
  <c r="F6" i="30"/>
  <c r="E6" i="30"/>
  <c r="D6" i="30"/>
  <c r="C6" i="30"/>
  <c r="B6" i="30"/>
  <c r="A56" i="30"/>
  <c r="A55" i="30"/>
  <c r="A54" i="30"/>
  <c r="A53" i="30"/>
  <c r="A52" i="30"/>
  <c r="A51" i="30"/>
  <c r="A50" i="30"/>
  <c r="A48" i="30"/>
  <c r="A47" i="30"/>
  <c r="A46" i="30"/>
  <c r="A44" i="30"/>
  <c r="A43" i="30"/>
  <c r="A42" i="30"/>
  <c r="A41" i="30"/>
  <c r="A40" i="30"/>
  <c r="A39" i="30"/>
  <c r="A38" i="30"/>
  <c r="A37" i="30"/>
  <c r="A36" i="30"/>
  <c r="A34" i="30"/>
  <c r="A33" i="30"/>
  <c r="A32" i="30"/>
  <c r="A31" i="30"/>
  <c r="A30" i="30"/>
  <c r="A29" i="30"/>
  <c r="A28" i="30"/>
  <c r="A27" i="30"/>
  <c r="A26" i="30"/>
  <c r="A25" i="30"/>
  <c r="A24" i="30"/>
  <c r="A23" i="30"/>
  <c r="A22" i="30"/>
  <c r="A21" i="30"/>
  <c r="A20" i="30"/>
  <c r="A19" i="30"/>
  <c r="A18" i="30"/>
  <c r="A17" i="30"/>
  <c r="A16" i="30"/>
  <c r="A15" i="30"/>
  <c r="A14" i="30"/>
  <c r="A13" i="30"/>
  <c r="A12" i="30"/>
  <c r="A11" i="30"/>
  <c r="A10" i="30"/>
  <c r="A9" i="30"/>
  <c r="A56" i="19"/>
  <c r="AT56" i="19" s="1"/>
  <c r="A55" i="19"/>
  <c r="A54" i="19"/>
  <c r="AT54" i="19" s="1"/>
  <c r="A53" i="19"/>
  <c r="AT53" i="19" s="1"/>
  <c r="A52" i="19"/>
  <c r="AT52" i="19" s="1"/>
  <c r="A51" i="19"/>
  <c r="AT51" i="19" s="1"/>
  <c r="A50" i="19"/>
  <c r="AT50" i="19" s="1"/>
  <c r="A49" i="19"/>
  <c r="A48" i="19"/>
  <c r="AT48" i="19" s="1"/>
  <c r="A47" i="19"/>
  <c r="AT47" i="19" s="1"/>
  <c r="A46" i="19"/>
  <c r="AT46" i="19" s="1"/>
  <c r="A45" i="19"/>
  <c r="A44" i="19"/>
  <c r="AT44" i="19" s="1"/>
  <c r="A43" i="19"/>
  <c r="AT43" i="19" s="1"/>
  <c r="A42" i="19"/>
  <c r="AT42" i="19" s="1"/>
  <c r="A41" i="19"/>
  <c r="AT41" i="19" s="1"/>
  <c r="A40" i="19"/>
  <c r="AT40" i="19" s="1"/>
  <c r="A39" i="19"/>
  <c r="AT39" i="19" s="1"/>
  <c r="A38" i="19"/>
  <c r="AT38" i="19" s="1"/>
  <c r="A37" i="19"/>
  <c r="AT37" i="19" s="1"/>
  <c r="A36" i="19"/>
  <c r="AT36" i="19" s="1"/>
  <c r="A35" i="19"/>
  <c r="A34" i="19"/>
  <c r="AT34" i="19" s="1"/>
  <c r="A33" i="19"/>
  <c r="AT33" i="19" s="1"/>
  <c r="A32" i="19"/>
  <c r="AT32" i="19" s="1"/>
  <c r="A31" i="19"/>
  <c r="AT31" i="19" s="1"/>
  <c r="A30" i="19"/>
  <c r="AT30" i="19" s="1"/>
  <c r="A29" i="19"/>
  <c r="AT29" i="19" s="1"/>
  <c r="A28" i="19"/>
  <c r="AT28" i="19" s="1"/>
  <c r="A27" i="19"/>
  <c r="AT27" i="19" s="1"/>
  <c r="A26" i="19"/>
  <c r="AT26" i="19" s="1"/>
  <c r="A25" i="19"/>
  <c r="A24" i="19"/>
  <c r="AT24" i="19" s="1"/>
  <c r="A23" i="19"/>
  <c r="AT23" i="19" s="1"/>
  <c r="A22" i="19"/>
  <c r="AT22" i="19" s="1"/>
  <c r="A21" i="19"/>
  <c r="AT21" i="19" s="1"/>
  <c r="A20" i="19"/>
  <c r="AT20" i="19" s="1"/>
  <c r="A19" i="19"/>
  <c r="A18" i="19"/>
  <c r="AT18" i="19" s="1"/>
  <c r="A17" i="19"/>
  <c r="AT17" i="19" s="1"/>
  <c r="A16" i="19"/>
  <c r="AT16" i="19" s="1"/>
  <c r="A15" i="19"/>
  <c r="AT15" i="19" s="1"/>
  <c r="A14" i="19"/>
  <c r="AT14" i="19" s="1"/>
  <c r="A13" i="19"/>
  <c r="AT13" i="19" s="1"/>
  <c r="A12" i="19"/>
  <c r="AT12" i="19" s="1"/>
  <c r="A11" i="19"/>
  <c r="AT11" i="19" s="1"/>
  <c r="A10" i="19"/>
  <c r="AT10" i="19" s="1"/>
  <c r="A9" i="19"/>
  <c r="P3" i="19"/>
  <c r="BR33" i="30"/>
  <c r="BQ33" i="30"/>
  <c r="BR32" i="30"/>
  <c r="BQ32" i="30"/>
  <c r="BR31" i="30"/>
  <c r="BQ31" i="30"/>
  <c r="BR30" i="30"/>
  <c r="BQ30" i="30"/>
  <c r="BR29" i="30"/>
  <c r="BQ29" i="30"/>
  <c r="BR24" i="30"/>
  <c r="BQ24" i="30"/>
  <c r="BR23" i="30"/>
  <c r="BQ23" i="30"/>
  <c r="BR22" i="30"/>
  <c r="BQ22" i="30"/>
  <c r="BR21" i="30"/>
  <c r="BQ21" i="30"/>
  <c r="BR20" i="30"/>
  <c r="BQ20" i="30"/>
  <c r="BR19" i="30"/>
  <c r="BQ19" i="30"/>
  <c r="B7" i="19"/>
  <c r="A56" i="18"/>
  <c r="AT56" i="18" s="1"/>
  <c r="A55" i="18"/>
  <c r="A54" i="18"/>
  <c r="A53" i="18"/>
  <c r="A52" i="18"/>
  <c r="A51" i="18"/>
  <c r="A50" i="18"/>
  <c r="AT50" i="18" s="1"/>
  <c r="A49" i="18"/>
  <c r="A48" i="18"/>
  <c r="A47" i="18"/>
  <c r="A46" i="18"/>
  <c r="AT46" i="18" s="1"/>
  <c r="A45" i="18"/>
  <c r="A44" i="18"/>
  <c r="A43" i="18"/>
  <c r="A42" i="18"/>
  <c r="A41" i="18"/>
  <c r="A40" i="18"/>
  <c r="A39" i="18"/>
  <c r="A38" i="18"/>
  <c r="A37" i="18"/>
  <c r="AT37" i="18" s="1"/>
  <c r="A36" i="18"/>
  <c r="AT36" i="18" s="1"/>
  <c r="A35" i="18"/>
  <c r="A34" i="18"/>
  <c r="A33" i="18"/>
  <c r="A32" i="18"/>
  <c r="A31" i="18"/>
  <c r="A30" i="18"/>
  <c r="A29" i="18"/>
  <c r="AT29" i="18" s="1"/>
  <c r="A28" i="18"/>
  <c r="AT28" i="18" s="1"/>
  <c r="A27" i="18"/>
  <c r="AT27" i="18" s="1"/>
  <c r="A26" i="18"/>
  <c r="AT26" i="18" s="1"/>
  <c r="A25" i="18"/>
  <c r="A24" i="18"/>
  <c r="A23" i="18"/>
  <c r="A22" i="18"/>
  <c r="A21" i="18"/>
  <c r="A20" i="18"/>
  <c r="A19" i="18"/>
  <c r="AT19" i="18" s="1"/>
  <c r="A18" i="18"/>
  <c r="AT18" i="18" s="1"/>
  <c r="A17" i="18"/>
  <c r="AT17" i="18" s="1"/>
  <c r="A16" i="18"/>
  <c r="AT16" i="18" s="1"/>
  <c r="A15" i="18"/>
  <c r="AT15" i="18" s="1"/>
  <c r="A14" i="18"/>
  <c r="AT14" i="18" s="1"/>
  <c r="A13" i="18"/>
  <c r="AT13" i="18" s="1"/>
  <c r="A12" i="18"/>
  <c r="AT12" i="18" s="1"/>
  <c r="A11" i="18"/>
  <c r="AT11" i="18" s="1"/>
  <c r="A10" i="18"/>
  <c r="AT10" i="18" s="1"/>
  <c r="A9" i="18"/>
  <c r="AT9" i="18" s="1"/>
  <c r="AH29" i="43" l="1"/>
  <c r="AT39" i="18"/>
  <c r="AI39" i="43" s="1"/>
  <c r="AT33" i="18"/>
  <c r="AI33" i="43" s="1"/>
  <c r="AT34" i="18"/>
  <c r="AI34" i="43" s="1"/>
  <c r="AT42" i="18"/>
  <c r="AI42" i="43" s="1"/>
  <c r="AT31" i="18"/>
  <c r="AI31" i="43" s="1"/>
  <c r="AT23" i="18"/>
  <c r="AI23" i="43" s="1"/>
  <c r="AT41" i="18"/>
  <c r="AI41" i="43" s="1"/>
  <c r="AT43" i="18"/>
  <c r="AI43" i="43" s="1"/>
  <c r="AT51" i="18"/>
  <c r="AI51" i="43" s="1"/>
  <c r="AT20" i="18"/>
  <c r="AI20" i="43" s="1"/>
  <c r="AT44" i="18"/>
  <c r="AI44" i="43" s="1"/>
  <c r="AT52" i="18"/>
  <c r="AI52" i="43" s="1"/>
  <c r="AT21" i="18"/>
  <c r="AI21" i="43" s="1"/>
  <c r="AT53" i="18"/>
  <c r="AI53" i="43" s="1"/>
  <c r="AT22" i="18"/>
  <c r="AI22" i="43" s="1"/>
  <c r="AT30" i="18"/>
  <c r="AI30" i="43" s="1"/>
  <c r="AT38" i="18"/>
  <c r="AI38" i="43" s="1"/>
  <c r="AT54" i="18"/>
  <c r="AI54" i="43" s="1"/>
  <c r="AT47" i="18"/>
  <c r="AI47" i="43" s="1"/>
  <c r="AT24" i="18"/>
  <c r="AI24" i="43" s="1"/>
  <c r="AT32" i="18"/>
  <c r="AI32" i="43" s="1"/>
  <c r="AT40" i="18"/>
  <c r="AI40" i="43" s="1"/>
  <c r="AT48" i="18"/>
  <c r="AI48" i="43" s="1"/>
  <c r="C7" i="19"/>
  <c r="C6" i="19" s="1"/>
  <c r="C2" i="19"/>
  <c r="AT9" i="19"/>
  <c r="AT19" i="19"/>
  <c r="AB23" i="57"/>
  <c r="AD40" i="57"/>
  <c r="C47" i="57"/>
  <c r="U48" i="57"/>
  <c r="Q50" i="57"/>
  <c r="U52" i="57"/>
  <c r="Q54" i="57"/>
  <c r="M56" i="57"/>
  <c r="B54" i="57"/>
  <c r="T19" i="57"/>
  <c r="V36" i="57"/>
  <c r="AA47" i="57"/>
  <c r="S51" i="57"/>
  <c r="B14" i="57"/>
  <c r="J30" i="57"/>
  <c r="X46" i="57"/>
  <c r="C51" i="57"/>
  <c r="AC52" i="57"/>
  <c r="B30" i="57"/>
  <c r="F28" i="57"/>
  <c r="Z38" i="57"/>
  <c r="K47" i="57"/>
  <c r="AC48" i="57"/>
  <c r="Y50" i="57"/>
  <c r="M52" i="57"/>
  <c r="I54" i="57"/>
  <c r="E56" i="57"/>
  <c r="B46" i="57"/>
  <c r="D11" i="57"/>
  <c r="R34" i="57"/>
  <c r="S47" i="57"/>
  <c r="K51" i="57"/>
  <c r="B22" i="57"/>
  <c r="P17" i="57"/>
  <c r="D43" i="57"/>
  <c r="E48" i="57"/>
  <c r="E52" i="57"/>
  <c r="U56" i="57"/>
  <c r="B38" i="57"/>
  <c r="L15" i="57"/>
  <c r="N32" i="57"/>
  <c r="M48" i="57"/>
  <c r="I50" i="57"/>
  <c r="AA51" i="57"/>
  <c r="Y54" i="57"/>
  <c r="AC56" i="57"/>
  <c r="J50" i="57"/>
  <c r="V28" i="57"/>
  <c r="N40" i="57"/>
  <c r="J29" i="57"/>
  <c r="L29" i="57"/>
  <c r="N29" i="57"/>
  <c r="AA14" i="57"/>
  <c r="AC14" i="57"/>
  <c r="AE14" i="57"/>
  <c r="C22" i="57"/>
  <c r="E22" i="57"/>
  <c r="G22" i="57"/>
  <c r="I22" i="57"/>
  <c r="L30" i="57"/>
  <c r="N30" i="57"/>
  <c r="P30" i="57"/>
  <c r="S38" i="57"/>
  <c r="U38" i="57"/>
  <c r="W38" i="57"/>
  <c r="Y38" i="57"/>
  <c r="E46" i="57"/>
  <c r="P46" i="57"/>
  <c r="D56" i="57"/>
  <c r="AD53" i="57"/>
  <c r="Z51" i="57"/>
  <c r="R47" i="57"/>
  <c r="N36" i="57"/>
  <c r="Z10" i="57"/>
  <c r="K37" i="57"/>
  <c r="M37" i="57"/>
  <c r="O37" i="57"/>
  <c r="U15" i="57"/>
  <c r="W15" i="57"/>
  <c r="Y15" i="57"/>
  <c r="E23" i="57"/>
  <c r="G23" i="57"/>
  <c r="I23" i="57"/>
  <c r="S23" i="57"/>
  <c r="V31" i="57"/>
  <c r="X31" i="57"/>
  <c r="C31" i="57"/>
  <c r="F39" i="57"/>
  <c r="H39" i="57"/>
  <c r="R39" i="57"/>
  <c r="B20" i="57"/>
  <c r="E53" i="57"/>
  <c r="AE50" i="57"/>
  <c r="AA48" i="57"/>
  <c r="U46" i="57"/>
  <c r="Y21" i="57"/>
  <c r="D21" i="57"/>
  <c r="F21" i="57"/>
  <c r="AE16" i="57"/>
  <c r="J16" i="57"/>
  <c r="L16" i="57"/>
  <c r="O24" i="57"/>
  <c r="Q24" i="57"/>
  <c r="AA24" i="57"/>
  <c r="AC24" i="57"/>
  <c r="AF32" i="57"/>
  <c r="K32" i="57"/>
  <c r="M32" i="57"/>
  <c r="P40" i="57"/>
  <c r="Z40" i="57"/>
  <c r="AB40" i="57"/>
  <c r="Z56" i="57"/>
  <c r="V54" i="57"/>
  <c r="R52" i="57"/>
  <c r="N50" i="57"/>
  <c r="J48" i="57"/>
  <c r="J42" i="57"/>
  <c r="AD20" i="57"/>
  <c r="Z9" i="57"/>
  <c r="AB9" i="57"/>
  <c r="AD9" i="57"/>
  <c r="J17" i="57"/>
  <c r="L17" i="57"/>
  <c r="N17" i="57"/>
  <c r="K33" i="57"/>
  <c r="M33" i="57"/>
  <c r="O33" i="57"/>
  <c r="Z41" i="57"/>
  <c r="AB41" i="57"/>
  <c r="AD41" i="57"/>
  <c r="AA53" i="57"/>
  <c r="W51" i="57"/>
  <c r="O47" i="57"/>
  <c r="P33" i="57"/>
  <c r="AF9" i="57"/>
  <c r="C10" i="57"/>
  <c r="E10" i="57"/>
  <c r="G10" i="57"/>
  <c r="I10" i="57"/>
  <c r="L18" i="57"/>
  <c r="N18" i="57"/>
  <c r="P18" i="57"/>
  <c r="S26" i="57"/>
  <c r="U26" i="57"/>
  <c r="W26" i="57"/>
  <c r="Y26" i="57"/>
  <c r="AB34" i="57"/>
  <c r="AD34" i="57"/>
  <c r="AF34" i="57"/>
  <c r="D42" i="57"/>
  <c r="F42" i="57"/>
  <c r="H42" i="57"/>
  <c r="B33" i="57"/>
  <c r="R53" i="57"/>
  <c r="N51" i="57"/>
  <c r="F47" i="57"/>
  <c r="AD28" i="57"/>
  <c r="I13" i="57"/>
  <c r="S13" i="57"/>
  <c r="U13" i="57"/>
  <c r="W13" i="57"/>
  <c r="U11" i="57"/>
  <c r="W11" i="57"/>
  <c r="Y11" i="57"/>
  <c r="E19" i="57"/>
  <c r="G19" i="57"/>
  <c r="I19" i="57"/>
  <c r="S19" i="57"/>
  <c r="V27" i="57"/>
  <c r="X27" i="57"/>
  <c r="C27" i="57"/>
  <c r="U43" i="57"/>
  <c r="W43" i="57"/>
  <c r="Y43" i="57"/>
  <c r="B40" i="57"/>
  <c r="Y53" i="57"/>
  <c r="U51" i="57"/>
  <c r="M47" i="57"/>
  <c r="X13" i="57"/>
  <c r="W12" i="57"/>
  <c r="Y12" i="57"/>
  <c r="D12" i="57"/>
  <c r="G20" i="57"/>
  <c r="I20" i="57"/>
  <c r="S20" i="57"/>
  <c r="U20" i="57"/>
  <c r="X28" i="57"/>
  <c r="C28" i="57"/>
  <c r="E28" i="57"/>
  <c r="H36" i="57"/>
  <c r="R36" i="57"/>
  <c r="T36" i="57"/>
  <c r="W44" i="57"/>
  <c r="Y44" i="57"/>
  <c r="D44" i="57"/>
  <c r="B39" i="57"/>
  <c r="V52" i="57"/>
  <c r="Y46" i="57"/>
  <c r="R30" i="57"/>
  <c r="P13" i="57"/>
  <c r="F44" i="57"/>
  <c r="B34" i="57"/>
  <c r="H53" i="57"/>
  <c r="J54" i="57"/>
  <c r="F56" i="57"/>
  <c r="R29" i="57"/>
  <c r="T29" i="57"/>
  <c r="V29" i="57"/>
  <c r="D14" i="57"/>
  <c r="F14" i="57"/>
  <c r="H14" i="57"/>
  <c r="K22" i="57"/>
  <c r="M22" i="57"/>
  <c r="O22" i="57"/>
  <c r="Q22" i="57"/>
  <c r="T30" i="57"/>
  <c r="V30" i="57"/>
  <c r="X30" i="57"/>
  <c r="AA38" i="57"/>
  <c r="AC38" i="57"/>
  <c r="AE38" i="57"/>
  <c r="C46" i="57"/>
  <c r="M46" i="57"/>
  <c r="I46" i="57"/>
  <c r="B53" i="57"/>
  <c r="V53" i="57"/>
  <c r="R51" i="57"/>
  <c r="J47" i="57"/>
  <c r="J34" i="57"/>
  <c r="I37" i="57"/>
  <c r="S37" i="57"/>
  <c r="U37" i="57"/>
  <c r="W37" i="57"/>
  <c r="AC15" i="57"/>
  <c r="AE15" i="57"/>
  <c r="J15" i="57"/>
  <c r="M23" i="57"/>
  <c r="O23" i="57"/>
  <c r="Q23" i="57"/>
  <c r="AA23" i="57"/>
  <c r="AD31" i="57"/>
  <c r="AF31" i="57"/>
  <c r="K31" i="57"/>
  <c r="N39" i="57"/>
  <c r="P39" i="57"/>
  <c r="Z39" i="57"/>
  <c r="B12" i="57"/>
  <c r="AE54" i="57"/>
  <c r="AA52" i="57"/>
  <c r="W50" i="57"/>
  <c r="S48" i="57"/>
  <c r="V44" i="57"/>
  <c r="L23" i="57"/>
  <c r="J21" i="57"/>
  <c r="L21" i="57"/>
  <c r="N21" i="57"/>
  <c r="H16" i="57"/>
  <c r="R16" i="57"/>
  <c r="T16" i="57"/>
  <c r="W24" i="57"/>
  <c r="Y24" i="57"/>
  <c r="D24" i="57"/>
  <c r="G32" i="57"/>
  <c r="I32" i="57"/>
  <c r="S32" i="57"/>
  <c r="U32" i="57"/>
  <c r="X40" i="57"/>
  <c r="C40" i="57"/>
  <c r="E40" i="57"/>
  <c r="R56" i="57"/>
  <c r="N54" i="57"/>
  <c r="J52" i="57"/>
  <c r="F50" i="57"/>
  <c r="AF47" i="57"/>
  <c r="F40" i="57"/>
  <c r="Z18" i="57"/>
  <c r="C9" i="57"/>
  <c r="E9" i="57"/>
  <c r="G9" i="57"/>
  <c r="R17" i="57"/>
  <c r="T17" i="57"/>
  <c r="V17" i="57"/>
  <c r="I33" i="57"/>
  <c r="S33" i="57"/>
  <c r="U33" i="57"/>
  <c r="W33" i="57"/>
  <c r="C41" i="57"/>
  <c r="E41" i="57"/>
  <c r="G41" i="57"/>
  <c r="S53" i="57"/>
  <c r="O51" i="57"/>
  <c r="G47" i="57"/>
  <c r="L31" i="57"/>
  <c r="K10" i="57"/>
  <c r="M10" i="57"/>
  <c r="O10" i="57"/>
  <c r="Q10" i="57"/>
  <c r="T18" i="57"/>
  <c r="V18" i="57"/>
  <c r="X18" i="57"/>
  <c r="AA26" i="57"/>
  <c r="AC26" i="57"/>
  <c r="AE26" i="57"/>
  <c r="C34" i="57"/>
  <c r="E34" i="57"/>
  <c r="G34" i="57"/>
  <c r="I34" i="57"/>
  <c r="L42" i="57"/>
  <c r="N42" i="57"/>
  <c r="P42" i="57"/>
  <c r="J53" i="57"/>
  <c r="F51" i="57"/>
  <c r="AF48" i="57"/>
  <c r="AA46" i="57"/>
  <c r="Z26" i="57"/>
  <c r="Q13" i="57"/>
  <c r="AA13" i="57"/>
  <c r="AC13" i="57"/>
  <c r="AE13" i="57"/>
  <c r="AC11" i="57"/>
  <c r="AE11" i="57"/>
  <c r="J11" i="57"/>
  <c r="M19" i="57"/>
  <c r="O19" i="57"/>
  <c r="Q19" i="57"/>
  <c r="AA19" i="57"/>
  <c r="AD27" i="57"/>
  <c r="AF27" i="57"/>
  <c r="K27" i="57"/>
  <c r="AC43" i="57"/>
  <c r="AE43" i="57"/>
  <c r="J43" i="57"/>
  <c r="B32" i="57"/>
  <c r="Q53" i="57"/>
  <c r="M51" i="57"/>
  <c r="E47" i="57"/>
  <c r="AD32" i="57"/>
  <c r="T11" i="57"/>
  <c r="AE12" i="57"/>
  <c r="J12" i="57"/>
  <c r="L12" i="57"/>
  <c r="O20" i="57"/>
  <c r="Q20" i="57"/>
  <c r="AA20" i="57"/>
  <c r="AC20" i="57"/>
  <c r="AF28" i="57"/>
  <c r="K28" i="57"/>
  <c r="M28" i="57"/>
  <c r="P36" i="57"/>
  <c r="Z36" i="57"/>
  <c r="AB36" i="57"/>
  <c r="AE44" i="57"/>
  <c r="J44" i="57"/>
  <c r="L44" i="57"/>
  <c r="B31" i="57"/>
  <c r="N52" i="57"/>
  <c r="N28" i="57"/>
  <c r="L11" i="57"/>
  <c r="R54" i="57"/>
  <c r="H41" i="57"/>
  <c r="B37" i="57"/>
  <c r="F29" i="57"/>
  <c r="W14" i="57"/>
  <c r="D30" i="57"/>
  <c r="O38" i="57"/>
  <c r="AB11" i="57"/>
  <c r="F52" i="57"/>
  <c r="Z29" i="57"/>
  <c r="AB29" i="57"/>
  <c r="AD29" i="57"/>
  <c r="L14" i="57"/>
  <c r="N14" i="57"/>
  <c r="P14" i="57"/>
  <c r="S22" i="57"/>
  <c r="U22" i="57"/>
  <c r="W22" i="57"/>
  <c r="Y22" i="57"/>
  <c r="AB30" i="57"/>
  <c r="AD30" i="57"/>
  <c r="AF30" i="57"/>
  <c r="D38" i="57"/>
  <c r="F38" i="57"/>
  <c r="H38" i="57"/>
  <c r="K46" i="57"/>
  <c r="F46" i="57"/>
  <c r="Q46" i="57"/>
  <c r="B29" i="57"/>
  <c r="N53" i="57"/>
  <c r="J51" i="57"/>
  <c r="AF46" i="57"/>
  <c r="AF29" i="57"/>
  <c r="Q37" i="57"/>
  <c r="AA37" i="57"/>
  <c r="AC37" i="57"/>
  <c r="AE37" i="57"/>
  <c r="F15" i="57"/>
  <c r="H15" i="57"/>
  <c r="R15" i="57"/>
  <c r="U23" i="57"/>
  <c r="W23" i="57"/>
  <c r="Y23" i="57"/>
  <c r="E31" i="57"/>
  <c r="G31" i="57"/>
  <c r="I31" i="57"/>
  <c r="S31" i="57"/>
  <c r="V39" i="57"/>
  <c r="X39" i="57"/>
  <c r="C39" i="57"/>
  <c r="AA56" i="57"/>
  <c r="W54" i="57"/>
  <c r="S52" i="57"/>
  <c r="O50" i="57"/>
  <c r="K48" i="57"/>
  <c r="R42" i="57"/>
  <c r="D19" i="57"/>
  <c r="R21" i="57"/>
  <c r="T21" i="57"/>
  <c r="V21" i="57"/>
  <c r="P16" i="57"/>
  <c r="Z16" i="57"/>
  <c r="AB16" i="57"/>
  <c r="AE24" i="57"/>
  <c r="J24" i="57"/>
  <c r="L24" i="57"/>
  <c r="O32" i="57"/>
  <c r="Q32" i="57"/>
  <c r="AA32" i="57"/>
  <c r="AC32" i="57"/>
  <c r="AF40" i="57"/>
  <c r="K40" i="57"/>
  <c r="M40" i="57"/>
  <c r="J56" i="57"/>
  <c r="F54" i="57"/>
  <c r="AF51" i="57"/>
  <c r="X47" i="57"/>
  <c r="AF37" i="57"/>
  <c r="V16" i="57"/>
  <c r="X21" i="57"/>
  <c r="K9" i="57"/>
  <c r="M9" i="57"/>
  <c r="O9" i="57"/>
  <c r="Z17" i="57"/>
  <c r="AB17" i="57"/>
  <c r="AD17" i="57"/>
  <c r="Q33" i="57"/>
  <c r="AA33" i="57"/>
  <c r="AC33" i="57"/>
  <c r="AE33" i="57"/>
  <c r="K41" i="57"/>
  <c r="M41" i="57"/>
  <c r="O41" i="57"/>
  <c r="K53" i="57"/>
  <c r="G51" i="57"/>
  <c r="AC46" i="57"/>
  <c r="H29" i="57"/>
  <c r="S10" i="57"/>
  <c r="U10" i="57"/>
  <c r="W10" i="57"/>
  <c r="Y10" i="57"/>
  <c r="AB18" i="57"/>
  <c r="AD18" i="57"/>
  <c r="AF18" i="57"/>
  <c r="D26" i="57"/>
  <c r="F26" i="57"/>
  <c r="H26" i="57"/>
  <c r="K34" i="57"/>
  <c r="M34" i="57"/>
  <c r="O34" i="57"/>
  <c r="Q34" i="57"/>
  <c r="T42" i="57"/>
  <c r="V42" i="57"/>
  <c r="X42" i="57"/>
  <c r="B17" i="57"/>
  <c r="AF52" i="57"/>
  <c r="AB50" i="57"/>
  <c r="X48" i="57"/>
  <c r="V24" i="57"/>
  <c r="Y13" i="57"/>
  <c r="D13" i="57"/>
  <c r="F13" i="57"/>
  <c r="F11" i="57"/>
  <c r="H11" i="57"/>
  <c r="R11" i="57"/>
  <c r="U19" i="57"/>
  <c r="W19" i="57"/>
  <c r="Y19" i="57"/>
  <c r="E27" i="57"/>
  <c r="G27" i="57"/>
  <c r="I27" i="57"/>
  <c r="S27" i="57"/>
  <c r="F43" i="57"/>
  <c r="H43" i="57"/>
  <c r="R43" i="57"/>
  <c r="B24" i="57"/>
  <c r="I53" i="57"/>
  <c r="E51" i="57"/>
  <c r="AE48" i="57"/>
  <c r="Z46" i="57"/>
  <c r="Z30" i="57"/>
  <c r="P9" i="57"/>
  <c r="H12" i="57"/>
  <c r="R12" i="57"/>
  <c r="T12" i="57"/>
  <c r="W20" i="57"/>
  <c r="Y20" i="57"/>
  <c r="D20" i="57"/>
  <c r="G28" i="57"/>
  <c r="I28" i="57"/>
  <c r="S28" i="57"/>
  <c r="U28" i="57"/>
  <c r="X36" i="57"/>
  <c r="C36" i="57"/>
  <c r="E36" i="57"/>
  <c r="H44" i="57"/>
  <c r="R44" i="57"/>
  <c r="T44" i="57"/>
  <c r="B23" i="57"/>
  <c r="Z54" i="57"/>
  <c r="AB51" i="57"/>
  <c r="AD48" i="57"/>
  <c r="L43" i="57"/>
  <c r="J26" i="57"/>
  <c r="H9" i="57"/>
  <c r="T51" i="57"/>
  <c r="F24" i="57"/>
  <c r="R18" i="57"/>
  <c r="F48" i="57"/>
  <c r="AB22" i="57"/>
  <c r="K38" i="57"/>
  <c r="H46" i="57"/>
  <c r="B19" i="57"/>
  <c r="F20" i="57"/>
  <c r="D15" i="57"/>
  <c r="H17" i="57"/>
  <c r="C29" i="57"/>
  <c r="E29" i="57"/>
  <c r="G29" i="57"/>
  <c r="O53" i="57"/>
  <c r="T14" i="57"/>
  <c r="V14" i="57"/>
  <c r="X14" i="57"/>
  <c r="AA22" i="57"/>
  <c r="AC22" i="57"/>
  <c r="AE22" i="57"/>
  <c r="C30" i="57"/>
  <c r="E30" i="57"/>
  <c r="G30" i="57"/>
  <c r="I30" i="57"/>
  <c r="L38" i="57"/>
  <c r="N38" i="57"/>
  <c r="P38" i="57"/>
  <c r="S46" i="57"/>
  <c r="N46" i="57"/>
  <c r="B21" i="57"/>
  <c r="F53" i="57"/>
  <c r="AF50" i="57"/>
  <c r="AB48" i="57"/>
  <c r="W46" i="57"/>
  <c r="AB27" i="57"/>
  <c r="Y37" i="57"/>
  <c r="D37" i="57"/>
  <c r="F37" i="57"/>
  <c r="N15" i="57"/>
  <c r="P15" i="57"/>
  <c r="Z15" i="57"/>
  <c r="AC23" i="57"/>
  <c r="AE23" i="57"/>
  <c r="J23" i="57"/>
  <c r="M31" i="57"/>
  <c r="O31" i="57"/>
  <c r="Q31" i="57"/>
  <c r="AA31" i="57"/>
  <c r="AD39" i="57"/>
  <c r="AF39" i="57"/>
  <c r="K39" i="57"/>
  <c r="S56" i="57"/>
  <c r="O54" i="57"/>
  <c r="K52" i="57"/>
  <c r="G50" i="57"/>
  <c r="C48" i="57"/>
  <c r="J38" i="57"/>
  <c r="Z14" i="57"/>
  <c r="Z21" i="57"/>
  <c r="AB21" i="57"/>
  <c r="AD21" i="57"/>
  <c r="X16" i="57"/>
  <c r="C16" i="57"/>
  <c r="E16" i="57"/>
  <c r="H24" i="57"/>
  <c r="R24" i="57"/>
  <c r="T24" i="57"/>
  <c r="W32" i="57"/>
  <c r="Y32" i="57"/>
  <c r="D32" i="57"/>
  <c r="G40" i="57"/>
  <c r="I40" i="57"/>
  <c r="S40" i="57"/>
  <c r="U40" i="57"/>
  <c r="B51" i="57"/>
  <c r="AB53" i="57"/>
  <c r="X51" i="57"/>
  <c r="P47" i="57"/>
  <c r="R14" i="57"/>
  <c r="I9" i="57"/>
  <c r="S9" i="57"/>
  <c r="U9" i="57"/>
  <c r="W9" i="57"/>
  <c r="C17" i="57"/>
  <c r="E17" i="57"/>
  <c r="G17" i="57"/>
  <c r="Y33" i="57"/>
  <c r="D33" i="57"/>
  <c r="F33" i="57"/>
  <c r="I41" i="57"/>
  <c r="S41" i="57"/>
  <c r="U41" i="57"/>
  <c r="W41" i="57"/>
  <c r="B50" i="57"/>
  <c r="C53" i="57"/>
  <c r="AC50" i="57"/>
  <c r="Y48" i="57"/>
  <c r="J46" i="57"/>
  <c r="AD24" i="57"/>
  <c r="AA10" i="57"/>
  <c r="AC10" i="57"/>
  <c r="AE10" i="57"/>
  <c r="C18" i="57"/>
  <c r="E18" i="57"/>
  <c r="G18" i="57"/>
  <c r="I18" i="57"/>
  <c r="L26" i="57"/>
  <c r="N26" i="57"/>
  <c r="P26" i="57"/>
  <c r="S34" i="57"/>
  <c r="U34" i="57"/>
  <c r="W34" i="57"/>
  <c r="Y34" i="57"/>
  <c r="AB42" i="57"/>
  <c r="AD42" i="57"/>
  <c r="AF42" i="57"/>
  <c r="AF56" i="57"/>
  <c r="AB54" i="57"/>
  <c r="X52" i="57"/>
  <c r="T50" i="57"/>
  <c r="P48" i="57"/>
  <c r="X41" i="57"/>
  <c r="R22" i="57"/>
  <c r="J13" i="57"/>
  <c r="L13" i="57"/>
  <c r="N13" i="57"/>
  <c r="N11" i="57"/>
  <c r="P11" i="57"/>
  <c r="Z11" i="57"/>
  <c r="AC19" i="57"/>
  <c r="AE19" i="57"/>
  <c r="J19" i="57"/>
  <c r="M27" i="57"/>
  <c r="O27" i="57"/>
  <c r="Q27" i="57"/>
  <c r="AA27" i="57"/>
  <c r="N43" i="57"/>
  <c r="P43" i="57"/>
  <c r="Z43" i="57"/>
  <c r="B16" i="57"/>
  <c r="AE52" i="57"/>
  <c r="AA50" i="57"/>
  <c r="W48" i="57"/>
  <c r="R26" i="57"/>
  <c r="P12" i="57"/>
  <c r="Z12" i="57"/>
  <c r="AB12" i="57"/>
  <c r="AE20" i="57"/>
  <c r="J20" i="57"/>
  <c r="L20" i="57"/>
  <c r="O28" i="57"/>
  <c r="Q28" i="57"/>
  <c r="AA28" i="57"/>
  <c r="AC28" i="57"/>
  <c r="AF36" i="57"/>
  <c r="K36" i="57"/>
  <c r="M36" i="57"/>
  <c r="P44" i="57"/>
  <c r="Z44" i="57"/>
  <c r="AB44" i="57"/>
  <c r="B15" i="57"/>
  <c r="V48" i="57"/>
  <c r="U14" i="57"/>
  <c r="H30" i="57"/>
  <c r="D27" i="57"/>
  <c r="F36" i="57"/>
  <c r="T23" i="57"/>
  <c r="K29" i="57"/>
  <c r="M29" i="57"/>
  <c r="O29" i="57"/>
  <c r="AB14" i="57"/>
  <c r="AD14" i="57"/>
  <c r="AF14" i="57"/>
  <c r="D22" i="57"/>
  <c r="F22" i="57"/>
  <c r="H22" i="57"/>
  <c r="K30" i="57"/>
  <c r="M30" i="57"/>
  <c r="O30" i="57"/>
  <c r="Q30" i="57"/>
  <c r="T38" i="57"/>
  <c r="V38" i="57"/>
  <c r="X38" i="57"/>
  <c r="D46" i="57"/>
  <c r="V46" i="57"/>
  <c r="B13" i="57"/>
  <c r="AF54" i="57"/>
  <c r="AB52" i="57"/>
  <c r="X50" i="57"/>
  <c r="T48" i="57"/>
  <c r="AD44" i="57"/>
  <c r="J37" i="57"/>
  <c r="L37" i="57"/>
  <c r="N37" i="57"/>
  <c r="V15" i="57"/>
  <c r="X15" i="57"/>
  <c r="C15" i="57"/>
  <c r="F23" i="57"/>
  <c r="H23" i="57"/>
  <c r="R23" i="57"/>
  <c r="U31" i="57"/>
  <c r="W31" i="57"/>
  <c r="Y31" i="57"/>
  <c r="E39" i="57"/>
  <c r="G39" i="57"/>
  <c r="I39" i="57"/>
  <c r="S39" i="57"/>
  <c r="B52" i="57"/>
  <c r="K56" i="57"/>
  <c r="G54" i="57"/>
  <c r="C52" i="57"/>
  <c r="Y47" i="57"/>
  <c r="AF33" i="57"/>
  <c r="V12" i="57"/>
  <c r="C21" i="57"/>
  <c r="E21" i="57"/>
  <c r="G21" i="57"/>
  <c r="W53" i="57"/>
  <c r="AF16" i="57"/>
  <c r="K16" i="57"/>
  <c r="M16" i="57"/>
  <c r="P24" i="57"/>
  <c r="Z24" i="57"/>
  <c r="AB24" i="57"/>
  <c r="AE32" i="57"/>
  <c r="J32" i="57"/>
  <c r="L32" i="57"/>
  <c r="O40" i="57"/>
  <c r="Q40" i="57"/>
  <c r="AA40" i="57"/>
  <c r="AC40" i="57"/>
  <c r="B43" i="57"/>
  <c r="T53" i="57"/>
  <c r="P51" i="57"/>
  <c r="H47" i="57"/>
  <c r="T31" i="57"/>
  <c r="N12" i="57"/>
  <c r="Q9" i="57"/>
  <c r="AA9" i="57"/>
  <c r="AC9" i="57"/>
  <c r="AE9" i="57"/>
  <c r="K17" i="57"/>
  <c r="M17" i="57"/>
  <c r="O17" i="57"/>
  <c r="J33" i="57"/>
  <c r="L33" i="57"/>
  <c r="N33" i="57"/>
  <c r="Q41" i="57"/>
  <c r="AA41" i="57"/>
  <c r="AC41" i="57"/>
  <c r="AE41" i="57"/>
  <c r="B18" i="57"/>
  <c r="AC54" i="57"/>
  <c r="Y52" i="57"/>
  <c r="U50" i="57"/>
  <c r="Q48" i="57"/>
  <c r="AF41" i="57"/>
  <c r="Z22" i="57"/>
  <c r="D10" i="57"/>
  <c r="F10" i="57"/>
  <c r="H10" i="57"/>
  <c r="K18" i="57"/>
  <c r="M18" i="57"/>
  <c r="O18" i="57"/>
  <c r="Q18" i="57"/>
  <c r="T26" i="57"/>
  <c r="V26" i="57"/>
  <c r="X26" i="57"/>
  <c r="AA34" i="57"/>
  <c r="AC34" i="57"/>
  <c r="AE34" i="57"/>
  <c r="C42" i="57"/>
  <c r="E42" i="57"/>
  <c r="G42" i="57"/>
  <c r="I42" i="57"/>
  <c r="X56" i="57"/>
  <c r="T54" i="57"/>
  <c r="P52" i="57"/>
  <c r="L50" i="57"/>
  <c r="H48" i="57"/>
  <c r="T39" i="57"/>
  <c r="N20" i="57"/>
  <c r="R13" i="57"/>
  <c r="T13" i="57"/>
  <c r="V13" i="57"/>
  <c r="V11" i="57"/>
  <c r="X11" i="57"/>
  <c r="C11" i="57"/>
  <c r="F19" i="57"/>
  <c r="H19" i="57"/>
  <c r="R19" i="57"/>
  <c r="U27" i="57"/>
  <c r="W27" i="57"/>
  <c r="Y27" i="57"/>
  <c r="V43" i="57"/>
  <c r="X43" i="57"/>
  <c r="C43" i="57"/>
  <c r="AE56" i="57"/>
  <c r="AA54" i="57"/>
  <c r="W52" i="57"/>
  <c r="S50" i="57"/>
  <c r="O48" i="57"/>
  <c r="T43" i="57"/>
  <c r="N24" i="57"/>
  <c r="X12" i="57"/>
  <c r="C12" i="57"/>
  <c r="E12" i="57"/>
  <c r="H20" i="57"/>
  <c r="R20" i="57"/>
  <c r="T20" i="57"/>
  <c r="W28" i="57"/>
  <c r="Y28" i="57"/>
  <c r="D28" i="57"/>
  <c r="G36" i="57"/>
  <c r="I36" i="57"/>
  <c r="S36" i="57"/>
  <c r="U36" i="57"/>
  <c r="X44" i="57"/>
  <c r="C44" i="57"/>
  <c r="E44" i="57"/>
  <c r="AD56" i="57"/>
  <c r="AF53" i="57"/>
  <c r="L51" i="57"/>
  <c r="N48" i="57"/>
  <c r="D39" i="57"/>
  <c r="AF21" i="57"/>
  <c r="AB47" i="57"/>
  <c r="AB19" i="57"/>
  <c r="F12" i="57"/>
  <c r="D29" i="57"/>
  <c r="Y14" i="57"/>
  <c r="F30" i="57"/>
  <c r="Q38" i="57"/>
  <c r="AF13" i="57"/>
  <c r="D47" i="57"/>
  <c r="B26" i="57"/>
  <c r="B10" i="57"/>
  <c r="X33" i="57"/>
  <c r="I29" i="57"/>
  <c r="S29" i="57"/>
  <c r="U29" i="57"/>
  <c r="W29" i="57"/>
  <c r="C14" i="57"/>
  <c r="E14" i="57"/>
  <c r="G14" i="57"/>
  <c r="I14" i="57"/>
  <c r="L22" i="57"/>
  <c r="N22" i="57"/>
  <c r="P22" i="57"/>
  <c r="S30" i="57"/>
  <c r="U30" i="57"/>
  <c r="W30" i="57"/>
  <c r="Y30" i="57"/>
  <c r="AB38" i="57"/>
  <c r="AD38" i="57"/>
  <c r="AF38" i="57"/>
  <c r="L46" i="57"/>
  <c r="G46" i="57"/>
  <c r="AB56" i="57"/>
  <c r="X54" i="57"/>
  <c r="T52" i="57"/>
  <c r="P50" i="57"/>
  <c r="L48" i="57"/>
  <c r="Z42" i="57"/>
  <c r="P21" i="57"/>
  <c r="R37" i="57"/>
  <c r="T37" i="57"/>
  <c r="V37" i="57"/>
  <c r="AE53" i="57"/>
  <c r="AD15" i="57"/>
  <c r="AF15" i="57"/>
  <c r="K15" i="57"/>
  <c r="N23" i="57"/>
  <c r="P23" i="57"/>
  <c r="Z23" i="57"/>
  <c r="AC31" i="57"/>
  <c r="AE31" i="57"/>
  <c r="J31" i="57"/>
  <c r="M39" i="57"/>
  <c r="O39" i="57"/>
  <c r="Q39" i="57"/>
  <c r="AA39" i="57"/>
  <c r="B44" i="57"/>
  <c r="C56" i="57"/>
  <c r="AC53" i="57"/>
  <c r="Y51" i="57"/>
  <c r="Q47" i="57"/>
  <c r="AB31" i="57"/>
  <c r="R10" i="57"/>
  <c r="K21" i="57"/>
  <c r="M21" i="57"/>
  <c r="O21" i="57"/>
  <c r="G16" i="57"/>
  <c r="I16" i="57"/>
  <c r="S16" i="57"/>
  <c r="U16" i="57"/>
  <c r="X24" i="57"/>
  <c r="C24" i="57"/>
  <c r="E24" i="57"/>
  <c r="H32" i="57"/>
  <c r="R32" i="57"/>
  <c r="T32" i="57"/>
  <c r="W40" i="57"/>
  <c r="Y40" i="57"/>
  <c r="D40" i="57"/>
  <c r="L53" i="57"/>
  <c r="H51" i="57"/>
  <c r="AD46" i="57"/>
  <c r="P29" i="57"/>
  <c r="J10" i="57"/>
  <c r="Y9" i="57"/>
  <c r="D9" i="57"/>
  <c r="F9" i="57"/>
  <c r="I17" i="57"/>
  <c r="S17" i="57"/>
  <c r="U17" i="57"/>
  <c r="W17" i="57"/>
  <c r="R33" i="57"/>
  <c r="T33" i="57"/>
  <c r="V33" i="57"/>
  <c r="Y41" i="57"/>
  <c r="D41" i="57"/>
  <c r="F41" i="57"/>
  <c r="Y56" i="57"/>
  <c r="U54" i="57"/>
  <c r="Q52" i="57"/>
  <c r="M50" i="57"/>
  <c r="I48" i="57"/>
  <c r="AB39" i="57"/>
  <c r="V20" i="57"/>
  <c r="L10" i="57"/>
  <c r="N10" i="57"/>
  <c r="P10" i="57"/>
  <c r="S18" i="57"/>
  <c r="U18" i="57"/>
  <c r="W18" i="57"/>
  <c r="Y18" i="57"/>
  <c r="AB26" i="57"/>
  <c r="AD26" i="57"/>
  <c r="AF26" i="57"/>
  <c r="D34" i="57"/>
  <c r="F34" i="57"/>
  <c r="H34" i="57"/>
  <c r="K42" i="57"/>
  <c r="M42" i="57"/>
  <c r="O42" i="57"/>
  <c r="Q42" i="57"/>
  <c r="B9" i="57"/>
  <c r="P56" i="57"/>
  <c r="L54" i="57"/>
  <c r="H52" i="57"/>
  <c r="D50" i="57"/>
  <c r="AD47" i="57"/>
  <c r="P37" i="57"/>
  <c r="J18" i="57"/>
  <c r="Z13" i="57"/>
  <c r="AB13" i="57"/>
  <c r="AD13" i="57"/>
  <c r="G53" i="57"/>
  <c r="AD11" i="57"/>
  <c r="AF11" i="57"/>
  <c r="K11" i="57"/>
  <c r="N19" i="57"/>
  <c r="P19" i="57"/>
  <c r="Z19" i="57"/>
  <c r="AC27" i="57"/>
  <c r="AE27" i="57"/>
  <c r="J27" i="57"/>
  <c r="AD43" i="57"/>
  <c r="AF43" i="57"/>
  <c r="K43" i="57"/>
  <c r="W56" i="57"/>
  <c r="S54" i="57"/>
  <c r="O52" i="57"/>
  <c r="K50" i="57"/>
  <c r="G48" i="57"/>
  <c r="P41" i="57"/>
  <c r="J22" i="57"/>
  <c r="AF12" i="57"/>
  <c r="K12" i="57"/>
  <c r="M12" i="57"/>
  <c r="P20" i="57"/>
  <c r="Z20" i="57"/>
  <c r="AB20" i="57"/>
  <c r="AE28" i="57"/>
  <c r="J28" i="57"/>
  <c r="L28" i="57"/>
  <c r="O36" i="57"/>
  <c r="Q36" i="57"/>
  <c r="AA36" i="57"/>
  <c r="AC36" i="57"/>
  <c r="AF44" i="57"/>
  <c r="K44" i="57"/>
  <c r="M44" i="57"/>
  <c r="V56" i="57"/>
  <c r="X53" i="57"/>
  <c r="Z50" i="57"/>
  <c r="AD36" i="57"/>
  <c r="AF22" i="57"/>
  <c r="AB46" i="57"/>
  <c r="AB43" i="57"/>
  <c r="H21" i="57"/>
  <c r="AD16" i="57"/>
  <c r="B42" i="57"/>
  <c r="Q29" i="57"/>
  <c r="AA29" i="57"/>
  <c r="AC29" i="57"/>
  <c r="AE29" i="57"/>
  <c r="K14" i="57"/>
  <c r="M14" i="57"/>
  <c r="O14" i="57"/>
  <c r="Q14" i="57"/>
  <c r="T22" i="57"/>
  <c r="V22" i="57"/>
  <c r="X22" i="57"/>
  <c r="AA30" i="57"/>
  <c r="AC30" i="57"/>
  <c r="AE30" i="57"/>
  <c r="C38" i="57"/>
  <c r="E38" i="57"/>
  <c r="G38" i="57"/>
  <c r="I38" i="57"/>
  <c r="T46" i="57"/>
  <c r="O46" i="57"/>
  <c r="T56" i="57"/>
  <c r="P54" i="57"/>
  <c r="L52" i="57"/>
  <c r="H50" i="57"/>
  <c r="D48" i="57"/>
  <c r="V40" i="57"/>
  <c r="L19" i="57"/>
  <c r="Z37" i="57"/>
  <c r="AB37" i="57"/>
  <c r="AD37" i="57"/>
  <c r="E15" i="57"/>
  <c r="G15" i="57"/>
  <c r="I15" i="57"/>
  <c r="S15" i="57"/>
  <c r="V23" i="57"/>
  <c r="X23" i="57"/>
  <c r="C23" i="57"/>
  <c r="F31" i="57"/>
  <c r="H31" i="57"/>
  <c r="R31" i="57"/>
  <c r="U39" i="57"/>
  <c r="W39" i="57"/>
  <c r="Y39" i="57"/>
  <c r="B36" i="57"/>
  <c r="U53" i="57"/>
  <c r="Q51" i="57"/>
  <c r="I47" i="57"/>
  <c r="X29" i="57"/>
  <c r="I21" i="57"/>
  <c r="S21" i="57"/>
  <c r="U21" i="57"/>
  <c r="W21" i="57"/>
  <c r="O16" i="57"/>
  <c r="Q16" i="57"/>
  <c r="AA16" i="57"/>
  <c r="AC16" i="57"/>
  <c r="AF24" i="57"/>
  <c r="K24" i="57"/>
  <c r="M24" i="57"/>
  <c r="P32" i="57"/>
  <c r="Z32" i="57"/>
  <c r="AB32" i="57"/>
  <c r="AE40" i="57"/>
  <c r="J40" i="57"/>
  <c r="L40" i="57"/>
  <c r="B27" i="57"/>
  <c r="D53" i="57"/>
  <c r="AD50" i="57"/>
  <c r="Z48" i="57"/>
  <c r="R46" i="57"/>
  <c r="L27" i="57"/>
  <c r="J9" i="57"/>
  <c r="L9" i="57"/>
  <c r="N9" i="57"/>
  <c r="Q17" i="57"/>
  <c r="AA17" i="57"/>
  <c r="AC17" i="57"/>
  <c r="AE17" i="57"/>
  <c r="Z33" i="57"/>
  <c r="AB33" i="57"/>
  <c r="AD33" i="57"/>
  <c r="J41" i="57"/>
  <c r="L41" i="57"/>
  <c r="N41" i="57"/>
  <c r="Q56" i="57"/>
  <c r="M54" i="57"/>
  <c r="I52" i="57"/>
  <c r="E50" i="57"/>
  <c r="AE47" i="57"/>
  <c r="X37" i="57"/>
  <c r="N16" i="57"/>
  <c r="T10" i="57"/>
  <c r="V10" i="57"/>
  <c r="X10" i="57"/>
  <c r="AA18" i="57"/>
  <c r="AC18" i="57"/>
  <c r="AE18" i="57"/>
  <c r="C26" i="57"/>
  <c r="E26" i="57"/>
  <c r="G26" i="57"/>
  <c r="I26" i="57"/>
  <c r="L34" i="57"/>
  <c r="N34" i="57"/>
  <c r="P34" i="57"/>
  <c r="S42" i="57"/>
  <c r="U42" i="57"/>
  <c r="W42" i="57"/>
  <c r="Y42" i="57"/>
  <c r="H56" i="57"/>
  <c r="D54" i="57"/>
  <c r="AD51" i="57"/>
  <c r="V47" i="57"/>
  <c r="H33" i="57"/>
  <c r="F16" i="57"/>
  <c r="C13" i="57"/>
  <c r="E13" i="57"/>
  <c r="G13" i="57"/>
  <c r="E11" i="57"/>
  <c r="G11" i="57"/>
  <c r="I11" i="57"/>
  <c r="S11" i="57"/>
  <c r="V19" i="57"/>
  <c r="X19" i="57"/>
  <c r="C19" i="57"/>
  <c r="F27" i="57"/>
  <c r="H27" i="57"/>
  <c r="R27" i="57"/>
  <c r="E43" i="57"/>
  <c r="G43" i="57"/>
  <c r="I43" i="57"/>
  <c r="S43" i="57"/>
  <c r="B56" i="57"/>
  <c r="O56" i="57"/>
  <c r="K54" i="57"/>
  <c r="G52" i="57"/>
  <c r="C50" i="57"/>
  <c r="AC47" i="57"/>
  <c r="L39" i="57"/>
  <c r="AF17" i="57"/>
  <c r="G12" i="57"/>
  <c r="I12" i="57"/>
  <c r="S12" i="57"/>
  <c r="U12" i="57"/>
  <c r="X20" i="57"/>
  <c r="C20" i="57"/>
  <c r="E20" i="57"/>
  <c r="H28" i="57"/>
  <c r="R28" i="57"/>
  <c r="T28" i="57"/>
  <c r="W36" i="57"/>
  <c r="Y36" i="57"/>
  <c r="D36" i="57"/>
  <c r="G44" i="57"/>
  <c r="I44" i="57"/>
  <c r="S44" i="57"/>
  <c r="U44" i="57"/>
  <c r="N56" i="57"/>
  <c r="P53" i="57"/>
  <c r="R50" i="57"/>
  <c r="T47" i="57"/>
  <c r="Z34" i="57"/>
  <c r="X17" i="57"/>
  <c r="D51" i="57"/>
  <c r="F32" i="57"/>
  <c r="Y29" i="57"/>
  <c r="S14" i="57"/>
  <c r="AD22" i="57"/>
  <c r="M38" i="57"/>
  <c r="C37" i="57"/>
  <c r="AF23" i="57"/>
  <c r="M53" i="57"/>
  <c r="AE21" i="57"/>
  <c r="X32" i="57"/>
  <c r="R48" i="57"/>
  <c r="D17" i="57"/>
  <c r="G33" i="57"/>
  <c r="J14" i="57"/>
  <c r="D18" i="57"/>
  <c r="V34" i="57"/>
  <c r="N47" i="57"/>
  <c r="Q11" i="57"/>
  <c r="AF20" i="57"/>
  <c r="L36" i="57"/>
  <c r="L47" i="57"/>
  <c r="U47" i="57"/>
  <c r="O44" i="57"/>
  <c r="V32" i="57"/>
  <c r="L56" i="57"/>
  <c r="E37" i="57"/>
  <c r="K23" i="57"/>
  <c r="I51" i="57"/>
  <c r="W16" i="57"/>
  <c r="C32" i="57"/>
  <c r="N44" i="57"/>
  <c r="F17" i="57"/>
  <c r="R41" i="57"/>
  <c r="F18" i="57"/>
  <c r="X34" i="57"/>
  <c r="D31" i="57"/>
  <c r="AA11" i="57"/>
  <c r="K20" i="57"/>
  <c r="J39" i="57"/>
  <c r="T34" i="57"/>
  <c r="H54" i="57"/>
  <c r="G37" i="57"/>
  <c r="N31" i="57"/>
  <c r="Y16" i="57"/>
  <c r="E32" i="57"/>
  <c r="D23" i="57"/>
  <c r="T41" i="57"/>
  <c r="I56" i="57"/>
  <c r="H18" i="57"/>
  <c r="AA42" i="57"/>
  <c r="X9" i="57"/>
  <c r="AD19" i="57"/>
  <c r="H37" i="57"/>
  <c r="M20" i="57"/>
  <c r="Q44" i="57"/>
  <c r="T15" i="57"/>
  <c r="AB15" i="57"/>
  <c r="AA44" i="57"/>
  <c r="D52" i="57"/>
  <c r="M15" i="57"/>
  <c r="P31" i="57"/>
  <c r="AE46" i="57"/>
  <c r="D16" i="57"/>
  <c r="H40" i="57"/>
  <c r="V41" i="57"/>
  <c r="E54" i="57"/>
  <c r="K26" i="57"/>
  <c r="AC42" i="57"/>
  <c r="B41" i="57"/>
  <c r="K13" i="57"/>
  <c r="AF19" i="57"/>
  <c r="M43" i="57"/>
  <c r="P28" i="57"/>
  <c r="AD23" i="57"/>
  <c r="V50" i="57"/>
  <c r="O15" i="57"/>
  <c r="Z31" i="57"/>
  <c r="T27" i="57"/>
  <c r="G24" i="57"/>
  <c r="R40" i="57"/>
  <c r="B11" i="57"/>
  <c r="R9" i="57"/>
  <c r="AE51" i="57"/>
  <c r="H13" i="57"/>
  <c r="M26" i="57"/>
  <c r="AE42" i="57"/>
  <c r="M13" i="57"/>
  <c r="K19" i="57"/>
  <c r="O43" i="57"/>
  <c r="B48" i="57"/>
  <c r="O12" i="57"/>
  <c r="Z28" i="57"/>
  <c r="AC44" i="57"/>
  <c r="B47" i="57"/>
  <c r="AC21" i="57"/>
  <c r="Y17" i="57"/>
  <c r="AF10" i="57"/>
  <c r="Z27" i="57"/>
  <c r="J36" i="57"/>
  <c r="Z47" i="57"/>
  <c r="Q15" i="57"/>
  <c r="AC39" i="57"/>
  <c r="Q21" i="57"/>
  <c r="I24" i="57"/>
  <c r="T40" i="57"/>
  <c r="AD54" i="57"/>
  <c r="T9" i="57"/>
  <c r="AB10" i="57"/>
  <c r="O26" i="57"/>
  <c r="Z53" i="57"/>
  <c r="O13" i="57"/>
  <c r="N27" i="57"/>
  <c r="Q43" i="57"/>
  <c r="G56" i="57"/>
  <c r="Q12" i="57"/>
  <c r="AB28" i="57"/>
  <c r="AD12" i="57"/>
  <c r="AC51" i="57"/>
  <c r="R38" i="57"/>
  <c r="AA15" i="57"/>
  <c r="AE39" i="57"/>
  <c r="B28" i="57"/>
  <c r="AA21" i="57"/>
  <c r="S24" i="57"/>
  <c r="Z52" i="57"/>
  <c r="V9" i="57"/>
  <c r="C33" i="57"/>
  <c r="W47" i="57"/>
  <c r="AD10" i="57"/>
  <c r="Q26" i="57"/>
  <c r="V51" i="57"/>
  <c r="M11" i="57"/>
  <c r="P27" i="57"/>
  <c r="AA43" i="57"/>
  <c r="C54" i="57"/>
  <c r="AA12" i="57"/>
  <c r="AE36" i="57"/>
  <c r="AD52" i="57"/>
  <c r="U24" i="57"/>
  <c r="E33" i="57"/>
  <c r="O11" i="57"/>
  <c r="AC12" i="57"/>
  <c r="K10" i="58"/>
  <c r="G13" i="58"/>
  <c r="O15" i="58"/>
  <c r="O17" i="58"/>
  <c r="O19" i="58"/>
  <c r="S22" i="58"/>
  <c r="S24" i="58"/>
  <c r="W27" i="58"/>
  <c r="AA30" i="58"/>
  <c r="AA32" i="58"/>
  <c r="S34" i="58"/>
  <c r="C38" i="58"/>
  <c r="C40" i="58"/>
  <c r="W41" i="58"/>
  <c r="W43" i="58"/>
  <c r="AA46" i="58"/>
  <c r="AA48" i="58"/>
  <c r="AA50" i="58"/>
  <c r="AA54" i="58"/>
  <c r="K56" i="58"/>
  <c r="B38" i="58"/>
  <c r="O9" i="58"/>
  <c r="C14" i="58"/>
  <c r="C16" i="58"/>
  <c r="C18" i="58"/>
  <c r="O21" i="58"/>
  <c r="G23" i="58"/>
  <c r="G27" i="58"/>
  <c r="G29" i="58"/>
  <c r="G31" i="58"/>
  <c r="G33" i="58"/>
  <c r="O37" i="58"/>
  <c r="W39" i="58"/>
  <c r="C42" i="58"/>
  <c r="G47" i="58"/>
  <c r="G51" i="58"/>
  <c r="C54" i="58"/>
  <c r="C56" i="58"/>
  <c r="B54" i="58"/>
  <c r="C10" i="58"/>
  <c r="G11" i="58"/>
  <c r="S14" i="58"/>
  <c r="AA16" i="58"/>
  <c r="S18" i="58"/>
  <c r="K22" i="58"/>
  <c r="C24" i="58"/>
  <c r="K26" i="58"/>
  <c r="C30" i="58"/>
  <c r="C32" i="58"/>
  <c r="C34" i="58"/>
  <c r="G37" i="58"/>
  <c r="O39" i="58"/>
  <c r="O41" i="58"/>
  <c r="O43" i="58"/>
  <c r="S46" i="58"/>
  <c r="S48" i="58"/>
  <c r="S50" i="58"/>
  <c r="W53" i="58"/>
  <c r="B22" i="58"/>
  <c r="AA10" i="58"/>
  <c r="W13" i="58"/>
  <c r="G15" i="58"/>
  <c r="G17" i="58"/>
  <c r="G19" i="58"/>
  <c r="C22" i="58"/>
  <c r="K24" i="58"/>
  <c r="C26" i="58"/>
  <c r="O29" i="58"/>
  <c r="W31" i="58"/>
  <c r="W33" i="58"/>
  <c r="AA38" i="58"/>
  <c r="AA40" i="58"/>
  <c r="AA42" i="58"/>
  <c r="K46" i="58"/>
  <c r="K48" i="58"/>
  <c r="C50" i="58"/>
  <c r="G53" i="58"/>
  <c r="B14" i="58"/>
  <c r="W9" i="58"/>
  <c r="O13" i="58"/>
  <c r="W15" i="58"/>
  <c r="W17" i="58"/>
  <c r="W19" i="58"/>
  <c r="AA22" i="58"/>
  <c r="AA24" i="58"/>
  <c r="AA26" i="58"/>
  <c r="K30" i="58"/>
  <c r="K32" i="58"/>
  <c r="K34" i="58"/>
  <c r="S38" i="58"/>
  <c r="K40" i="58"/>
  <c r="K42" i="58"/>
  <c r="W47" i="58"/>
  <c r="O51" i="58"/>
  <c r="K54" i="58"/>
  <c r="S56" i="58"/>
  <c r="S10" i="58"/>
  <c r="O11" i="58"/>
  <c r="K14" i="58"/>
  <c r="K16" i="58"/>
  <c r="K18" i="58"/>
  <c r="G21" i="58"/>
  <c r="O23" i="58"/>
  <c r="O27" i="58"/>
  <c r="S30" i="58"/>
  <c r="S32" i="58"/>
  <c r="AA34" i="58"/>
  <c r="W37" i="58"/>
  <c r="G39" i="58"/>
  <c r="G41" i="58"/>
  <c r="G43" i="58"/>
  <c r="O47" i="58"/>
  <c r="W51" i="58"/>
  <c r="S54" i="58"/>
  <c r="AA56" i="58"/>
  <c r="B46" i="58"/>
  <c r="G9" i="58"/>
  <c r="W11" i="58"/>
  <c r="AA14" i="58"/>
  <c r="S16" i="58"/>
  <c r="AA18" i="58"/>
  <c r="W21" i="58"/>
  <c r="W23" i="58"/>
  <c r="S26" i="58"/>
  <c r="W29" i="58"/>
  <c r="O31" i="58"/>
  <c r="O33" i="58"/>
  <c r="K38" i="58"/>
  <c r="S40" i="58"/>
  <c r="S42" i="58"/>
  <c r="C46" i="58"/>
  <c r="C48" i="58"/>
  <c r="K50" i="58"/>
  <c r="O53" i="58"/>
  <c r="B30" i="58"/>
  <c r="D10" i="58"/>
  <c r="H51" i="58"/>
  <c r="H9" i="58"/>
  <c r="D22" i="58"/>
  <c r="H15" i="58"/>
  <c r="D24" i="58"/>
  <c r="S44" i="58"/>
  <c r="B13" i="58"/>
  <c r="Z54" i="58"/>
  <c r="R52" i="58"/>
  <c r="J50" i="58"/>
  <c r="AD47" i="58"/>
  <c r="N43" i="58"/>
  <c r="F41" i="58"/>
  <c r="Z38" i="58"/>
  <c r="R36" i="58"/>
  <c r="J34" i="58"/>
  <c r="AD31" i="58"/>
  <c r="V29" i="58"/>
  <c r="N27" i="58"/>
  <c r="Z22" i="58"/>
  <c r="R20" i="58"/>
  <c r="J18" i="58"/>
  <c r="AD15" i="58"/>
  <c r="V13" i="58"/>
  <c r="N11" i="58"/>
  <c r="F9" i="58"/>
  <c r="B36" i="58"/>
  <c r="M53" i="58"/>
  <c r="E51" i="58"/>
  <c r="Y48" i="58"/>
  <c r="Q46" i="58"/>
  <c r="I44" i="58"/>
  <c r="AC41" i="58"/>
  <c r="U39" i="58"/>
  <c r="M37" i="58"/>
  <c r="Y32" i="58"/>
  <c r="Q30" i="58"/>
  <c r="I28" i="58"/>
  <c r="U23" i="58"/>
  <c r="M21" i="58"/>
  <c r="E19" i="58"/>
  <c r="Y16" i="58"/>
  <c r="Q14" i="58"/>
  <c r="I12" i="58"/>
  <c r="AC9" i="58"/>
  <c r="K44" i="58"/>
  <c r="B27" i="58"/>
  <c r="D53" i="58"/>
  <c r="X50" i="58"/>
  <c r="P48" i="58"/>
  <c r="H46" i="58"/>
  <c r="AB43" i="58"/>
  <c r="T41" i="58"/>
  <c r="L39" i="58"/>
  <c r="D37" i="58"/>
  <c r="X34" i="58"/>
  <c r="P32" i="58"/>
  <c r="H30" i="58"/>
  <c r="AB27" i="58"/>
  <c r="L23" i="58"/>
  <c r="D21" i="58"/>
  <c r="X18" i="58"/>
  <c r="P16" i="58"/>
  <c r="H14" i="58"/>
  <c r="AB11" i="58"/>
  <c r="T9" i="58"/>
  <c r="C28" i="58"/>
  <c r="B26" i="58"/>
  <c r="C53" i="58"/>
  <c r="W50" i="58"/>
  <c r="O48" i="58"/>
  <c r="G46" i="58"/>
  <c r="AA43" i="58"/>
  <c r="S41" i="58"/>
  <c r="K39" i="58"/>
  <c r="C37" i="58"/>
  <c r="W34" i="58"/>
  <c r="O32" i="58"/>
  <c r="G30" i="58"/>
  <c r="AA27" i="58"/>
  <c r="K23" i="58"/>
  <c r="C21" i="58"/>
  <c r="W18" i="58"/>
  <c r="O16" i="58"/>
  <c r="G14" i="58"/>
  <c r="AA11" i="58"/>
  <c r="S9" i="58"/>
  <c r="F56" i="58"/>
  <c r="Z53" i="58"/>
  <c r="R51" i="58"/>
  <c r="AD46" i="58"/>
  <c r="V44" i="58"/>
  <c r="N42" i="58"/>
  <c r="F40" i="58"/>
  <c r="Z37" i="58"/>
  <c r="J33" i="58"/>
  <c r="AD30" i="58"/>
  <c r="V28" i="58"/>
  <c r="N26" i="58"/>
  <c r="F24" i="58"/>
  <c r="Z21" i="58"/>
  <c r="R19" i="58"/>
  <c r="J17" i="58"/>
  <c r="AD14" i="58"/>
  <c r="V12" i="58"/>
  <c r="N10" i="58"/>
  <c r="B56" i="58"/>
  <c r="M56" i="58"/>
  <c r="E54" i="58"/>
  <c r="Y51" i="58"/>
  <c r="I47" i="58"/>
  <c r="AC44" i="58"/>
  <c r="U42" i="58"/>
  <c r="M40" i="58"/>
  <c r="E38" i="58"/>
  <c r="Q33" i="58"/>
  <c r="I31" i="58"/>
  <c r="AC28" i="58"/>
  <c r="U26" i="58"/>
  <c r="M24" i="58"/>
  <c r="E22" i="58"/>
  <c r="Y19" i="58"/>
  <c r="Q17" i="58"/>
  <c r="I15" i="58"/>
  <c r="AC12" i="58"/>
  <c r="U10" i="58"/>
  <c r="L56" i="58"/>
  <c r="AB52" i="58"/>
  <c r="T46" i="58"/>
  <c r="P43" i="58"/>
  <c r="L40" i="58"/>
  <c r="AB36" i="58"/>
  <c r="X33" i="58"/>
  <c r="T30" i="58"/>
  <c r="P27" i="58"/>
  <c r="L24" i="58"/>
  <c r="AB20" i="58"/>
  <c r="X17" i="58"/>
  <c r="T14" i="58"/>
  <c r="P11" i="58"/>
  <c r="D18" i="58"/>
  <c r="H41" i="58"/>
  <c r="D30" i="58"/>
  <c r="H31" i="58"/>
  <c r="D32" i="58"/>
  <c r="K28" i="58"/>
  <c r="Z56" i="58"/>
  <c r="R54" i="58"/>
  <c r="J52" i="58"/>
  <c r="V47" i="58"/>
  <c r="F43" i="58"/>
  <c r="Z40" i="58"/>
  <c r="R38" i="58"/>
  <c r="J36" i="58"/>
  <c r="AD33" i="58"/>
  <c r="V31" i="58"/>
  <c r="N29" i="58"/>
  <c r="F27" i="58"/>
  <c r="Z24" i="58"/>
  <c r="R22" i="58"/>
  <c r="J20" i="58"/>
  <c r="AD17" i="58"/>
  <c r="V15" i="58"/>
  <c r="N13" i="58"/>
  <c r="F11" i="58"/>
  <c r="B28" i="58"/>
  <c r="E53" i="58"/>
  <c r="Y50" i="58"/>
  <c r="Q48" i="58"/>
  <c r="I46" i="58"/>
  <c r="AC43" i="58"/>
  <c r="U41" i="58"/>
  <c r="M39" i="58"/>
  <c r="E37" i="58"/>
  <c r="Y34" i="58"/>
  <c r="Q32" i="58"/>
  <c r="I30" i="58"/>
  <c r="AC27" i="58"/>
  <c r="M23" i="58"/>
  <c r="E21" i="58"/>
  <c r="Y18" i="58"/>
  <c r="Q16" i="58"/>
  <c r="I14" i="58"/>
  <c r="AC11" i="58"/>
  <c r="U9" i="58"/>
  <c r="AA36" i="58"/>
  <c r="B19" i="58"/>
  <c r="X52" i="58"/>
  <c r="P50" i="58"/>
  <c r="H48" i="58"/>
  <c r="T43" i="58"/>
  <c r="L41" i="58"/>
  <c r="D39" i="58"/>
  <c r="X36" i="58"/>
  <c r="P34" i="58"/>
  <c r="H32" i="58"/>
  <c r="AB29" i="58"/>
  <c r="T27" i="58"/>
  <c r="D23" i="58"/>
  <c r="X20" i="58"/>
  <c r="P18" i="58"/>
  <c r="H16" i="58"/>
  <c r="AB13" i="58"/>
  <c r="T11" i="58"/>
  <c r="L9" i="58"/>
  <c r="AA12" i="58"/>
  <c r="B18" i="58"/>
  <c r="W52" i="58"/>
  <c r="O50" i="58"/>
  <c r="G48" i="58"/>
  <c r="S43" i="58"/>
  <c r="K41" i="58"/>
  <c r="C39" i="58"/>
  <c r="W36" i="58"/>
  <c r="O34" i="58"/>
  <c r="G32" i="58"/>
  <c r="AA29" i="58"/>
  <c r="S27" i="58"/>
  <c r="C23" i="58"/>
  <c r="W20" i="58"/>
  <c r="O18" i="58"/>
  <c r="G16" i="58"/>
  <c r="AA13" i="58"/>
  <c r="S11" i="58"/>
  <c r="K9" i="58"/>
  <c r="B41" i="58"/>
  <c r="R53" i="58"/>
  <c r="J51" i="58"/>
  <c r="AD48" i="58"/>
  <c r="V46" i="58"/>
  <c r="N44" i="58"/>
  <c r="F42" i="58"/>
  <c r="Z39" i="58"/>
  <c r="R37" i="58"/>
  <c r="AD32" i="58"/>
  <c r="V30" i="58"/>
  <c r="N28" i="58"/>
  <c r="F26" i="58"/>
  <c r="Z23" i="58"/>
  <c r="R21" i="58"/>
  <c r="J19" i="58"/>
  <c r="AD16" i="58"/>
  <c r="V14" i="58"/>
  <c r="N12" i="58"/>
  <c r="F10" i="58"/>
  <c r="B48" i="58"/>
  <c r="E56" i="58"/>
  <c r="Y53" i="58"/>
  <c r="Q51" i="58"/>
  <c r="AC46" i="58"/>
  <c r="U44" i="58"/>
  <c r="M42" i="58"/>
  <c r="E40" i="58"/>
  <c r="Y37" i="58"/>
  <c r="I33" i="58"/>
  <c r="AC30" i="58"/>
  <c r="U28" i="58"/>
  <c r="M26" i="58"/>
  <c r="E24" i="58"/>
  <c r="Y21" i="58"/>
  <c r="Q19" i="58"/>
  <c r="I17" i="58"/>
  <c r="AC14" i="58"/>
  <c r="U12" i="58"/>
  <c r="M10" i="58"/>
  <c r="B47" i="58"/>
  <c r="T52" i="58"/>
  <c r="L46" i="58"/>
  <c r="AB42" i="58"/>
  <c r="X39" i="58"/>
  <c r="T36" i="58"/>
  <c r="P33" i="58"/>
  <c r="L30" i="58"/>
  <c r="AB26" i="58"/>
  <c r="X23" i="58"/>
  <c r="T20" i="58"/>
  <c r="P17" i="58"/>
  <c r="L14" i="58"/>
  <c r="AB10" i="58"/>
  <c r="P13" i="58"/>
  <c r="R50" i="58"/>
  <c r="D26" i="58"/>
  <c r="H33" i="58"/>
  <c r="D12" i="58"/>
  <c r="H21" i="58"/>
  <c r="H13" i="58"/>
  <c r="D38" i="58"/>
  <c r="H39" i="58"/>
  <c r="H23" i="58"/>
  <c r="D40" i="58"/>
  <c r="S20" i="58"/>
  <c r="R56" i="58"/>
  <c r="J54" i="58"/>
  <c r="AD51" i="58"/>
  <c r="N47" i="58"/>
  <c r="Z42" i="58"/>
  <c r="R40" i="58"/>
  <c r="J38" i="58"/>
  <c r="V33" i="58"/>
  <c r="N31" i="58"/>
  <c r="F29" i="58"/>
  <c r="Z26" i="58"/>
  <c r="R24" i="58"/>
  <c r="J22" i="58"/>
  <c r="AD19" i="58"/>
  <c r="V17" i="58"/>
  <c r="N15" i="58"/>
  <c r="F13" i="58"/>
  <c r="Z10" i="58"/>
  <c r="B20" i="58"/>
  <c r="Y52" i="58"/>
  <c r="Q50" i="58"/>
  <c r="I48" i="58"/>
  <c r="U43" i="58"/>
  <c r="M41" i="58"/>
  <c r="E39" i="58"/>
  <c r="Y36" i="58"/>
  <c r="Q34" i="58"/>
  <c r="I32" i="58"/>
  <c r="AC29" i="58"/>
  <c r="U27" i="58"/>
  <c r="E23" i="58"/>
  <c r="Y20" i="58"/>
  <c r="Q18" i="58"/>
  <c r="I16" i="58"/>
  <c r="AC13" i="58"/>
  <c r="U11" i="58"/>
  <c r="M9" i="58"/>
  <c r="AA28" i="58"/>
  <c r="B11" i="58"/>
  <c r="X54" i="58"/>
  <c r="P52" i="58"/>
  <c r="H50" i="58"/>
  <c r="AB47" i="58"/>
  <c r="L43" i="58"/>
  <c r="D41" i="58"/>
  <c r="X38" i="58"/>
  <c r="P36" i="58"/>
  <c r="H34" i="58"/>
  <c r="AB31" i="58"/>
  <c r="T29" i="58"/>
  <c r="L27" i="58"/>
  <c r="X22" i="58"/>
  <c r="P20" i="58"/>
  <c r="H18" i="58"/>
  <c r="AB15" i="58"/>
  <c r="T13" i="58"/>
  <c r="L11" i="58"/>
  <c r="D9" i="58"/>
  <c r="B10" i="58"/>
  <c r="W54" i="58"/>
  <c r="O52" i="58"/>
  <c r="G50" i="58"/>
  <c r="AA47" i="58"/>
  <c r="K43" i="58"/>
  <c r="C41" i="58"/>
  <c r="W38" i="58"/>
  <c r="O36" i="58"/>
  <c r="G34" i="58"/>
  <c r="AA31" i="58"/>
  <c r="S29" i="58"/>
  <c r="K27" i="58"/>
  <c r="W22" i="58"/>
  <c r="O20" i="58"/>
  <c r="G18" i="58"/>
  <c r="AA15" i="58"/>
  <c r="S13" i="58"/>
  <c r="K11" i="58"/>
  <c r="C9" i="58"/>
  <c r="B33" i="58"/>
  <c r="J53" i="58"/>
  <c r="AD50" i="58"/>
  <c r="V48" i="58"/>
  <c r="N46" i="58"/>
  <c r="F44" i="58"/>
  <c r="Z41" i="58"/>
  <c r="R39" i="58"/>
  <c r="J37" i="58"/>
  <c r="AD34" i="58"/>
  <c r="V32" i="58"/>
  <c r="N30" i="58"/>
  <c r="F28" i="58"/>
  <c r="R23" i="58"/>
  <c r="J21" i="58"/>
  <c r="AD18" i="58"/>
  <c r="V16" i="58"/>
  <c r="N14" i="58"/>
  <c r="F12" i="58"/>
  <c r="Z9" i="58"/>
  <c r="C44" i="58"/>
  <c r="B40" i="58"/>
  <c r="Q53" i="58"/>
  <c r="I51" i="58"/>
  <c r="AC48" i="58"/>
  <c r="U46" i="58"/>
  <c r="M44" i="58"/>
  <c r="E42" i="58"/>
  <c r="Y39" i="58"/>
  <c r="Q37" i="58"/>
  <c r="AC32" i="58"/>
  <c r="U30" i="58"/>
  <c r="M28" i="58"/>
  <c r="E26" i="58"/>
  <c r="Y23" i="58"/>
  <c r="Q21" i="58"/>
  <c r="I19" i="58"/>
  <c r="AC16" i="58"/>
  <c r="U14" i="58"/>
  <c r="M12" i="58"/>
  <c r="E10" i="58"/>
  <c r="B39" i="58"/>
  <c r="L52" i="58"/>
  <c r="AB48" i="58"/>
  <c r="T42" i="58"/>
  <c r="P39" i="58"/>
  <c r="L36" i="58"/>
  <c r="AB32" i="58"/>
  <c r="X29" i="58"/>
  <c r="T26" i="58"/>
  <c r="P23" i="58"/>
  <c r="L20" i="58"/>
  <c r="AB16" i="58"/>
  <c r="X13" i="58"/>
  <c r="T10" i="58"/>
  <c r="AB38" i="58"/>
  <c r="P29" i="58"/>
  <c r="AB22" i="58"/>
  <c r="T16" i="58"/>
  <c r="L10" i="58"/>
  <c r="D16" i="58"/>
  <c r="K52" i="58"/>
  <c r="D34" i="58"/>
  <c r="H11" i="58"/>
  <c r="D20" i="58"/>
  <c r="H29" i="58"/>
  <c r="D46" i="58"/>
  <c r="H47" i="58"/>
  <c r="D48" i="58"/>
  <c r="B53" i="58"/>
  <c r="J56" i="58"/>
  <c r="AD53" i="58"/>
  <c r="V51" i="58"/>
  <c r="F47" i="58"/>
  <c r="Z44" i="58"/>
  <c r="R42" i="58"/>
  <c r="J40" i="58"/>
  <c r="AD37" i="58"/>
  <c r="N33" i="58"/>
  <c r="F31" i="58"/>
  <c r="Z28" i="58"/>
  <c r="R26" i="58"/>
  <c r="J24" i="58"/>
  <c r="AD21" i="58"/>
  <c r="V19" i="58"/>
  <c r="N17" i="58"/>
  <c r="F15" i="58"/>
  <c r="Z12" i="58"/>
  <c r="R10" i="58"/>
  <c r="K36" i="58"/>
  <c r="B12" i="58"/>
  <c r="Y54" i="58"/>
  <c r="Q52" i="58"/>
  <c r="I50" i="58"/>
  <c r="AC47" i="58"/>
  <c r="M43" i="58"/>
  <c r="E41" i="58"/>
  <c r="Y38" i="58"/>
  <c r="Q36" i="58"/>
  <c r="I34" i="58"/>
  <c r="AC31" i="58"/>
  <c r="U29" i="58"/>
  <c r="M27" i="58"/>
  <c r="Y22" i="58"/>
  <c r="Q20" i="58"/>
  <c r="I18" i="58"/>
  <c r="AC15" i="58"/>
  <c r="U13" i="58"/>
  <c r="M11" i="58"/>
  <c r="E9" i="58"/>
  <c r="S12" i="58"/>
  <c r="X56" i="58"/>
  <c r="P54" i="58"/>
  <c r="H52" i="58"/>
  <c r="T47" i="58"/>
  <c r="D43" i="58"/>
  <c r="X40" i="58"/>
  <c r="P38" i="58"/>
  <c r="H36" i="58"/>
  <c r="AB33" i="58"/>
  <c r="T31" i="58"/>
  <c r="L29" i="58"/>
  <c r="D27" i="58"/>
  <c r="X24" i="58"/>
  <c r="P22" i="58"/>
  <c r="H20" i="58"/>
  <c r="AB17" i="58"/>
  <c r="T15" i="58"/>
  <c r="L13" i="58"/>
  <c r="D11" i="58"/>
  <c r="W56" i="58"/>
  <c r="O54" i="58"/>
  <c r="G52" i="58"/>
  <c r="S47" i="58"/>
  <c r="C43" i="58"/>
  <c r="W40" i="58"/>
  <c r="O38" i="58"/>
  <c r="G36" i="58"/>
  <c r="AA33" i="58"/>
  <c r="S31" i="58"/>
  <c r="K29" i="58"/>
  <c r="C27" i="58"/>
  <c r="W24" i="58"/>
  <c r="O22" i="58"/>
  <c r="G20" i="58"/>
  <c r="AA17" i="58"/>
  <c r="S15" i="58"/>
  <c r="K13" i="58"/>
  <c r="C11" i="58"/>
  <c r="S52" i="58"/>
  <c r="AD52" i="58"/>
  <c r="V50" i="58"/>
  <c r="N48" i="58"/>
  <c r="F46" i="58"/>
  <c r="Z43" i="58"/>
  <c r="R41" i="58"/>
  <c r="J39" i="58"/>
  <c r="AD36" i="58"/>
  <c r="V34" i="58"/>
  <c r="N32" i="58"/>
  <c r="F30" i="58"/>
  <c r="Z27" i="58"/>
  <c r="J23" i="58"/>
  <c r="AD20" i="58"/>
  <c r="V18" i="58"/>
  <c r="N16" i="58"/>
  <c r="F14" i="58"/>
  <c r="Z11" i="58"/>
  <c r="R9" i="58"/>
  <c r="C20" i="58"/>
  <c r="B32" i="58"/>
  <c r="I53" i="58"/>
  <c r="AC50" i="58"/>
  <c r="U48" i="58"/>
  <c r="M46" i="58"/>
  <c r="E44" i="58"/>
  <c r="Y41" i="58"/>
  <c r="Q39" i="58"/>
  <c r="I37" i="58"/>
  <c r="AC34" i="58"/>
  <c r="U32" i="58"/>
  <c r="M30" i="58"/>
  <c r="E28" i="58"/>
  <c r="Q23" i="58"/>
  <c r="I21" i="58"/>
  <c r="AC18" i="58"/>
  <c r="U16" i="58"/>
  <c r="M14" i="58"/>
  <c r="E12" i="58"/>
  <c r="Y9" i="58"/>
  <c r="AA52" i="58"/>
  <c r="B31" i="58"/>
  <c r="AB54" i="58"/>
  <c r="X51" i="58"/>
  <c r="T48" i="58"/>
  <c r="L42" i="58"/>
  <c r="T32" i="58"/>
  <c r="L26" i="58"/>
  <c r="X19" i="58"/>
  <c r="D52" i="58"/>
  <c r="D42" i="58"/>
  <c r="H19" i="58"/>
  <c r="D28" i="58"/>
  <c r="H37" i="58"/>
  <c r="D54" i="58"/>
  <c r="D56" i="58"/>
  <c r="V53" i="58"/>
  <c r="N51" i="58"/>
  <c r="Z46" i="58"/>
  <c r="R44" i="58"/>
  <c r="J42" i="58"/>
  <c r="AD39" i="58"/>
  <c r="V37" i="58"/>
  <c r="F33" i="58"/>
  <c r="Z30" i="58"/>
  <c r="R28" i="58"/>
  <c r="J26" i="58"/>
  <c r="AD23" i="58"/>
  <c r="V21" i="58"/>
  <c r="N19" i="58"/>
  <c r="F17" i="58"/>
  <c r="Z14" i="58"/>
  <c r="R12" i="58"/>
  <c r="J10" i="58"/>
  <c r="K20" i="58"/>
  <c r="Y56" i="58"/>
  <c r="Q54" i="58"/>
  <c r="I52" i="58"/>
  <c r="U47" i="58"/>
  <c r="E43" i="58"/>
  <c r="Y40" i="58"/>
  <c r="Q38" i="58"/>
  <c r="I36" i="58"/>
  <c r="AC33" i="58"/>
  <c r="U31" i="58"/>
  <c r="M29" i="58"/>
  <c r="E27" i="58"/>
  <c r="Y24" i="58"/>
  <c r="Q22" i="58"/>
  <c r="I20" i="58"/>
  <c r="AC17" i="58"/>
  <c r="U15" i="58"/>
  <c r="M13" i="58"/>
  <c r="E11" i="58"/>
  <c r="P56" i="58"/>
  <c r="H54" i="58"/>
  <c r="AB51" i="58"/>
  <c r="L47" i="58"/>
  <c r="X42" i="58"/>
  <c r="P40" i="58"/>
  <c r="H38" i="58"/>
  <c r="T33" i="58"/>
  <c r="L31" i="58"/>
  <c r="D29" i="58"/>
  <c r="X26" i="58"/>
  <c r="P24" i="58"/>
  <c r="H22" i="58"/>
  <c r="AB19" i="58"/>
  <c r="T17" i="58"/>
  <c r="L15" i="58"/>
  <c r="D13" i="58"/>
  <c r="X10" i="58"/>
  <c r="O56" i="58"/>
  <c r="G54" i="58"/>
  <c r="AA51" i="58"/>
  <c r="K47" i="58"/>
  <c r="W42" i="58"/>
  <c r="O40" i="58"/>
  <c r="G38" i="58"/>
  <c r="S33" i="58"/>
  <c r="K31" i="58"/>
  <c r="C29" i="58"/>
  <c r="W26" i="58"/>
  <c r="O24" i="58"/>
  <c r="G22" i="58"/>
  <c r="AA19" i="58"/>
  <c r="S17" i="58"/>
  <c r="K15" i="58"/>
  <c r="C13" i="58"/>
  <c r="W10" i="58"/>
  <c r="C36" i="58"/>
  <c r="B17" i="58"/>
  <c r="AD54" i="58"/>
  <c r="V52" i="58"/>
  <c r="N50" i="58"/>
  <c r="F48" i="58"/>
  <c r="R43" i="58"/>
  <c r="J41" i="58"/>
  <c r="AD38" i="58"/>
  <c r="V36" i="58"/>
  <c r="N34" i="58"/>
  <c r="F32" i="58"/>
  <c r="Z29" i="58"/>
  <c r="R27" i="58"/>
  <c r="AD22" i="58"/>
  <c r="V20" i="58"/>
  <c r="N18" i="58"/>
  <c r="F16" i="58"/>
  <c r="Z13" i="58"/>
  <c r="R11" i="58"/>
  <c r="J9" i="58"/>
  <c r="C12" i="58"/>
  <c r="B24" i="58"/>
  <c r="AC52" i="58"/>
  <c r="U50" i="58"/>
  <c r="M48" i="58"/>
  <c r="E46" i="58"/>
  <c r="Y43" i="58"/>
  <c r="Q41" i="58"/>
  <c r="I39" i="58"/>
  <c r="AC36" i="58"/>
  <c r="U34" i="58"/>
  <c r="M32" i="58"/>
  <c r="E30" i="58"/>
  <c r="Y27" i="58"/>
  <c r="I23" i="58"/>
  <c r="AC20" i="58"/>
  <c r="U18" i="58"/>
  <c r="M16" i="58"/>
  <c r="E14" i="58"/>
  <c r="Y11" i="58"/>
  <c r="Q9" i="58"/>
  <c r="S36" i="58"/>
  <c r="B23" i="58"/>
  <c r="T54" i="58"/>
  <c r="P51" i="58"/>
  <c r="L48" i="58"/>
  <c r="AB44" i="58"/>
  <c r="X41" i="58"/>
  <c r="T38" i="58"/>
  <c r="L32" i="58"/>
  <c r="AB28" i="58"/>
  <c r="T22" i="58"/>
  <c r="P19" i="58"/>
  <c r="L16" i="58"/>
  <c r="AB12" i="58"/>
  <c r="X9" i="58"/>
  <c r="Z52" i="58"/>
  <c r="D50" i="58"/>
  <c r="H27" i="58"/>
  <c r="D36" i="58"/>
  <c r="B37" i="58"/>
  <c r="N53" i="58"/>
  <c r="F51" i="58"/>
  <c r="Z48" i="58"/>
  <c r="R46" i="58"/>
  <c r="J44" i="58"/>
  <c r="AD41" i="58"/>
  <c r="V39" i="58"/>
  <c r="N37" i="58"/>
  <c r="Z32" i="58"/>
  <c r="R30" i="58"/>
  <c r="J28" i="58"/>
  <c r="V23" i="58"/>
  <c r="N21" i="58"/>
  <c r="F19" i="58"/>
  <c r="Z16" i="58"/>
  <c r="R14" i="58"/>
  <c r="J12" i="58"/>
  <c r="AD9" i="58"/>
  <c r="Q56" i="58"/>
  <c r="I54" i="58"/>
  <c r="AC51" i="58"/>
  <c r="M47" i="58"/>
  <c r="Y42" i="58"/>
  <c r="Q40" i="58"/>
  <c r="I38" i="58"/>
  <c r="U33" i="58"/>
  <c r="M31" i="58"/>
  <c r="E29" i="58"/>
  <c r="Y26" i="58"/>
  <c r="Q24" i="58"/>
  <c r="I22" i="58"/>
  <c r="AC19" i="58"/>
  <c r="U17" i="58"/>
  <c r="M15" i="58"/>
  <c r="E13" i="58"/>
  <c r="Y10" i="58"/>
  <c r="B51" i="58"/>
  <c r="H56" i="58"/>
  <c r="AB53" i="58"/>
  <c r="T51" i="58"/>
  <c r="D47" i="58"/>
  <c r="X44" i="58"/>
  <c r="P42" i="58"/>
  <c r="H40" i="58"/>
  <c r="AB37" i="58"/>
  <c r="L33" i="58"/>
  <c r="D31" i="58"/>
  <c r="X28" i="58"/>
  <c r="P26" i="58"/>
  <c r="H24" i="58"/>
  <c r="AB21" i="58"/>
  <c r="T19" i="58"/>
  <c r="L17" i="58"/>
  <c r="D15" i="58"/>
  <c r="X12" i="58"/>
  <c r="P10" i="58"/>
  <c r="B50" i="58"/>
  <c r="G56" i="58"/>
  <c r="AA53" i="58"/>
  <c r="S51" i="58"/>
  <c r="C47" i="58"/>
  <c r="W44" i="58"/>
  <c r="O42" i="58"/>
  <c r="G40" i="58"/>
  <c r="AA37" i="58"/>
  <c r="K33" i="58"/>
  <c r="C31" i="58"/>
  <c r="W28" i="58"/>
  <c r="O26" i="58"/>
  <c r="G24" i="58"/>
  <c r="AA21" i="58"/>
  <c r="S19" i="58"/>
  <c r="K17" i="58"/>
  <c r="C15" i="58"/>
  <c r="W12" i="58"/>
  <c r="O10" i="58"/>
  <c r="S28" i="58"/>
  <c r="AD56" i="58"/>
  <c r="V54" i="58"/>
  <c r="N52" i="58"/>
  <c r="F50" i="58"/>
  <c r="Z47" i="58"/>
  <c r="J43" i="58"/>
  <c r="AD40" i="58"/>
  <c r="V38" i="58"/>
  <c r="N36" i="58"/>
  <c r="F34" i="58"/>
  <c r="Z31" i="58"/>
  <c r="R29" i="58"/>
  <c r="J27" i="58"/>
  <c r="AD24" i="58"/>
  <c r="V22" i="58"/>
  <c r="N20" i="58"/>
  <c r="F18" i="58"/>
  <c r="Z15" i="58"/>
  <c r="R13" i="58"/>
  <c r="J11" i="58"/>
  <c r="B16" i="58"/>
  <c r="AC54" i="58"/>
  <c r="U52" i="58"/>
  <c r="M50" i="58"/>
  <c r="E48" i="58"/>
  <c r="Q43" i="58"/>
  <c r="I41" i="58"/>
  <c r="AC38" i="58"/>
  <c r="U36" i="58"/>
  <c r="M34" i="58"/>
  <c r="E32" i="58"/>
  <c r="Y29" i="58"/>
  <c r="Q27" i="58"/>
  <c r="AC22" i="58"/>
  <c r="U20" i="58"/>
  <c r="M18" i="58"/>
  <c r="E16" i="58"/>
  <c r="Y13" i="58"/>
  <c r="Q11" i="58"/>
  <c r="I9" i="58"/>
  <c r="K12" i="58"/>
  <c r="B15" i="58"/>
  <c r="L54" i="58"/>
  <c r="AB50" i="58"/>
  <c r="X47" i="58"/>
  <c r="T44" i="58"/>
  <c r="P41" i="58"/>
  <c r="L38" i="58"/>
  <c r="AB34" i="58"/>
  <c r="X31" i="58"/>
  <c r="T28" i="58"/>
  <c r="L22" i="58"/>
  <c r="AB18" i="58"/>
  <c r="X15" i="58"/>
  <c r="T12" i="58"/>
  <c r="P9" i="58"/>
  <c r="H43" i="58"/>
  <c r="J48" i="58"/>
  <c r="H17" i="58"/>
  <c r="D44" i="58"/>
  <c r="H53" i="58"/>
  <c r="B29" i="58"/>
  <c r="F53" i="58"/>
  <c r="Z50" i="58"/>
  <c r="R48" i="58"/>
  <c r="J46" i="58"/>
  <c r="AD43" i="58"/>
  <c r="V41" i="58"/>
  <c r="N39" i="58"/>
  <c r="F37" i="58"/>
  <c r="Z34" i="58"/>
  <c r="R32" i="58"/>
  <c r="J30" i="58"/>
  <c r="AD27" i="58"/>
  <c r="N23" i="58"/>
  <c r="F21" i="58"/>
  <c r="Z18" i="58"/>
  <c r="R16" i="58"/>
  <c r="J14" i="58"/>
  <c r="AD11" i="58"/>
  <c r="V9" i="58"/>
  <c r="B52" i="58"/>
  <c r="I56" i="58"/>
  <c r="AC53" i="58"/>
  <c r="U51" i="58"/>
  <c r="E47" i="58"/>
  <c r="Y44" i="58"/>
  <c r="Q42" i="58"/>
  <c r="I40" i="58"/>
  <c r="AC37" i="58"/>
  <c r="M33" i="58"/>
  <c r="E31" i="58"/>
  <c r="Y28" i="58"/>
  <c r="Q26" i="58"/>
  <c r="I24" i="58"/>
  <c r="AC21" i="58"/>
  <c r="U19" i="58"/>
  <c r="M17" i="58"/>
  <c r="E15" i="58"/>
  <c r="Y12" i="58"/>
  <c r="Q10" i="58"/>
  <c r="B43" i="58"/>
  <c r="T53" i="58"/>
  <c r="L51" i="58"/>
  <c r="X46" i="58"/>
  <c r="P44" i="58"/>
  <c r="H42" i="58"/>
  <c r="AB39" i="58"/>
  <c r="T37" i="58"/>
  <c r="D33" i="58"/>
  <c r="X30" i="58"/>
  <c r="P28" i="58"/>
  <c r="H26" i="58"/>
  <c r="AB23" i="58"/>
  <c r="T21" i="58"/>
  <c r="L19" i="58"/>
  <c r="D17" i="58"/>
  <c r="X14" i="58"/>
  <c r="P12" i="58"/>
  <c r="H10" i="58"/>
  <c r="C52" i="58"/>
  <c r="B42" i="58"/>
  <c r="S53" i="58"/>
  <c r="K51" i="58"/>
  <c r="W46" i="58"/>
  <c r="O44" i="58"/>
  <c r="G42" i="58"/>
  <c r="AA39" i="58"/>
  <c r="S37" i="58"/>
  <c r="C33" i="58"/>
  <c r="W30" i="58"/>
  <c r="O28" i="58"/>
  <c r="G26" i="58"/>
  <c r="AA23" i="58"/>
  <c r="S21" i="58"/>
  <c r="K19" i="58"/>
  <c r="C17" i="58"/>
  <c r="W14" i="58"/>
  <c r="O12" i="58"/>
  <c r="G10" i="58"/>
  <c r="AA20" i="58"/>
  <c r="V56" i="58"/>
  <c r="N54" i="58"/>
  <c r="F52" i="58"/>
  <c r="R47" i="58"/>
  <c r="AD42" i="58"/>
  <c r="V40" i="58"/>
  <c r="N38" i="58"/>
  <c r="F36" i="58"/>
  <c r="Z33" i="58"/>
  <c r="R31" i="58"/>
  <c r="J29" i="58"/>
  <c r="AD26" i="58"/>
  <c r="V24" i="58"/>
  <c r="N22" i="58"/>
  <c r="F20" i="58"/>
  <c r="Z17" i="58"/>
  <c r="R15" i="58"/>
  <c r="J13" i="58"/>
  <c r="AD10" i="58"/>
  <c r="AC56" i="58"/>
  <c r="U54" i="58"/>
  <c r="M52" i="58"/>
  <c r="E50" i="58"/>
  <c r="Y47" i="58"/>
  <c r="I43" i="58"/>
  <c r="AC40" i="58"/>
  <c r="U38" i="58"/>
  <c r="M36" i="58"/>
  <c r="E34" i="58"/>
  <c r="Y31" i="58"/>
  <c r="Q29" i="58"/>
  <c r="I27" i="58"/>
  <c r="AC24" i="58"/>
  <c r="U22" i="58"/>
  <c r="M20" i="58"/>
  <c r="E18" i="58"/>
  <c r="Y15" i="58"/>
  <c r="Q13" i="58"/>
  <c r="I11" i="58"/>
  <c r="AB56" i="58"/>
  <c r="X53" i="58"/>
  <c r="T50" i="58"/>
  <c r="P47" i="58"/>
  <c r="L44" i="58"/>
  <c r="AB40" i="58"/>
  <c r="X37" i="58"/>
  <c r="T34" i="58"/>
  <c r="P31" i="58"/>
  <c r="L28" i="58"/>
  <c r="AB24" i="58"/>
  <c r="X21" i="58"/>
  <c r="T18" i="58"/>
  <c r="P15" i="58"/>
  <c r="L12" i="58"/>
  <c r="B21" i="58"/>
  <c r="D14" i="58"/>
  <c r="V27" i="58"/>
  <c r="N9" i="58"/>
  <c r="B44" i="58"/>
  <c r="AC39" i="58"/>
  <c r="U21" i="58"/>
  <c r="L53" i="58"/>
  <c r="X16" i="58"/>
  <c r="W48" i="58"/>
  <c r="O30" i="58"/>
  <c r="G12" i="58"/>
  <c r="Z51" i="58"/>
  <c r="R33" i="58"/>
  <c r="J15" i="58"/>
  <c r="M54" i="58"/>
  <c r="E36" i="58"/>
  <c r="Y17" i="58"/>
  <c r="AB46" i="58"/>
  <c r="P21" i="58"/>
  <c r="X43" i="58"/>
  <c r="AC23" i="58"/>
  <c r="C51" i="58"/>
  <c r="E20" i="58"/>
  <c r="V43" i="58"/>
  <c r="U37" i="58"/>
  <c r="M19" i="58"/>
  <c r="D51" i="58"/>
  <c r="X32" i="58"/>
  <c r="P14" i="58"/>
  <c r="O46" i="58"/>
  <c r="G28" i="58"/>
  <c r="AA9" i="58"/>
  <c r="J31" i="58"/>
  <c r="AD12" i="58"/>
  <c r="E52" i="58"/>
  <c r="Y33" i="58"/>
  <c r="Q15" i="58"/>
  <c r="L18" i="58"/>
  <c r="D19" i="58"/>
  <c r="U56" i="58"/>
  <c r="N41" i="58"/>
  <c r="F23" i="58"/>
  <c r="U53" i="58"/>
  <c r="E17" i="58"/>
  <c r="X48" i="58"/>
  <c r="P30" i="58"/>
  <c r="H12" i="58"/>
  <c r="G44" i="58"/>
  <c r="J47" i="58"/>
  <c r="AD28" i="58"/>
  <c r="V10" i="58"/>
  <c r="Q31" i="58"/>
  <c r="I13" i="58"/>
  <c r="T40" i="58"/>
  <c r="AB14" i="58"/>
  <c r="X11" i="58"/>
  <c r="I42" i="58"/>
  <c r="L37" i="58"/>
  <c r="O14" i="58"/>
  <c r="L50" i="58"/>
  <c r="F39" i="58"/>
  <c r="Z20" i="58"/>
  <c r="M51" i="58"/>
  <c r="E33" i="58"/>
  <c r="Y14" i="58"/>
  <c r="P46" i="58"/>
  <c r="H28" i="58"/>
  <c r="AB9" i="58"/>
  <c r="AA44" i="58"/>
  <c r="AA41" i="58"/>
  <c r="S23" i="58"/>
  <c r="AD44" i="58"/>
  <c r="V26" i="58"/>
  <c r="Q47" i="58"/>
  <c r="I29" i="58"/>
  <c r="AC10" i="58"/>
  <c r="P37" i="58"/>
  <c r="F54" i="58"/>
  <c r="M38" i="58"/>
  <c r="T24" i="58"/>
  <c r="Z36" i="58"/>
  <c r="R18" i="58"/>
  <c r="Y30" i="58"/>
  <c r="Q12" i="58"/>
  <c r="H44" i="58"/>
  <c r="B34" i="58"/>
  <c r="S39" i="58"/>
  <c r="K21" i="58"/>
  <c r="V42" i="58"/>
  <c r="N24" i="58"/>
  <c r="AC26" i="58"/>
  <c r="L34" i="58"/>
  <c r="V11" i="58"/>
  <c r="R34" i="58"/>
  <c r="J16" i="58"/>
  <c r="Y46" i="58"/>
  <c r="Q28" i="58"/>
  <c r="I10" i="58"/>
  <c r="AB41" i="58"/>
  <c r="T23" i="58"/>
  <c r="K37" i="58"/>
  <c r="C19" i="58"/>
  <c r="B9" i="58"/>
  <c r="N40" i="58"/>
  <c r="F22" i="58"/>
  <c r="AC42" i="58"/>
  <c r="U24" i="58"/>
  <c r="T56" i="58"/>
  <c r="AB30" i="58"/>
  <c r="W32" i="58"/>
  <c r="R17" i="58"/>
  <c r="J32" i="58"/>
  <c r="AD13" i="58"/>
  <c r="Q44" i="58"/>
  <c r="I26" i="58"/>
  <c r="T39" i="58"/>
  <c r="L21" i="58"/>
  <c r="K53" i="58"/>
  <c r="W16" i="58"/>
  <c r="N56" i="58"/>
  <c r="F38" i="58"/>
  <c r="Z19" i="58"/>
  <c r="U40" i="58"/>
  <c r="M22" i="58"/>
  <c r="P53" i="58"/>
  <c r="X27" i="58"/>
  <c r="AD29" i="58"/>
  <c r="B6" i="19"/>
  <c r="B2" i="19"/>
  <c r="D7" i="19"/>
  <c r="D6" i="19" l="1"/>
  <c r="D2" i="19"/>
  <c r="X34" i="16"/>
  <c r="E7" i="19"/>
  <c r="E2" i="19" l="1"/>
  <c r="X35" i="16"/>
  <c r="F7" i="19"/>
  <c r="E6" i="19"/>
  <c r="F2" i="19" l="1"/>
  <c r="W37" i="16"/>
  <c r="X36" i="16"/>
  <c r="F6" i="19"/>
  <c r="G7" i="19"/>
  <c r="Q19" i="30"/>
  <c r="W56" i="30"/>
  <c r="M29" i="30"/>
  <c r="Y13" i="30"/>
  <c r="V16" i="30"/>
  <c r="V18" i="30"/>
  <c r="V12" i="30"/>
  <c r="X17" i="30"/>
  <c r="E37" i="30"/>
  <c r="AD19" i="30"/>
  <c r="AC37" i="30"/>
  <c r="X29" i="30"/>
  <c r="Y12" i="30"/>
  <c r="W26" i="30"/>
  <c r="AF37" i="62"/>
  <c r="O29" i="30"/>
  <c r="T29" i="30"/>
  <c r="Y18" i="30"/>
  <c r="AG29" i="30"/>
  <c r="S37" i="30"/>
  <c r="W12" i="30"/>
  <c r="Y50" i="30"/>
  <c r="W50" i="30"/>
  <c r="AB19" i="30"/>
  <c r="D19" i="30"/>
  <c r="T19" i="30"/>
  <c r="V11" i="30"/>
  <c r="E19" i="30"/>
  <c r="T37" i="30"/>
  <c r="Y27" i="30"/>
  <c r="AF19" i="30"/>
  <c r="Y26" i="30"/>
  <c r="Q29" i="30"/>
  <c r="AG37" i="62"/>
  <c r="V37" i="30"/>
  <c r="B19" i="30"/>
  <c r="D37" i="30"/>
  <c r="AG37" i="30"/>
  <c r="U29" i="30"/>
  <c r="Y10" i="30"/>
  <c r="AD29" i="30"/>
  <c r="AA37" i="30"/>
  <c r="AB29" i="30"/>
  <c r="AE37" i="30"/>
  <c r="B37" i="30"/>
  <c r="P19" i="30"/>
  <c r="W29" i="30"/>
  <c r="Y16" i="30"/>
  <c r="C19" i="30"/>
  <c r="AC29" i="30"/>
  <c r="Y11" i="30"/>
  <c r="W27" i="30"/>
  <c r="W11" i="30"/>
  <c r="X18" i="30"/>
  <c r="Y17" i="30"/>
  <c r="J29" i="30"/>
  <c r="G29" i="30"/>
  <c r="S19" i="30"/>
  <c r="V9" i="30"/>
  <c r="X15" i="30"/>
  <c r="J37" i="30"/>
  <c r="D29" i="30"/>
  <c r="W19" i="30"/>
  <c r="X10" i="30"/>
  <c r="X13" i="30"/>
  <c r="W14" i="30"/>
  <c r="AD37" i="30"/>
  <c r="W17" i="30"/>
  <c r="AE29" i="30"/>
  <c r="K19" i="30"/>
  <c r="C37" i="30"/>
  <c r="P29" i="30"/>
  <c r="N29" i="30"/>
  <c r="Z19" i="30"/>
  <c r="L37" i="30"/>
  <c r="J19" i="30"/>
  <c r="W16" i="30"/>
  <c r="I37" i="30"/>
  <c r="V29" i="30"/>
  <c r="L29" i="30"/>
  <c r="X37" i="30"/>
  <c r="AA19" i="30"/>
  <c r="G37" i="30"/>
  <c r="AA29" i="30"/>
  <c r="N19" i="30"/>
  <c r="Y19" i="30"/>
  <c r="M19" i="30"/>
  <c r="V19" i="30"/>
  <c r="X12" i="30"/>
  <c r="AF19" i="62"/>
  <c r="W10" i="30"/>
  <c r="Y37" i="30"/>
  <c r="AC19" i="30"/>
  <c r="Y9" i="30"/>
  <c r="U19" i="30"/>
  <c r="AG19" i="30"/>
  <c r="AF29" i="62"/>
  <c r="I29" i="30"/>
  <c r="W9" i="30"/>
  <c r="C29" i="30"/>
  <c r="G19" i="30"/>
  <c r="H19" i="30"/>
  <c r="X14" i="30"/>
  <c r="I19" i="30"/>
  <c r="X50" i="30"/>
  <c r="P37" i="30"/>
  <c r="AG19" i="62"/>
  <c r="X9" i="30"/>
  <c r="Y36" i="30"/>
  <c r="Z29" i="30"/>
  <c r="R29" i="30"/>
  <c r="X36" i="30"/>
  <c r="V15" i="30"/>
  <c r="X26" i="30"/>
  <c r="E29" i="30"/>
  <c r="K29" i="30"/>
  <c r="AF29" i="30"/>
  <c r="X56" i="30"/>
  <c r="O37" i="30"/>
  <c r="X46" i="30"/>
  <c r="X28" i="30"/>
  <c r="K37" i="30"/>
  <c r="W46" i="30"/>
  <c r="AG29" i="62"/>
  <c r="X27" i="30"/>
  <c r="Y28" i="30"/>
  <c r="H37" i="30"/>
  <c r="V14" i="30"/>
  <c r="W18" i="30"/>
  <c r="R19" i="30"/>
  <c r="O19" i="30"/>
  <c r="X11" i="30"/>
  <c r="AE19" i="30"/>
  <c r="W37" i="30"/>
  <c r="R37" i="30"/>
  <c r="Y14" i="30"/>
  <c r="Y56" i="30"/>
  <c r="W15" i="30"/>
  <c r="Y15" i="30"/>
  <c r="N37" i="30"/>
  <c r="Z37" i="30"/>
  <c r="F37" i="30"/>
  <c r="L19" i="30"/>
  <c r="W13" i="30"/>
  <c r="W28" i="30"/>
  <c r="V13" i="30"/>
  <c r="M37" i="30"/>
  <c r="B29" i="30"/>
  <c r="F19" i="30"/>
  <c r="F29" i="30"/>
  <c r="V17" i="30"/>
  <c r="U37" i="30"/>
  <c r="AB37" i="30"/>
  <c r="Y46" i="30"/>
  <c r="S29" i="30"/>
  <c r="X16" i="30"/>
  <c r="V10" i="30"/>
  <c r="H29" i="30"/>
  <c r="W36" i="30"/>
  <c r="X19" i="30"/>
  <c r="AF37" i="30"/>
  <c r="Y29" i="30"/>
  <c r="Q37" i="30"/>
  <c r="AM29" i="30" l="1"/>
  <c r="AS29" i="30"/>
  <c r="AM19" i="30"/>
  <c r="G2" i="19"/>
  <c r="W38" i="16"/>
  <c r="X37" i="16"/>
  <c r="G6" i="19"/>
  <c r="H7" i="19"/>
  <c r="H2" i="19" l="1"/>
  <c r="W39" i="16"/>
  <c r="X38" i="16"/>
  <c r="I7" i="19"/>
  <c r="H6" i="19"/>
  <c r="I2" i="19" l="1"/>
  <c r="W40" i="16"/>
  <c r="X39" i="16"/>
  <c r="J7" i="19"/>
  <c r="I6" i="19"/>
  <c r="J2" i="19" l="1"/>
  <c r="W41" i="16"/>
  <c r="X40" i="16"/>
  <c r="K7" i="19"/>
  <c r="J6" i="19"/>
  <c r="K2" i="19" l="1"/>
  <c r="W42" i="16"/>
  <c r="X41" i="16"/>
  <c r="L7" i="19"/>
  <c r="K6" i="19"/>
  <c r="L2" i="19" l="1"/>
  <c r="W43" i="16"/>
  <c r="X42" i="16"/>
  <c r="M7" i="19"/>
  <c r="L6" i="19"/>
  <c r="AH14" i="43" l="1"/>
  <c r="AH36" i="43"/>
  <c r="AH13" i="43"/>
  <c r="AH11" i="43"/>
  <c r="AH26" i="43"/>
  <c r="AH28" i="43"/>
  <c r="AH10" i="43"/>
  <c r="AH27" i="43"/>
  <c r="AH12" i="43"/>
  <c r="M2" i="19"/>
  <c r="W44" i="16"/>
  <c r="X43" i="16"/>
  <c r="N7" i="19"/>
  <c r="M6" i="19"/>
  <c r="N2" i="19" l="1"/>
  <c r="W45" i="16"/>
  <c r="X44" i="16"/>
  <c r="O7" i="19"/>
  <c r="N6" i="19"/>
  <c r="O2" i="19" l="1"/>
  <c r="W46" i="16"/>
  <c r="X45" i="16"/>
  <c r="P7" i="19"/>
  <c r="O6" i="19"/>
  <c r="P2" i="19" l="1"/>
  <c r="W47" i="16"/>
  <c r="X46" i="16"/>
  <c r="P6" i="19"/>
  <c r="Q7" i="19"/>
  <c r="Q2" i="19" l="1"/>
  <c r="W48" i="16"/>
  <c r="X47" i="16"/>
  <c r="R7" i="19"/>
  <c r="Q6" i="19"/>
  <c r="R2" i="19" l="1"/>
  <c r="W49" i="16"/>
  <c r="X48" i="16"/>
  <c r="R6" i="19"/>
  <c r="S7" i="19"/>
  <c r="S2" i="19" l="1"/>
  <c r="W50" i="16"/>
  <c r="X49" i="16"/>
  <c r="T7" i="19"/>
  <c r="S6" i="19"/>
  <c r="T2" i="19" l="1"/>
  <c r="W51" i="16"/>
  <c r="X50" i="16"/>
  <c r="T6" i="19"/>
  <c r="U7" i="19"/>
  <c r="U2" i="19" l="1"/>
  <c r="W52" i="16"/>
  <c r="X51" i="16"/>
  <c r="U6" i="19"/>
  <c r="V7" i="19"/>
  <c r="V2" i="19" l="1"/>
  <c r="W53" i="16"/>
  <c r="X52" i="16"/>
  <c r="W7" i="19"/>
  <c r="V6" i="19"/>
  <c r="W2" i="19" l="1"/>
  <c r="W54" i="16"/>
  <c r="X53" i="16"/>
  <c r="X7" i="19"/>
  <c r="W6" i="19"/>
  <c r="X2" i="19" l="1"/>
  <c r="W55" i="16"/>
  <c r="X54" i="16"/>
  <c r="Y7" i="19"/>
  <c r="X6" i="19"/>
  <c r="Y2" i="19" l="1"/>
  <c r="W56" i="16"/>
  <c r="X55" i="16"/>
  <c r="Y6" i="19"/>
  <c r="Z7" i="19"/>
  <c r="Z2" i="19" l="1"/>
  <c r="W57" i="16"/>
  <c r="X56" i="16"/>
  <c r="AA7" i="19"/>
  <c r="Z6" i="19"/>
  <c r="AA2" i="19" l="1"/>
  <c r="W58" i="16"/>
  <c r="X57" i="16"/>
  <c r="AB7" i="19"/>
  <c r="AA6" i="19"/>
  <c r="AB2" i="19" l="1"/>
  <c r="W59" i="16"/>
  <c r="X58" i="16"/>
  <c r="AC7" i="19"/>
  <c r="AB6" i="19"/>
  <c r="AC2" i="19" l="1"/>
  <c r="W60" i="16"/>
  <c r="X59" i="16"/>
  <c r="AD7" i="19"/>
  <c r="AC6" i="19"/>
  <c r="AD2" i="19" l="1"/>
  <c r="W61" i="16"/>
  <c r="X60" i="16"/>
  <c r="AD6" i="19"/>
  <c r="W62" i="16" l="1"/>
  <c r="X61" i="16"/>
  <c r="W63" i="16" l="1"/>
  <c r="X62" i="16"/>
  <c r="W64" i="16" l="1"/>
  <c r="X63" i="16"/>
  <c r="W65" i="16" l="1"/>
  <c r="X64" i="16"/>
  <c r="W66" i="16" l="1"/>
  <c r="X65" i="16"/>
  <c r="W67" i="16" l="1"/>
  <c r="X66" i="16"/>
  <c r="W68" i="16" l="1"/>
  <c r="X67" i="16"/>
  <c r="AC17" i="30"/>
  <c r="V56" i="30"/>
  <c r="AE28" i="30"/>
  <c r="AF46" i="30"/>
  <c r="I26" i="30"/>
  <c r="AF18" i="62"/>
  <c r="M9" i="30"/>
  <c r="I13" i="30"/>
  <c r="H50" i="30"/>
  <c r="F17" i="30"/>
  <c r="E11" i="30"/>
  <c r="AG28" i="30"/>
  <c r="AE15" i="30"/>
  <c r="AC10" i="30"/>
  <c r="F10" i="30"/>
  <c r="E27" i="30"/>
  <c r="L26" i="30"/>
  <c r="G14" i="30"/>
  <c r="N17" i="30"/>
  <c r="AA9" i="30"/>
  <c r="P16" i="30"/>
  <c r="C16" i="30"/>
  <c r="AA50" i="30"/>
  <c r="I18" i="30"/>
  <c r="Q9" i="30"/>
  <c r="AF13" i="62"/>
  <c r="B18" i="30"/>
  <c r="M13" i="30"/>
  <c r="F16" i="30"/>
  <c r="AG14" i="62"/>
  <c r="K16" i="30"/>
  <c r="AG27" i="30"/>
  <c r="AC26" i="30"/>
  <c r="U12" i="30"/>
  <c r="AC56" i="30"/>
  <c r="AF16" i="62"/>
  <c r="Q17" i="30"/>
  <c r="AF17" i="62"/>
  <c r="AE14" i="30"/>
  <c r="AE9" i="30"/>
  <c r="F13" i="30"/>
  <c r="K13" i="30"/>
  <c r="Z28" i="30"/>
  <c r="U56" i="30"/>
  <c r="G15" i="30"/>
  <c r="AD9" i="30"/>
  <c r="AF26" i="30"/>
  <c r="P9" i="30"/>
  <c r="G9" i="30"/>
  <c r="AF56" i="62"/>
  <c r="O14" i="30"/>
  <c r="J27" i="30"/>
  <c r="D29" i="62"/>
  <c r="G18" i="30"/>
  <c r="K50" i="30"/>
  <c r="J26" i="30"/>
  <c r="I46" i="30"/>
  <c r="F15" i="30"/>
  <c r="AF36" i="62"/>
  <c r="C15" i="30"/>
  <c r="K10" i="30"/>
  <c r="AG17" i="62"/>
  <c r="M12" i="30"/>
  <c r="S10" i="30"/>
  <c r="Z16" i="30"/>
  <c r="P50" i="30"/>
  <c r="H15" i="30"/>
  <c r="T15" i="30"/>
  <c r="R13" i="30"/>
  <c r="O27" i="30"/>
  <c r="AE36" i="30"/>
  <c r="E16" i="30"/>
  <c r="L56" i="30"/>
  <c r="AF16" i="30"/>
  <c r="U16" i="30"/>
  <c r="AE50" i="30"/>
  <c r="P12" i="30"/>
  <c r="C28" i="30"/>
  <c r="T16" i="30"/>
  <c r="AG10" i="30"/>
  <c r="J56" i="30"/>
  <c r="L17" i="30"/>
  <c r="P11" i="30"/>
  <c r="AB46" i="30"/>
  <c r="H10" i="30"/>
  <c r="R15" i="30"/>
  <c r="O12" i="30"/>
  <c r="C18" i="30"/>
  <c r="L28" i="30"/>
  <c r="AB13" i="30"/>
  <c r="R12" i="30"/>
  <c r="Q15" i="30"/>
  <c r="O17" i="30"/>
  <c r="R18" i="30"/>
  <c r="S12" i="30"/>
  <c r="AB18" i="30"/>
  <c r="AF15" i="30"/>
  <c r="E9" i="30"/>
  <c r="AG15" i="62"/>
  <c r="R50" i="30"/>
  <c r="C14" i="30"/>
  <c r="G28" i="30"/>
  <c r="Q36" i="30"/>
  <c r="Z15" i="30"/>
  <c r="S46" i="30"/>
  <c r="S50" i="30"/>
  <c r="H36" i="30"/>
  <c r="AC18" i="30"/>
  <c r="O16" i="30"/>
  <c r="AG26" i="30"/>
  <c r="T50" i="30"/>
  <c r="D28" i="30"/>
  <c r="K27" i="30"/>
  <c r="D13" i="30"/>
  <c r="T26" i="30"/>
  <c r="P56" i="30"/>
  <c r="AB27" i="30"/>
  <c r="T56" i="30"/>
  <c r="D16" i="30"/>
  <c r="AG11" i="30"/>
  <c r="L15" i="30"/>
  <c r="AG13" i="62"/>
  <c r="AE46" i="30"/>
  <c r="Q27" i="30"/>
  <c r="P13" i="30"/>
  <c r="B13" i="30"/>
  <c r="J28" i="30"/>
  <c r="F28" i="30"/>
  <c r="AF10" i="30"/>
  <c r="Z46" i="30"/>
  <c r="M28" i="30"/>
  <c r="AD10" i="30"/>
  <c r="G36" i="30"/>
  <c r="N50" i="30"/>
  <c r="AE56" i="30"/>
  <c r="AF11" i="30"/>
  <c r="B15" i="30"/>
  <c r="S9" i="30"/>
  <c r="AF13" i="30"/>
  <c r="I27" i="30"/>
  <c r="U17" i="30"/>
  <c r="AG36" i="30"/>
  <c r="AA27" i="30"/>
  <c r="K9" i="30"/>
  <c r="J50" i="30"/>
  <c r="AF28" i="30"/>
  <c r="AG10" i="62"/>
  <c r="AG50" i="30"/>
  <c r="AE26" i="30"/>
  <c r="K15" i="30"/>
  <c r="P26" i="30"/>
  <c r="M50" i="30"/>
  <c r="R10" i="30"/>
  <c r="Q13" i="30"/>
  <c r="S17" i="30"/>
  <c r="AC29" i="62"/>
  <c r="AF14" i="30"/>
  <c r="AE12" i="30"/>
  <c r="AD15" i="30"/>
  <c r="B16" i="30"/>
  <c r="N27" i="30"/>
  <c r="G11" i="30"/>
  <c r="G12" i="30"/>
  <c r="V28" i="30"/>
  <c r="J13" i="30"/>
  <c r="AD13" i="30"/>
  <c r="N18" i="30"/>
  <c r="J10" i="30"/>
  <c r="U26" i="30"/>
  <c r="AB28" i="30"/>
  <c r="P10" i="30"/>
  <c r="AC28" i="30"/>
  <c r="M26" i="30"/>
  <c r="F50" i="30"/>
  <c r="Q28" i="30"/>
  <c r="E17" i="30"/>
  <c r="C2" i="30"/>
  <c r="J18" i="30"/>
  <c r="Q18" i="30"/>
  <c r="K11" i="30"/>
  <c r="I37" i="62"/>
  <c r="S18" i="30"/>
  <c r="F11" i="30"/>
  <c r="M11" i="30"/>
  <c r="AA11" i="30"/>
  <c r="S15" i="30"/>
  <c r="AD11" i="30"/>
  <c r="L18" i="30"/>
  <c r="U15" i="30"/>
  <c r="AF12" i="62"/>
  <c r="O37" i="62"/>
  <c r="AD26" i="30"/>
  <c r="Y56" i="62"/>
  <c r="D10" i="30"/>
  <c r="N13" i="30"/>
  <c r="D15" i="30"/>
  <c r="H11" i="30"/>
  <c r="L27" i="30"/>
  <c r="AE17" i="30"/>
  <c r="Z56" i="30"/>
  <c r="AD12" i="30"/>
  <c r="K28" i="30"/>
  <c r="AC50" i="30"/>
  <c r="Z18" i="30"/>
  <c r="AF17" i="30"/>
  <c r="AF14" i="62"/>
  <c r="B11" i="30"/>
  <c r="AG50" i="62"/>
  <c r="W15" i="62"/>
  <c r="Z13" i="30"/>
  <c r="U29" i="62"/>
  <c r="O50" i="30"/>
  <c r="I36" i="30"/>
  <c r="T17" i="30"/>
  <c r="O11" i="30"/>
  <c r="AG46" i="62"/>
  <c r="S56" i="30"/>
  <c r="R9" i="30"/>
  <c r="B26" i="30"/>
  <c r="T27" i="30"/>
  <c r="U9" i="30"/>
  <c r="J15" i="30"/>
  <c r="AB26" i="30"/>
  <c r="AB50" i="30"/>
  <c r="AA26" i="30"/>
  <c r="AG12" i="62"/>
  <c r="V46" i="30"/>
  <c r="E12" i="30"/>
  <c r="AF18" i="30"/>
  <c r="M16" i="30"/>
  <c r="AG26" i="62"/>
  <c r="F14" i="30"/>
  <c r="K14" i="30"/>
  <c r="K36" i="30"/>
  <c r="O36" i="30"/>
  <c r="AF46" i="62"/>
  <c r="C26" i="30"/>
  <c r="C56" i="30"/>
  <c r="N12" i="30"/>
  <c r="I17" i="30"/>
  <c r="E13" i="30"/>
  <c r="K17" i="30"/>
  <c r="AD46" i="30"/>
  <c r="AA28" i="30"/>
  <c r="Z14" i="30"/>
  <c r="E15" i="30"/>
  <c r="H46" i="30"/>
  <c r="L50" i="30"/>
  <c r="G13" i="30"/>
  <c r="AG9" i="30"/>
  <c r="AF10" i="62"/>
  <c r="L13" i="30"/>
  <c r="AA46" i="30"/>
  <c r="C3" i="62"/>
  <c r="AF9" i="30"/>
  <c r="U27" i="30"/>
  <c r="U18" i="30"/>
  <c r="J14" i="30"/>
  <c r="AF15" i="62"/>
  <c r="AB17" i="30"/>
  <c r="Y14" i="62"/>
  <c r="N9" i="30"/>
  <c r="AB56" i="30"/>
  <c r="AD16" i="30"/>
  <c r="D46" i="30"/>
  <c r="D26" i="30"/>
  <c r="AG28" i="62"/>
  <c r="M10" i="30"/>
  <c r="S11" i="30"/>
  <c r="M17" i="30"/>
  <c r="AF27" i="30"/>
  <c r="R56" i="30"/>
  <c r="O56" i="30"/>
  <c r="C10" i="30"/>
  <c r="AC27" i="30"/>
  <c r="T11" i="30"/>
  <c r="AD28" i="30"/>
  <c r="D18" i="30"/>
  <c r="H26" i="30"/>
  <c r="G17" i="30"/>
  <c r="AF9" i="62"/>
  <c r="K26" i="30"/>
  <c r="E14" i="30"/>
  <c r="AA10" i="30"/>
  <c r="F36" i="30"/>
  <c r="G46" i="30"/>
  <c r="AG11" i="62"/>
  <c r="Z50" i="30"/>
  <c r="AG14" i="30"/>
  <c r="E26" i="30"/>
  <c r="P17" i="30"/>
  <c r="AC9" i="30"/>
  <c r="D36" i="30"/>
  <c r="J11" i="30"/>
  <c r="R46" i="30"/>
  <c r="E50" i="30"/>
  <c r="D17" i="30"/>
  <c r="AG46" i="30"/>
  <c r="C36" i="30"/>
  <c r="V27" i="30"/>
  <c r="S13" i="30"/>
  <c r="AC12" i="30"/>
  <c r="N36" i="30"/>
  <c r="M15" i="30"/>
  <c r="I9" i="30"/>
  <c r="L9" i="30"/>
  <c r="S28" i="30"/>
  <c r="S14" i="30"/>
  <c r="AF36" i="30"/>
  <c r="H28" i="30"/>
  <c r="T46" i="30"/>
  <c r="AA13" i="30"/>
  <c r="B46" i="30"/>
  <c r="U10" i="30"/>
  <c r="C17" i="30"/>
  <c r="J12" i="30"/>
  <c r="H14" i="30"/>
  <c r="AE16" i="30"/>
  <c r="F27" i="30"/>
  <c r="J9" i="30"/>
  <c r="U13" i="30"/>
  <c r="N14" i="30"/>
  <c r="T10" i="30"/>
  <c r="L36" i="30"/>
  <c r="AE27" i="30"/>
  <c r="AG56" i="30"/>
  <c r="I12" i="30"/>
  <c r="S27" i="30"/>
  <c r="I11" i="30"/>
  <c r="M27" i="30"/>
  <c r="AC13" i="30"/>
  <c r="T14" i="30"/>
  <c r="Z9" i="30"/>
  <c r="E18" i="30"/>
  <c r="Y46" i="62"/>
  <c r="C9" i="30"/>
  <c r="J46" i="30"/>
  <c r="AG18" i="30"/>
  <c r="D50" i="30"/>
  <c r="R27" i="30"/>
  <c r="AB11" i="30"/>
  <c r="AA56" i="30"/>
  <c r="AD27" i="30"/>
  <c r="AG27" i="62"/>
  <c r="AE19" i="62"/>
  <c r="H19" i="62"/>
  <c r="F12" i="30"/>
  <c r="AB15" i="30"/>
  <c r="X26" i="62"/>
  <c r="S26" i="30"/>
  <c r="AD18" i="30"/>
  <c r="K46" i="30"/>
  <c r="AF56" i="30"/>
  <c r="C50" i="30"/>
  <c r="D27" i="30"/>
  <c r="M18" i="30"/>
  <c r="P18" i="30"/>
  <c r="Z10" i="30"/>
  <c r="F18" i="30"/>
  <c r="C27" i="30"/>
  <c r="J16" i="30"/>
  <c r="AG56" i="62"/>
  <c r="AE13" i="30"/>
  <c r="AG16" i="62"/>
  <c r="T36" i="30"/>
  <c r="AF12" i="30"/>
  <c r="AD14" i="30"/>
  <c r="T13" i="30"/>
  <c r="AF50" i="30"/>
  <c r="I16" i="30"/>
  <c r="AF28" i="62"/>
  <c r="Z27" i="30"/>
  <c r="H16" i="30"/>
  <c r="AG13" i="30"/>
  <c r="B17" i="30"/>
  <c r="U28" i="30"/>
  <c r="D56" i="30"/>
  <c r="F46" i="30"/>
  <c r="G27" i="30"/>
  <c r="Q56" i="30"/>
  <c r="AB9" i="30"/>
  <c r="Q12" i="30"/>
  <c r="E46" i="30"/>
  <c r="S19" i="62"/>
  <c r="Q14" i="30"/>
  <c r="O15" i="30"/>
  <c r="I50" i="30"/>
  <c r="P36" i="30"/>
  <c r="O10" i="30"/>
  <c r="R11" i="30"/>
  <c r="AB10" i="30"/>
  <c r="E28" i="30"/>
  <c r="Q46" i="30"/>
  <c r="Z12" i="30"/>
  <c r="AG9" i="62"/>
  <c r="H17" i="30"/>
  <c r="R36" i="30"/>
  <c r="U19" i="62"/>
  <c r="N16" i="30"/>
  <c r="U46" i="30"/>
  <c r="W10" i="62"/>
  <c r="U14" i="30"/>
  <c r="H9" i="30"/>
  <c r="P28" i="30"/>
  <c r="H37" i="62"/>
  <c r="AF11" i="62"/>
  <c r="Y9" i="62"/>
  <c r="Y16" i="62"/>
  <c r="L37" i="62"/>
  <c r="S37" i="62"/>
  <c r="E56" i="30"/>
  <c r="G19" i="62"/>
  <c r="Y18" i="62"/>
  <c r="E36" i="30"/>
  <c r="Z37" i="62"/>
  <c r="C2" i="62"/>
  <c r="N46" i="30"/>
  <c r="AE18" i="30"/>
  <c r="M36" i="30"/>
  <c r="R19" i="62"/>
  <c r="D19" i="62"/>
  <c r="L29" i="62"/>
  <c r="T28" i="30"/>
  <c r="Z26" i="30"/>
  <c r="T18" i="30"/>
  <c r="W26" i="62"/>
  <c r="I56" i="30"/>
  <c r="W17" i="62"/>
  <c r="AF26" i="62"/>
  <c r="C12" i="30"/>
  <c r="O19" i="62"/>
  <c r="V29" i="62"/>
  <c r="Y15" i="62"/>
  <c r="N56" i="30"/>
  <c r="Z36" i="30"/>
  <c r="V26" i="30"/>
  <c r="X56" i="62"/>
  <c r="Q16" i="30"/>
  <c r="AD36" i="30"/>
  <c r="V36" i="30"/>
  <c r="Q11" i="30"/>
  <c r="F19" i="62"/>
  <c r="W37" i="62"/>
  <c r="D12" i="30"/>
  <c r="R17" i="30"/>
  <c r="J19" i="62"/>
  <c r="T37" i="62"/>
  <c r="G50" i="30"/>
  <c r="AE11" i="30"/>
  <c r="H12" i="30"/>
  <c r="AG18" i="62"/>
  <c r="Q19" i="62"/>
  <c r="Y36" i="62"/>
  <c r="Q10" i="30"/>
  <c r="H27" i="30"/>
  <c r="O46" i="30"/>
  <c r="X19" i="62"/>
  <c r="M37" i="62"/>
  <c r="N11" i="30"/>
  <c r="G16" i="30"/>
  <c r="N29" i="62"/>
  <c r="AA19" i="62"/>
  <c r="AC16" i="30"/>
  <c r="AB36" i="30"/>
  <c r="X50" i="62"/>
  <c r="U37" i="62"/>
  <c r="I14" i="30"/>
  <c r="P37" i="62"/>
  <c r="Z29" i="62"/>
  <c r="W27" i="62"/>
  <c r="N28" i="30"/>
  <c r="L11" i="30"/>
  <c r="W11" i="62"/>
  <c r="F37" i="62"/>
  <c r="X46" i="62"/>
  <c r="W18" i="62"/>
  <c r="B19" i="62"/>
  <c r="L46" i="30"/>
  <c r="X18" i="62"/>
  <c r="AB16" i="30"/>
  <c r="C37" i="62"/>
  <c r="X12" i="62"/>
  <c r="N10" i="30"/>
  <c r="I28" i="30"/>
  <c r="S36" i="30"/>
  <c r="H13" i="30"/>
  <c r="C3" i="30"/>
  <c r="E19" i="62"/>
  <c r="N37" i="62"/>
  <c r="L12" i="30"/>
  <c r="AD37" i="62"/>
  <c r="Y10" i="62"/>
  <c r="X10" i="62"/>
  <c r="I29" i="62"/>
  <c r="V50" i="30"/>
  <c r="Q37" i="62"/>
  <c r="Q50" i="30"/>
  <c r="AB19" i="62"/>
  <c r="P46" i="30"/>
  <c r="B56" i="30"/>
  <c r="H29" i="62"/>
  <c r="Y19" i="62"/>
  <c r="D11" i="30"/>
  <c r="Y27" i="62"/>
  <c r="P14" i="30"/>
  <c r="Z19" i="62"/>
  <c r="AA15" i="30"/>
  <c r="N26" i="30"/>
  <c r="X16" i="62"/>
  <c r="B14" i="30"/>
  <c r="G56" i="30"/>
  <c r="G10" i="30"/>
  <c r="C46" i="30"/>
  <c r="AD17" i="30"/>
  <c r="AD29" i="62"/>
  <c r="C11" i="30"/>
  <c r="C29" i="62"/>
  <c r="X28" i="62"/>
  <c r="E10" i="30"/>
  <c r="AE37" i="62"/>
  <c r="AG36" i="62"/>
  <c r="AF27" i="62"/>
  <c r="W9" i="62"/>
  <c r="W19" i="62"/>
  <c r="Q26" i="30"/>
  <c r="AC11" i="30"/>
  <c r="W16" i="62"/>
  <c r="X36" i="62"/>
  <c r="AG15" i="30"/>
  <c r="I10" i="30"/>
  <c r="Z11" i="30"/>
  <c r="T29" i="62"/>
  <c r="W28" i="62"/>
  <c r="K56" i="30"/>
  <c r="AG16" i="30"/>
  <c r="Y37" i="62"/>
  <c r="W13" i="62"/>
  <c r="O13" i="30"/>
  <c r="AD19" i="62"/>
  <c r="T12" i="30"/>
  <c r="R37" i="62"/>
  <c r="AA37" i="62"/>
  <c r="G37" i="62"/>
  <c r="D14" i="30"/>
  <c r="K18" i="30"/>
  <c r="U11" i="30"/>
  <c r="D9" i="30"/>
  <c r="AF50" i="62"/>
  <c r="K37" i="62"/>
  <c r="E37" i="62"/>
  <c r="S16" i="30"/>
  <c r="M46" i="30"/>
  <c r="H56" i="30"/>
  <c r="D37" i="62"/>
  <c r="W50" i="62"/>
  <c r="B28" i="30"/>
  <c r="R28" i="30"/>
  <c r="N19" i="62"/>
  <c r="B37" i="62"/>
  <c r="U50" i="30"/>
  <c r="Q29" i="62"/>
  <c r="J36" i="30"/>
  <c r="K29" i="62"/>
  <c r="O9" i="30"/>
  <c r="Y12" i="62"/>
  <c r="Y28" i="62"/>
  <c r="W14" i="62"/>
  <c r="O26" i="30"/>
  <c r="AA17" i="30"/>
  <c r="O18" i="30"/>
  <c r="J37" i="62"/>
  <c r="K19" i="62"/>
  <c r="AG17" i="30"/>
  <c r="P27" i="30"/>
  <c r="W56" i="62"/>
  <c r="L16" i="30"/>
  <c r="I15" i="30"/>
  <c r="W29" i="62"/>
  <c r="F26" i="30"/>
  <c r="O29" i="62"/>
  <c r="Y11" i="62"/>
  <c r="R26" i="30"/>
  <c r="AC37" i="62"/>
  <c r="W46" i="62"/>
  <c r="AA18" i="30"/>
  <c r="AE29" i="62"/>
  <c r="AB29" i="62"/>
  <c r="L10" i="30"/>
  <c r="Y26" i="62"/>
  <c r="Y29" i="62"/>
  <c r="B29" i="62"/>
  <c r="P29" i="62"/>
  <c r="AA14" i="30"/>
  <c r="R14" i="30"/>
  <c r="AA12" i="30"/>
  <c r="X37" i="62"/>
  <c r="G29" i="62"/>
  <c r="K12" i="30"/>
  <c r="X14" i="62"/>
  <c r="X27" i="62"/>
  <c r="AC19" i="62"/>
  <c r="AE10" i="30"/>
  <c r="X17" i="62"/>
  <c r="Z17" i="30"/>
  <c r="AC14" i="30"/>
  <c r="Y13" i="62"/>
  <c r="T19" i="62"/>
  <c r="AA16" i="30"/>
  <c r="O28" i="30"/>
  <c r="C13" i="30"/>
  <c r="Y50" i="62"/>
  <c r="W36" i="62"/>
  <c r="I19" i="62"/>
  <c r="B50" i="30"/>
  <c r="T9" i="30"/>
  <c r="B10" i="30"/>
  <c r="F56" i="30"/>
  <c r="X9" i="62"/>
  <c r="V19" i="62"/>
  <c r="B36" i="30"/>
  <c r="X13" i="62"/>
  <c r="AD50" i="30"/>
  <c r="X29" i="62"/>
  <c r="G26" i="30"/>
  <c r="X15" i="62"/>
  <c r="AC46" i="30"/>
  <c r="AA36" i="30"/>
  <c r="F9" i="30"/>
  <c r="L19" i="62"/>
  <c r="P15" i="30"/>
  <c r="R29" i="62"/>
  <c r="AD56" i="30"/>
  <c r="F29" i="62"/>
  <c r="M19" i="62"/>
  <c r="J29" i="62"/>
  <c r="J17" i="30"/>
  <c r="N15" i="30"/>
  <c r="Y17" i="62"/>
  <c r="H18" i="30"/>
  <c r="AB14" i="30"/>
  <c r="L14" i="30"/>
  <c r="AC36" i="30"/>
  <c r="M56" i="30"/>
  <c r="AC15" i="30"/>
  <c r="C19" i="62"/>
  <c r="AA29" i="62"/>
  <c r="AB12" i="30"/>
  <c r="R16" i="30"/>
  <c r="U36" i="30"/>
  <c r="P19" i="62"/>
  <c r="AB37" i="62"/>
  <c r="B27" i="30"/>
  <c r="B12" i="30"/>
  <c r="S29" i="62"/>
  <c r="M14" i="30"/>
  <c r="M29" i="62"/>
  <c r="B9" i="30"/>
  <c r="E29" i="62"/>
  <c r="X11" i="62"/>
  <c r="W12" i="62"/>
  <c r="V37" i="62"/>
  <c r="AG12" i="30"/>
  <c r="AM9" i="30" l="1"/>
  <c r="AP9" i="18" s="1"/>
  <c r="AS9" i="30"/>
  <c r="AS12" i="30"/>
  <c r="AM12" i="30"/>
  <c r="AP12" i="18" s="1"/>
  <c r="AS27" i="30"/>
  <c r="AM27" i="30"/>
  <c r="AP27" i="18" s="1"/>
  <c r="AS36" i="30"/>
  <c r="AM36" i="30"/>
  <c r="AP36" i="18" s="1"/>
  <c r="AS10" i="30"/>
  <c r="AM10" i="30"/>
  <c r="AP10" i="18" s="1"/>
  <c r="AS50" i="30"/>
  <c r="AM50" i="30"/>
  <c r="AP50" i="18" s="1"/>
  <c r="AS29" i="62"/>
  <c r="AM29" i="62"/>
  <c r="AM37" i="62"/>
  <c r="AS37" i="62"/>
  <c r="AS28" i="30"/>
  <c r="AM28" i="30"/>
  <c r="AP28" i="18" s="1"/>
  <c r="AS14" i="30"/>
  <c r="AM14" i="30"/>
  <c r="AP14" i="18" s="1"/>
  <c r="AS56" i="30"/>
  <c r="AM56" i="30"/>
  <c r="AP56" i="18" s="1"/>
  <c r="AM19" i="62"/>
  <c r="AS19" i="62"/>
  <c r="AS17" i="30"/>
  <c r="AM17" i="30"/>
  <c r="AP17" i="18" s="1"/>
  <c r="AH50" i="43"/>
  <c r="AH56" i="43"/>
  <c r="AS46" i="30"/>
  <c r="AM46" i="30"/>
  <c r="AP46" i="18" s="1"/>
  <c r="AS26" i="30"/>
  <c r="AM26" i="30"/>
  <c r="AP26" i="18" s="1"/>
  <c r="AM11" i="30"/>
  <c r="AP11" i="18" s="1"/>
  <c r="AS11" i="30"/>
  <c r="AM16" i="30"/>
  <c r="AP16" i="18" s="1"/>
  <c r="AS16" i="30"/>
  <c r="AM13" i="30"/>
  <c r="AP13" i="18" s="1"/>
  <c r="AM15" i="30"/>
  <c r="AP15" i="18" s="1"/>
  <c r="AS15" i="30"/>
  <c r="AS13" i="30"/>
  <c r="AM18" i="30"/>
  <c r="AP18" i="18" s="1"/>
  <c r="AH46" i="43"/>
  <c r="AP29" i="19"/>
  <c r="W69" i="16"/>
  <c r="X68" i="16"/>
  <c r="W70" i="16" l="1"/>
  <c r="X69" i="16"/>
  <c r="W71" i="16" l="1"/>
  <c r="X70" i="16"/>
  <c r="W72" i="16" l="1"/>
  <c r="X71" i="16"/>
  <c r="AT56" i="43" l="1"/>
  <c r="W73" i="16"/>
  <c r="X72" i="16"/>
  <c r="AP56" i="62" l="1"/>
  <c r="W74" i="16"/>
  <c r="X73" i="16"/>
  <c r="W75" i="16" l="1"/>
  <c r="X74" i="16"/>
  <c r="W76" i="16" l="1"/>
  <c r="X75" i="16"/>
  <c r="W77" i="16" l="1"/>
  <c r="X76" i="16"/>
  <c r="W78" i="16" l="1"/>
  <c r="X77" i="16"/>
  <c r="W79" i="16" l="1"/>
  <c r="X78" i="16"/>
  <c r="W80" i="16" l="1"/>
  <c r="X79" i="16"/>
  <c r="W81" i="16" l="1"/>
  <c r="X80" i="16"/>
  <c r="R19" i="43" l="1"/>
  <c r="W28" i="43"/>
  <c r="AG19" i="43"/>
  <c r="X37" i="43"/>
  <c r="P37" i="43"/>
  <c r="AC37" i="43"/>
  <c r="X14" i="43"/>
  <c r="N37" i="43"/>
  <c r="T19" i="43"/>
  <c r="Y17" i="43"/>
  <c r="G29" i="43"/>
  <c r="H29" i="43"/>
  <c r="Y12" i="43"/>
  <c r="Y56" i="43"/>
  <c r="Y29" i="43"/>
  <c r="Q19" i="43"/>
  <c r="C19" i="43"/>
  <c r="W10" i="43"/>
  <c r="Z37" i="43"/>
  <c r="X29" i="43"/>
  <c r="O19" i="43"/>
  <c r="P19" i="43"/>
  <c r="L19" i="43"/>
  <c r="J29" i="43"/>
  <c r="AA19" i="43"/>
  <c r="Y11" i="43"/>
  <c r="H37" i="43"/>
  <c r="M19" i="43"/>
  <c r="AC29" i="43"/>
  <c r="O29" i="43"/>
  <c r="X36" i="43"/>
  <c r="Y19" i="43"/>
  <c r="W27" i="43"/>
  <c r="L37" i="43"/>
  <c r="S29" i="43"/>
  <c r="AT29" i="43" s="1"/>
  <c r="W17" i="43"/>
  <c r="X17" i="43"/>
  <c r="R29" i="43"/>
  <c r="T29" i="43"/>
  <c r="Y27" i="43"/>
  <c r="X11" i="43"/>
  <c r="Y26" i="43"/>
  <c r="M37" i="43"/>
  <c r="E19" i="43"/>
  <c r="X9" i="43"/>
  <c r="L29" i="43"/>
  <c r="B29" i="43"/>
  <c r="W9" i="43"/>
  <c r="K19" i="43"/>
  <c r="B37" i="43"/>
  <c r="W19" i="43"/>
  <c r="Q29" i="43"/>
  <c r="V37" i="43"/>
  <c r="I37" i="43"/>
  <c r="X16" i="43"/>
  <c r="Q37" i="43"/>
  <c r="AD29" i="43"/>
  <c r="Y16" i="43"/>
  <c r="W13" i="43"/>
  <c r="AB19" i="43"/>
  <c r="W16" i="43"/>
  <c r="Y50" i="43"/>
  <c r="U37" i="43"/>
  <c r="C29" i="43"/>
  <c r="X15" i="43"/>
  <c r="W36" i="43"/>
  <c r="Z19" i="43"/>
  <c r="O37" i="43"/>
  <c r="Z29" i="43"/>
  <c r="X28" i="43"/>
  <c r="K37" i="43"/>
  <c r="X27" i="43"/>
  <c r="N29" i="43"/>
  <c r="G37" i="43"/>
  <c r="AA29" i="43"/>
  <c r="R37" i="43"/>
  <c r="X46" i="43"/>
  <c r="S37" i="43"/>
  <c r="AT37" i="43" s="1"/>
  <c r="J37" i="43"/>
  <c r="C37" i="43"/>
  <c r="W56" i="43"/>
  <c r="E29" i="43"/>
  <c r="E37" i="43"/>
  <c r="W50" i="43"/>
  <c r="AB29" i="43"/>
  <c r="W29" i="43"/>
  <c r="I29" i="43"/>
  <c r="J19" i="43"/>
  <c r="Y13" i="43"/>
  <c r="U29" i="43"/>
  <c r="W12" i="43"/>
  <c r="Y15" i="43"/>
  <c r="X19" i="43"/>
  <c r="W26" i="43"/>
  <c r="W18" i="43"/>
  <c r="U19" i="43"/>
  <c r="B19" i="43"/>
  <c r="X50" i="43"/>
  <c r="Y36" i="43"/>
  <c r="AG37" i="43"/>
  <c r="X12" i="43"/>
  <c r="Y18" i="43"/>
  <c r="Y28" i="43"/>
  <c r="V19" i="43"/>
  <c r="S19" i="43"/>
  <c r="AT19" i="43" s="1"/>
  <c r="AD19" i="43"/>
  <c r="AH19" i="43"/>
  <c r="AD37" i="43"/>
  <c r="AH37" i="43"/>
  <c r="I19" i="43"/>
  <c r="AB37" i="43"/>
  <c r="M29" i="43"/>
  <c r="G19" i="43"/>
  <c r="F19" i="43"/>
  <c r="Y14" i="43"/>
  <c r="Y46" i="43"/>
  <c r="P29" i="43"/>
  <c r="W11" i="43"/>
  <c r="AG29" i="43"/>
  <c r="D19" i="43"/>
  <c r="Y37" i="43"/>
  <c r="W46" i="43"/>
  <c r="X56" i="43"/>
  <c r="Y9" i="43"/>
  <c r="W15" i="43"/>
  <c r="H19" i="43"/>
  <c r="Y10" i="43"/>
  <c r="W37" i="43"/>
  <c r="W14" i="43"/>
  <c r="D29" i="43"/>
  <c r="T37" i="43"/>
  <c r="D37" i="43"/>
  <c r="AA37" i="43"/>
  <c r="N19" i="43"/>
  <c r="X13" i="43"/>
  <c r="X18" i="43"/>
  <c r="X26" i="43"/>
  <c r="AC19" i="43"/>
  <c r="X10" i="43"/>
  <c r="K29" i="43"/>
  <c r="F29" i="43"/>
  <c r="V29" i="43"/>
  <c r="F37" i="43"/>
  <c r="W82" i="16"/>
  <c r="X81" i="16"/>
  <c r="AO19" i="43" l="1"/>
  <c r="AQ19" i="43" s="1"/>
  <c r="AO29" i="43"/>
  <c r="AQ29" i="43" s="1"/>
  <c r="W83" i="16"/>
  <c r="X82" i="16"/>
  <c r="W84" i="16" l="1"/>
  <c r="X83" i="16"/>
  <c r="W85" i="16" l="1"/>
  <c r="X84" i="16"/>
  <c r="BB25" i="30" l="1"/>
  <c r="BI25" i="30"/>
  <c r="BB16" i="30"/>
  <c r="BI14" i="30"/>
  <c r="BB17" i="30"/>
  <c r="BB9" i="30"/>
  <c r="BI12" i="30"/>
  <c r="BI9" i="30"/>
  <c r="BI13" i="30"/>
  <c r="BB13" i="30"/>
  <c r="BI11" i="30"/>
  <c r="BB15" i="30"/>
  <c r="BI15" i="30"/>
  <c r="BB12" i="30"/>
  <c r="BB11" i="30"/>
  <c r="BI17" i="30"/>
  <c r="BB14" i="30"/>
  <c r="BI16" i="30"/>
  <c r="AX17" i="30"/>
  <c r="AW13" i="30"/>
  <c r="AW17" i="30"/>
  <c r="AX15" i="30"/>
  <c r="AX13" i="30"/>
  <c r="AX11" i="30"/>
  <c r="AW11" i="30"/>
  <c r="AX16" i="30"/>
  <c r="AW14" i="30"/>
  <c r="AX12" i="30"/>
  <c r="X85" i="16"/>
  <c r="AY25" i="30" s="1"/>
  <c r="AI17" i="62" a="1"/>
  <c r="AI16" i="62" a="1"/>
  <c r="BL16" i="30" l="1"/>
  <c r="BK12" i="30"/>
  <c r="BF14" i="30"/>
  <c r="BK17" i="30"/>
  <c r="BD10" i="30"/>
  <c r="BK10" i="30"/>
  <c r="AY12" i="30"/>
  <c r="BE16" i="30"/>
  <c r="BF17" i="30"/>
  <c r="BE9" i="30"/>
  <c r="AZ13" i="30"/>
  <c r="BF10" i="30"/>
  <c r="BA9" i="30"/>
  <c r="BD25" i="30"/>
  <c r="AX10" i="30"/>
  <c r="BG17" i="30"/>
  <c r="BD12" i="30"/>
  <c r="BE14" i="30"/>
  <c r="AZ17" i="30"/>
  <c r="BF13" i="30"/>
  <c r="BH12" i="30"/>
  <c r="AZ15" i="30"/>
  <c r="BD15" i="30"/>
  <c r="BF9" i="30"/>
  <c r="BM9" i="30"/>
  <c r="AY13" i="30"/>
  <c r="AZ14" i="30"/>
  <c r="AY11" i="30"/>
  <c r="AW10" i="30"/>
  <c r="BD16" i="30"/>
  <c r="BE17" i="30"/>
  <c r="BA14" i="30"/>
  <c r="BL11" i="30"/>
  <c r="BL12" i="30"/>
  <c r="BE11" i="30"/>
  <c r="BE10" i="30"/>
  <c r="AZ9" i="30"/>
  <c r="BC25" i="30"/>
  <c r="BJ25" i="30"/>
  <c r="BJ10" i="30"/>
  <c r="BC17" i="30"/>
  <c r="AW9" i="30"/>
  <c r="BC10" i="30"/>
  <c r="BJ15" i="30"/>
  <c r="BJ9" i="30"/>
  <c r="BJ14" i="30"/>
  <c r="BC13" i="30"/>
  <c r="BJ16" i="30"/>
  <c r="BJ12" i="30"/>
  <c r="BJ17" i="30"/>
  <c r="BJ13" i="30"/>
  <c r="BJ11" i="30"/>
  <c r="BC9" i="30"/>
  <c r="BC11" i="30"/>
  <c r="BC14" i="30"/>
  <c r="BC12" i="30"/>
  <c r="BC15" i="30"/>
  <c r="BC16" i="30"/>
  <c r="AX14" i="30"/>
  <c r="AW15" i="30"/>
  <c r="BL17" i="30"/>
  <c r="BG12" i="30"/>
  <c r="AY10" i="30"/>
  <c r="BL9" i="30"/>
  <c r="BA16" i="30"/>
  <c r="BH9" i="30"/>
  <c r="BA13" i="30"/>
  <c r="BK11" i="30"/>
  <c r="AZ12" i="30"/>
  <c r="BD17" i="30"/>
  <c r="AZ11" i="30"/>
  <c r="AY9" i="30"/>
  <c r="AZ25" i="30"/>
  <c r="AW16" i="30"/>
  <c r="AX25" i="30"/>
  <c r="BD9" i="30"/>
  <c r="BG14" i="30"/>
  <c r="AX9" i="30"/>
  <c r="BE12" i="30"/>
  <c r="BF15" i="30"/>
  <c r="BK15" i="30"/>
  <c r="BK13" i="30"/>
  <c r="BD14" i="30"/>
  <c r="AY16" i="30"/>
  <c r="BA10" i="30"/>
  <c r="BL25" i="30"/>
  <c r="BE25" i="30"/>
  <c r="AW25" i="30"/>
  <c r="BD13" i="30"/>
  <c r="BF12" i="30"/>
  <c r="BA17" i="30"/>
  <c r="BF11" i="30"/>
  <c r="BH17" i="30"/>
  <c r="BI10" i="30"/>
  <c r="BE15" i="30"/>
  <c r="BF16" i="30"/>
  <c r="BK14" i="30"/>
  <c r="BA15" i="30"/>
  <c r="BH13" i="30"/>
  <c r="BK16" i="30"/>
  <c r="BA12" i="30"/>
  <c r="BK25" i="30"/>
  <c r="BH25" i="30"/>
  <c r="BG10" i="30"/>
  <c r="BG15" i="30"/>
  <c r="BG9" i="30"/>
  <c r="BD11" i="30"/>
  <c r="BH11" i="30"/>
  <c r="BL13" i="30"/>
  <c r="BK9" i="30"/>
  <c r="BH10" i="30"/>
  <c r="BB10" i="30"/>
  <c r="BH15" i="30"/>
  <c r="BG16" i="30"/>
  <c r="BL15" i="30"/>
  <c r="AZ10" i="30"/>
  <c r="BF25" i="30"/>
  <c r="BA25" i="30"/>
  <c r="AW12" i="30"/>
  <c r="BG11" i="30"/>
  <c r="AY17" i="30"/>
  <c r="BG13" i="30"/>
  <c r="BL10" i="30"/>
  <c r="BH16" i="30"/>
  <c r="BH14" i="30"/>
  <c r="AY15" i="30"/>
  <c r="AZ16" i="30"/>
  <c r="BE13" i="30"/>
  <c r="BL14" i="30"/>
  <c r="AY14" i="30"/>
  <c r="BA11" i="30"/>
  <c r="BG25" i="30"/>
  <c r="AI16" i="62"/>
  <c r="AI17" i="62"/>
  <c r="AP56" i="30" l="1"/>
  <c r="AN29" i="30" l="1"/>
  <c r="AQ29" i="18"/>
  <c r="AN29" i="62"/>
  <c r="AQ29" i="19"/>
  <c r="AT39" i="43" l="1"/>
  <c r="AT31" i="43"/>
  <c r="AT48" i="43"/>
  <c r="AT22" i="43"/>
  <c r="AT41" i="43"/>
  <c r="AT40" i="43"/>
  <c r="AT54" i="43"/>
  <c r="AT23" i="43"/>
  <c r="AT24" i="43"/>
  <c r="AT43" i="43"/>
  <c r="AT44" i="43"/>
  <c r="AT52" i="43"/>
  <c r="AT32" i="43"/>
  <c r="AT33" i="43"/>
  <c r="AT42" i="43"/>
  <c r="AT34" i="43"/>
  <c r="AT21" i="43"/>
  <c r="AT53" i="43"/>
  <c r="AP42" i="30" l="1"/>
  <c r="AP42" i="62"/>
  <c r="AP53" i="62"/>
  <c r="AP53" i="30"/>
  <c r="AP34" i="62"/>
  <c r="AP34" i="30"/>
  <c r="AP33" i="30"/>
  <c r="AP33" i="62"/>
  <c r="AP52" i="62"/>
  <c r="AP52" i="30"/>
  <c r="AP43" i="62"/>
  <c r="AP43" i="30"/>
  <c r="AP23" i="30"/>
  <c r="AP23" i="62"/>
  <c r="AP40" i="62"/>
  <c r="AP40" i="30"/>
  <c r="AP22" i="62"/>
  <c r="AP22" i="30"/>
  <c r="AP31" i="30"/>
  <c r="AP31" i="62"/>
  <c r="AP21" i="62"/>
  <c r="AP21" i="30"/>
  <c r="AP32" i="30"/>
  <c r="AP32" i="62"/>
  <c r="AP44" i="62"/>
  <c r="AP44" i="30"/>
  <c r="AP24" i="30"/>
  <c r="AP24" i="62"/>
  <c r="AP54" i="62"/>
  <c r="AP54" i="30"/>
  <c r="AP41" i="62"/>
  <c r="AP41" i="30"/>
  <c r="AP48" i="62"/>
  <c r="AP48" i="30"/>
  <c r="AP39" i="30"/>
  <c r="AP39" i="62"/>
  <c r="AS18" i="30" l="1"/>
  <c r="AM37" i="30" l="1"/>
  <c r="AP37" i="18" l="1"/>
  <c r="AS19" i="30" l="1"/>
  <c r="AS37" i="30"/>
  <c r="AO37" i="43"/>
  <c r="AQ37" i="43" l="1"/>
  <c r="AP29" i="30"/>
  <c r="AP29" i="62"/>
  <c r="AP19" i="30"/>
  <c r="AP19" i="62"/>
  <c r="AP19" i="18"/>
  <c r="AP20" i="18"/>
  <c r="AP21" i="18"/>
  <c r="AP23" i="18"/>
  <c r="AP31" i="18"/>
  <c r="AP33" i="18"/>
  <c r="AP39" i="18"/>
  <c r="AP41" i="18"/>
  <c r="AP43" i="18"/>
  <c r="AP47" i="18"/>
  <c r="AP51" i="18"/>
  <c r="AP53" i="18"/>
  <c r="AP22" i="18"/>
  <c r="AP24" i="18"/>
  <c r="AP30" i="18"/>
  <c r="AP32" i="18"/>
  <c r="AP34" i="18"/>
  <c r="AP38" i="18"/>
  <c r="AP40" i="18"/>
  <c r="AP42" i="18"/>
  <c r="AP44" i="18"/>
  <c r="AP48" i="18"/>
  <c r="AP52" i="18"/>
  <c r="AP54" i="18"/>
  <c r="AP29" i="18"/>
  <c r="AP37" i="62"/>
  <c r="AP37" i="30"/>
  <c r="AW29" i="43"/>
  <c r="AW19" i="43"/>
  <c r="AW37" i="43"/>
  <c r="AN47" i="30"/>
  <c r="AN20" i="30" l="1"/>
  <c r="AN40" i="30"/>
  <c r="AN21" i="30"/>
  <c r="AN39" i="30"/>
  <c r="AN53" i="30"/>
  <c r="AN52" i="30"/>
  <c r="AN33" i="30"/>
  <c r="AN54" i="30"/>
  <c r="AN48" i="30"/>
  <c r="AN23" i="30"/>
  <c r="AN24" i="62"/>
  <c r="AN42" i="30"/>
  <c r="AN32" i="30"/>
  <c r="AN41" i="30"/>
  <c r="AN54" i="62"/>
  <c r="AN23" i="62"/>
  <c r="AN42" i="62"/>
  <c r="AN41" i="62"/>
  <c r="AN47" i="62"/>
  <c r="AN43" i="62"/>
  <c r="AN32" i="62"/>
  <c r="AN21" i="62"/>
  <c r="AN38" i="62"/>
  <c r="AN33" i="62"/>
  <c r="AN30" i="62"/>
  <c r="AN39" i="62"/>
  <c r="AN48" i="62"/>
  <c r="AN53" i="62"/>
  <c r="AN52" i="62"/>
  <c r="AN44" i="62"/>
  <c r="AN51" i="62"/>
  <c r="AN40" i="62"/>
  <c r="AN51" i="30"/>
  <c r="AN22" i="30"/>
  <c r="AN22" i="62"/>
  <c r="AN44" i="30"/>
  <c r="AN20" i="62"/>
  <c r="AN34" i="62"/>
  <c r="AN31" i="30"/>
  <c r="AN31" i="62"/>
  <c r="AN34" i="30"/>
  <c r="AN43" i="30"/>
  <c r="AN38" i="30"/>
  <c r="AN30" i="30"/>
  <c r="O11" i="62"/>
  <c r="H16" i="62"/>
  <c r="K34" i="62"/>
  <c r="AE26" i="62"/>
  <c r="R33" i="62"/>
  <c r="AA42" i="62"/>
  <c r="S22" i="62"/>
  <c r="V21" i="62"/>
  <c r="V32" i="62"/>
  <c r="E33" i="62"/>
  <c r="K52" i="62"/>
  <c r="AC43" i="62"/>
  <c r="L34" i="62"/>
  <c r="B56" i="62"/>
  <c r="J20" i="62"/>
  <c r="AB48" i="62"/>
  <c r="M46" i="62"/>
  <c r="C38" i="62"/>
  <c r="U38" i="62"/>
  <c r="S26" i="62"/>
  <c r="O33" i="62"/>
  <c r="P39" i="62"/>
  <c r="K18" i="62"/>
  <c r="AA28" i="62"/>
  <c r="S48" i="62"/>
  <c r="N22" i="62"/>
  <c r="AG31" i="30"/>
  <c r="C24" i="62"/>
  <c r="B24" i="62"/>
  <c r="T13" i="62"/>
  <c r="U9" i="62"/>
  <c r="S13" i="62"/>
  <c r="Z34" i="62"/>
  <c r="Y41" i="62"/>
  <c r="C28" i="62"/>
  <c r="T20" i="62"/>
  <c r="E43" i="62"/>
  <c r="O27" i="62"/>
  <c r="C40" i="62"/>
  <c r="G40" i="62"/>
  <c r="L21" i="62"/>
  <c r="S32" i="62"/>
  <c r="P44" i="62"/>
  <c r="T14" i="62"/>
  <c r="M20" i="62"/>
  <c r="B44" i="62"/>
  <c r="G15" i="62"/>
  <c r="K44" i="62"/>
  <c r="U15" i="62"/>
  <c r="S9" i="62"/>
  <c r="P52" i="62"/>
  <c r="V10" i="62"/>
  <c r="N44" i="62"/>
  <c r="U46" i="62"/>
  <c r="I53" i="62"/>
  <c r="Q26" i="62"/>
  <c r="B32" i="62"/>
  <c r="L32" i="62"/>
  <c r="C30" i="62"/>
  <c r="V33" i="62"/>
  <c r="G38" i="62"/>
  <c r="T52" i="62"/>
  <c r="AB24" i="62"/>
  <c r="F30" i="62"/>
  <c r="U34" i="62"/>
  <c r="J54" i="62"/>
  <c r="S42" i="62"/>
  <c r="J31" i="62"/>
  <c r="O9" i="62"/>
  <c r="P12" i="62"/>
  <c r="F53" i="62"/>
  <c r="D42" i="62"/>
  <c r="E38" i="62"/>
  <c r="U48" i="62"/>
  <c r="L42" i="62"/>
  <c r="D21" i="62"/>
  <c r="U23" i="62"/>
  <c r="Q40" i="62"/>
  <c r="Z16" i="62"/>
  <c r="O53" i="62"/>
  <c r="G9" i="62"/>
  <c r="K36" i="62"/>
  <c r="K42" i="62"/>
  <c r="AD14" i="62"/>
  <c r="I22" i="62"/>
  <c r="R30" i="62"/>
  <c r="L12" i="62"/>
  <c r="S36" i="62"/>
  <c r="AB46" i="62"/>
  <c r="L18" i="62"/>
  <c r="E31" i="62"/>
  <c r="AA52" i="62"/>
  <c r="B26" i="62"/>
  <c r="AD11" i="62"/>
  <c r="AB13" i="62"/>
  <c r="R43" i="62"/>
  <c r="P31" i="62"/>
  <c r="P21" i="62"/>
  <c r="O54" i="62"/>
  <c r="M47" i="62"/>
  <c r="AD12" i="62"/>
  <c r="B30" i="62"/>
  <c r="L23" i="62"/>
  <c r="V42" i="62"/>
  <c r="N11" i="62"/>
  <c r="S28" i="62"/>
  <c r="N40" i="62"/>
  <c r="B10" i="62"/>
  <c r="Q43" i="62"/>
  <c r="M15" i="62"/>
  <c r="B50" i="62"/>
  <c r="E48" i="62"/>
  <c r="Z44" i="62"/>
  <c r="N42" i="62"/>
  <c r="R18" i="62"/>
  <c r="F39" i="62"/>
  <c r="Z30" i="62"/>
  <c r="F33" i="62"/>
  <c r="AB56" i="62"/>
  <c r="AA54" i="62"/>
  <c r="D17" i="62"/>
  <c r="T40" i="62"/>
  <c r="B12" i="62"/>
  <c r="G42" i="62"/>
  <c r="D47" i="62"/>
  <c r="AC30" i="62"/>
  <c r="D34" i="62"/>
  <c r="Z54" i="62"/>
  <c r="Q34" i="62"/>
  <c r="AA20" i="62"/>
  <c r="V48" i="62"/>
  <c r="P16" i="62"/>
  <c r="V40" i="62"/>
  <c r="H14" i="62"/>
  <c r="AB12" i="62"/>
  <c r="S16" i="62"/>
  <c r="E14" i="62"/>
  <c r="D30" i="62"/>
  <c r="S10" i="62"/>
  <c r="Q36" i="62"/>
  <c r="K41" i="62"/>
  <c r="AC38" i="62"/>
  <c r="T32" i="62"/>
  <c r="AB38" i="62"/>
  <c r="T38" i="62"/>
  <c r="T31" i="62"/>
  <c r="C11" i="62"/>
  <c r="Y48" i="62"/>
  <c r="K16" i="62"/>
  <c r="V54" i="62"/>
  <c r="AE11" i="62"/>
  <c r="H50" i="62"/>
  <c r="I23" i="62"/>
  <c r="Q27" i="62"/>
  <c r="G52" i="62"/>
  <c r="V38" i="62"/>
  <c r="J39" i="62"/>
  <c r="L14" i="62"/>
  <c r="N33" i="62"/>
  <c r="Q41" i="62"/>
  <c r="Q56" i="62"/>
  <c r="AG32" i="30"/>
  <c r="P36" i="62"/>
  <c r="E24" i="62"/>
  <c r="AB23" i="62"/>
  <c r="AB42" i="62"/>
  <c r="Z13" i="62"/>
  <c r="D48" i="62"/>
  <c r="AB33" i="62"/>
  <c r="AG42" i="30"/>
  <c r="P22" i="62"/>
  <c r="H48" i="62"/>
  <c r="V22" i="62"/>
  <c r="G30" i="62"/>
  <c r="AC42" i="62"/>
  <c r="T54" i="62"/>
  <c r="R39" i="62"/>
  <c r="K11" i="62"/>
  <c r="H17" i="62"/>
  <c r="K20" i="62"/>
  <c r="J14" i="62"/>
  <c r="S51" i="62"/>
  <c r="T53" i="62"/>
  <c r="I9" i="62"/>
  <c r="G20" i="62"/>
  <c r="AA15" i="62"/>
  <c r="Q33" i="62"/>
  <c r="L44" i="62"/>
  <c r="F23" i="62"/>
  <c r="AA30" i="62"/>
  <c r="E41" i="62"/>
  <c r="Y39" i="62"/>
  <c r="T17" i="62"/>
  <c r="Y32" i="62"/>
  <c r="AD36" i="62"/>
  <c r="Q28" i="62"/>
  <c r="AB18" i="62"/>
  <c r="T15" i="62"/>
  <c r="S50" i="62"/>
  <c r="C26" i="62"/>
  <c r="F18" i="62"/>
  <c r="AG43" i="30"/>
  <c r="J43" i="62"/>
  <c r="AA36" i="62"/>
  <c r="G51" i="62"/>
  <c r="I50" i="62"/>
  <c r="AA48" i="62"/>
  <c r="I40" i="62"/>
  <c r="O15" i="62"/>
  <c r="D40" i="62"/>
  <c r="M38" i="62"/>
  <c r="AC34" i="62"/>
  <c r="J41" i="62"/>
  <c r="S43" i="62"/>
  <c r="I51" i="62"/>
  <c r="V31" i="62"/>
  <c r="K12" i="62"/>
  <c r="Y23" i="62"/>
  <c r="AB43" i="62"/>
  <c r="F56" i="62"/>
  <c r="P40" i="62"/>
  <c r="C16" i="62"/>
  <c r="F40" i="62"/>
  <c r="L17" i="62"/>
  <c r="C13" i="62"/>
  <c r="R38" i="62"/>
  <c r="C17" i="62"/>
  <c r="R54" i="62"/>
  <c r="T26" i="62"/>
  <c r="Q13" i="62"/>
  <c r="N15" i="62"/>
  <c r="V56" i="62"/>
  <c r="C53" i="62"/>
  <c r="T48" i="62"/>
  <c r="T46" i="62"/>
  <c r="M13" i="62"/>
  <c r="I20" i="62"/>
  <c r="Z17" i="62"/>
  <c r="Q39" i="62"/>
  <c r="B53" i="62"/>
  <c r="H38" i="62"/>
  <c r="N23" i="62"/>
  <c r="U32" i="62"/>
  <c r="AA50" i="62"/>
  <c r="AC44" i="62"/>
  <c r="P47" i="62"/>
  <c r="J34" i="62"/>
  <c r="V47" i="62"/>
  <c r="B42" i="62"/>
  <c r="Y38" i="62"/>
  <c r="F50" i="62"/>
  <c r="H39" i="62"/>
  <c r="C56" i="62"/>
  <c r="C15" i="62"/>
  <c r="P56" i="62"/>
  <c r="AA21" i="62"/>
  <c r="J30" i="62"/>
  <c r="J50" i="62"/>
  <c r="F41" i="62"/>
  <c r="F42" i="62"/>
  <c r="AB14" i="62"/>
  <c r="I39" i="62"/>
  <c r="H31" i="62"/>
  <c r="O32" i="62"/>
  <c r="R40" i="62"/>
  <c r="B34" i="62"/>
  <c r="C18" i="62"/>
  <c r="M21" i="62"/>
  <c r="Z47" i="62"/>
  <c r="Q9" i="62"/>
  <c r="E39" i="62"/>
  <c r="L41" i="62"/>
  <c r="AE15" i="62"/>
  <c r="H23" i="62"/>
  <c r="N13" i="62"/>
  <c r="R12" i="62"/>
  <c r="B27" i="62"/>
  <c r="AA27" i="62"/>
  <c r="U22" i="62"/>
  <c r="AC53" i="62"/>
  <c r="H46" i="62"/>
  <c r="G31" i="62"/>
  <c r="I38" i="62"/>
  <c r="I47" i="62"/>
  <c r="U42" i="62"/>
  <c r="AA40" i="62"/>
  <c r="AC26" i="62"/>
  <c r="M27" i="62"/>
  <c r="K31" i="62"/>
  <c r="R41" i="62"/>
  <c r="K48" i="62"/>
  <c r="L27" i="62"/>
  <c r="AC16" i="62"/>
  <c r="S20" i="62"/>
  <c r="M34" i="62"/>
  <c r="U11" i="62"/>
  <c r="Z32" i="62"/>
  <c r="N32" i="62"/>
  <c r="K22" i="62"/>
  <c r="B43" i="62"/>
  <c r="F20" i="62"/>
  <c r="M41" i="62"/>
  <c r="N17" i="62"/>
  <c r="B33" i="62"/>
  <c r="F15" i="62"/>
  <c r="V12" i="62"/>
  <c r="L52" i="62"/>
  <c r="Q47" i="62"/>
  <c r="C48" i="62"/>
  <c r="N31" i="62"/>
  <c r="R32" i="62"/>
  <c r="L43" i="62"/>
  <c r="L20" i="62"/>
  <c r="F26" i="62"/>
  <c r="AD27" i="62"/>
  <c r="J28" i="62"/>
  <c r="Y53" i="62"/>
  <c r="AB32" i="62"/>
  <c r="G46" i="62"/>
  <c r="N46" i="62"/>
  <c r="AA33" i="62"/>
  <c r="K46" i="62"/>
  <c r="I27" i="62"/>
  <c r="E56" i="62"/>
  <c r="R47" i="62"/>
  <c r="Z53" i="62"/>
  <c r="R31" i="62"/>
  <c r="AG41" i="30"/>
  <c r="AG39" i="30"/>
  <c r="O16" i="62"/>
  <c r="AF24" i="30"/>
  <c r="J26" i="62"/>
  <c r="F38" i="62"/>
  <c r="AC23" i="62"/>
  <c r="N30" i="62"/>
  <c r="Y42" i="62"/>
  <c r="I33" i="62"/>
  <c r="F31" i="62"/>
  <c r="R9" i="62"/>
  <c r="L46" i="62"/>
  <c r="Q11" i="62"/>
  <c r="T23" i="62"/>
  <c r="T43" i="62"/>
  <c r="D31" i="62"/>
  <c r="AA46" i="62"/>
  <c r="M51" i="62"/>
  <c r="H56" i="62"/>
  <c r="H47" i="62"/>
  <c r="B52" i="62"/>
  <c r="I44" i="62"/>
  <c r="R34" i="62"/>
  <c r="R14" i="62"/>
  <c r="P15" i="62"/>
  <c r="N27" i="62"/>
  <c r="B39" i="62"/>
  <c r="Z28" i="62"/>
  <c r="B36" i="62"/>
  <c r="P24" i="62"/>
  <c r="AA18" i="62"/>
  <c r="K32" i="62"/>
  <c r="Q23" i="62"/>
  <c r="AC41" i="62"/>
  <c r="I30" i="62"/>
  <c r="Z18" i="62"/>
  <c r="C47" i="62"/>
  <c r="K28" i="62"/>
  <c r="B54" i="62"/>
  <c r="F46" i="62"/>
  <c r="O36" i="62"/>
  <c r="K38" i="62"/>
  <c r="Y33" i="62"/>
  <c r="N36" i="62"/>
  <c r="D54" i="62"/>
  <c r="T18" i="62"/>
  <c r="U40" i="62"/>
  <c r="U13" i="62"/>
  <c r="Y52" i="62"/>
  <c r="V23" i="62"/>
  <c r="AD50" i="62"/>
  <c r="D22" i="62"/>
  <c r="V50" i="62"/>
  <c r="Q54" i="62"/>
  <c r="B15" i="62"/>
  <c r="Q20" i="62"/>
  <c r="R44" i="62"/>
  <c r="F14" i="62"/>
  <c r="AD46" i="62"/>
  <c r="J36" i="62"/>
  <c r="M56" i="62"/>
  <c r="L40" i="62"/>
  <c r="AC20" i="62"/>
  <c r="AG48" i="30"/>
  <c r="F51" i="62"/>
  <c r="E20" i="62"/>
  <c r="S27" i="62"/>
  <c r="S24" i="62"/>
  <c r="Q48" i="62"/>
  <c r="G23" i="62"/>
  <c r="J10" i="62"/>
  <c r="AD15" i="62"/>
  <c r="G50" i="62"/>
  <c r="C50" i="62"/>
  <c r="AC36" i="62"/>
  <c r="AA47" i="62"/>
  <c r="J42" i="62"/>
  <c r="E52" i="62"/>
  <c r="Z22" i="62"/>
  <c r="Z31" i="62"/>
  <c r="AC18" i="62"/>
  <c r="AG20" i="30"/>
  <c r="AA41" i="62"/>
  <c r="M24" i="62"/>
  <c r="C42" i="62"/>
  <c r="M36" i="62"/>
  <c r="R16" i="62"/>
  <c r="D26" i="62"/>
  <c r="G36" i="62"/>
  <c r="Q21" i="62"/>
  <c r="B38" i="62"/>
  <c r="R28" i="62"/>
  <c r="E23" i="62"/>
  <c r="Z10" i="62"/>
  <c r="L15" i="62"/>
  <c r="D32" i="62"/>
  <c r="L54" i="62"/>
  <c r="F10" i="62"/>
  <c r="S53" i="62"/>
  <c r="I14" i="62"/>
  <c r="K23" i="62"/>
  <c r="N21" i="62"/>
  <c r="Q53" i="62"/>
  <c r="AC13" i="62"/>
  <c r="U14" i="62"/>
  <c r="AA23" i="62"/>
  <c r="Z38" i="62"/>
  <c r="L26" i="62"/>
  <c r="J38" i="62"/>
  <c r="I52" i="62"/>
  <c r="P9" i="62"/>
  <c r="AB47" i="62"/>
  <c r="N12" i="62"/>
  <c r="V15" i="62"/>
  <c r="P10" i="62"/>
  <c r="U24" i="62"/>
  <c r="F13" i="62"/>
  <c r="G18" i="62"/>
  <c r="K30" i="62"/>
  <c r="AF42" i="30"/>
  <c r="T12" i="62"/>
  <c r="T42" i="62"/>
  <c r="G32" i="62"/>
  <c r="J18" i="62"/>
  <c r="J22" i="62"/>
  <c r="M17" i="62"/>
  <c r="U16" i="62"/>
  <c r="AF23" i="30"/>
  <c r="B16" i="62"/>
  <c r="D53" i="62"/>
  <c r="D56" i="62"/>
  <c r="Y22" i="62"/>
  <c r="V20" i="62"/>
  <c r="H11" i="62"/>
  <c r="B14" i="62"/>
  <c r="AA34" i="62"/>
  <c r="G54" i="62"/>
  <c r="S33" i="62"/>
  <c r="J9" i="62"/>
  <c r="V13" i="62"/>
  <c r="P18" i="62"/>
  <c r="V30" i="62"/>
  <c r="AC24" i="62"/>
  <c r="L38" i="62"/>
  <c r="AF48" i="30"/>
  <c r="T30" i="62"/>
  <c r="F12" i="62"/>
  <c r="M22" i="62"/>
  <c r="I31" i="62"/>
  <c r="E53" i="62"/>
  <c r="AC9" i="62"/>
  <c r="AC22" i="62"/>
  <c r="I18" i="62"/>
  <c r="R48" i="62"/>
  <c r="L28" i="62"/>
  <c r="N39" i="62"/>
  <c r="AF53" i="30"/>
  <c r="AC27" i="62"/>
  <c r="I36" i="62"/>
  <c r="V46" i="62"/>
  <c r="L36" i="62"/>
  <c r="V11" i="62"/>
  <c r="AB53" i="62"/>
  <c r="S30" i="62"/>
  <c r="I54" i="62"/>
  <c r="T9" i="62"/>
  <c r="AF34" i="30"/>
  <c r="Z21" i="62"/>
  <c r="O23" i="62"/>
  <c r="N34" i="62"/>
  <c r="H21" i="62"/>
  <c r="Q14" i="62"/>
  <c r="AA38" i="62"/>
  <c r="J12" i="62"/>
  <c r="P46" i="62"/>
  <c r="J32" i="62"/>
  <c r="N41" i="62"/>
  <c r="AB15" i="62"/>
  <c r="Y54" i="62"/>
  <c r="O46" i="62"/>
  <c r="R56" i="62"/>
  <c r="L53" i="62"/>
  <c r="U41" i="62"/>
  <c r="AD26" i="62"/>
  <c r="AC52" i="62"/>
  <c r="T47" i="62"/>
  <c r="N53" i="62"/>
  <c r="B48" i="62"/>
  <c r="AA31" i="62"/>
  <c r="P53" i="62"/>
  <c r="AB34" i="62"/>
  <c r="G26" i="62"/>
  <c r="E42" i="62"/>
  <c r="D23" i="62"/>
  <c r="E18" i="62"/>
  <c r="E51" i="62"/>
  <c r="E15" i="62"/>
  <c r="Z11" i="62"/>
  <c r="E26" i="62"/>
  <c r="Q16" i="62"/>
  <c r="O18" i="62"/>
  <c r="AA11" i="62"/>
  <c r="S11" i="62"/>
  <c r="C34" i="62"/>
  <c r="U20" i="62"/>
  <c r="AB20" i="62"/>
  <c r="F48" i="62"/>
  <c r="AC54" i="62"/>
  <c r="G47" i="62"/>
  <c r="B18" i="62"/>
  <c r="D50" i="62"/>
  <c r="C32" i="62"/>
  <c r="AE18" i="62"/>
  <c r="V16" i="62"/>
  <c r="AG23" i="30"/>
  <c r="B22" i="62"/>
  <c r="H51" i="62"/>
  <c r="H20" i="62"/>
  <c r="Z40" i="62"/>
  <c r="AC14" i="62"/>
  <c r="C39" i="62"/>
  <c r="AD18" i="62"/>
  <c r="E17" i="62"/>
  <c r="AC11" i="62"/>
  <c r="AF22" i="30"/>
  <c r="I26" i="62"/>
  <c r="G12" i="62"/>
  <c r="K17" i="62"/>
  <c r="U18" i="62"/>
  <c r="I34" i="62"/>
  <c r="AF30" i="30"/>
  <c r="O10" i="62"/>
  <c r="M12" i="62"/>
  <c r="AC40" i="62"/>
  <c r="J46" i="62"/>
  <c r="AE27" i="62"/>
  <c r="H12" i="62"/>
  <c r="AA26" i="62"/>
  <c r="O39" i="62"/>
  <c r="K21" i="62"/>
  <c r="AB36" i="62"/>
  <c r="O24" i="62"/>
  <c r="B31" i="62"/>
  <c r="M14" i="62"/>
  <c r="L11" i="62"/>
  <c r="AA10" i="62"/>
  <c r="R13" i="62"/>
  <c r="U26" i="62"/>
  <c r="H44" i="62"/>
  <c r="Z23" i="62"/>
  <c r="S31" i="62"/>
  <c r="D15" i="62"/>
  <c r="M33" i="62"/>
  <c r="M32" i="62"/>
  <c r="S41" i="62"/>
  <c r="M53" i="62"/>
  <c r="AA22" i="62"/>
  <c r="O52" i="62"/>
  <c r="R15" i="62"/>
  <c r="AD17" i="62"/>
  <c r="Y44" i="62"/>
  <c r="AB11" i="62"/>
  <c r="T22" i="62"/>
  <c r="E16" i="62"/>
  <c r="I13" i="62"/>
  <c r="P41" i="62"/>
  <c r="O30" i="62"/>
  <c r="I10" i="62"/>
  <c r="AF54" i="30"/>
  <c r="AF43" i="30"/>
  <c r="J48" i="62"/>
  <c r="E10" i="62"/>
  <c r="K26" i="62"/>
  <c r="B28" i="62"/>
  <c r="AD28" i="62"/>
  <c r="G44" i="62"/>
  <c r="D10" i="62"/>
  <c r="O22" i="62"/>
  <c r="Y31" i="62"/>
  <c r="B41" i="62"/>
  <c r="J23" i="62"/>
  <c r="J40" i="62"/>
  <c r="D52" i="62"/>
  <c r="B21" i="62"/>
  <c r="AA32" i="62"/>
  <c r="T24" i="62"/>
  <c r="F36" i="62"/>
  <c r="O50" i="62"/>
  <c r="E40" i="62"/>
  <c r="V14" i="62"/>
  <c r="J17" i="62"/>
  <c r="F27" i="62"/>
  <c r="T11" i="62"/>
  <c r="K27" i="62"/>
  <c r="P48" i="62"/>
  <c r="C43" i="62"/>
  <c r="U17" i="62"/>
  <c r="I17" i="62"/>
  <c r="Q51" i="62"/>
  <c r="R26" i="62"/>
  <c r="AF41" i="30"/>
  <c r="C22" i="62"/>
  <c r="M16" i="62"/>
  <c r="O41" i="62"/>
  <c r="C36" i="62"/>
  <c r="P34" i="62"/>
  <c r="G11" i="62"/>
  <c r="Z15" i="62"/>
  <c r="H42" i="62"/>
  <c r="AB54" i="62"/>
  <c r="K50" i="62"/>
  <c r="E9" i="62"/>
  <c r="AF51" i="30"/>
  <c r="G43" i="62"/>
  <c r="S21" i="62"/>
  <c r="AC33" i="62"/>
  <c r="U39" i="62"/>
  <c r="T21" i="62"/>
  <c r="AE46" i="62"/>
  <c r="M54" i="62"/>
  <c r="AB22" i="62"/>
  <c r="AA14" i="62"/>
  <c r="P43" i="62"/>
  <c r="P20" i="62"/>
  <c r="B13" i="62"/>
  <c r="D27" i="62"/>
  <c r="V52" i="62"/>
  <c r="L22" i="62"/>
  <c r="R46" i="62"/>
  <c r="O21" i="62"/>
  <c r="Z24" i="62"/>
  <c r="D11" i="62"/>
  <c r="AG21" i="30"/>
  <c r="R53" i="62"/>
  <c r="N54" i="62"/>
  <c r="I24" i="62"/>
  <c r="J15" i="62"/>
  <c r="L24" i="62"/>
  <c r="O38" i="62"/>
  <c r="C46" i="62"/>
  <c r="AD9" i="62"/>
  <c r="O44" i="62"/>
  <c r="T51" i="62"/>
  <c r="AA56" i="62"/>
  <c r="V43" i="62"/>
  <c r="V36" i="62"/>
  <c r="V24" i="62"/>
  <c r="S12" i="62"/>
  <c r="F54" i="62"/>
  <c r="R24" i="62"/>
  <c r="E21" i="62"/>
  <c r="L56" i="62"/>
  <c r="J47" i="62"/>
  <c r="AB30" i="62"/>
  <c r="AA39" i="62"/>
  <c r="Y34" i="62"/>
  <c r="M28" i="62"/>
  <c r="F47" i="62"/>
  <c r="D12" i="62"/>
  <c r="AE16" i="62"/>
  <c r="J16" i="62"/>
  <c r="J56" i="62"/>
  <c r="C10" i="62"/>
  <c r="R23" i="62"/>
  <c r="I16" i="62"/>
  <c r="AA44" i="62"/>
  <c r="C33" i="62"/>
  <c r="F24" i="62"/>
  <c r="L30" i="62"/>
  <c r="R21" i="62"/>
  <c r="AB10" i="62"/>
  <c r="Y30" i="62"/>
  <c r="AE9" i="62"/>
  <c r="Z12" i="62"/>
  <c r="AB31" i="62"/>
  <c r="H32" i="62"/>
  <c r="AA51" i="62"/>
  <c r="AE10" i="62"/>
  <c r="Z14" i="62"/>
  <c r="Z20" i="62"/>
  <c r="V53" i="62"/>
  <c r="C27" i="62"/>
  <c r="D44" i="62"/>
  <c r="L31" i="62"/>
  <c r="Q18" i="62"/>
  <c r="Z33" i="62"/>
  <c r="N38" i="62"/>
  <c r="F17" i="62"/>
  <c r="B40" i="62"/>
  <c r="P23" i="62"/>
  <c r="H27" i="62"/>
  <c r="E32" i="62"/>
  <c r="AG52" i="30"/>
  <c r="D18" i="62"/>
  <c r="D39" i="62"/>
  <c r="AF31" i="30"/>
  <c r="Q15" i="62"/>
  <c r="AA53" i="62"/>
  <c r="E34" i="62"/>
  <c r="AB27" i="62"/>
  <c r="J44" i="62"/>
  <c r="O51" i="62"/>
  <c r="B20" i="62"/>
  <c r="V9" i="62"/>
  <c r="P27" i="62"/>
  <c r="P17" i="62"/>
  <c r="AB39" i="62"/>
  <c r="AG40" i="30"/>
  <c r="AF38" i="30"/>
  <c r="P51" i="62"/>
  <c r="K54" i="62"/>
  <c r="T41" i="62"/>
  <c r="C44" i="62"/>
  <c r="Z48" i="62"/>
  <c r="G21" i="62"/>
  <c r="AB21" i="62"/>
  <c r="AF44" i="30"/>
  <c r="N47" i="62"/>
  <c r="AG53" i="30"/>
  <c r="N20" i="62"/>
  <c r="AE28" i="62"/>
  <c r="Z43" i="62"/>
  <c r="Z51" i="62"/>
  <c r="Y20" i="62"/>
  <c r="H15" i="62"/>
  <c r="H13" i="62"/>
  <c r="G56" i="62"/>
  <c r="P30" i="62"/>
  <c r="G16" i="62"/>
  <c r="P11" i="62"/>
  <c r="P42" i="62"/>
  <c r="O28" i="62"/>
  <c r="L13" i="62"/>
  <c r="Q10" i="62"/>
  <c r="K15" i="62"/>
  <c r="AF33" i="30"/>
  <c r="T50" i="62"/>
  <c r="H30" i="62"/>
  <c r="V27" i="62"/>
  <c r="K47" i="62"/>
  <c r="C21" i="62"/>
  <c r="U28" i="62"/>
  <c r="AC47" i="62"/>
  <c r="B46" i="62"/>
  <c r="E27" i="62"/>
  <c r="H43" i="62"/>
  <c r="F9" i="62"/>
  <c r="R10" i="62"/>
  <c r="U44" i="62"/>
  <c r="G41" i="62"/>
  <c r="J24" i="62"/>
  <c r="T44" i="62"/>
  <c r="AG34" i="30"/>
  <c r="Y43" i="62"/>
  <c r="O56" i="62"/>
  <c r="B51" i="62"/>
  <c r="V34" i="62"/>
  <c r="D51" i="62"/>
  <c r="AE56" i="62"/>
  <c r="Z26" i="62"/>
  <c r="AF52" i="30"/>
  <c r="D38" i="62"/>
  <c r="H52" i="62"/>
  <c r="AF47" i="30"/>
  <c r="M40" i="62"/>
  <c r="M42" i="62"/>
  <c r="U53" i="62"/>
  <c r="S17" i="62"/>
  <c r="J13" i="62"/>
  <c r="C23" i="62"/>
  <c r="K40" i="62"/>
  <c r="O42" i="62"/>
  <c r="V39" i="62"/>
  <c r="P33" i="62"/>
  <c r="D13" i="62"/>
  <c r="G17" i="62"/>
  <c r="AF21" i="30"/>
  <c r="L39" i="62"/>
  <c r="U33" i="62"/>
  <c r="L47" i="62"/>
  <c r="AB40" i="62"/>
  <c r="D33" i="62"/>
  <c r="D36" i="62"/>
  <c r="AF20" i="30"/>
  <c r="AE36" i="62"/>
  <c r="D14" i="62"/>
  <c r="AB44" i="62"/>
  <c r="K10" i="62"/>
  <c r="O17" i="62"/>
  <c r="U31" i="62"/>
  <c r="AE14" i="62"/>
  <c r="N56" i="62"/>
  <c r="E30" i="62"/>
  <c r="Q12" i="62"/>
  <c r="I12" i="62"/>
  <c r="Y24" i="62"/>
  <c r="E44" i="62"/>
  <c r="N43" i="62"/>
  <c r="P32" i="62"/>
  <c r="E12" i="62"/>
  <c r="AG51" i="30"/>
  <c r="N14" i="62"/>
  <c r="F28" i="62"/>
  <c r="S39" i="62"/>
  <c r="V17" i="62"/>
  <c r="B11" i="62"/>
  <c r="L33" i="62"/>
  <c r="I32" i="62"/>
  <c r="G27" i="62"/>
  <c r="T28" i="62"/>
  <c r="N26" i="62"/>
  <c r="R17" i="62"/>
  <c r="AB26" i="62"/>
  <c r="Q22" i="62"/>
  <c r="M43" i="62"/>
  <c r="E46" i="62"/>
  <c r="H26" i="62"/>
  <c r="I48" i="62"/>
  <c r="AG47" i="30"/>
  <c r="R20" i="62"/>
  <c r="U10" i="62"/>
  <c r="P13" i="62"/>
  <c r="M44" i="62"/>
  <c r="S46" i="62"/>
  <c r="AB16" i="62"/>
  <c r="F44" i="62"/>
  <c r="M30" i="62"/>
  <c r="J21" i="62"/>
  <c r="Z9" i="62"/>
  <c r="Q38" i="62"/>
  <c r="P14" i="62"/>
  <c r="T39" i="62"/>
  <c r="S15" i="62"/>
  <c r="C52" i="62"/>
  <c r="U27" i="62"/>
  <c r="P38" i="62"/>
  <c r="I41" i="62"/>
  <c r="C14" i="62"/>
  <c r="AB50" i="62"/>
  <c r="C12" i="62"/>
  <c r="F21" i="62"/>
  <c r="AC39" i="62"/>
  <c r="U54" i="62"/>
  <c r="D28" i="62"/>
  <c r="E22" i="62"/>
  <c r="L16" i="62"/>
  <c r="L9" i="62"/>
  <c r="Q32" i="62"/>
  <c r="R51" i="62"/>
  <c r="C54" i="62"/>
  <c r="M48" i="62"/>
  <c r="G48" i="62"/>
  <c r="K13" i="62"/>
  <c r="D20" i="62"/>
  <c r="K14" i="62"/>
  <c r="S44" i="62"/>
  <c r="F11" i="62"/>
  <c r="R22" i="62"/>
  <c r="I46" i="62"/>
  <c r="M10" i="62"/>
  <c r="P26" i="62"/>
  <c r="Y40" i="62"/>
  <c r="Q24" i="62"/>
  <c r="AG54" i="30"/>
  <c r="B9" i="62"/>
  <c r="C31" i="62"/>
  <c r="AC17" i="62"/>
  <c r="T34" i="62"/>
  <c r="V28" i="62"/>
  <c r="Y51" i="62"/>
  <c r="K51" i="62"/>
  <c r="I15" i="62"/>
  <c r="J27" i="62"/>
  <c r="L51" i="62"/>
  <c r="O26" i="62"/>
  <c r="T36" i="62"/>
  <c r="F34" i="62"/>
  <c r="N18" i="62"/>
  <c r="C20" i="62"/>
  <c r="D46" i="62"/>
  <c r="M39" i="62"/>
  <c r="AC21" i="62"/>
  <c r="N16" i="62"/>
  <c r="H24" i="62"/>
  <c r="AA13" i="62"/>
  <c r="O12" i="62"/>
  <c r="Z56" i="62"/>
  <c r="S18" i="62"/>
  <c r="E36" i="62"/>
  <c r="L50" i="62"/>
  <c r="Z46" i="62"/>
  <c r="S40" i="62"/>
  <c r="AA24" i="62"/>
  <c r="AA12" i="62"/>
  <c r="N10" i="62"/>
  <c r="C9" i="62"/>
  <c r="N52" i="62"/>
  <c r="G39" i="62"/>
  <c r="M52" i="62"/>
  <c r="M11" i="62"/>
  <c r="P28" i="62"/>
  <c r="AF39" i="30"/>
  <c r="AC32" i="62"/>
  <c r="K39" i="62"/>
  <c r="C51" i="62"/>
  <c r="V26" i="62"/>
  <c r="AB17" i="62"/>
  <c r="AD16" i="62"/>
  <c r="O13" i="62"/>
  <c r="D16" i="62"/>
  <c r="T16" i="62"/>
  <c r="AB28" i="62"/>
  <c r="D41" i="62"/>
  <c r="T33" i="62"/>
  <c r="H9" i="62"/>
  <c r="F16" i="62"/>
  <c r="S14" i="62"/>
  <c r="AB41" i="62"/>
  <c r="V18" i="62"/>
  <c r="I56" i="62"/>
  <c r="D43" i="62"/>
  <c r="G14" i="62"/>
  <c r="V44" i="62"/>
  <c r="I11" i="62"/>
  <c r="AC28" i="62"/>
  <c r="H34" i="62"/>
  <c r="AG22" i="30"/>
  <c r="H28" i="62"/>
  <c r="G53" i="62"/>
  <c r="E47" i="62"/>
  <c r="O47" i="62"/>
  <c r="AF40" i="30"/>
  <c r="AG44" i="30"/>
  <c r="Z36" i="62"/>
  <c r="J33" i="62"/>
  <c r="B23" i="62"/>
  <c r="AC48" i="62"/>
  <c r="M31" i="62"/>
  <c r="AF32" i="30"/>
  <c r="Q44" i="62"/>
  <c r="R36" i="62"/>
  <c r="C41" i="62"/>
  <c r="S47" i="62"/>
  <c r="O43" i="62"/>
  <c r="AE17" i="62"/>
  <c r="Z52" i="62"/>
  <c r="AA9" i="62"/>
  <c r="U51" i="62"/>
  <c r="H41" i="62"/>
  <c r="Q31" i="62"/>
  <c r="O34" i="62"/>
  <c r="E13" i="62"/>
  <c r="T56" i="62"/>
  <c r="H18" i="62"/>
  <c r="H54" i="62"/>
  <c r="I43" i="62"/>
  <c r="B47" i="62"/>
  <c r="F32" i="62"/>
  <c r="T10" i="62"/>
  <c r="M18" i="62"/>
  <c r="D24" i="62"/>
  <c r="Z27" i="62"/>
  <c r="N9" i="62"/>
  <c r="K43" i="62"/>
  <c r="S34" i="62"/>
  <c r="I42" i="62"/>
  <c r="H53" i="62"/>
  <c r="F52" i="62"/>
  <c r="M9" i="62"/>
  <c r="AC12" i="62"/>
  <c r="AG38" i="30"/>
  <c r="AE13" i="62"/>
  <c r="V51" i="62"/>
  <c r="AG30" i="30"/>
  <c r="Q52" i="62"/>
  <c r="AC10" i="62"/>
  <c r="K24" i="62"/>
  <c r="AG24" i="30"/>
  <c r="Q30" i="62"/>
  <c r="R42" i="62"/>
  <c r="H22" i="62"/>
  <c r="U50" i="62"/>
  <c r="AC50" i="62"/>
  <c r="H36" i="62"/>
  <c r="O14" i="62"/>
  <c r="K9" i="62"/>
  <c r="AC15" i="62"/>
  <c r="U12" i="62"/>
  <c r="U30" i="62"/>
  <c r="R11" i="62"/>
  <c r="G10" i="62"/>
  <c r="AG33" i="30"/>
  <c r="AA17" i="62"/>
  <c r="AE12" i="62"/>
  <c r="J51" i="62"/>
  <c r="Z42" i="62"/>
  <c r="L48" i="62"/>
  <c r="AB51" i="62"/>
  <c r="H40" i="62"/>
  <c r="F43" i="62"/>
  <c r="U43" i="62"/>
  <c r="N28" i="62"/>
  <c r="P54" i="62"/>
  <c r="H10" i="62"/>
  <c r="Q42" i="62"/>
  <c r="E50" i="62"/>
  <c r="S56" i="62"/>
  <c r="J52" i="62"/>
  <c r="O48" i="62"/>
  <c r="N51" i="62"/>
  <c r="L10" i="62"/>
  <c r="N24" i="62"/>
  <c r="G33" i="62"/>
  <c r="H33" i="62"/>
  <c r="G24" i="62"/>
  <c r="S54" i="62"/>
  <c r="Y47" i="62"/>
  <c r="AD13" i="62"/>
  <c r="M26" i="62"/>
  <c r="N50" i="62"/>
  <c r="AC31" i="62"/>
  <c r="U52" i="62"/>
  <c r="G22" i="62"/>
  <c r="G13" i="62"/>
  <c r="E54" i="62"/>
  <c r="V41" i="62"/>
  <c r="Z39" i="62"/>
  <c r="S23" i="62"/>
  <c r="Y21" i="62"/>
  <c r="K56" i="62"/>
  <c r="F22" i="62"/>
  <c r="AA43" i="62"/>
  <c r="AC46" i="62"/>
  <c r="AD56" i="62"/>
  <c r="D9" i="62"/>
  <c r="AB52" i="62"/>
  <c r="U56" i="62"/>
  <c r="P50" i="62"/>
  <c r="T27" i="62"/>
  <c r="Z50" i="62"/>
  <c r="O31" i="62"/>
  <c r="M23" i="62"/>
  <c r="G28" i="62"/>
  <c r="U47" i="62"/>
  <c r="B17" i="62"/>
  <c r="S38" i="62"/>
  <c r="S52" i="62"/>
  <c r="Q50" i="62"/>
  <c r="AD10" i="62"/>
  <c r="AE50" i="62"/>
  <c r="K33" i="62"/>
  <c r="I28" i="62"/>
  <c r="G34" i="62"/>
  <c r="J11" i="62"/>
  <c r="E11" i="62"/>
  <c r="Q17" i="62"/>
  <c r="AC51" i="62"/>
  <c r="R52" i="62"/>
  <c r="I21" i="62"/>
  <c r="O40" i="62"/>
  <c r="U21" i="62"/>
  <c r="O20" i="62"/>
  <c r="N48" i="62"/>
  <c r="AB9" i="62"/>
  <c r="E28" i="62"/>
  <c r="Z41" i="62"/>
  <c r="J53" i="62"/>
  <c r="AC56" i="62"/>
  <c r="Q46" i="62"/>
  <c r="R27" i="62"/>
  <c r="M50" i="62"/>
  <c r="R50" i="62"/>
  <c r="AA16" i="62"/>
  <c r="U36" i="62"/>
  <c r="K53" i="62"/>
  <c r="F33" i="30"/>
  <c r="G38" i="30"/>
  <c r="B33" i="30"/>
  <c r="P42" i="30"/>
  <c r="AK24" i="30" a="1"/>
  <c r="R54" i="30"/>
  <c r="Q47" i="30"/>
  <c r="V38" i="30"/>
  <c r="C31" i="30"/>
  <c r="AJ21" i="30" a="1"/>
  <c r="G30" i="30"/>
  <c r="H24" i="30"/>
  <c r="Y33" i="30"/>
  <c r="J34" i="30"/>
  <c r="D22" i="30"/>
  <c r="E54" i="30"/>
  <c r="E30" i="30"/>
  <c r="T33" i="30"/>
  <c r="Y52" i="30"/>
  <c r="S41" i="30"/>
  <c r="I22" i="30"/>
  <c r="I30" i="30"/>
  <c r="G42" i="30"/>
  <c r="C24" i="30"/>
  <c r="F47" i="30"/>
  <c r="AJ33" i="30" a="1"/>
  <c r="R32" i="30"/>
  <c r="U38" i="30"/>
  <c r="P34" i="30"/>
  <c r="N39" i="30"/>
  <c r="K44" i="30"/>
  <c r="J42" i="30"/>
  <c r="AA48" i="30"/>
  <c r="P30" i="30"/>
  <c r="M47" i="30"/>
  <c r="C54" i="30"/>
  <c r="AC40" i="30"/>
  <c r="T44" i="30"/>
  <c r="AA40" i="30"/>
  <c r="J54" i="30"/>
  <c r="B20" i="30"/>
  <c r="AI47" i="30" a="1"/>
  <c r="D40" i="30"/>
  <c r="Z21" i="30"/>
  <c r="Q33" i="30"/>
  <c r="AC52" i="30"/>
  <c r="L54" i="30"/>
  <c r="AK30" i="30" a="1"/>
  <c r="Y24" i="30"/>
  <c r="B40" i="30"/>
  <c r="E43" i="30"/>
  <c r="AI30" i="30" a="1"/>
  <c r="S21" i="30"/>
  <c r="T48" i="30"/>
  <c r="E32" i="30"/>
  <c r="F42" i="30"/>
  <c r="G33" i="30"/>
  <c r="AA54" i="30"/>
  <c r="AK32" i="30" a="1"/>
  <c r="I51" i="30"/>
  <c r="U47" i="30"/>
  <c r="P53" i="30"/>
  <c r="N30" i="30"/>
  <c r="E21" i="30"/>
  <c r="G22" i="30"/>
  <c r="H53" i="30"/>
  <c r="AC41" i="30"/>
  <c r="AI42" i="30" a="1"/>
  <c r="I20" i="30"/>
  <c r="AJ48" i="30" a="1"/>
  <c r="J32" i="30"/>
  <c r="T30" i="30"/>
  <c r="F30" i="30"/>
  <c r="C41" i="30"/>
  <c r="AB21" i="30"/>
  <c r="B31" i="30"/>
  <c r="M43" i="30"/>
  <c r="AA21" i="30"/>
  <c r="R34" i="30"/>
  <c r="E39" i="30"/>
  <c r="Y21" i="30"/>
  <c r="T42" i="30"/>
  <c r="D41" i="30"/>
  <c r="AJ24" i="30" a="1"/>
  <c r="Y41" i="30"/>
  <c r="S38" i="30"/>
  <c r="T34" i="30"/>
  <c r="F23" i="30"/>
  <c r="O47" i="30"/>
  <c r="Z39" i="30"/>
  <c r="AJ22" i="30" a="1"/>
  <c r="T43" i="30"/>
  <c r="AB44" i="30"/>
  <c r="S40" i="30"/>
  <c r="N32" i="30"/>
  <c r="AB24" i="30"/>
  <c r="J47" i="30"/>
  <c r="AK43" i="30" a="1"/>
  <c r="G34" i="30"/>
  <c r="K47" i="30"/>
  <c r="M51" i="30"/>
  <c r="F48" i="30"/>
  <c r="AA20" i="30"/>
  <c r="T24" i="30"/>
  <c r="G43" i="30"/>
  <c r="J31" i="30"/>
  <c r="N22" i="30"/>
  <c r="E42" i="30"/>
  <c r="T22" i="30"/>
  <c r="T38" i="30"/>
  <c r="L30" i="30"/>
  <c r="F38" i="30"/>
  <c r="F24" i="30"/>
  <c r="AK44" i="30" a="1"/>
  <c r="M38" i="30"/>
  <c r="AA43" i="30"/>
  <c r="B53" i="30"/>
  <c r="AI52" i="30" a="1"/>
  <c r="AK42" i="30" a="1"/>
  <c r="AC34" i="30"/>
  <c r="K41" i="30"/>
  <c r="M54" i="30"/>
  <c r="V53" i="30"/>
  <c r="B34" i="30"/>
  <c r="S51" i="30"/>
  <c r="K21" i="30"/>
  <c r="M52" i="30"/>
  <c r="AJ43" i="30" a="1"/>
  <c r="I44" i="30"/>
  <c r="M39" i="30"/>
  <c r="I40" i="30"/>
  <c r="Q22" i="30"/>
  <c r="D52" i="30"/>
  <c r="AC47" i="30"/>
  <c r="T21" i="30"/>
  <c r="T20" i="30"/>
  <c r="P38" i="30"/>
  <c r="K22" i="30"/>
  <c r="M32" i="30"/>
  <c r="P51" i="30"/>
  <c r="AA39" i="30"/>
  <c r="I53" i="30"/>
  <c r="O44" i="30"/>
  <c r="N52" i="30"/>
  <c r="R38" i="30"/>
  <c r="AK20" i="30" a="1"/>
  <c r="AA33" i="30"/>
  <c r="S22" i="30"/>
  <c r="AK31" i="30" a="1"/>
  <c r="Q34" i="30"/>
  <c r="AB22" i="30"/>
  <c r="Z38" i="30"/>
  <c r="K42" i="30"/>
  <c r="AC22" i="30"/>
  <c r="AB53" i="30"/>
  <c r="D30" i="30"/>
  <c r="O24" i="30"/>
  <c r="J40" i="30"/>
  <c r="D47" i="30"/>
  <c r="Y42" i="30"/>
  <c r="G53" i="30"/>
  <c r="I34" i="30"/>
  <c r="L20" i="30"/>
  <c r="O39" i="30"/>
  <c r="G52" i="30"/>
  <c r="H32" i="30"/>
  <c r="AK53" i="30" a="1"/>
  <c r="R52" i="30"/>
  <c r="S54" i="30"/>
  <c r="O22" i="30"/>
  <c r="C34" i="30"/>
  <c r="B30" i="30"/>
  <c r="E22" i="30"/>
  <c r="K52" i="30"/>
  <c r="Z23" i="30"/>
  <c r="K31" i="30"/>
  <c r="AK21" i="30" a="1"/>
  <c r="L22" i="30"/>
  <c r="H47" i="30"/>
  <c r="AJ47" i="30" a="1"/>
  <c r="AC24" i="30"/>
  <c r="Z47" i="30"/>
  <c r="V21" i="30"/>
  <c r="O30" i="30"/>
  <c r="Y40" i="30"/>
  <c r="P22" i="30"/>
  <c r="L24" i="30"/>
  <c r="F31" i="30"/>
  <c r="Y32" i="30"/>
  <c r="AJ30" i="30" a="1"/>
  <c r="B51" i="30"/>
  <c r="B42" i="30"/>
  <c r="E40" i="30"/>
  <c r="N43" i="30"/>
  <c r="Z43" i="30"/>
  <c r="M24" i="30"/>
  <c r="AC33" i="30"/>
  <c r="C22" i="30"/>
  <c r="AK34" i="30" a="1"/>
  <c r="AB32" i="30"/>
  <c r="U20" i="30"/>
  <c r="O51" i="30"/>
  <c r="Z22" i="30"/>
  <c r="P21" i="30"/>
  <c r="AK48" i="30" a="1"/>
  <c r="S44" i="30"/>
  <c r="AA42" i="30"/>
  <c r="G23" i="30"/>
  <c r="R33" i="30"/>
  <c r="E48" i="30"/>
  <c r="H33" i="30"/>
  <c r="U24" i="30"/>
  <c r="Z41" i="30"/>
  <c r="D51" i="30"/>
  <c r="K54" i="30"/>
  <c r="P47" i="30"/>
  <c r="AA32" i="30"/>
  <c r="AJ23" i="30" a="1"/>
  <c r="K20" i="30"/>
  <c r="Q44" i="30"/>
  <c r="L42" i="30"/>
  <c r="H44" i="30"/>
  <c r="N31" i="30"/>
  <c r="Y22" i="30"/>
  <c r="T54" i="30"/>
  <c r="L39" i="30"/>
  <c r="V43" i="30"/>
  <c r="R23" i="30"/>
  <c r="I23" i="30"/>
  <c r="U30" i="30"/>
  <c r="AB23" i="30"/>
  <c r="Q30" i="30"/>
  <c r="K30" i="30"/>
  <c r="U22" i="30"/>
  <c r="AK54" i="30" a="1"/>
  <c r="N20" i="30"/>
  <c r="AK38" i="30" a="1"/>
  <c r="AJ40" i="30" a="1"/>
  <c r="E38" i="30"/>
  <c r="Q24" i="30"/>
  <c r="M33" i="30"/>
  <c r="Z24" i="30"/>
  <c r="E34" i="30"/>
  <c r="Y54" i="30"/>
  <c r="AI41" i="30" a="1"/>
  <c r="O40" i="30"/>
  <c r="S34" i="30"/>
  <c r="N53" i="30"/>
  <c r="AB41" i="30"/>
  <c r="O42" i="30"/>
  <c r="Y38" i="30"/>
  <c r="R44" i="30"/>
  <c r="J44" i="30"/>
  <c r="Q20" i="30"/>
  <c r="B47" i="30"/>
  <c r="O48" i="30"/>
  <c r="AA30" i="30"/>
  <c r="O52" i="30"/>
  <c r="J23" i="30"/>
  <c r="F32" i="30"/>
  <c r="L32" i="30"/>
  <c r="L47" i="30"/>
  <c r="N23" i="30"/>
  <c r="U53" i="30"/>
  <c r="AC53" i="30"/>
  <c r="G51" i="30"/>
  <c r="D23" i="30"/>
  <c r="N33" i="30"/>
  <c r="Z40" i="30"/>
  <c r="I32" i="30"/>
  <c r="V47" i="30"/>
  <c r="R24" i="30"/>
  <c r="M44" i="30"/>
  <c r="B48" i="30"/>
  <c r="C51" i="30"/>
  <c r="AK39" i="30" a="1"/>
  <c r="J39" i="30"/>
  <c r="I33" i="30"/>
  <c r="F21" i="30"/>
  <c r="C52" i="30"/>
  <c r="H52" i="30"/>
  <c r="D48" i="30"/>
  <c r="P52" i="30"/>
  <c r="AA38" i="30"/>
  <c r="Y53" i="30"/>
  <c r="N54" i="30"/>
  <c r="AI51" i="30" a="1"/>
  <c r="J22" i="30"/>
  <c r="AB33" i="30"/>
  <c r="P20" i="30"/>
  <c r="D39" i="30"/>
  <c r="F43" i="30"/>
  <c r="R51" i="30"/>
  <c r="Y31" i="30"/>
  <c r="P43" i="30"/>
  <c r="Q38" i="30"/>
  <c r="H42" i="30"/>
  <c r="P40" i="30"/>
  <c r="K39" i="30"/>
  <c r="V42" i="30"/>
  <c r="V34" i="30"/>
  <c r="J38" i="30"/>
  <c r="S24" i="30"/>
  <c r="AI54" i="30" a="1"/>
  <c r="V39" i="30"/>
  <c r="F54" i="30"/>
  <c r="Z32" i="30"/>
  <c r="B21" i="30"/>
  <c r="AA51" i="30"/>
  <c r="N38" i="30"/>
  <c r="AC38" i="30"/>
  <c r="J53" i="30"/>
  <c r="V44" i="30"/>
  <c r="D24" i="30"/>
  <c r="V23" i="30"/>
  <c r="Z20" i="30"/>
  <c r="D44" i="30"/>
  <c r="H39" i="30"/>
  <c r="AA52" i="30"/>
  <c r="D42" i="30"/>
  <c r="S48" i="30"/>
  <c r="C43" i="30"/>
  <c r="AA23" i="30"/>
  <c r="D54" i="30"/>
  <c r="V22" i="30"/>
  <c r="F34" i="30"/>
  <c r="P54" i="30"/>
  <c r="Z44" i="30"/>
  <c r="M40" i="30"/>
  <c r="AA44" i="30"/>
  <c r="H34" i="30"/>
  <c r="B52" i="30"/>
  <c r="G20" i="30"/>
  <c r="S43" i="30"/>
  <c r="L43" i="30"/>
  <c r="Y48" i="30"/>
  <c r="C39" i="30"/>
  <c r="AC31" i="30"/>
  <c r="U40" i="30"/>
  <c r="V52" i="30"/>
  <c r="V48" i="30"/>
  <c r="M30" i="30"/>
  <c r="D20" i="30"/>
  <c r="D21" i="30"/>
  <c r="AK51" i="30" a="1"/>
  <c r="S30" i="30"/>
  <c r="Y39" i="30"/>
  <c r="AC20" i="30"/>
  <c r="L53" i="30"/>
  <c r="AA41" i="30"/>
  <c r="N47" i="30"/>
  <c r="I31" i="30"/>
  <c r="Y47" i="30"/>
  <c r="U41" i="30"/>
  <c r="L21" i="30"/>
  <c r="S53" i="30"/>
  <c r="I39" i="30"/>
  <c r="S42" i="30"/>
  <c r="B43" i="30"/>
  <c r="Z31" i="30"/>
  <c r="P33" i="30"/>
  <c r="K24" i="30"/>
  <c r="I42" i="30"/>
  <c r="R39" i="30"/>
  <c r="AA22" i="30"/>
  <c r="Q42" i="30"/>
  <c r="C44" i="30"/>
  <c r="H43" i="30"/>
  <c r="G32" i="30"/>
  <c r="T39" i="30"/>
  <c r="J41" i="30"/>
  <c r="C48" i="30"/>
  <c r="N24" i="30"/>
  <c r="D32" i="30"/>
  <c r="I48" i="30"/>
  <c r="Q41" i="30"/>
  <c r="Q43" i="30"/>
  <c r="C30" i="30"/>
  <c r="C20" i="30"/>
  <c r="L48" i="30"/>
  <c r="AK52" i="30" a="1"/>
  <c r="M31" i="30"/>
  <c r="B44" i="30"/>
  <c r="AI21" i="30" a="1"/>
  <c r="O38" i="30"/>
  <c r="D53" i="30"/>
  <c r="V31" i="30"/>
  <c r="AB47" i="30"/>
  <c r="AI53" i="30" a="1"/>
  <c r="AJ34" i="30" a="1"/>
  <c r="V30" i="30"/>
  <c r="G44" i="30"/>
  <c r="AB48" i="30"/>
  <c r="AB39" i="30"/>
  <c r="U51" i="30"/>
  <c r="AB40" i="30"/>
  <c r="AJ44" i="30" a="1"/>
  <c r="L23" i="30"/>
  <c r="I24" i="30"/>
  <c r="R53" i="30"/>
  <c r="K38" i="30"/>
  <c r="U42" i="30"/>
  <c r="U21" i="30"/>
  <c r="AB43" i="30"/>
  <c r="J43" i="30"/>
  <c r="AC51" i="30"/>
  <c r="E51" i="30"/>
  <c r="V32" i="30"/>
  <c r="AI24" i="30" a="1"/>
  <c r="G21" i="30"/>
  <c r="M21" i="30"/>
  <c r="AK47" i="30" a="1"/>
  <c r="N48" i="30"/>
  <c r="V41" i="30"/>
  <c r="AB30" i="30"/>
  <c r="AC23" i="30"/>
  <c r="F53" i="30"/>
  <c r="T40" i="30"/>
  <c r="H30" i="30"/>
  <c r="H38" i="30"/>
  <c r="AI31" i="30" a="1"/>
  <c r="S33" i="30"/>
  <c r="I47" i="30"/>
  <c r="N51" i="30"/>
  <c r="Q53" i="30"/>
  <c r="J30" i="30"/>
  <c r="O54" i="30"/>
  <c r="Z30" i="30"/>
  <c r="G54" i="30"/>
  <c r="T47" i="30"/>
  <c r="U23" i="30"/>
  <c r="Y51" i="30"/>
  <c r="S52" i="30"/>
  <c r="F40" i="30"/>
  <c r="AI48" i="30" a="1"/>
  <c r="S23" i="30"/>
  <c r="P32" i="30"/>
  <c r="C21" i="30"/>
  <c r="H20" i="30"/>
  <c r="O43" i="30"/>
  <c r="AC21" i="30"/>
  <c r="H23" i="30"/>
  <c r="I52" i="30"/>
  <c r="AK23" i="30" a="1"/>
  <c r="F44" i="30"/>
  <c r="M34" i="30"/>
  <c r="R20" i="30"/>
  <c r="AJ52" i="30" a="1"/>
  <c r="Z53" i="30"/>
  <c r="O33" i="30"/>
  <c r="V40" i="30"/>
  <c r="J51" i="30"/>
  <c r="AK40" i="30" a="1"/>
  <c r="AK33" i="30" a="1"/>
  <c r="E52" i="30"/>
  <c r="AB54" i="30"/>
  <c r="C23" i="30"/>
  <c r="N21" i="30"/>
  <c r="O21" i="30"/>
  <c r="AI44" i="30" a="1"/>
  <c r="M23" i="30"/>
  <c r="AC44" i="30"/>
  <c r="U43" i="30"/>
  <c r="O32" i="30"/>
  <c r="B38" i="30"/>
  <c r="AA31" i="30"/>
  <c r="O41" i="30"/>
  <c r="B39" i="30"/>
  <c r="B22" i="30"/>
  <c r="O34" i="30"/>
  <c r="L52" i="30"/>
  <c r="U44" i="30"/>
  <c r="Q48" i="30"/>
  <c r="C42" i="30"/>
  <c r="U33" i="30"/>
  <c r="T52" i="30"/>
  <c r="AJ38" i="30" a="1"/>
  <c r="AB51" i="30"/>
  <c r="Q52" i="30"/>
  <c r="AB20" i="30"/>
  <c r="AA34" i="30"/>
  <c r="M22" i="30"/>
  <c r="N41" i="30"/>
  <c r="G39" i="30"/>
  <c r="AA53" i="30"/>
  <c r="G48" i="30"/>
  <c r="Y34" i="30"/>
  <c r="D31" i="30"/>
  <c r="Z34" i="30"/>
  <c r="O53" i="30"/>
  <c r="D34" i="30"/>
  <c r="I43" i="30"/>
  <c r="K40" i="30"/>
  <c r="U32" i="30"/>
  <c r="P44" i="30"/>
  <c r="AB52" i="30"/>
  <c r="E31" i="30"/>
  <c r="H40" i="30"/>
  <c r="Q21" i="30"/>
  <c r="AI38" i="30" a="1"/>
  <c r="H22" i="30"/>
  <c r="C53" i="30"/>
  <c r="R48" i="30"/>
  <c r="T31" i="30"/>
  <c r="R30" i="30"/>
  <c r="AK41" i="30" a="1"/>
  <c r="Y20" i="30"/>
  <c r="C33" i="30"/>
  <c r="AJ42" i="30" a="1"/>
  <c r="M53" i="30"/>
  <c r="Y44" i="30"/>
  <c r="R21" i="30"/>
  <c r="R43" i="30"/>
  <c r="M20" i="30"/>
  <c r="H48" i="30"/>
  <c r="P23" i="30"/>
  <c r="C38" i="30"/>
  <c r="N40" i="30"/>
  <c r="N34" i="30"/>
  <c r="AC39" i="30"/>
  <c r="AI33" i="30" a="1"/>
  <c r="J48" i="30"/>
  <c r="AC42" i="30"/>
  <c r="L44" i="30"/>
  <c r="L40" i="30"/>
  <c r="C40" i="30"/>
  <c r="U31" i="30"/>
  <c r="L38" i="30"/>
  <c r="O23" i="30"/>
  <c r="L33" i="30"/>
  <c r="G47" i="30"/>
  <c r="E44" i="30"/>
  <c r="AI40" i="30" a="1"/>
  <c r="T23" i="30"/>
  <c r="V54" i="30"/>
  <c r="AC43" i="30"/>
  <c r="P24" i="30"/>
  <c r="U34" i="30"/>
  <c r="U54" i="30"/>
  <c r="V20" i="30"/>
  <c r="AI22" i="30" a="1"/>
  <c r="T53" i="30"/>
  <c r="B54" i="30"/>
  <c r="G24" i="30"/>
  <c r="G41" i="30"/>
  <c r="AI43" i="30" a="1"/>
  <c r="P31" i="30"/>
  <c r="R42" i="30"/>
  <c r="AI32" i="30" a="1"/>
  <c r="AI39" i="30" a="1"/>
  <c r="T51" i="30"/>
  <c r="AJ20" i="30" a="1"/>
  <c r="R22" i="30"/>
  <c r="D43" i="30"/>
  <c r="V51" i="30"/>
  <c r="AB38" i="30"/>
  <c r="M48" i="30"/>
  <c r="U48" i="30"/>
  <c r="K51" i="30"/>
  <c r="AA24" i="30"/>
  <c r="D33" i="30"/>
  <c r="Q51" i="30"/>
  <c r="S39" i="30"/>
  <c r="V33" i="30"/>
  <c r="V24" i="30"/>
  <c r="K33" i="30"/>
  <c r="K23" i="30"/>
  <c r="B41" i="30"/>
  <c r="E47" i="30"/>
  <c r="AC54" i="30"/>
  <c r="E23" i="30"/>
  <c r="Q39" i="30"/>
  <c r="Q23" i="30"/>
  <c r="E41" i="30"/>
  <c r="K34" i="30"/>
  <c r="R31" i="30"/>
  <c r="N42" i="30"/>
  <c r="L31" i="30"/>
  <c r="M41" i="30"/>
  <c r="R40" i="30"/>
  <c r="AC30" i="30"/>
  <c r="AJ53" i="30" a="1"/>
  <c r="AI34" i="30" a="1"/>
  <c r="J33" i="30"/>
  <c r="H51" i="30"/>
  <c r="AI23" i="30" a="1"/>
  <c r="F41" i="30"/>
  <c r="U39" i="30"/>
  <c r="Z52" i="30"/>
  <c r="AI20" i="30" a="1"/>
  <c r="Y30" i="30"/>
  <c r="Q32" i="30"/>
  <c r="L51" i="30"/>
  <c r="AJ54" i="30" a="1"/>
  <c r="Z48" i="30"/>
  <c r="K32" i="30"/>
  <c r="P41" i="30"/>
  <c r="Z54" i="30"/>
  <c r="AC48" i="30"/>
  <c r="F22" i="30"/>
  <c r="T41" i="30"/>
  <c r="B23" i="30"/>
  <c r="K43" i="30"/>
  <c r="Q31" i="30"/>
  <c r="L41" i="30"/>
  <c r="AJ31" i="30" a="1"/>
  <c r="B32" i="30"/>
  <c r="C47" i="30"/>
  <c r="I54" i="30"/>
  <c r="F52" i="30"/>
  <c r="AB42" i="30"/>
  <c r="H54" i="30"/>
  <c r="E53" i="30"/>
  <c r="F39" i="30"/>
  <c r="F20" i="30"/>
  <c r="K48" i="30"/>
  <c r="AJ32" i="30" a="1"/>
  <c r="Q40" i="30"/>
  <c r="E24" i="30"/>
  <c r="Y23" i="30"/>
  <c r="Z51" i="30"/>
  <c r="AJ39" i="30" a="1"/>
  <c r="AA47" i="30"/>
  <c r="J52" i="30"/>
  <c r="O20" i="30"/>
  <c r="E33" i="30"/>
  <c r="AC32" i="30"/>
  <c r="J24" i="30"/>
  <c r="AK22" i="30" a="1"/>
  <c r="C32" i="30"/>
  <c r="S47" i="30"/>
  <c r="P48" i="30"/>
  <c r="U52" i="30"/>
  <c r="J21" i="30"/>
  <c r="T32" i="30"/>
  <c r="S31" i="30"/>
  <c r="I41" i="30"/>
  <c r="G40" i="30"/>
  <c r="Q54" i="30"/>
  <c r="E20" i="30"/>
  <c r="H41" i="30"/>
  <c r="S32" i="30"/>
  <c r="D38" i="30"/>
  <c r="AB34" i="30"/>
  <c r="Y43" i="30"/>
  <c r="H31" i="30"/>
  <c r="O31" i="30"/>
  <c r="R41" i="30"/>
  <c r="H21" i="30"/>
  <c r="Z42" i="30"/>
  <c r="L34" i="30"/>
  <c r="AB31" i="30"/>
  <c r="K53" i="30"/>
  <c r="AJ41" i="30" a="1"/>
  <c r="I21" i="30"/>
  <c r="S20" i="30"/>
  <c r="F51" i="30"/>
  <c r="B24" i="30"/>
  <c r="M42" i="30"/>
  <c r="J20" i="30"/>
  <c r="G31" i="30"/>
  <c r="R47" i="30"/>
  <c r="AJ51" i="30" a="1"/>
  <c r="I38" i="30"/>
  <c r="Z33" i="30"/>
  <c r="N44" i="30"/>
  <c r="P39" i="30"/>
  <c r="P39" i="43" l="1"/>
  <c r="N44" i="43"/>
  <c r="Z33" i="43"/>
  <c r="I38" i="43"/>
  <c r="AJ51" i="30"/>
  <c r="AL51" i="43" s="1"/>
  <c r="R47" i="43"/>
  <c r="G31" i="43"/>
  <c r="J20" i="43"/>
  <c r="M42" i="43"/>
  <c r="B24" i="43"/>
  <c r="AS24" i="30"/>
  <c r="F51" i="43"/>
  <c r="S20" i="43"/>
  <c r="I21" i="43"/>
  <c r="AJ41" i="30"/>
  <c r="AL41" i="43" s="1"/>
  <c r="K53" i="43"/>
  <c r="AB31" i="43"/>
  <c r="L34" i="43"/>
  <c r="Z42" i="43"/>
  <c r="H21" i="43"/>
  <c r="R41" i="43"/>
  <c r="O31" i="43"/>
  <c r="H31" i="43"/>
  <c r="Y43" i="43"/>
  <c r="AB34" i="43"/>
  <c r="D38" i="43"/>
  <c r="S32" i="43"/>
  <c r="H41" i="43"/>
  <c r="E20" i="43"/>
  <c r="Q54" i="43"/>
  <c r="G40" i="43"/>
  <c r="I41" i="43"/>
  <c r="S31" i="43"/>
  <c r="T32" i="43"/>
  <c r="J21" i="43"/>
  <c r="U52" i="43"/>
  <c r="P48" i="43"/>
  <c r="S47" i="43"/>
  <c r="C32" i="43"/>
  <c r="AK22" i="30"/>
  <c r="AM22" i="43" s="1"/>
  <c r="J24" i="43"/>
  <c r="AC32" i="43"/>
  <c r="E33" i="43"/>
  <c r="O20" i="43"/>
  <c r="J52" i="43"/>
  <c r="AA47" i="43"/>
  <c r="AJ39" i="30"/>
  <c r="AL39" i="43" s="1"/>
  <c r="Z51" i="43"/>
  <c r="Y23" i="43"/>
  <c r="E24" i="43"/>
  <c r="Q40" i="43"/>
  <c r="AJ32" i="30"/>
  <c r="AL32" i="43" s="1"/>
  <c r="K48" i="43"/>
  <c r="F20" i="43"/>
  <c r="F39" i="43"/>
  <c r="E53" i="43"/>
  <c r="H54" i="43"/>
  <c r="AB42" i="43"/>
  <c r="F52" i="43"/>
  <c r="I54" i="43"/>
  <c r="C47" i="43"/>
  <c r="B32" i="43"/>
  <c r="AS32" i="30"/>
  <c r="AJ31" i="30"/>
  <c r="AL31" i="43" s="1"/>
  <c r="L41" i="43"/>
  <c r="Q31" i="43"/>
  <c r="K43" i="43"/>
  <c r="AS23" i="30"/>
  <c r="B23" i="43"/>
  <c r="T41" i="43"/>
  <c r="F22" i="43"/>
  <c r="AC48" i="43"/>
  <c r="Z54" i="43"/>
  <c r="P41" i="43"/>
  <c r="K32" i="43"/>
  <c r="Z48" i="43"/>
  <c r="AJ54" i="30"/>
  <c r="AL54" i="43" s="1"/>
  <c r="L51" i="43"/>
  <c r="Q32" i="43"/>
  <c r="Y30" i="43"/>
  <c r="AI20" i="30"/>
  <c r="AK20" i="43" s="1"/>
  <c r="Z52" i="43"/>
  <c r="U39" i="43"/>
  <c r="F41" i="43"/>
  <c r="AI23" i="30"/>
  <c r="AK23" i="43" s="1"/>
  <c r="H51" i="43"/>
  <c r="J33" i="43"/>
  <c r="AI34" i="30"/>
  <c r="AK34" i="43" s="1"/>
  <c r="AJ53" i="30"/>
  <c r="AL53" i="43" s="1"/>
  <c r="AC30" i="43"/>
  <c r="R40" i="43"/>
  <c r="M41" i="43"/>
  <c r="L31" i="43"/>
  <c r="N42" i="43"/>
  <c r="R31" i="43"/>
  <c r="K34" i="43"/>
  <c r="E41" i="43"/>
  <c r="Q23" i="43"/>
  <c r="Q39" i="43"/>
  <c r="E23" i="43"/>
  <c r="AC54" i="43"/>
  <c r="E47" i="43"/>
  <c r="AS41" i="30"/>
  <c r="B41" i="43"/>
  <c r="K23" i="43"/>
  <c r="K33" i="43"/>
  <c r="V24" i="43"/>
  <c r="V33" i="43"/>
  <c r="S39" i="43"/>
  <c r="Q51" i="43"/>
  <c r="D33" i="43"/>
  <c r="AA24" i="43"/>
  <c r="K51" i="43"/>
  <c r="U48" i="43"/>
  <c r="M48" i="43"/>
  <c r="AB38" i="43"/>
  <c r="V51" i="43"/>
  <c r="AT51" i="43" s="1"/>
  <c r="D43" i="43"/>
  <c r="R22" i="43"/>
  <c r="AJ20" i="30"/>
  <c r="AL20" i="43" s="1"/>
  <c r="T51" i="43"/>
  <c r="AI39" i="30"/>
  <c r="AK39" i="43" s="1"/>
  <c r="AI32" i="30"/>
  <c r="AK32" i="43" s="1"/>
  <c r="R42" i="43"/>
  <c r="P31" i="43"/>
  <c r="AI43" i="30"/>
  <c r="AK43" i="43" s="1"/>
  <c r="G41" i="43"/>
  <c r="G24" i="43"/>
  <c r="AS54" i="30"/>
  <c r="B54" i="43"/>
  <c r="T53" i="43"/>
  <c r="AI22" i="30"/>
  <c r="AK22" i="43" s="1"/>
  <c r="V20" i="43"/>
  <c r="AT20" i="43" s="1"/>
  <c r="U54" i="43"/>
  <c r="U34" i="43"/>
  <c r="P24" i="43"/>
  <c r="AC43" i="43"/>
  <c r="V54" i="43"/>
  <c r="T23" i="43"/>
  <c r="AI40" i="30"/>
  <c r="AK40" i="43" s="1"/>
  <c r="E44" i="43"/>
  <c r="G47" i="43"/>
  <c r="L33" i="43"/>
  <c r="O23" i="43"/>
  <c r="L38" i="43"/>
  <c r="U31" i="43"/>
  <c r="C40" i="43"/>
  <c r="L40" i="43"/>
  <c r="L44" i="43"/>
  <c r="AC42" i="43"/>
  <c r="J48" i="43"/>
  <c r="AI33" i="30"/>
  <c r="AK33" i="43" s="1"/>
  <c r="AC39" i="43"/>
  <c r="N34" i="43"/>
  <c r="N40" i="43"/>
  <c r="C38" i="43"/>
  <c r="P23" i="43"/>
  <c r="H48" i="43"/>
  <c r="M20" i="43"/>
  <c r="R43" i="43"/>
  <c r="R21" i="43"/>
  <c r="Y44" i="43"/>
  <c r="M53" i="43"/>
  <c r="AJ42" i="30"/>
  <c r="AL42" i="43" s="1"/>
  <c r="C33" i="43"/>
  <c r="Y20" i="43"/>
  <c r="AK41" i="30"/>
  <c r="AM41" i="43" s="1"/>
  <c r="R30" i="43"/>
  <c r="T31" i="43"/>
  <c r="R48" i="43"/>
  <c r="C53" i="43"/>
  <c r="H22" i="43"/>
  <c r="AI38" i="30"/>
  <c r="AK38" i="43" s="1"/>
  <c r="Q21" i="43"/>
  <c r="H40" i="43"/>
  <c r="E31" i="43"/>
  <c r="AB52" i="43"/>
  <c r="P44" i="43"/>
  <c r="U32" i="43"/>
  <c r="K40" i="43"/>
  <c r="I43" i="43"/>
  <c r="D34" i="43"/>
  <c r="O53" i="43"/>
  <c r="Z34" i="43"/>
  <c r="D31" i="43"/>
  <c r="Y34" i="43"/>
  <c r="G48" i="43"/>
  <c r="AA53" i="43"/>
  <c r="G39" i="43"/>
  <c r="N41" i="43"/>
  <c r="M22" i="43"/>
  <c r="AA34" i="43"/>
  <c r="AB20" i="43"/>
  <c r="Q52" i="43"/>
  <c r="AB51" i="43"/>
  <c r="AJ38" i="30"/>
  <c r="AL38" i="43" s="1"/>
  <c r="T52" i="43"/>
  <c r="U33" i="43"/>
  <c r="C42" i="43"/>
  <c r="Q48" i="43"/>
  <c r="U44" i="43"/>
  <c r="L52" i="43"/>
  <c r="O34" i="43"/>
  <c r="AS22" i="30"/>
  <c r="B22" i="43"/>
  <c r="B39" i="43"/>
  <c r="AS39" i="30"/>
  <c r="O41" i="43"/>
  <c r="AA31" i="43"/>
  <c r="B38" i="43"/>
  <c r="AS38" i="30"/>
  <c r="O32" i="43"/>
  <c r="U43" i="43"/>
  <c r="AC44" i="43"/>
  <c r="M23" i="43"/>
  <c r="AI44" i="30"/>
  <c r="AK44" i="43" s="1"/>
  <c r="O21" i="43"/>
  <c r="N21" i="43"/>
  <c r="C23" i="43"/>
  <c r="AB54" i="43"/>
  <c r="E52" i="43"/>
  <c r="AK33" i="30"/>
  <c r="AM33" i="43" s="1"/>
  <c r="AK40" i="30"/>
  <c r="AM40" i="43" s="1"/>
  <c r="J51" i="43"/>
  <c r="V40" i="43"/>
  <c r="O33" i="43"/>
  <c r="Z53" i="43"/>
  <c r="AJ52" i="30"/>
  <c r="AL52" i="43" s="1"/>
  <c r="R20" i="43"/>
  <c r="M34" i="43"/>
  <c r="F44" i="43"/>
  <c r="AK23" i="30"/>
  <c r="AM23" i="43" s="1"/>
  <c r="I52" i="43"/>
  <c r="H23" i="43"/>
  <c r="AC21" i="43"/>
  <c r="O43" i="43"/>
  <c r="H20" i="43"/>
  <c r="C21" i="43"/>
  <c r="P32" i="43"/>
  <c r="S23" i="43"/>
  <c r="AI48" i="30"/>
  <c r="AK48" i="43" s="1"/>
  <c r="F40" i="43"/>
  <c r="S52" i="43"/>
  <c r="Y51" i="43"/>
  <c r="U23" i="43"/>
  <c r="T47" i="43"/>
  <c r="G54" i="43"/>
  <c r="Z30" i="43"/>
  <c r="O54" i="43"/>
  <c r="J30" i="43"/>
  <c r="Q53" i="43"/>
  <c r="N51" i="43"/>
  <c r="I47" i="43"/>
  <c r="S33" i="43"/>
  <c r="AI31" i="30"/>
  <c r="AK31" i="43" s="1"/>
  <c r="H38" i="43"/>
  <c r="H30" i="43"/>
  <c r="T40" i="43"/>
  <c r="F53" i="43"/>
  <c r="AC23" i="43"/>
  <c r="AB30" i="43"/>
  <c r="V41" i="43"/>
  <c r="N48" i="43"/>
  <c r="AK47" i="30"/>
  <c r="AM47" i="43" s="1"/>
  <c r="M21" i="43"/>
  <c r="G21" i="43"/>
  <c r="AI24" i="30"/>
  <c r="AK24" i="43" s="1"/>
  <c r="V32" i="43"/>
  <c r="E51" i="43"/>
  <c r="AC51" i="43"/>
  <c r="J43" i="43"/>
  <c r="AB43" i="43"/>
  <c r="U21" i="43"/>
  <c r="U42" i="43"/>
  <c r="K38" i="43"/>
  <c r="R53" i="43"/>
  <c r="I24" i="43"/>
  <c r="L23" i="43"/>
  <c r="AJ44" i="30"/>
  <c r="AL44" i="43" s="1"/>
  <c r="AB40" i="43"/>
  <c r="U51" i="43"/>
  <c r="AB39" i="43"/>
  <c r="AB48" i="43"/>
  <c r="G44" i="43"/>
  <c r="V30" i="43"/>
  <c r="AT30" i="43" s="1"/>
  <c r="AJ34" i="30"/>
  <c r="AL34" i="43" s="1"/>
  <c r="AI53" i="30"/>
  <c r="AK53" i="43" s="1"/>
  <c r="AB47" i="43"/>
  <c r="V31" i="43"/>
  <c r="D53" i="43"/>
  <c r="O38" i="43"/>
  <c r="AI21" i="30"/>
  <c r="AK21" i="43" s="1"/>
  <c r="B44" i="43"/>
  <c r="AS44" i="30"/>
  <c r="M31" i="43"/>
  <c r="AK52" i="30"/>
  <c r="AM52" i="43" s="1"/>
  <c r="L48" i="43"/>
  <c r="C20" i="43"/>
  <c r="C30" i="43"/>
  <c r="Q43" i="43"/>
  <c r="Q41" i="43"/>
  <c r="I48" i="43"/>
  <c r="D32" i="43"/>
  <c r="N24" i="43"/>
  <c r="C48" i="43"/>
  <c r="J41" i="43"/>
  <c r="T39" i="43"/>
  <c r="G32" i="43"/>
  <c r="H43" i="43"/>
  <c r="C44" i="43"/>
  <c r="Q42" i="43"/>
  <c r="AA22" i="43"/>
  <c r="R39" i="43"/>
  <c r="I42" i="43"/>
  <c r="K24" i="43"/>
  <c r="P33" i="43"/>
  <c r="Z31" i="43"/>
  <c r="AS43" i="30"/>
  <c r="B43" i="43"/>
  <c r="S42" i="43"/>
  <c r="I39" i="43"/>
  <c r="S53" i="43"/>
  <c r="L21" i="43"/>
  <c r="U41" i="43"/>
  <c r="Y47" i="43"/>
  <c r="I31" i="43"/>
  <c r="N47" i="43"/>
  <c r="AA41" i="43"/>
  <c r="L53" i="43"/>
  <c r="AC20" i="43"/>
  <c r="Y39" i="43"/>
  <c r="S30" i="43"/>
  <c r="AK51" i="30"/>
  <c r="AM51" i="43" s="1"/>
  <c r="D21" i="43"/>
  <c r="D20" i="43"/>
  <c r="M30" i="43"/>
  <c r="V48" i="43"/>
  <c r="V52" i="43"/>
  <c r="U40" i="43"/>
  <c r="AC31" i="43"/>
  <c r="C39" i="43"/>
  <c r="Y48" i="43"/>
  <c r="L43" i="43"/>
  <c r="S43" i="43"/>
  <c r="G20" i="43"/>
  <c r="AS52" i="30"/>
  <c r="B52" i="43"/>
  <c r="H34" i="43"/>
  <c r="AA44" i="43"/>
  <c r="M40" i="43"/>
  <c r="Z44" i="43"/>
  <c r="P54" i="43"/>
  <c r="F34" i="43"/>
  <c r="V22" i="43"/>
  <c r="D54" i="43"/>
  <c r="AA23" i="43"/>
  <c r="C43" i="43"/>
  <c r="S48" i="43"/>
  <c r="D42" i="43"/>
  <c r="AA52" i="43"/>
  <c r="H39" i="43"/>
  <c r="D44" i="43"/>
  <c r="Z20" i="43"/>
  <c r="V23" i="43"/>
  <c r="D24" i="43"/>
  <c r="V44" i="43"/>
  <c r="J53" i="43"/>
  <c r="AC38" i="43"/>
  <c r="N38" i="43"/>
  <c r="AA51" i="43"/>
  <c r="B21" i="43"/>
  <c r="AS21" i="30"/>
  <c r="Z32" i="43"/>
  <c r="F54" i="43"/>
  <c r="V39" i="43"/>
  <c r="AI54" i="30"/>
  <c r="AK54" i="43" s="1"/>
  <c r="S24" i="43"/>
  <c r="J38" i="43"/>
  <c r="V34" i="43"/>
  <c r="V42" i="43"/>
  <c r="K39" i="43"/>
  <c r="P40" i="43"/>
  <c r="H42" i="43"/>
  <c r="Q38" i="43"/>
  <c r="P43" i="43"/>
  <c r="Y31" i="43"/>
  <c r="R51" i="43"/>
  <c r="F43" i="43"/>
  <c r="D39" i="43"/>
  <c r="P20" i="43"/>
  <c r="AB33" i="43"/>
  <c r="J22" i="43"/>
  <c r="AI51" i="30"/>
  <c r="AK51" i="43" s="1"/>
  <c r="N54" i="43"/>
  <c r="Y53" i="43"/>
  <c r="AA38" i="43"/>
  <c r="P52" i="43"/>
  <c r="D48" i="43"/>
  <c r="H52" i="43"/>
  <c r="C52" i="43"/>
  <c r="F21" i="43"/>
  <c r="I33" i="43"/>
  <c r="J39" i="43"/>
  <c r="AK39" i="30"/>
  <c r="AM39" i="43" s="1"/>
  <c r="C51" i="43"/>
  <c r="AS48" i="30"/>
  <c r="B48" i="43"/>
  <c r="M44" i="43"/>
  <c r="R24" i="43"/>
  <c r="V47" i="43"/>
  <c r="I32" i="43"/>
  <c r="Z40" i="43"/>
  <c r="N33" i="43"/>
  <c r="D23" i="43"/>
  <c r="G51" i="43"/>
  <c r="AC53" i="43"/>
  <c r="U53" i="43"/>
  <c r="N23" i="43"/>
  <c r="L47" i="43"/>
  <c r="L32" i="43"/>
  <c r="F32" i="43"/>
  <c r="J23" i="43"/>
  <c r="O52" i="43"/>
  <c r="AA30" i="43"/>
  <c r="O48" i="43"/>
  <c r="B47" i="43"/>
  <c r="AS47" i="30"/>
  <c r="Q20" i="43"/>
  <c r="J44" i="43"/>
  <c r="R44" i="43"/>
  <c r="Y38" i="43"/>
  <c r="O42" i="43"/>
  <c r="AB41" i="43"/>
  <c r="N53" i="43"/>
  <c r="S34" i="43"/>
  <c r="O40" i="43"/>
  <c r="AI41" i="30"/>
  <c r="AK41" i="43" s="1"/>
  <c r="Y54" i="43"/>
  <c r="E34" i="43"/>
  <c r="Z24" i="43"/>
  <c r="M33" i="43"/>
  <c r="Q24" i="43"/>
  <c r="E38" i="43"/>
  <c r="AJ40" i="30"/>
  <c r="AL40" i="43" s="1"/>
  <c r="AK38" i="30"/>
  <c r="AM38" i="43" s="1"/>
  <c r="N20" i="43"/>
  <c r="AK54" i="30"/>
  <c r="AM54" i="43" s="1"/>
  <c r="U22" i="43"/>
  <c r="K30" i="43"/>
  <c r="Q30" i="43"/>
  <c r="AB23" i="43"/>
  <c r="U30" i="43"/>
  <c r="I23" i="43"/>
  <c r="R23" i="43"/>
  <c r="V43" i="43"/>
  <c r="L39" i="43"/>
  <c r="T54" i="43"/>
  <c r="Y22" i="43"/>
  <c r="N31" i="43"/>
  <c r="H44" i="43"/>
  <c r="L42" i="43"/>
  <c r="Q44" i="43"/>
  <c r="K20" i="43"/>
  <c r="AJ23" i="30"/>
  <c r="AL23" i="43" s="1"/>
  <c r="AA32" i="43"/>
  <c r="P47" i="43"/>
  <c r="AT47" i="43" s="1"/>
  <c r="K54" i="43"/>
  <c r="D51" i="43"/>
  <c r="Z41" i="43"/>
  <c r="U24" i="43"/>
  <c r="H33" i="43"/>
  <c r="E48" i="43"/>
  <c r="R33" i="43"/>
  <c r="G23" i="43"/>
  <c r="AA42" i="43"/>
  <c r="S44" i="43"/>
  <c r="AK48" i="30"/>
  <c r="AM48" i="43" s="1"/>
  <c r="P21" i="43"/>
  <c r="Z22" i="43"/>
  <c r="O51" i="43"/>
  <c r="U20" i="43"/>
  <c r="AB32" i="43"/>
  <c r="AK34" i="30"/>
  <c r="AM34" i="43" s="1"/>
  <c r="C22" i="43"/>
  <c r="AC33" i="43"/>
  <c r="M24" i="43"/>
  <c r="Z43" i="43"/>
  <c r="N43" i="43"/>
  <c r="E40" i="43"/>
  <c r="AS42" i="30"/>
  <c r="B42" i="43"/>
  <c r="B51" i="43"/>
  <c r="AS51" i="30"/>
  <c r="AJ30" i="30"/>
  <c r="AL30" i="43" s="1"/>
  <c r="Y32" i="43"/>
  <c r="F31" i="43"/>
  <c r="L24" i="43"/>
  <c r="P22" i="43"/>
  <c r="Y40" i="43"/>
  <c r="O30" i="43"/>
  <c r="V21" i="43"/>
  <c r="Z47" i="43"/>
  <c r="AC24" i="43"/>
  <c r="AJ47" i="30"/>
  <c r="AL47" i="43" s="1"/>
  <c r="H47" i="43"/>
  <c r="L22" i="43"/>
  <c r="AK21" i="30"/>
  <c r="AM21" i="43" s="1"/>
  <c r="K31" i="43"/>
  <c r="Z23" i="43"/>
  <c r="K52" i="43"/>
  <c r="E22" i="43"/>
  <c r="B30" i="43"/>
  <c r="AS30" i="30"/>
  <c r="C34" i="43"/>
  <c r="O22" i="43"/>
  <c r="S54" i="43"/>
  <c r="R52" i="43"/>
  <c r="AK53" i="30"/>
  <c r="AM53" i="43" s="1"/>
  <c r="H32" i="43"/>
  <c r="G52" i="43"/>
  <c r="O39" i="43"/>
  <c r="L20" i="43"/>
  <c r="I34" i="43"/>
  <c r="G53" i="43"/>
  <c r="Y42" i="43"/>
  <c r="D47" i="43"/>
  <c r="J40" i="43"/>
  <c r="O24" i="43"/>
  <c r="D30" i="43"/>
  <c r="AB53" i="43"/>
  <c r="AC22" i="43"/>
  <c r="K42" i="43"/>
  <c r="Z38" i="43"/>
  <c r="AB22" i="43"/>
  <c r="Q34" i="43"/>
  <c r="AK31" i="30"/>
  <c r="AM31" i="43" s="1"/>
  <c r="S22" i="43"/>
  <c r="AA33" i="43"/>
  <c r="AK20" i="30"/>
  <c r="AM20" i="43" s="1"/>
  <c r="R38" i="43"/>
  <c r="N52" i="43"/>
  <c r="O44" i="43"/>
  <c r="I53" i="43"/>
  <c r="AA39" i="43"/>
  <c r="P51" i="43"/>
  <c r="M32" i="43"/>
  <c r="K22" i="43"/>
  <c r="P38" i="43"/>
  <c r="T20" i="43"/>
  <c r="T21" i="43"/>
  <c r="AC47" i="43"/>
  <c r="D52" i="43"/>
  <c r="Q22" i="43"/>
  <c r="I40" i="43"/>
  <c r="M39" i="43"/>
  <c r="I44" i="43"/>
  <c r="AJ43" i="30"/>
  <c r="AL43" i="43" s="1"/>
  <c r="M52" i="43"/>
  <c r="K21" i="43"/>
  <c r="S51" i="43"/>
  <c r="B34" i="43"/>
  <c r="AS34" i="30"/>
  <c r="V53" i="43"/>
  <c r="M54" i="43"/>
  <c r="K41" i="43"/>
  <c r="AC34" i="43"/>
  <c r="AK42" i="30"/>
  <c r="AM42" i="43" s="1"/>
  <c r="AI52" i="30"/>
  <c r="AK52" i="43" s="1"/>
  <c r="B53" i="43"/>
  <c r="AS53" i="30"/>
  <c r="AA43" i="43"/>
  <c r="M38" i="43"/>
  <c r="AK44" i="30"/>
  <c r="AM44" i="43" s="1"/>
  <c r="F24" i="43"/>
  <c r="F38" i="43"/>
  <c r="L30" i="43"/>
  <c r="T38" i="43"/>
  <c r="T22" i="43"/>
  <c r="E42" i="43"/>
  <c r="N22" i="43"/>
  <c r="J31" i="43"/>
  <c r="G43" i="43"/>
  <c r="T24" i="43"/>
  <c r="AA20" i="43"/>
  <c r="F48" i="43"/>
  <c r="M51" i="43"/>
  <c r="K47" i="43"/>
  <c r="G34" i="43"/>
  <c r="AK43" i="30"/>
  <c r="AM43" i="43" s="1"/>
  <c r="J47" i="43"/>
  <c r="AB24" i="43"/>
  <c r="N32" i="43"/>
  <c r="S40" i="43"/>
  <c r="AB44" i="43"/>
  <c r="T43" i="43"/>
  <c r="AJ22" i="30"/>
  <c r="AL22" i="43" s="1"/>
  <c r="Z39" i="43"/>
  <c r="O47" i="43"/>
  <c r="F23" i="43"/>
  <c r="T34" i="43"/>
  <c r="S38" i="43"/>
  <c r="Y41" i="43"/>
  <c r="AJ24" i="30"/>
  <c r="AL24" i="43" s="1"/>
  <c r="D41" i="43"/>
  <c r="T42" i="43"/>
  <c r="Y21" i="43"/>
  <c r="E39" i="43"/>
  <c r="R34" i="43"/>
  <c r="AA21" i="43"/>
  <c r="M43" i="43"/>
  <c r="AS31" i="30"/>
  <c r="B31" i="43"/>
  <c r="AB21" i="43"/>
  <c r="C41" i="43"/>
  <c r="F30" i="43"/>
  <c r="T30" i="43"/>
  <c r="J32" i="43"/>
  <c r="AJ48" i="30"/>
  <c r="AL48" i="43" s="1"/>
  <c r="I20" i="43"/>
  <c r="AI42" i="30"/>
  <c r="AK42" i="43" s="1"/>
  <c r="AC41" i="43"/>
  <c r="H53" i="43"/>
  <c r="G22" i="43"/>
  <c r="E21" i="43"/>
  <c r="N30" i="43"/>
  <c r="P53" i="43"/>
  <c r="U47" i="43"/>
  <c r="I51" i="43"/>
  <c r="AK32" i="30"/>
  <c r="AM32" i="43" s="1"/>
  <c r="AA54" i="43"/>
  <c r="G33" i="43"/>
  <c r="F42" i="43"/>
  <c r="E32" i="43"/>
  <c r="T48" i="43"/>
  <c r="S21" i="43"/>
  <c r="AI30" i="30"/>
  <c r="AK30" i="43" s="1"/>
  <c r="E43" i="43"/>
  <c r="B40" i="43"/>
  <c r="AS40" i="30"/>
  <c r="Y24" i="43"/>
  <c r="AK30" i="30"/>
  <c r="AM30" i="43" s="1"/>
  <c r="L54" i="43"/>
  <c r="AC52" i="43"/>
  <c r="Q33" i="43"/>
  <c r="Z21" i="43"/>
  <c r="D40" i="43"/>
  <c r="AI47" i="30"/>
  <c r="AK47" i="43" s="1"/>
  <c r="B20" i="43"/>
  <c r="AS20" i="30"/>
  <c r="J54" i="43"/>
  <c r="AA40" i="43"/>
  <c r="T44" i="43"/>
  <c r="AC40" i="43"/>
  <c r="C54" i="43"/>
  <c r="M47" i="43"/>
  <c r="P30" i="43"/>
  <c r="AA48" i="43"/>
  <c r="J42" i="43"/>
  <c r="K44" i="43"/>
  <c r="N39" i="43"/>
  <c r="P34" i="43"/>
  <c r="U38" i="43"/>
  <c r="R32" i="43"/>
  <c r="AJ33" i="30"/>
  <c r="AL33" i="43" s="1"/>
  <c r="F47" i="43"/>
  <c r="C24" i="43"/>
  <c r="G42" i="43"/>
  <c r="I30" i="43"/>
  <c r="I22" i="43"/>
  <c r="S41" i="43"/>
  <c r="Y52" i="43"/>
  <c r="T33" i="43"/>
  <c r="E30" i="43"/>
  <c r="E54" i="43"/>
  <c r="D22" i="43"/>
  <c r="J34" i="43"/>
  <c r="Y33" i="43"/>
  <c r="H24" i="43"/>
  <c r="G30" i="43"/>
  <c r="AJ21" i="30"/>
  <c r="AL21" i="43" s="1"/>
  <c r="C31" i="43"/>
  <c r="V38" i="43"/>
  <c r="AT38" i="43" s="1"/>
  <c r="Q47" i="43"/>
  <c r="R54" i="43"/>
  <c r="AK24" i="30"/>
  <c r="AM24" i="43" s="1"/>
  <c r="P42" i="43"/>
  <c r="B33" i="43"/>
  <c r="AS33" i="30"/>
  <c r="G38" i="43"/>
  <c r="F33" i="43"/>
  <c r="U36" i="43"/>
  <c r="AA16" i="43"/>
  <c r="R50" i="43"/>
  <c r="M50" i="43"/>
  <c r="R27" i="43"/>
  <c r="Q46" i="43"/>
  <c r="AC56" i="43"/>
  <c r="E28" i="43"/>
  <c r="AB9" i="43"/>
  <c r="Q17" i="43"/>
  <c r="E11" i="43"/>
  <c r="J11" i="43"/>
  <c r="I28" i="43"/>
  <c r="AG50" i="43"/>
  <c r="AD10" i="43"/>
  <c r="Q50" i="43"/>
  <c r="AM17" i="62"/>
  <c r="AP17" i="19" s="1"/>
  <c r="AS17" i="62"/>
  <c r="B17" i="43"/>
  <c r="G28" i="43"/>
  <c r="Z50" i="43"/>
  <c r="T27" i="43"/>
  <c r="P50" i="43"/>
  <c r="U56" i="43"/>
  <c r="D9" i="43"/>
  <c r="AD56" i="43"/>
  <c r="AC46" i="43"/>
  <c r="K56" i="43"/>
  <c r="G13" i="43"/>
  <c r="N50" i="43"/>
  <c r="M26" i="43"/>
  <c r="AD13" i="43"/>
  <c r="L10" i="43"/>
  <c r="S56" i="43"/>
  <c r="E50" i="43"/>
  <c r="H10" i="43"/>
  <c r="N28" i="43"/>
  <c r="AG12" i="43"/>
  <c r="AA17" i="43"/>
  <c r="G10" i="43"/>
  <c r="R11" i="43"/>
  <c r="U12" i="43"/>
  <c r="AC15" i="43"/>
  <c r="K9" i="43"/>
  <c r="O14" i="43"/>
  <c r="H36" i="43"/>
  <c r="AC50" i="43"/>
  <c r="U50" i="43"/>
  <c r="AC10" i="43"/>
  <c r="AG13" i="43"/>
  <c r="AC12" i="43"/>
  <c r="M9" i="43"/>
  <c r="N9" i="43"/>
  <c r="Z27" i="43"/>
  <c r="M18" i="43"/>
  <c r="T10" i="43"/>
  <c r="AS47" i="62"/>
  <c r="AM47" i="62"/>
  <c r="H18" i="43"/>
  <c r="T56" i="43"/>
  <c r="E13" i="43"/>
  <c r="AA9" i="43"/>
  <c r="AG17" i="43"/>
  <c r="R36" i="43"/>
  <c r="AM32" i="30"/>
  <c r="AM23" i="62"/>
  <c r="AS23" i="62"/>
  <c r="Z36" i="43"/>
  <c r="AM40" i="30"/>
  <c r="H28" i="43"/>
  <c r="AC28" i="43"/>
  <c r="I11" i="43"/>
  <c r="G14" i="43"/>
  <c r="I56" i="43"/>
  <c r="V18" i="43"/>
  <c r="S14" i="43"/>
  <c r="AT14" i="43" s="1"/>
  <c r="F16" i="43"/>
  <c r="H9" i="43"/>
  <c r="AB28" i="43"/>
  <c r="T16" i="43"/>
  <c r="D16" i="43"/>
  <c r="O13" i="43"/>
  <c r="AD16" i="43"/>
  <c r="AB17" i="43"/>
  <c r="V26" i="43"/>
  <c r="AM39" i="30"/>
  <c r="P28" i="43"/>
  <c r="M11" i="43"/>
  <c r="C9" i="43"/>
  <c r="N10" i="43"/>
  <c r="AA12" i="43"/>
  <c r="Z46" i="43"/>
  <c r="L50" i="43"/>
  <c r="E36" i="43"/>
  <c r="S18" i="43"/>
  <c r="AT18" i="43" s="1"/>
  <c r="Z56" i="43"/>
  <c r="O12" i="43"/>
  <c r="AA13" i="43"/>
  <c r="N16" i="43"/>
  <c r="D46" i="43"/>
  <c r="N18" i="43"/>
  <c r="T36" i="43"/>
  <c r="O26" i="43"/>
  <c r="J27" i="43"/>
  <c r="I15" i="43"/>
  <c r="V28" i="43"/>
  <c r="AC17" i="43"/>
  <c r="AM9" i="62"/>
  <c r="AP9" i="19" s="1"/>
  <c r="AS9" i="62"/>
  <c r="B9" i="43"/>
  <c r="P26" i="43"/>
  <c r="M10" i="43"/>
  <c r="I46" i="43"/>
  <c r="F11" i="43"/>
  <c r="K14" i="43"/>
  <c r="K13" i="43"/>
  <c r="L9" i="43"/>
  <c r="L16" i="43"/>
  <c r="D28" i="43"/>
  <c r="C12" i="43"/>
  <c r="AB50" i="43"/>
  <c r="C14" i="43"/>
  <c r="U27" i="43"/>
  <c r="S15" i="43"/>
  <c r="AT15" i="43" s="1"/>
  <c r="P14" i="43"/>
  <c r="Z9" i="43"/>
  <c r="AB16" i="43"/>
  <c r="S46" i="43"/>
  <c r="AT46" i="43" s="1"/>
  <c r="P13" i="43"/>
  <c r="U10" i="43"/>
  <c r="H26" i="43"/>
  <c r="E46" i="43"/>
  <c r="AB26" i="43"/>
  <c r="R17" i="43"/>
  <c r="N26" i="43"/>
  <c r="T28" i="43"/>
  <c r="G27" i="43"/>
  <c r="B11" i="43"/>
  <c r="AM11" i="62"/>
  <c r="AP11" i="19" s="1"/>
  <c r="AS11" i="62"/>
  <c r="V17" i="43"/>
  <c r="F28" i="43"/>
  <c r="N14" i="43"/>
  <c r="E12" i="43"/>
  <c r="I12" i="43"/>
  <c r="Q12" i="43"/>
  <c r="N56" i="43"/>
  <c r="AG14" i="43"/>
  <c r="O17" i="43"/>
  <c r="K10" i="43"/>
  <c r="D14" i="43"/>
  <c r="AG36" i="43"/>
  <c r="AM20" i="30"/>
  <c r="D36" i="43"/>
  <c r="AM21" i="30"/>
  <c r="G17" i="43"/>
  <c r="D13" i="43"/>
  <c r="J13" i="43"/>
  <c r="S17" i="43"/>
  <c r="AT17" i="43" s="1"/>
  <c r="AM47" i="30"/>
  <c r="AM52" i="30"/>
  <c r="Z26" i="43"/>
  <c r="AG56" i="43"/>
  <c r="AS51" i="62"/>
  <c r="AM51" i="62"/>
  <c r="O56" i="43"/>
  <c r="R10" i="43"/>
  <c r="F9" i="43"/>
  <c r="E27" i="43"/>
  <c r="AM46" i="62"/>
  <c r="AP46" i="19" s="1"/>
  <c r="AS46" i="62"/>
  <c r="B46" i="43"/>
  <c r="U28" i="43"/>
  <c r="V27" i="43"/>
  <c r="T50" i="43"/>
  <c r="AM33" i="30"/>
  <c r="K15" i="43"/>
  <c r="Q10" i="43"/>
  <c r="L13" i="43"/>
  <c r="O28" i="43"/>
  <c r="P11" i="43"/>
  <c r="G16" i="43"/>
  <c r="G56" i="43"/>
  <c r="H13" i="43"/>
  <c r="H15" i="43"/>
  <c r="AG28" i="43"/>
  <c r="AM44" i="30"/>
  <c r="AM38" i="30"/>
  <c r="P17" i="43"/>
  <c r="P27" i="43"/>
  <c r="V9" i="43"/>
  <c r="AM20" i="62"/>
  <c r="AS20" i="62"/>
  <c r="AB27" i="43"/>
  <c r="Q15" i="43"/>
  <c r="AM31" i="30"/>
  <c r="D18" i="43"/>
  <c r="H27" i="43"/>
  <c r="AS40" i="62"/>
  <c r="AM40" i="62"/>
  <c r="F17" i="43"/>
  <c r="Q18" i="43"/>
  <c r="C27" i="43"/>
  <c r="Z14" i="43"/>
  <c r="AG10" i="43"/>
  <c r="Z12" i="43"/>
  <c r="AG9" i="43"/>
  <c r="AB10" i="43"/>
  <c r="I16" i="43"/>
  <c r="C10" i="43"/>
  <c r="J56" i="43"/>
  <c r="J16" i="43"/>
  <c r="AG16" i="43"/>
  <c r="D12" i="43"/>
  <c r="M28" i="43"/>
  <c r="L56" i="43"/>
  <c r="S12" i="43"/>
  <c r="AT12" i="43" s="1"/>
  <c r="V36" i="43"/>
  <c r="AA56" i="43"/>
  <c r="AD9" i="43"/>
  <c r="C46" i="43"/>
  <c r="J15" i="43"/>
  <c r="D11" i="43"/>
  <c r="R46" i="43"/>
  <c r="D27" i="43"/>
  <c r="AS13" i="62"/>
  <c r="AM13" i="62"/>
  <c r="AP13" i="19" s="1"/>
  <c r="B13" i="43"/>
  <c r="AA14" i="43"/>
  <c r="AG46" i="43"/>
  <c r="AM51" i="30"/>
  <c r="E9" i="43"/>
  <c r="K50" i="43"/>
  <c r="Z15" i="43"/>
  <c r="G11" i="43"/>
  <c r="C36" i="43"/>
  <c r="M16" i="43"/>
  <c r="AM41" i="30"/>
  <c r="R26" i="43"/>
  <c r="I17" i="43"/>
  <c r="U17" i="43"/>
  <c r="K27" i="43"/>
  <c r="T11" i="43"/>
  <c r="F27" i="43"/>
  <c r="J17" i="43"/>
  <c r="V14" i="43"/>
  <c r="O50" i="43"/>
  <c r="F36" i="43"/>
  <c r="AS21" i="62"/>
  <c r="AM21" i="62"/>
  <c r="AM41" i="62"/>
  <c r="AS41" i="62"/>
  <c r="D10" i="43"/>
  <c r="AD28" i="43"/>
  <c r="AM28" i="62"/>
  <c r="AP28" i="19" s="1"/>
  <c r="AS28" i="62"/>
  <c r="B28" i="43"/>
  <c r="K26" i="43"/>
  <c r="E10" i="43"/>
  <c r="AM43" i="30"/>
  <c r="AM54" i="30"/>
  <c r="I10" i="43"/>
  <c r="I13" i="43"/>
  <c r="E16" i="43"/>
  <c r="AB11" i="43"/>
  <c r="AD17" i="43"/>
  <c r="R15" i="43"/>
  <c r="D15" i="43"/>
  <c r="U26" i="43"/>
  <c r="R13" i="43"/>
  <c r="AA10" i="43"/>
  <c r="L11" i="43"/>
  <c r="M14" i="43"/>
  <c r="AM31" i="62"/>
  <c r="AS31" i="62"/>
  <c r="AB36" i="43"/>
  <c r="AA26" i="43"/>
  <c r="H12" i="43"/>
  <c r="AG27" i="43"/>
  <c r="J46" i="43"/>
  <c r="M12" i="43"/>
  <c r="O10" i="43"/>
  <c r="AM30" i="30"/>
  <c r="U18" i="43"/>
  <c r="K17" i="43"/>
  <c r="G12" i="43"/>
  <c r="I26" i="43"/>
  <c r="AM22" i="30"/>
  <c r="AC11" i="43"/>
  <c r="E17" i="43"/>
  <c r="AD18" i="43"/>
  <c r="AH18" i="43"/>
  <c r="AC14" i="43"/>
  <c r="AM22" i="62"/>
  <c r="AS22" i="62"/>
  <c r="V16" i="43"/>
  <c r="AG18" i="43"/>
  <c r="D50" i="43"/>
  <c r="AS18" i="62"/>
  <c r="B18" i="43"/>
  <c r="AM18" i="62"/>
  <c r="AP23" i="19" s="1"/>
  <c r="S11" i="43"/>
  <c r="AT11" i="43" s="1"/>
  <c r="AA11" i="43"/>
  <c r="O18" i="43"/>
  <c r="Q16" i="43"/>
  <c r="E26" i="43"/>
  <c r="Z11" i="43"/>
  <c r="E15" i="43"/>
  <c r="E18" i="43"/>
  <c r="G26" i="43"/>
  <c r="AS48" i="62"/>
  <c r="AM48" i="62"/>
  <c r="AD26" i="43"/>
  <c r="R56" i="43"/>
  <c r="O46" i="43"/>
  <c r="AB15" i="43"/>
  <c r="P46" i="43"/>
  <c r="J12" i="43"/>
  <c r="Q14" i="43"/>
  <c r="AM34" i="30"/>
  <c r="T9" i="43"/>
  <c r="V11" i="43"/>
  <c r="L36" i="43"/>
  <c r="V46" i="43"/>
  <c r="I36" i="43"/>
  <c r="AC27" i="43"/>
  <c r="AM53" i="30"/>
  <c r="L28" i="43"/>
  <c r="I18" i="43"/>
  <c r="AC9" i="43"/>
  <c r="F12" i="43"/>
  <c r="AM48" i="30"/>
  <c r="P18" i="43"/>
  <c r="V13" i="43"/>
  <c r="J9" i="43"/>
  <c r="AM14" i="62"/>
  <c r="AP14" i="19" s="1"/>
  <c r="AS14" i="62"/>
  <c r="B14" i="43"/>
  <c r="H11" i="43"/>
  <c r="D56" i="43"/>
  <c r="B16" i="43"/>
  <c r="AS16" i="62"/>
  <c r="AM16" i="62"/>
  <c r="AP16" i="19" s="1"/>
  <c r="AM23" i="30"/>
  <c r="U16" i="43"/>
  <c r="M17" i="43"/>
  <c r="J18" i="43"/>
  <c r="T12" i="43"/>
  <c r="AM42" i="30"/>
  <c r="G18" i="43"/>
  <c r="F13" i="43"/>
  <c r="P10" i="43"/>
  <c r="V15" i="43"/>
  <c r="N12" i="43"/>
  <c r="P9" i="43"/>
  <c r="L26" i="43"/>
  <c r="U14" i="43"/>
  <c r="AC13" i="43"/>
  <c r="I14" i="43"/>
  <c r="F10" i="43"/>
  <c r="L15" i="43"/>
  <c r="Z10" i="43"/>
  <c r="R28" i="43"/>
  <c r="AS38" i="62"/>
  <c r="AM38" i="62"/>
  <c r="G36" i="43"/>
  <c r="D26" i="43"/>
  <c r="R16" i="43"/>
  <c r="M36" i="43"/>
  <c r="AC18" i="43"/>
  <c r="AC36" i="43"/>
  <c r="C50" i="43"/>
  <c r="G50" i="43"/>
  <c r="AD15" i="43"/>
  <c r="J10" i="43"/>
  <c r="S27" i="43"/>
  <c r="AT27" i="43" s="1"/>
  <c r="M56" i="43"/>
  <c r="J36" i="43"/>
  <c r="AD46" i="43"/>
  <c r="F14" i="43"/>
  <c r="AS15" i="62"/>
  <c r="AM15" i="62"/>
  <c r="AP15" i="19" s="1"/>
  <c r="B15" i="43"/>
  <c r="V50" i="43"/>
  <c r="AD50" i="43"/>
  <c r="U13" i="43"/>
  <c r="T18" i="43"/>
  <c r="N36" i="43"/>
  <c r="O36" i="43"/>
  <c r="F46" i="43"/>
  <c r="AS54" i="62"/>
  <c r="AM54" i="62"/>
  <c r="K28" i="43"/>
  <c r="Z18" i="43"/>
  <c r="AA18" i="43"/>
  <c r="B36" i="43"/>
  <c r="AM36" i="62"/>
  <c r="AP36" i="19" s="1"/>
  <c r="AS36" i="62"/>
  <c r="Z28" i="43"/>
  <c r="AM39" i="62"/>
  <c r="AS39" i="62"/>
  <c r="N27" i="43"/>
  <c r="P15" i="43"/>
  <c r="R14" i="43"/>
  <c r="AS52" i="62"/>
  <c r="AM52" i="62"/>
  <c r="H56" i="43"/>
  <c r="AA46" i="43"/>
  <c r="Q11" i="43"/>
  <c r="L46" i="43"/>
  <c r="R9" i="43"/>
  <c r="J26" i="43"/>
  <c r="AM24" i="30"/>
  <c r="O16" i="43"/>
  <c r="E56" i="43"/>
  <c r="I27" i="43"/>
  <c r="K46" i="43"/>
  <c r="N46" i="43"/>
  <c r="G46" i="43"/>
  <c r="J28" i="43"/>
  <c r="AD27" i="43"/>
  <c r="F26" i="43"/>
  <c r="V12" i="43"/>
  <c r="F15" i="43"/>
  <c r="AM33" i="62"/>
  <c r="AS33" i="62"/>
  <c r="N17" i="43"/>
  <c r="AS43" i="62"/>
  <c r="AM43" i="62"/>
  <c r="U11" i="43"/>
  <c r="AC16" i="43"/>
  <c r="L27" i="43"/>
  <c r="M27" i="43"/>
  <c r="AC26" i="43"/>
  <c r="H46" i="43"/>
  <c r="AA27" i="43"/>
  <c r="AS27" i="62"/>
  <c r="AM27" i="62"/>
  <c r="AP27" i="19" s="1"/>
  <c r="B27" i="43"/>
  <c r="R12" i="43"/>
  <c r="N13" i="43"/>
  <c r="AG15" i="43"/>
  <c r="Q9" i="43"/>
  <c r="C18" i="43"/>
  <c r="AM34" i="62"/>
  <c r="AS34" i="62"/>
  <c r="AB14" i="43"/>
  <c r="J50" i="43"/>
  <c r="P56" i="43"/>
  <c r="C15" i="43"/>
  <c r="C56" i="43"/>
  <c r="F50" i="43"/>
  <c r="AS42" i="62"/>
  <c r="AM42" i="62"/>
  <c r="AA50" i="43"/>
  <c r="AM53" i="62"/>
  <c r="AS53" i="62"/>
  <c r="Z17" i="43"/>
  <c r="M13" i="43"/>
  <c r="T46" i="43"/>
  <c r="V56" i="43"/>
  <c r="N15" i="43"/>
  <c r="Q13" i="43"/>
  <c r="T26" i="43"/>
  <c r="C17" i="43"/>
  <c r="C13" i="43"/>
  <c r="L17" i="43"/>
  <c r="C16" i="43"/>
  <c r="F56" i="43"/>
  <c r="K12" i="43"/>
  <c r="O15" i="43"/>
  <c r="I50" i="43"/>
  <c r="AA36" i="43"/>
  <c r="F18" i="43"/>
  <c r="C26" i="43"/>
  <c r="S50" i="43"/>
  <c r="AT50" i="43" s="1"/>
  <c r="AP50" i="30" s="1"/>
  <c r="T15" i="43"/>
  <c r="AB18" i="43"/>
  <c r="Q28" i="43"/>
  <c r="AD36" i="43"/>
  <c r="T17" i="43"/>
  <c r="AA15" i="43"/>
  <c r="I9" i="43"/>
  <c r="J14" i="43"/>
  <c r="H17" i="43"/>
  <c r="K11" i="43"/>
  <c r="Z13" i="43"/>
  <c r="P36" i="43"/>
  <c r="Q56" i="43"/>
  <c r="L14" i="43"/>
  <c r="Q27" i="43"/>
  <c r="H50" i="43"/>
  <c r="AG11" i="43"/>
  <c r="K16" i="43"/>
  <c r="C11" i="43"/>
  <c r="Q36" i="43"/>
  <c r="S10" i="43"/>
  <c r="AT10" i="43" s="1"/>
  <c r="AP10" i="30" s="1"/>
  <c r="E14" i="43"/>
  <c r="S16" i="43"/>
  <c r="AT16" i="43" s="1"/>
  <c r="AP16" i="62" s="1"/>
  <c r="AB12" i="43"/>
  <c r="H14" i="43"/>
  <c r="P16" i="43"/>
  <c r="AM12" i="62"/>
  <c r="AP12" i="19" s="1"/>
  <c r="AS12" i="62"/>
  <c r="B12" i="43"/>
  <c r="D17" i="43"/>
  <c r="AB56" i="43"/>
  <c r="R18" i="43"/>
  <c r="AM50" i="62"/>
  <c r="AP50" i="19" s="1"/>
  <c r="AS50" i="62"/>
  <c r="B50" i="43"/>
  <c r="M15" i="43"/>
  <c r="AM10" i="62"/>
  <c r="AP10" i="19" s="1"/>
  <c r="AS10" i="62"/>
  <c r="B10" i="43"/>
  <c r="S28" i="43"/>
  <c r="AT28" i="43" s="1"/>
  <c r="N11" i="43"/>
  <c r="AS30" i="62"/>
  <c r="AM30" i="62"/>
  <c r="AD12" i="43"/>
  <c r="AB13" i="43"/>
  <c r="AD11" i="43"/>
  <c r="AS26" i="62"/>
  <c r="B26" i="43"/>
  <c r="AM26" i="62"/>
  <c r="AP26" i="19" s="1"/>
  <c r="L18" i="43"/>
  <c r="AB46" i="43"/>
  <c r="S36" i="43"/>
  <c r="AT36" i="43" s="1"/>
  <c r="L12" i="43"/>
  <c r="AD14" i="43"/>
  <c r="K36" i="43"/>
  <c r="G9" i="43"/>
  <c r="Z16" i="43"/>
  <c r="P12" i="43"/>
  <c r="O9" i="43"/>
  <c r="AM32" i="62"/>
  <c r="AS32" i="62"/>
  <c r="Q26" i="43"/>
  <c r="U46" i="43"/>
  <c r="V10" i="43"/>
  <c r="S9" i="43"/>
  <c r="AT9" i="43" s="1"/>
  <c r="U15" i="43"/>
  <c r="G15" i="43"/>
  <c r="AM44" i="62"/>
  <c r="AS44" i="62"/>
  <c r="T14" i="43"/>
  <c r="O27" i="43"/>
  <c r="C28" i="43"/>
  <c r="S13" i="43"/>
  <c r="AT13" i="43" s="1"/>
  <c r="U9" i="43"/>
  <c r="T13" i="43"/>
  <c r="AM24" i="62"/>
  <c r="AS24" i="62"/>
  <c r="AA28" i="43"/>
  <c r="K18" i="43"/>
  <c r="S26" i="43"/>
  <c r="AT26" i="43" s="1"/>
  <c r="M46" i="43"/>
  <c r="AS56" i="62"/>
  <c r="AM56" i="62"/>
  <c r="AP56" i="19" s="1"/>
  <c r="B56" i="43"/>
  <c r="AG26" i="43"/>
  <c r="H16" i="43"/>
  <c r="O11" i="43"/>
  <c r="AO52" i="43"/>
  <c r="AP46" i="62"/>
  <c r="AO43" i="43"/>
  <c r="AO38" i="43"/>
  <c r="AP15" i="62"/>
  <c r="AW53" i="43"/>
  <c r="AW31" i="43"/>
  <c r="AO24" i="43"/>
  <c r="AQ24" i="43" s="1"/>
  <c r="AW20" i="43"/>
  <c r="AW47" i="43"/>
  <c r="AO21" i="43"/>
  <c r="AQ21" i="43" s="1"/>
  <c r="AW42" i="43"/>
  <c r="AW51" i="43"/>
  <c r="AW21" i="43"/>
  <c r="AO39" i="43"/>
  <c r="AO31" i="43"/>
  <c r="AQ31" i="43" s="1"/>
  <c r="AW41" i="43"/>
  <c r="AP47" i="30"/>
  <c r="AP47" i="62"/>
  <c r="AP38" i="30"/>
  <c r="AP38" i="62"/>
  <c r="AW38" i="43"/>
  <c r="AO22" i="43"/>
  <c r="AQ22" i="43" s="1"/>
  <c r="AO54" i="43"/>
  <c r="AQ54" i="43" s="1"/>
  <c r="AP27" i="62"/>
  <c r="AW54" i="43"/>
  <c r="AW33" i="43"/>
  <c r="AW30" i="43"/>
  <c r="AO40" i="43"/>
  <c r="AQ40" i="43" s="1"/>
  <c r="AW23" i="43"/>
  <c r="AW32" i="43"/>
  <c r="AW44" i="43"/>
  <c r="AP46" i="30"/>
  <c r="AO42" i="43"/>
  <c r="AQ42" i="43" s="1"/>
  <c r="AO44" i="43"/>
  <c r="AO32" i="43"/>
  <c r="AQ32" i="43" s="1"/>
  <c r="AP51" i="30"/>
  <c r="AP51" i="62"/>
  <c r="AN24" i="30"/>
  <c r="AQ39" i="43"/>
  <c r="AW43" i="43"/>
  <c r="AP26" i="30"/>
  <c r="AO48" i="43"/>
  <c r="AO47" i="43"/>
  <c r="AO34" i="43"/>
  <c r="AQ34" i="43" s="1"/>
  <c r="AP26" i="62"/>
  <c r="AP16" i="30"/>
  <c r="AO51" i="43"/>
  <c r="AW24" i="43"/>
  <c r="AO20" i="43"/>
  <c r="AQ20" i="43" s="1"/>
  <c r="AO30" i="43"/>
  <c r="AQ30" i="43" s="1"/>
  <c r="AW39" i="43"/>
  <c r="AW22" i="43"/>
  <c r="AW52" i="43"/>
  <c r="AP33" i="19"/>
  <c r="AP42" i="19"/>
  <c r="AP18" i="19"/>
  <c r="AP41" i="19"/>
  <c r="AP53" i="19"/>
  <c r="AP21" i="19"/>
  <c r="AP40" i="19"/>
  <c r="AP31" i="19"/>
  <c r="AP39" i="19"/>
  <c r="AP32" i="19"/>
  <c r="AP47" i="19"/>
  <c r="AP44" i="19"/>
  <c r="AP51" i="19"/>
  <c r="AP22" i="19"/>
  <c r="AP43" i="19"/>
  <c r="AP38" i="19"/>
  <c r="AP34" i="19"/>
  <c r="AP24" i="19"/>
  <c r="AP19" i="19"/>
  <c r="AP30" i="19"/>
  <c r="AP12" i="30"/>
  <c r="AP11" i="30"/>
  <c r="AP15" i="30"/>
  <c r="AO33" i="43"/>
  <c r="AO23" i="43"/>
  <c r="AQ23" i="43" s="1"/>
  <c r="AW40" i="43"/>
  <c r="AW34" i="43"/>
  <c r="AO14" i="43" l="1"/>
  <c r="AW16" i="43"/>
  <c r="AW46" i="43"/>
  <c r="AP50" i="62"/>
  <c r="AW9" i="43"/>
  <c r="AO16" i="43"/>
  <c r="AW27" i="43"/>
  <c r="AW14" i="43"/>
  <c r="AO13" i="43"/>
  <c r="AW13" i="43"/>
  <c r="AW50" i="43"/>
  <c r="AW17" i="43"/>
  <c r="AO15" i="43"/>
  <c r="AW15" i="43"/>
  <c r="AO18" i="43"/>
  <c r="AQ18" i="19" s="1"/>
  <c r="AO36" i="43"/>
  <c r="AW28" i="43"/>
  <c r="AW26" i="43"/>
  <c r="AW56" i="43"/>
  <c r="AO10" i="43"/>
  <c r="AO27" i="43"/>
  <c r="AO46" i="43"/>
  <c r="AW11" i="43"/>
  <c r="AP27" i="30"/>
  <c r="AQ38" i="43"/>
  <c r="AP52" i="19"/>
  <c r="AP48" i="19"/>
  <c r="AW36" i="43"/>
  <c r="AW10" i="43"/>
  <c r="AQ13" i="43"/>
  <c r="AQ27" i="43"/>
  <c r="AQ15" i="43"/>
  <c r="AQ15" i="18"/>
  <c r="AQ15" i="19"/>
  <c r="AN15" i="62"/>
  <c r="AN15" i="30"/>
  <c r="AQ36" i="19"/>
  <c r="AQ16" i="19"/>
  <c r="AN46" i="30"/>
  <c r="AN46" i="62"/>
  <c r="AQ46" i="43"/>
  <c r="AQ46" i="18"/>
  <c r="AQ46" i="19"/>
  <c r="AQ20" i="18"/>
  <c r="AQ40" i="18"/>
  <c r="AQ31" i="19"/>
  <c r="AQ33" i="18"/>
  <c r="AQ30" i="19"/>
  <c r="AQ38" i="19"/>
  <c r="AQ24" i="18"/>
  <c r="AQ54" i="19"/>
  <c r="AQ53" i="18"/>
  <c r="AQ39" i="18"/>
  <c r="AQ54" i="18"/>
  <c r="AN37" i="62"/>
  <c r="AQ38" i="18"/>
  <c r="AQ42" i="18"/>
  <c r="AQ48" i="19"/>
  <c r="AQ41" i="19"/>
  <c r="AN19" i="30"/>
  <c r="AN19" i="62"/>
  <c r="AN18" i="62"/>
  <c r="AQ30" i="18"/>
  <c r="AQ52" i="19"/>
  <c r="AQ41" i="18"/>
  <c r="AQ37" i="19"/>
  <c r="AQ22" i="18"/>
  <c r="AQ52" i="18"/>
  <c r="AQ47" i="19"/>
  <c r="AQ39" i="19"/>
  <c r="AQ37" i="18"/>
  <c r="AQ18" i="18"/>
  <c r="AQ51" i="19"/>
  <c r="AQ34" i="19"/>
  <c r="AQ43" i="19"/>
  <c r="AQ44" i="18"/>
  <c r="AQ51" i="18"/>
  <c r="AQ23" i="18"/>
  <c r="AQ40" i="19"/>
  <c r="AQ33" i="19"/>
  <c r="AQ31" i="18"/>
  <c r="AN37" i="30"/>
  <c r="AQ21" i="18"/>
  <c r="AQ34" i="18"/>
  <c r="AQ24" i="19"/>
  <c r="AQ23" i="19"/>
  <c r="AQ44" i="19"/>
  <c r="AN18" i="30"/>
  <c r="AQ47" i="18"/>
  <c r="AQ32" i="18"/>
  <c r="AQ22" i="19"/>
  <c r="AQ21" i="19"/>
  <c r="AQ53" i="19"/>
  <c r="AQ18" i="43"/>
  <c r="AQ19" i="18"/>
  <c r="AQ42" i="19"/>
  <c r="AQ20" i="19"/>
  <c r="AQ43" i="18"/>
  <c r="AQ10" i="19"/>
  <c r="AN10" i="30"/>
  <c r="AQ10" i="43"/>
  <c r="AQ10" i="18"/>
  <c r="AN10" i="62"/>
  <c r="AP13" i="30"/>
  <c r="AP13" i="62"/>
  <c r="AO12" i="43"/>
  <c r="AO56" i="43"/>
  <c r="AP36" i="62"/>
  <c r="AP11" i="62"/>
  <c r="AP14" i="62"/>
  <c r="AP14" i="30"/>
  <c r="AO53" i="43"/>
  <c r="AP30" i="62"/>
  <c r="AP30" i="30"/>
  <c r="AP9" i="62"/>
  <c r="AP9" i="30"/>
  <c r="AO50" i="43"/>
  <c r="AP12" i="62"/>
  <c r="AP17" i="30"/>
  <c r="AP17" i="62"/>
  <c r="AO41" i="43"/>
  <c r="AQ41" i="43" s="1"/>
  <c r="AN14" i="62"/>
  <c r="AO11" i="43"/>
  <c r="AW18" i="43"/>
  <c r="AW12" i="43"/>
  <c r="AP36" i="30"/>
  <c r="AO28" i="43"/>
  <c r="AQ28" i="18" s="1"/>
  <c r="AP10" i="62"/>
  <c r="AP28" i="62"/>
  <c r="AP28" i="30"/>
  <c r="AP18" i="62"/>
  <c r="AP18" i="30"/>
  <c r="AP20" i="62"/>
  <c r="AP20" i="30"/>
  <c r="AQ52" i="43"/>
  <c r="AO17" i="43"/>
  <c r="AP54" i="19"/>
  <c r="AP20" i="19"/>
  <c r="AP37" i="19"/>
  <c r="AO26" i="43"/>
  <c r="AW48" i="43"/>
  <c r="AN13" i="62"/>
  <c r="AQ43" i="43"/>
  <c r="AQ13" i="19"/>
  <c r="AN36" i="62"/>
  <c r="AQ14" i="43"/>
  <c r="AQ13" i="18"/>
  <c r="AN13" i="30"/>
  <c r="AQ14" i="18"/>
  <c r="AN11" i="62"/>
  <c r="AN27" i="62"/>
  <c r="AQ16" i="43"/>
  <c r="AQ36" i="43"/>
  <c r="AQ27" i="18"/>
  <c r="AN16" i="30"/>
  <c r="AQ14" i="19"/>
  <c r="AQ44" i="43"/>
  <c r="AN16" i="62"/>
  <c r="AN36" i="30"/>
  <c r="AQ36" i="18"/>
  <c r="AN27" i="30"/>
  <c r="AQ27" i="19"/>
  <c r="AQ16" i="18"/>
  <c r="AN14" i="30"/>
  <c r="AQ33" i="43"/>
  <c r="AQ51" i="43"/>
  <c r="AQ47" i="43"/>
  <c r="AQ48" i="43"/>
  <c r="AQ48" i="18" l="1"/>
  <c r="AQ28" i="43"/>
  <c r="AN28" i="62"/>
  <c r="AQ28" i="19"/>
  <c r="AN28" i="30"/>
  <c r="AQ32" i="19"/>
  <c r="AQ19" i="19"/>
  <c r="AQ12" i="19"/>
  <c r="AQ12" i="18"/>
  <c r="AN12" i="30"/>
  <c r="AQ12" i="43"/>
  <c r="AN12" i="62"/>
  <c r="AQ11" i="19"/>
  <c r="AN11" i="30"/>
  <c r="AQ11" i="43"/>
  <c r="AQ11" i="18"/>
  <c r="AQ17" i="19"/>
  <c r="AQ17" i="43"/>
  <c r="AN17" i="62"/>
  <c r="AQ17" i="18"/>
  <c r="AN17" i="30"/>
  <c r="AQ26" i="18"/>
  <c r="AQ26" i="43"/>
  <c r="AN26" i="30"/>
  <c r="AN26" i="62"/>
  <c r="AQ26" i="19"/>
  <c r="AN50" i="30"/>
  <c r="AN50" i="62"/>
  <c r="AQ50" i="43"/>
  <c r="AQ50" i="19"/>
  <c r="AQ50" i="18"/>
  <c r="AQ53" i="43"/>
  <c r="AQ56" i="18"/>
  <c r="AQ56" i="19"/>
  <c r="AQ56" i="43"/>
  <c r="AN56" i="62"/>
  <c r="AN56" i="30"/>
  <c r="AL17" i="19" l="1"/>
  <c r="AO9" i="43" l="1"/>
  <c r="AN9" i="30" l="1"/>
  <c r="AQ9" i="43"/>
  <c r="AN9" i="62"/>
  <c r="AQ9" i="18"/>
  <c r="AQ9" i="19"/>
  <c r="AL16" i="19" l="1"/>
  <c r="AJ34" i="62" a="1"/>
  <c r="AK50" i="30" a="1"/>
  <c r="AJ29" i="62" a="1"/>
  <c r="AK27" i="30" a="1"/>
  <c r="AK10" i="30" a="1"/>
  <c r="AI29" i="62" a="1"/>
  <c r="AJ46" i="30" a="1"/>
  <c r="AI26" i="30" a="1"/>
  <c r="AJ13" i="30" a="1"/>
  <c r="AK12" i="30" a="1"/>
  <c r="AJ10" i="62" a="1"/>
  <c r="AJ40" i="62" a="1"/>
  <c r="AK51" i="62" a="1"/>
  <c r="AJ26" i="62" a="1"/>
  <c r="AJ47" i="62" a="1"/>
  <c r="AJ27" i="62" a="1"/>
  <c r="AI47" i="62" a="1"/>
  <c r="AI51" i="62" a="1"/>
  <c r="AI28" i="62" a="1"/>
  <c r="AJ18" i="30" a="1"/>
  <c r="AI52" i="62" a="1"/>
  <c r="AK12" i="62" a="1"/>
  <c r="AJ56" i="30" a="1"/>
  <c r="AI56" i="62" a="1"/>
  <c r="AK18" i="30" a="1"/>
  <c r="AJ32" i="62" a="1"/>
  <c r="AI29" i="30" a="1"/>
  <c r="AJ14" i="30" a="1"/>
  <c r="AI13" i="30" a="1"/>
  <c r="AK34" i="62" a="1"/>
  <c r="AK17" i="30" a="1"/>
  <c r="AK28" i="30" a="1"/>
  <c r="AI21" i="62" a="1"/>
  <c r="AK17" i="62" a="1"/>
  <c r="AK39" i="62" a="1"/>
  <c r="AI46" i="30" a="1"/>
  <c r="AJ17" i="62" a="1"/>
  <c r="AI40" i="62" a="1"/>
  <c r="AJ12" i="30" a="1"/>
  <c r="AK14" i="62" a="1"/>
  <c r="AI22" i="62" a="1"/>
  <c r="AK46" i="30" a="1"/>
  <c r="AK20" i="62" a="1"/>
  <c r="AJ29" i="30" a="1"/>
  <c r="AK31" i="62" a="1"/>
  <c r="AI41" i="62" a="1"/>
  <c r="AI10" i="30" a="1"/>
  <c r="AK56" i="62" a="1"/>
  <c r="AJ18" i="62" a="1"/>
  <c r="AK48" i="62" a="1"/>
  <c r="AJ17" i="30" a="1"/>
  <c r="AI12" i="30" a="1"/>
  <c r="AJ11" i="30" a="1"/>
  <c r="AJ56" i="62" a="1"/>
  <c r="AI14" i="62" a="1"/>
  <c r="AI11" i="62" a="1"/>
  <c r="AK38" i="62" a="1"/>
  <c r="AI27" i="30" a="1"/>
  <c r="AK46" i="62" a="1"/>
  <c r="AK23" i="62" a="1"/>
  <c r="AK47" i="62" a="1"/>
  <c r="AK40" i="62" a="1"/>
  <c r="AK53" i="62" a="1"/>
  <c r="AJ16" i="62" a="1"/>
  <c r="AK26" i="62" a="1"/>
  <c r="AI20" i="62" a="1"/>
  <c r="AI36" i="62" a="1"/>
  <c r="AI13" i="62" a="1"/>
  <c r="AI10" i="62" a="1"/>
  <c r="AJ22" i="62" a="1"/>
  <c r="AJ46" i="62" a="1"/>
  <c r="AK16" i="30" a="1"/>
  <c r="AJ24" i="62" a="1"/>
  <c r="AK11" i="62" a="1"/>
  <c r="AI39" i="62" a="1"/>
  <c r="AI23" i="62" a="1"/>
  <c r="AJ19" i="30" a="1"/>
  <c r="AJ36" i="30" a="1"/>
  <c r="AJ50" i="62" a="1"/>
  <c r="AK15" i="62" a="1"/>
  <c r="AI15" i="30" a="1"/>
  <c r="AK37" i="30" a="1"/>
  <c r="AK18" i="62" a="1"/>
  <c r="AK28" i="62" a="1"/>
  <c r="AK15" i="30" a="1"/>
  <c r="AI9" i="30" a="1"/>
  <c r="AK24" i="62" a="1"/>
  <c r="AJ44" i="62" a="1"/>
  <c r="AI15" i="62" a="1"/>
  <c r="AI37" i="62" a="1"/>
  <c r="AK21" i="62" a="1"/>
  <c r="AJ43" i="62" a="1"/>
  <c r="AJ37" i="62" a="1"/>
  <c r="AK54" i="62" a="1"/>
  <c r="AJ31" i="62" a="1"/>
  <c r="AK50" i="62" a="1"/>
  <c r="AI48" i="62" a="1"/>
  <c r="AJ36" i="62" a="1"/>
  <c r="AJ9" i="30" a="1"/>
  <c r="AJ11" i="62" a="1"/>
  <c r="AJ13" i="62" a="1"/>
  <c r="AK42" i="62" a="1"/>
  <c r="AI46" i="62" a="1"/>
  <c r="AK13" i="30" a="1"/>
  <c r="AK41" i="62" a="1"/>
  <c r="AJ41" i="62" a="1"/>
  <c r="AK19" i="30" a="1"/>
  <c r="AI14" i="30" a="1"/>
  <c r="AK27" i="62" a="1"/>
  <c r="AI12" i="62" a="1"/>
  <c r="AJ23" i="62" a="1"/>
  <c r="AJ37" i="30" a="1"/>
  <c r="AK10" i="62" a="1"/>
  <c r="AI44" i="62" a="1"/>
  <c r="AI32" i="62" a="1"/>
  <c r="AI37" i="30" a="1"/>
  <c r="AJ30" i="62" a="1"/>
  <c r="AK16" i="62" a="1"/>
  <c r="AJ19" i="62" a="1"/>
  <c r="AJ38" i="62" a="1"/>
  <c r="AI43" i="62" a="1"/>
  <c r="AJ10" i="30" a="1"/>
  <c r="AI56" i="30" a="1"/>
  <c r="AI28" i="30" a="1"/>
  <c r="AI31" i="62" a="1"/>
  <c r="AJ48" i="62" a="1"/>
  <c r="AI42" i="62" a="1"/>
  <c r="AJ12" i="62" a="1"/>
  <c r="AI18" i="62" a="1"/>
  <c r="AK29" i="62" a="1"/>
  <c r="AI30" i="62" a="1"/>
  <c r="AK33" i="62" a="1"/>
  <c r="AK26" i="30" a="1"/>
  <c r="AJ15" i="62" a="1"/>
  <c r="AI53" i="62" a="1"/>
  <c r="AK14" i="30" a="1"/>
  <c r="AJ27" i="30" a="1"/>
  <c r="AJ42" i="62" a="1"/>
  <c r="AK44" i="62" a="1"/>
  <c r="AI54" i="62" a="1"/>
  <c r="AJ20" i="62" a="1"/>
  <c r="AI11" i="30" a="1"/>
  <c r="AJ26" i="30" a="1"/>
  <c r="AK9" i="30" a="1"/>
  <c r="AJ9" i="62" a="1"/>
  <c r="AJ33" i="62" a="1"/>
  <c r="AK9" i="62" a="1"/>
  <c r="AJ15" i="30" a="1"/>
  <c r="AI18" i="30" a="1"/>
  <c r="AK29" i="30" a="1"/>
  <c r="AK37" i="62" a="1"/>
  <c r="AI36" i="30" a="1"/>
  <c r="AJ28" i="30" a="1"/>
  <c r="AJ52" i="62" a="1"/>
  <c r="AJ54" i="62" a="1"/>
  <c r="AK19" i="62" a="1"/>
  <c r="AI19" i="62" a="1"/>
  <c r="AK13" i="62" a="1"/>
  <c r="AI19" i="30" a="1"/>
  <c r="AK22" i="62" a="1"/>
  <c r="AK43" i="62" a="1"/>
  <c r="AI9" i="62" a="1"/>
  <c r="AJ53" i="62" a="1"/>
  <c r="AJ39" i="62" a="1"/>
  <c r="AK52" i="62" a="1"/>
  <c r="AJ21" i="62" a="1"/>
  <c r="AK11" i="30" a="1"/>
  <c r="AK36" i="62" a="1"/>
  <c r="AJ51" i="62" a="1"/>
  <c r="AI50" i="62" a="1"/>
  <c r="AK32" i="62" a="1"/>
  <c r="AI24" i="62" a="1"/>
  <c r="AJ16" i="30" a="1"/>
  <c r="AI26" i="62" a="1"/>
  <c r="AK56" i="30" a="1"/>
  <c r="AJ50" i="30" a="1"/>
  <c r="AI50" i="30" a="1"/>
  <c r="AK36" i="30" a="1"/>
  <c r="AK30" i="62" a="1"/>
  <c r="AI34" i="62" a="1"/>
  <c r="AI38" i="62" a="1"/>
  <c r="AJ28" i="62" a="1"/>
  <c r="AJ14" i="62" a="1"/>
  <c r="AI33" i="62" a="1"/>
  <c r="AI27" i="62" a="1"/>
  <c r="AK15" i="62" l="1"/>
  <c r="AN15" i="19" s="1"/>
  <c r="AJ14" i="62"/>
  <c r="AM14" i="19" s="1"/>
  <c r="AI26" i="62"/>
  <c r="AL26" i="19" s="1"/>
  <c r="AJ41" i="62"/>
  <c r="AJ43" i="62"/>
  <c r="AK27" i="62"/>
  <c r="AN27" i="19" s="1"/>
  <c r="AI46" i="30"/>
  <c r="AJ53" i="62"/>
  <c r="AK9" i="62"/>
  <c r="AN9" i="19" s="1"/>
  <c r="AJ11" i="30"/>
  <c r="AM11" i="18" s="1"/>
  <c r="AI10" i="30"/>
  <c r="AL10" i="18" s="1"/>
  <c r="AI27" i="62"/>
  <c r="AL27" i="19" s="1"/>
  <c r="AI9" i="62"/>
  <c r="AL9" i="19" s="1"/>
  <c r="AK13" i="62"/>
  <c r="AN13" i="19" s="1"/>
  <c r="AK12" i="62"/>
  <c r="AN12" i="19" s="1"/>
  <c r="AJ13" i="62"/>
  <c r="AM13" i="19" s="1"/>
  <c r="AK46" i="62"/>
  <c r="AN46" i="19" s="1"/>
  <c r="AJ36" i="30"/>
  <c r="AM36" i="18" s="1"/>
  <c r="AK16" i="30"/>
  <c r="AN16" i="18" s="1"/>
  <c r="AJ42" i="62"/>
  <c r="AI23" i="62"/>
  <c r="AK52" i="62"/>
  <c r="AK31" i="62"/>
  <c r="AK28" i="30"/>
  <c r="AN28" i="18" s="1"/>
  <c r="AJ27" i="62"/>
  <c r="AM27" i="19" s="1"/>
  <c r="AJ39" i="62"/>
  <c r="AI28" i="62"/>
  <c r="AL28" i="19" s="1"/>
  <c r="AK22" i="62"/>
  <c r="AJ18" i="30"/>
  <c r="AM42" i="18" s="1"/>
  <c r="AJ31" i="62"/>
  <c r="AI38" i="62"/>
  <c r="AK38" i="62"/>
  <c r="AI11" i="62"/>
  <c r="AL11" i="19" s="1"/>
  <c r="AI53" i="62"/>
  <c r="AI36" i="30"/>
  <c r="AL36" i="18" s="1"/>
  <c r="AK30" i="62"/>
  <c r="AK48" i="62"/>
  <c r="AJ46" i="62"/>
  <c r="AM46" i="19" s="1"/>
  <c r="AI26" i="30"/>
  <c r="AL26" i="18" s="1"/>
  <c r="AI13" i="30"/>
  <c r="AL13" i="18" s="1"/>
  <c r="AI28" i="30"/>
  <c r="AL28" i="18" s="1"/>
  <c r="AJ11" i="62"/>
  <c r="AM11" i="19" s="1"/>
  <c r="AK15" i="30"/>
  <c r="AN15" i="18" s="1"/>
  <c r="AJ19" i="30"/>
  <c r="AK32" i="62"/>
  <c r="AJ46" i="30"/>
  <c r="AJ14" i="30"/>
  <c r="AM14" i="18" s="1"/>
  <c r="AK21" i="62"/>
  <c r="AJ23" i="62"/>
  <c r="AI56" i="30"/>
  <c r="AL56" i="18" s="1"/>
  <c r="AI50" i="30"/>
  <c r="AI56" i="62"/>
  <c r="AL56" i="19" s="1"/>
  <c r="AM40" i="18"/>
  <c r="AM24" i="18"/>
  <c r="AM47" i="18"/>
  <c r="AM37" i="18"/>
  <c r="AM19" i="18"/>
  <c r="AM32" i="18"/>
  <c r="AM18" i="18"/>
  <c r="AM39" i="18"/>
  <c r="AM51" i="18"/>
  <c r="AM53" i="18"/>
  <c r="AM31" i="18"/>
  <c r="AM34" i="18"/>
  <c r="AM48" i="18"/>
  <c r="AM54" i="18"/>
  <c r="AM21" i="18"/>
  <c r="AM33" i="18"/>
  <c r="AM22" i="18"/>
  <c r="AM20" i="18"/>
  <c r="AM43" i="18"/>
  <c r="AM46" i="18"/>
  <c r="AI14" i="62"/>
  <c r="AL14" i="19" s="1"/>
  <c r="AK23" i="62"/>
  <c r="AI9" i="30"/>
  <c r="AL9" i="18" s="1"/>
  <c r="AI15" i="30"/>
  <c r="AL15" i="18" s="1"/>
  <c r="AJ10" i="62"/>
  <c r="AM10" i="19" s="1"/>
  <c r="AI41" i="62"/>
  <c r="AK40" i="62"/>
  <c r="AJ9" i="30"/>
  <c r="AM9" i="18" s="1"/>
  <c r="AI10" i="62"/>
  <c r="AL10" i="19" s="1"/>
  <c r="AJ44" i="62"/>
  <c r="AK28" i="62"/>
  <c r="AN28" i="19" s="1"/>
  <c r="AK43" i="62"/>
  <c r="AI39" i="62"/>
  <c r="AK44" i="62"/>
  <c r="AI11" i="30"/>
  <c r="AL11" i="18" s="1"/>
  <c r="AK39" i="62"/>
  <c r="AI40" i="62"/>
  <c r="AK18" i="62"/>
  <c r="AK10" i="62"/>
  <c r="AN10" i="19" s="1"/>
  <c r="AJ19" i="62"/>
  <c r="AJ16" i="30"/>
  <c r="AK37" i="62"/>
  <c r="AJ26" i="62"/>
  <c r="AM26" i="19" s="1"/>
  <c r="AK37" i="30"/>
  <c r="AI19" i="62"/>
  <c r="AK41" i="62"/>
  <c r="AK50" i="62"/>
  <c r="AN50" i="19" s="1"/>
  <c r="AJ15" i="30"/>
  <c r="AM15" i="18" s="1"/>
  <c r="AI37" i="62"/>
  <c r="AK29" i="62"/>
  <c r="AN29" i="19" s="1"/>
  <c r="AI50" i="62"/>
  <c r="AL50" i="19" s="1"/>
  <c r="AK20" i="62"/>
  <c r="AJ48" i="62"/>
  <c r="AJ26" i="30"/>
  <c r="AJ54" i="62"/>
  <c r="AJ38" i="62"/>
  <c r="AI51" i="62"/>
  <c r="AI13" i="62"/>
  <c r="AL13" i="19" s="1"/>
  <c r="AI33" i="62"/>
  <c r="AI27" i="30"/>
  <c r="AL27" i="18" s="1"/>
  <c r="AJ37" i="62"/>
  <c r="AJ34" i="62"/>
  <c r="AJ33" i="62"/>
  <c r="AK11" i="62"/>
  <c r="AN11" i="19" s="1"/>
  <c r="AK12" i="30"/>
  <c r="AN12" i="18" s="1"/>
  <c r="AK14" i="62"/>
  <c r="AN14" i="19" s="1"/>
  <c r="AJ50" i="62"/>
  <c r="AM50" i="19" s="1"/>
  <c r="AI46" i="62"/>
  <c r="AL46" i="19" s="1"/>
  <c r="AK11" i="30"/>
  <c r="AN11" i="18" s="1"/>
  <c r="AK14" i="30"/>
  <c r="AN14" i="18" s="1"/>
  <c r="AK56" i="30"/>
  <c r="AN56" i="18" s="1"/>
  <c r="AJ13" i="30"/>
  <c r="AJ50" i="30"/>
  <c r="AK34" i="62"/>
  <c r="AI12" i="30"/>
  <c r="AL12" i="18" s="1"/>
  <c r="AJ16" i="62"/>
  <c r="AM16" i="19" s="1"/>
  <c r="AI24" i="62"/>
  <c r="AJ9" i="62"/>
  <c r="AM9" i="19" s="1"/>
  <c r="AI54" i="62"/>
  <c r="AJ37" i="30"/>
  <c r="AJ40" i="62"/>
  <c r="AK18" i="30"/>
  <c r="AI18" i="30"/>
  <c r="AL52" i="18" s="1"/>
  <c r="AK26" i="30"/>
  <c r="AN26" i="18" s="1"/>
  <c r="AK47" i="62"/>
  <c r="AJ28" i="62"/>
  <c r="AM28" i="19" s="1"/>
  <c r="AI42" i="62"/>
  <c r="AJ21" i="62"/>
  <c r="AJ29" i="62"/>
  <c r="AM29" i="19" s="1"/>
  <c r="AK33" i="62"/>
  <c r="AK56" i="62"/>
  <c r="AN56" i="19" s="1"/>
  <c r="AI32" i="62"/>
  <c r="AK51" i="62"/>
  <c r="AI18" i="62"/>
  <c r="AJ18" i="62"/>
  <c r="AJ17" i="30"/>
  <c r="AM17" i="18" s="1"/>
  <c r="AK50" i="30"/>
  <c r="AN50" i="18" s="1"/>
  <c r="AJ10" i="30"/>
  <c r="AM10" i="18" s="1"/>
  <c r="AK24" i="62"/>
  <c r="AJ56" i="30"/>
  <c r="AM56" i="18" s="1"/>
  <c r="AK46" i="30"/>
  <c r="AN46" i="18" s="1"/>
  <c r="AJ52" i="62"/>
  <c r="AK13" i="30"/>
  <c r="AN13" i="18" s="1"/>
  <c r="AJ12" i="62"/>
  <c r="AM12" i="19" s="1"/>
  <c r="AK36" i="62"/>
  <c r="AN36" i="19" s="1"/>
  <c r="AJ36" i="62"/>
  <c r="AM36" i="19" s="1"/>
  <c r="AK19" i="30"/>
  <c r="AI20" i="62"/>
  <c r="AJ28" i="30"/>
  <c r="AI52" i="62"/>
  <c r="AI34" i="62"/>
  <c r="AJ56" i="62"/>
  <c r="AM56" i="19" s="1"/>
  <c r="AK17" i="30"/>
  <c r="AJ30" i="62"/>
  <c r="AJ20" i="62"/>
  <c r="AI19" i="30"/>
  <c r="AK10" i="30"/>
  <c r="AJ47" i="62"/>
  <c r="AJ29" i="30"/>
  <c r="AJ32" i="62"/>
  <c r="AK29" i="30"/>
  <c r="AJ15" i="62"/>
  <c r="AM15" i="19" s="1"/>
  <c r="AJ17" i="62"/>
  <c r="AM17" i="19" s="1"/>
  <c r="AK19" i="62"/>
  <c r="AI14" i="30"/>
  <c r="AL14" i="18" s="1"/>
  <c r="AI30" i="62"/>
  <c r="AK36" i="30"/>
  <c r="AI29" i="30"/>
  <c r="AL29" i="18" s="1"/>
  <c r="AI37" i="30"/>
  <c r="AK54" i="62"/>
  <c r="AI15" i="62"/>
  <c r="AL15" i="19" s="1"/>
  <c r="AI12" i="62"/>
  <c r="AL12" i="19" s="1"/>
  <c r="AI43" i="62"/>
  <c r="AJ51" i="62"/>
  <c r="AK17" i="62"/>
  <c r="AN17" i="19" s="1"/>
  <c r="AJ22" i="62"/>
  <c r="AK16" i="62"/>
  <c r="AN16" i="19" s="1"/>
  <c r="AK9" i="30"/>
  <c r="AN9" i="18" s="1"/>
  <c r="AI48" i="62"/>
  <c r="AI31" i="62"/>
  <c r="AI21" i="62"/>
  <c r="AI47" i="62"/>
  <c r="AI36" i="62"/>
  <c r="AL36" i="19" s="1"/>
  <c r="AI22" i="62"/>
  <c r="AK27" i="30"/>
  <c r="AJ27" i="30"/>
  <c r="AI29" i="62"/>
  <c r="AL29" i="19" s="1"/>
  <c r="AK26" i="62"/>
  <c r="AN26" i="19" s="1"/>
  <c r="AJ24" i="62"/>
  <c r="AJ12" i="30"/>
  <c r="AK53" i="62"/>
  <c r="AI44" i="62"/>
  <c r="AK42" i="62"/>
  <c r="AL43" i="18"/>
  <c r="AL46" i="18"/>
  <c r="AM44" i="18"/>
  <c r="AM23" i="18"/>
  <c r="AM30" i="18"/>
  <c r="AM41" i="18"/>
  <c r="AM52" i="18"/>
  <c r="AM38" i="18"/>
  <c r="AL50" i="18"/>
  <c r="AL18" i="18" l="1"/>
  <c r="AL44" i="18"/>
  <c r="AK13" i="43"/>
  <c r="AL32" i="18"/>
  <c r="AL54" i="18"/>
  <c r="AL56" i="43"/>
  <c r="AL23" i="18"/>
  <c r="AL37" i="43"/>
  <c r="AL36" i="43"/>
  <c r="AL18" i="43"/>
  <c r="AK50" i="43"/>
  <c r="AM28" i="43"/>
  <c r="AM56" i="43"/>
  <c r="AL19" i="43"/>
  <c r="AL10" i="43"/>
  <c r="AK15" i="43"/>
  <c r="AM14" i="43"/>
  <c r="AL15" i="43"/>
  <c r="AM50" i="43"/>
  <c r="AL11" i="43"/>
  <c r="AK46" i="43"/>
  <c r="AK19" i="43"/>
  <c r="AK12" i="43"/>
  <c r="AL17" i="43"/>
  <c r="AM12" i="43"/>
  <c r="AK10" i="43"/>
  <c r="AL9" i="43"/>
  <c r="AM13" i="43"/>
  <c r="AK28" i="43"/>
  <c r="AM46" i="43"/>
  <c r="AK27" i="43"/>
  <c r="AM11" i="43"/>
  <c r="AK14" i="43"/>
  <c r="AK29" i="43"/>
  <c r="AK11" i="43"/>
  <c r="AM9" i="43"/>
  <c r="AM26" i="43"/>
  <c r="AK37" i="43"/>
  <c r="AK36" i="43"/>
  <c r="AK9" i="43"/>
  <c r="AM37" i="43"/>
  <c r="AK26" i="43"/>
  <c r="AM16" i="43"/>
  <c r="AM19" i="43"/>
  <c r="AK56" i="43"/>
  <c r="AL14" i="43"/>
  <c r="AL46" i="43"/>
  <c r="AM15" i="43"/>
  <c r="AM12" i="18"/>
  <c r="AL12" i="43"/>
  <c r="AL27" i="43"/>
  <c r="AM27" i="18"/>
  <c r="AN27" i="18"/>
  <c r="AM27" i="43"/>
  <c r="AN36" i="18"/>
  <c r="AM36" i="43"/>
  <c r="AN29" i="18"/>
  <c r="AM29" i="43"/>
  <c r="AM29" i="18"/>
  <c r="AL29" i="43"/>
  <c r="AM10" i="43"/>
  <c r="AN10" i="18"/>
  <c r="AN17" i="18"/>
  <c r="AM17" i="43"/>
  <c r="AM28" i="18"/>
  <c r="AL28" i="43"/>
  <c r="AM33" i="19"/>
  <c r="AM30" i="19"/>
  <c r="AM38" i="19"/>
  <c r="AM22" i="19"/>
  <c r="AM40" i="19"/>
  <c r="AM37" i="19"/>
  <c r="AM34" i="19"/>
  <c r="AM20" i="19"/>
  <c r="AM43" i="19"/>
  <c r="AM52" i="19"/>
  <c r="AM18" i="19"/>
  <c r="AM39" i="19"/>
  <c r="AM47" i="19"/>
  <c r="AM19" i="19"/>
  <c r="AM48" i="19"/>
  <c r="AM41" i="19"/>
  <c r="AM53" i="19"/>
  <c r="AM21" i="19"/>
  <c r="AM44" i="19"/>
  <c r="AM31" i="19"/>
  <c r="AM51" i="19"/>
  <c r="AM23" i="19"/>
  <c r="AM42" i="19"/>
  <c r="AM32" i="19"/>
  <c r="AM54" i="19"/>
  <c r="AM24" i="19"/>
  <c r="AL20" i="19"/>
  <c r="AL33" i="19"/>
  <c r="AL38" i="19"/>
  <c r="AL41" i="19"/>
  <c r="AL24" i="19"/>
  <c r="AL42" i="19"/>
  <c r="AL43" i="19"/>
  <c r="AL30" i="19"/>
  <c r="AL34" i="19"/>
  <c r="AL44" i="19"/>
  <c r="AL39" i="19"/>
  <c r="AL22" i="19"/>
  <c r="AL23" i="19"/>
  <c r="AL19" i="19"/>
  <c r="AL54" i="19"/>
  <c r="AL37" i="19"/>
  <c r="AL47" i="19"/>
  <c r="AL48" i="19"/>
  <c r="AL40" i="19"/>
  <c r="AL18" i="19"/>
  <c r="AL52" i="19"/>
  <c r="AL32" i="19"/>
  <c r="AL21" i="19"/>
  <c r="AL31" i="19"/>
  <c r="AL51" i="19"/>
  <c r="AL53" i="19"/>
  <c r="AL42" i="18"/>
  <c r="AL31" i="18"/>
  <c r="AL41" i="18"/>
  <c r="AL20" i="18"/>
  <c r="AL47" i="18"/>
  <c r="AL48" i="18"/>
  <c r="AK18" i="43"/>
  <c r="AL19" i="18"/>
  <c r="AL33" i="18"/>
  <c r="AL30" i="18"/>
  <c r="AL21" i="18"/>
  <c r="AL53" i="18"/>
  <c r="AL37" i="18"/>
  <c r="AL40" i="18"/>
  <c r="AL22" i="18"/>
  <c r="AL24" i="18"/>
  <c r="AL39" i="18"/>
  <c r="AL51" i="18"/>
  <c r="AL34" i="18"/>
  <c r="AL38" i="18"/>
  <c r="AN23" i="18"/>
  <c r="AN20" i="18"/>
  <c r="AN52" i="18"/>
  <c r="AN42" i="18"/>
  <c r="AN41" i="18"/>
  <c r="AN39" i="18"/>
  <c r="AN30" i="18"/>
  <c r="AN31" i="18"/>
  <c r="AN40" i="18"/>
  <c r="AN33" i="18"/>
  <c r="AN32" i="18"/>
  <c r="AN24" i="18"/>
  <c r="AN38" i="18"/>
  <c r="AN43" i="18"/>
  <c r="AN19" i="18"/>
  <c r="AN51" i="18"/>
  <c r="AN53" i="18"/>
  <c r="AN37" i="18"/>
  <c r="AM18" i="43"/>
  <c r="AN48" i="18"/>
  <c r="AN18" i="18"/>
  <c r="AN54" i="18"/>
  <c r="AN47" i="18"/>
  <c r="AN34" i="18"/>
  <c r="AN44" i="18"/>
  <c r="AN22" i="18"/>
  <c r="AN21" i="18"/>
  <c r="AL50" i="43"/>
  <c r="AM50" i="18"/>
  <c r="AM13" i="18"/>
  <c r="AL13" i="43"/>
  <c r="AM26" i="18"/>
  <c r="AL26" i="43"/>
  <c r="AM16" i="18"/>
  <c r="AL16" i="43"/>
  <c r="AN22" i="19"/>
  <c r="AN32" i="19"/>
  <c r="AN21" i="19"/>
  <c r="AN51" i="19"/>
  <c r="AN37" i="19"/>
  <c r="AN40" i="19"/>
  <c r="AN31" i="19"/>
  <c r="AN30" i="19"/>
  <c r="AN24" i="19"/>
  <c r="AN33" i="19"/>
  <c r="AN39" i="19"/>
  <c r="AN34" i="19"/>
  <c r="AN44" i="19"/>
  <c r="AN48" i="19"/>
  <c r="AN23" i="19"/>
  <c r="AN54" i="19"/>
  <c r="AN20" i="19"/>
  <c r="AN52" i="19"/>
  <c r="AN18" i="19"/>
  <c r="AN43" i="19"/>
  <c r="AN19" i="19"/>
  <c r="AN41" i="19"/>
  <c r="AN47" i="19"/>
  <c r="AN42" i="19"/>
  <c r="AN53" i="19"/>
  <c r="AN38" i="19"/>
  <c r="AI17" i="30" a="1"/>
  <c r="AI16" i="30" a="1"/>
  <c r="AI17" i="30" l="1"/>
  <c r="AL17" i="18" s="1"/>
  <c r="AI16" i="30"/>
  <c r="AL16" i="18" l="1"/>
  <c r="AK17" i="43"/>
  <c r="AK16" i="43"/>
</calcChain>
</file>

<file path=xl/sharedStrings.xml><?xml version="1.0" encoding="utf-8"?>
<sst xmlns="http://schemas.openxmlformats.org/spreadsheetml/2006/main" count="1030" uniqueCount="165">
  <si>
    <t>Jours</t>
  </si>
  <si>
    <t xml:space="preserve">Mois de Fevrier </t>
  </si>
  <si>
    <t>Chef de service</t>
  </si>
  <si>
    <t>Coordinatrice</t>
  </si>
  <si>
    <t>Psychologue</t>
  </si>
  <si>
    <t>Maitresse de maison</t>
  </si>
  <si>
    <t>TP</t>
  </si>
  <si>
    <t xml:space="preserve"> </t>
  </si>
  <si>
    <t>D</t>
  </si>
  <si>
    <t>REC</t>
  </si>
  <si>
    <t>CA</t>
  </si>
  <si>
    <t>CE</t>
  </si>
  <si>
    <t>Equipe de nuit</t>
  </si>
  <si>
    <t>EM</t>
  </si>
  <si>
    <t>AM</t>
  </si>
  <si>
    <t>AT</t>
  </si>
  <si>
    <t>Equipe de jour</t>
  </si>
  <si>
    <t>F</t>
  </si>
  <si>
    <t>W</t>
  </si>
  <si>
    <t>Semaine</t>
  </si>
  <si>
    <t>jours</t>
  </si>
  <si>
    <t>Pour changer couleurs et bordures des plannings</t>
  </si>
  <si>
    <t>N</t>
  </si>
  <si>
    <t>Cliquer ici après changement de l'année 
ou après changement de couleurs/bordure (cela peu prendre quelques minutes)</t>
  </si>
  <si>
    <t>S</t>
  </si>
  <si>
    <t>Année</t>
  </si>
  <si>
    <t>Nom du service</t>
  </si>
  <si>
    <t>Bilan Equipes</t>
  </si>
  <si>
    <t xml:space="preserve">  Pour remplir heures supplementaires</t>
  </si>
  <si>
    <t>Janvier</t>
  </si>
  <si>
    <t xml:space="preserve">Total </t>
  </si>
  <si>
    <t>Mois de</t>
  </si>
  <si>
    <t>Fevrier</t>
  </si>
  <si>
    <t>Novembre</t>
  </si>
  <si>
    <t>Octobre</t>
  </si>
  <si>
    <t>Septembre</t>
  </si>
  <si>
    <t>Juillet</t>
  </si>
  <si>
    <t>Juin</t>
  </si>
  <si>
    <t>Mai</t>
  </si>
  <si>
    <t>Avril</t>
  </si>
  <si>
    <t>Mars</t>
  </si>
  <si>
    <t>Jour travailler</t>
  </si>
  <si>
    <t>Bilan</t>
  </si>
  <si>
    <t>Total</t>
  </si>
  <si>
    <t>Février</t>
  </si>
  <si>
    <t>Août</t>
  </si>
  <si>
    <t>Décembre</t>
  </si>
  <si>
    <t>Planning avec Lettres (planning a remplir)</t>
  </si>
  <si>
    <t>Planning avec Horraires (pour RH et ou Equipes)</t>
  </si>
  <si>
    <t>Mois</t>
  </si>
  <si>
    <t>Hmois</t>
  </si>
  <si>
    <t>Bmois</t>
  </si>
  <si>
    <t>Donné horraire (penser a changer)</t>
  </si>
  <si>
    <t>Restant</t>
  </si>
  <si>
    <t>PL</t>
  </si>
  <si>
    <t xml:space="preserve">Heure supp </t>
  </si>
  <si>
    <t>Heures Année passé</t>
  </si>
  <si>
    <t>Outil de planning et de masse horraire</t>
  </si>
  <si>
    <t>Service</t>
  </si>
  <si>
    <t>Jour de l'an</t>
  </si>
  <si>
    <t>Pâques</t>
  </si>
  <si>
    <t>Lundi de Pâques</t>
  </si>
  <si>
    <t>Fête du travail</t>
  </si>
  <si>
    <t>Armistice 1945</t>
  </si>
  <si>
    <t xml:space="preserve">Ascension </t>
  </si>
  <si>
    <t xml:space="preserve">Pentecôte </t>
  </si>
  <si>
    <t>Lundi de Pentecote</t>
  </si>
  <si>
    <t>Fête nationale</t>
  </si>
  <si>
    <t>Assomption</t>
  </si>
  <si>
    <t>Toussaint</t>
  </si>
  <si>
    <t>Armistice 1918</t>
  </si>
  <si>
    <t>NOEL</t>
  </si>
  <si>
    <t>Jours feriés</t>
  </si>
  <si>
    <t>Reference</t>
  </si>
  <si>
    <t>Heures
Supplémentaires 
avant 21 h</t>
  </si>
  <si>
    <t>Heures
Supplémentaires 
après 21 h</t>
  </si>
  <si>
    <t>Heures dimanche</t>
  </si>
  <si>
    <t>Heures apres 21 h</t>
  </si>
  <si>
    <t>A remplir</t>
  </si>
  <si>
    <t>Indications</t>
  </si>
  <si>
    <t>Heures</t>
  </si>
  <si>
    <t xml:space="preserve"> Dimanche</t>
  </si>
  <si>
    <t xml:space="preserve"> au mois</t>
  </si>
  <si>
    <t xml:space="preserve">  a l'année</t>
  </si>
  <si>
    <t xml:space="preserve">Pour remplir </t>
  </si>
  <si>
    <t xml:space="preserve">à mettre dans le format:
</t>
  </si>
  <si>
    <t xml:space="preserve">penser     </t>
  </si>
  <si>
    <t xml:space="preserve"> =</t>
  </si>
  <si>
    <t>X</t>
  </si>
  <si>
    <t>Remplir ici les données
(double cliquer pour masquer ou affichier sur la colonne "h" ( un "x" = masquer)</t>
  </si>
  <si>
    <t>Debut</t>
  </si>
  <si>
    <t>Fin</t>
  </si>
  <si>
    <t>Jour</t>
  </si>
  <si>
    <t>Apres 21h</t>
  </si>
  <si>
    <t>Jour travaillé</t>
  </si>
  <si>
    <t>Heures de nuit dimanches</t>
  </si>
  <si>
    <t>Heures de nuit dimanche</t>
  </si>
  <si>
    <t>Heures sup Année precedente</t>
  </si>
  <si>
    <t>Jours feriés et dimanche      j-1</t>
  </si>
  <si>
    <t>Jours feriés et dimanche</t>
  </si>
  <si>
    <t>Mois de Janvier</t>
  </si>
  <si>
    <t xml:space="preserve"> "heures":"Minutes" </t>
  </si>
  <si>
    <t>Heures nuit</t>
  </si>
  <si>
    <t xml:space="preserve">Heures sup </t>
  </si>
  <si>
    <t>avant 21h</t>
  </si>
  <si>
    <t>après 21h</t>
  </si>
  <si>
    <t>Pour effacer le contenue des plannings</t>
  </si>
  <si>
    <t>Mot de passe  : azerty</t>
  </si>
  <si>
    <t>Nombre d'heure annuel</t>
  </si>
  <si>
    <t>Rappel : certainne modifs peuvent prendre quelque secondes</t>
  </si>
  <si>
    <t>Effectuées</t>
  </si>
  <si>
    <t xml:space="preserve"> Sur</t>
  </si>
  <si>
    <t>Automatique</t>
  </si>
  <si>
    <t xml:space="preserve">Masse horraire previsionnel </t>
  </si>
  <si>
    <t>i</t>
  </si>
  <si>
    <t>M</t>
  </si>
  <si>
    <t>J</t>
  </si>
  <si>
    <t>J+</t>
  </si>
  <si>
    <t>R</t>
  </si>
  <si>
    <t>W+</t>
  </si>
  <si>
    <t>T</t>
  </si>
  <si>
    <t>P</t>
  </si>
  <si>
    <t>RS</t>
  </si>
  <si>
    <t>00:00</t>
  </si>
  <si>
    <t xml:space="preserve">ST </t>
  </si>
  <si>
    <t xml:space="preserve">HR </t>
  </si>
  <si>
    <t xml:space="preserve">TP </t>
  </si>
  <si>
    <t xml:space="preserve">F </t>
  </si>
  <si>
    <t>SYN</t>
  </si>
  <si>
    <t>Syn</t>
  </si>
  <si>
    <t xml:space="preserve">Syn </t>
  </si>
  <si>
    <t xml:space="preserve">AT </t>
  </si>
  <si>
    <t xml:space="preserve">AM </t>
  </si>
  <si>
    <t xml:space="preserve">EM </t>
  </si>
  <si>
    <t xml:space="preserve">CE </t>
  </si>
  <si>
    <t xml:space="preserve">CA </t>
  </si>
  <si>
    <t>CA17</t>
  </si>
  <si>
    <t xml:space="preserve">CA17 </t>
  </si>
  <si>
    <t xml:space="preserve">REC </t>
  </si>
  <si>
    <t xml:space="preserve">PL </t>
  </si>
  <si>
    <t xml:space="preserve">FIR </t>
  </si>
  <si>
    <t xml:space="preserve">RH </t>
  </si>
  <si>
    <t xml:space="preserve">00:00 </t>
  </si>
  <si>
    <t xml:space="preserve">  </t>
  </si>
  <si>
    <t>N-</t>
  </si>
  <si>
    <t>RT</t>
  </si>
  <si>
    <t>AC</t>
  </si>
  <si>
    <t>7/11 ans</t>
  </si>
  <si>
    <t>NDIAYE Fatou</t>
  </si>
  <si>
    <t>BUISSON Vincent</t>
  </si>
  <si>
    <t>LE HIR Sébastien</t>
  </si>
  <si>
    <t>RIBEIRO Christelle</t>
  </si>
  <si>
    <t>BOUNGUELA Silvère</t>
  </si>
  <si>
    <t>CLAVIER William</t>
  </si>
  <si>
    <t>MUBANGIA Emeraude</t>
  </si>
  <si>
    <t>VARELA TAVARES Eunice</t>
  </si>
  <si>
    <t>LAVILLE Caroline</t>
  </si>
  <si>
    <t>DARDAINE Séverine</t>
  </si>
  <si>
    <t>CHAPON Aurélie</t>
  </si>
  <si>
    <t>DIARRA Kani</t>
  </si>
  <si>
    <t>DECOUDRE Sébastien</t>
  </si>
  <si>
    <t>VICENTE Florinda</t>
  </si>
  <si>
    <t>ANCEL Anne Lise</t>
  </si>
  <si>
    <t>ROUSSEL Jocelyne</t>
  </si>
  <si>
    <t>SOMERS Catherine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</si>
</sst>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6">
    <numFmt numFmtId="164" formatCode="[h]:mm;@"/>
    <numFmt numFmtId="165" formatCode="[$-F800]dddd\,\ mmmm\ dd\,\ yyyy"/>
    <numFmt numFmtId="166" formatCode="dddd\ dd\ mmmm\ yyyy"/>
    <numFmt numFmtId="167" formatCode="h:mm;@"/>
    <numFmt numFmtId="168" formatCode="[hh]:mm"/>
    <numFmt numFmtId="169" formatCode="dd/mm/yy;@"/>
  </numFmts>
  <fonts count="43" x14ac:knownFonts="1">
    <font>
      <sz val="11"/>
      <color theme="1"/>
      <name val="Calibri"/>
      <family val="2"/>
      <scheme val="minor"/>
    </font>
    <font>
      <sz val="11"/>
      <color indexed="8"/>
      <name val="Times New Roman"/>
      <family val="1"/>
    </font>
    <font>
      <sz val="10"/>
      <color indexed="8"/>
      <name val="Times New Roman"/>
      <family val="1"/>
    </font>
    <font>
      <b/>
      <sz val="10"/>
      <color indexed="8"/>
      <name val="Times New Roman"/>
      <family val="1"/>
    </font>
    <font>
      <sz val="10"/>
      <color indexed="8"/>
      <name val="Times New Roman"/>
      <family val="1"/>
    </font>
    <font>
      <sz val="11"/>
      <color indexed="8"/>
      <name val="Times New Roman"/>
      <family val="1"/>
    </font>
    <font>
      <sz val="11"/>
      <color theme="1"/>
      <name val="Calibri"/>
      <family val="2"/>
      <scheme val="minor"/>
    </font>
    <font>
      <sz val="10"/>
      <color theme="0"/>
      <name val="Times New Roman"/>
      <family val="1"/>
    </font>
    <font>
      <sz val="8"/>
      <color theme="1"/>
      <name val="Times New Roman"/>
      <family val="1"/>
    </font>
    <font>
      <b/>
      <sz val="8"/>
      <name val="Times New Roman"/>
      <family val="1"/>
    </font>
    <font>
      <b/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10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20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48"/>
      <color theme="0"/>
      <name val="Calibri"/>
      <family val="2"/>
      <scheme val="minor"/>
    </font>
    <font>
      <sz val="10"/>
      <name val="Arial"/>
      <family val="2"/>
    </font>
    <font>
      <sz val="12"/>
      <name val="Times New Roman"/>
      <family val="1"/>
    </font>
    <font>
      <sz val="12"/>
      <name val="Arial"/>
      <family val="2"/>
    </font>
    <font>
      <sz val="9"/>
      <name val="Calibri"/>
      <family val="2"/>
      <scheme val="minor"/>
    </font>
    <font>
      <sz val="7"/>
      <color indexed="8"/>
      <name val="Calibri"/>
      <family val="2"/>
      <scheme val="minor"/>
    </font>
    <font>
      <sz val="7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b/>
      <sz val="9"/>
      <color indexed="8"/>
      <name val="Times New Roman"/>
      <family val="1"/>
    </font>
    <font>
      <sz val="8"/>
      <color theme="1"/>
      <name val="Calibri"/>
      <family val="2"/>
      <scheme val="minor"/>
    </font>
    <font>
      <sz val="9"/>
      <color theme="1"/>
      <name val="Times New Roman"/>
      <family val="1"/>
    </font>
    <font>
      <sz val="10"/>
      <name val="Calibri"/>
      <family val="2"/>
      <scheme val="minor"/>
    </font>
    <font>
      <sz val="11"/>
      <color indexed="8"/>
      <name val="Calibri"/>
      <family val="2"/>
      <scheme val="minor"/>
    </font>
    <font>
      <sz val="22"/>
      <color theme="1"/>
      <name val="Calibri"/>
      <family val="2"/>
      <scheme val="minor"/>
    </font>
    <font>
      <sz val="18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8"/>
      <color theme="1"/>
      <name val="Calibri"/>
      <family val="2"/>
      <scheme val="minor"/>
    </font>
    <font>
      <b/>
      <sz val="10"/>
      <color rgb="FF33CCCC"/>
      <name val="Times New Roman"/>
      <family val="1"/>
    </font>
    <font>
      <b/>
      <sz val="11"/>
      <color indexed="8"/>
      <name val="Calibri"/>
      <family val="2"/>
      <scheme val="minor"/>
    </font>
    <font>
      <b/>
      <sz val="8"/>
      <name val="Calibri"/>
      <family val="2"/>
      <scheme val="minor"/>
    </font>
    <font>
      <sz val="22"/>
      <color rgb="FFFF0000"/>
      <name val="Calibri"/>
      <family val="2"/>
    </font>
    <font>
      <sz val="48"/>
      <color rgb="FF0000FF"/>
      <name val="Calibri"/>
      <family val="2"/>
    </font>
    <font>
      <sz val="11"/>
      <color rgb="FF000000"/>
      <name val="Calibri"/>
      <family val="2"/>
    </font>
    <font>
      <sz val="14"/>
      <color rgb="FF000000"/>
      <name val="Calibri"/>
      <family val="2"/>
    </font>
  </fonts>
  <fills count="36">
    <fill>
      <patternFill patternType="none"/>
    </fill>
    <fill>
      <patternFill patternType="gray125"/>
    </fill>
    <fill>
      <patternFill patternType="solid">
        <fgColor indexed="49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7" tint="0.59996337778862885"/>
        <bgColor indexed="64"/>
      </patternFill>
    </fill>
    <fill>
      <patternFill patternType="solid">
        <fgColor rgb="FF33CCCC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6" tint="-0.249977111117893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rgb="FF33CCFF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339966"/>
        <bgColor indexed="64"/>
      </patternFill>
    </fill>
    <fill>
      <patternFill patternType="solid">
        <fgColor indexed="15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8" tint="-0.249977111117893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rgb="FFFF1D1D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9" tint="-0.499984740745262"/>
        <bgColor indexed="64"/>
      </patternFill>
    </fill>
    <fill>
      <patternFill patternType="solid">
        <fgColor rgb="FFFF6600"/>
        <bgColor indexed="64"/>
      </patternFill>
    </fill>
  </fills>
  <borders count="125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dashed">
        <color indexed="64"/>
      </right>
      <top style="medium">
        <color indexed="64"/>
      </top>
      <bottom style="thin">
        <color indexed="64"/>
      </bottom>
      <diagonal/>
    </border>
    <border>
      <left style="dashed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dashed">
        <color indexed="64"/>
      </right>
      <top style="thin">
        <color indexed="64"/>
      </top>
      <bottom style="thin">
        <color indexed="64"/>
      </bottom>
      <diagonal/>
    </border>
    <border>
      <left style="dashed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dashed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dashed">
        <color indexed="64"/>
      </left>
      <right style="dashed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dashed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dashed">
        <color auto="1"/>
      </right>
      <top/>
      <bottom style="dashed">
        <color auto="1"/>
      </bottom>
      <diagonal/>
    </border>
    <border>
      <left/>
      <right/>
      <top/>
      <bottom style="dashed">
        <color auto="1"/>
      </bottom>
      <diagonal/>
    </border>
    <border>
      <left style="dashed">
        <color auto="1"/>
      </left>
      <right/>
      <top/>
      <bottom style="dashed">
        <color auto="1"/>
      </bottom>
      <diagonal/>
    </border>
    <border>
      <left/>
      <right style="dashed">
        <color auto="1"/>
      </right>
      <top style="dashed">
        <color auto="1"/>
      </top>
      <bottom/>
      <diagonal/>
    </border>
    <border>
      <left/>
      <right/>
      <top style="dashed">
        <color auto="1"/>
      </top>
      <bottom/>
      <diagonal/>
    </border>
    <border>
      <left style="dashed">
        <color auto="1"/>
      </left>
      <right/>
      <top style="dashed">
        <color auto="1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dashed">
        <color auto="1"/>
      </right>
      <top/>
      <bottom/>
      <diagonal/>
    </border>
    <border>
      <left style="dashed">
        <color auto="1"/>
      </left>
      <right/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dashed">
        <color indexed="64"/>
      </left>
      <right style="dashed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dashed">
        <color indexed="64"/>
      </bottom>
      <diagonal/>
    </border>
    <border>
      <left style="medium">
        <color indexed="64"/>
      </left>
      <right style="medium">
        <color indexed="64"/>
      </right>
      <top style="dashed">
        <color indexed="64"/>
      </top>
      <bottom style="dashed">
        <color indexed="64"/>
      </bottom>
      <diagonal/>
    </border>
    <border>
      <left style="medium">
        <color indexed="64"/>
      </left>
      <right style="medium">
        <color indexed="64"/>
      </right>
      <top style="dashed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dashDot">
        <color indexed="64"/>
      </bottom>
      <diagonal/>
    </border>
    <border>
      <left style="medium">
        <color indexed="64"/>
      </left>
      <right style="medium">
        <color indexed="64"/>
      </right>
      <top style="dashed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thick">
        <color auto="1"/>
      </left>
      <right style="thick">
        <color auto="1"/>
      </right>
      <top style="thin">
        <color auto="1"/>
      </top>
      <bottom style="thin">
        <color auto="1"/>
      </bottom>
      <diagonal/>
    </border>
    <border>
      <left style="thick">
        <color auto="1"/>
      </left>
      <right style="thick">
        <color auto="1"/>
      </right>
      <top/>
      <bottom style="thin">
        <color auto="1"/>
      </bottom>
      <diagonal/>
    </border>
    <border>
      <left/>
      <right style="dashed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dashed">
        <color indexed="64"/>
      </right>
      <top style="medium">
        <color indexed="64"/>
      </top>
      <bottom style="medium">
        <color indexed="64"/>
      </bottom>
      <diagonal/>
    </border>
    <border>
      <left style="dashed">
        <color indexed="64"/>
      </left>
      <right style="dashed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dashed">
        <color indexed="64"/>
      </bottom>
      <diagonal/>
    </border>
    <border>
      <left/>
      <right/>
      <top style="medium">
        <color indexed="64"/>
      </top>
      <bottom style="dashed">
        <color indexed="64"/>
      </bottom>
      <diagonal/>
    </border>
    <border>
      <left style="medium">
        <color indexed="64"/>
      </left>
      <right/>
      <top style="dashed">
        <color indexed="64"/>
      </top>
      <bottom style="dashed">
        <color indexed="64"/>
      </bottom>
      <diagonal/>
    </border>
    <border>
      <left/>
      <right/>
      <top style="dashed">
        <color indexed="64"/>
      </top>
      <bottom style="dashed">
        <color indexed="64"/>
      </bottom>
      <diagonal/>
    </border>
    <border>
      <left style="medium">
        <color indexed="64"/>
      </left>
      <right/>
      <top style="dashed">
        <color indexed="64"/>
      </top>
      <bottom style="medium">
        <color indexed="64"/>
      </bottom>
      <diagonal/>
    </border>
    <border>
      <left/>
      <right/>
      <top style="dashed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/>
      <top style="medium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 style="dashed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indexed="64"/>
      </bottom>
      <diagonal/>
    </border>
    <border>
      <left/>
      <right style="medium">
        <color auto="1"/>
      </right>
      <top style="medium">
        <color indexed="64"/>
      </top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/>
      <right style="medium">
        <color auto="1"/>
      </right>
      <top/>
      <bottom/>
      <diagonal/>
    </border>
    <border>
      <left style="medium">
        <color auto="1"/>
      </left>
      <right style="medium">
        <color auto="1"/>
      </right>
      <top style="medium">
        <color indexed="64"/>
      </top>
      <bottom/>
      <diagonal/>
    </border>
    <border>
      <left style="medium">
        <color auto="1"/>
      </left>
      <right style="medium">
        <color auto="1"/>
      </right>
      <top/>
      <bottom style="medium">
        <color indexed="64"/>
      </bottom>
      <diagonal/>
    </border>
    <border>
      <left style="thick">
        <color auto="1"/>
      </left>
      <right/>
      <top style="thin">
        <color auto="1"/>
      </top>
      <bottom style="thin">
        <color auto="1"/>
      </bottom>
      <diagonal/>
    </border>
    <border>
      <left/>
      <right style="medium">
        <color auto="1"/>
      </right>
      <top style="medium">
        <color indexed="64"/>
      </top>
      <bottom style="medium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auto="1"/>
      </bottom>
      <diagonal/>
    </border>
    <border>
      <left/>
      <right style="medium">
        <color auto="1"/>
      </right>
      <top style="medium">
        <color indexed="64"/>
      </top>
      <bottom style="medium">
        <color indexed="64"/>
      </bottom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indexed="64"/>
      </top>
      <bottom/>
      <diagonal/>
    </border>
    <border>
      <left style="medium">
        <color auto="1"/>
      </left>
      <right style="medium">
        <color auto="1"/>
      </right>
      <top style="medium">
        <color indexed="64"/>
      </top>
      <bottom style="medium">
        <color indexed="64"/>
      </bottom>
      <diagonal/>
    </border>
    <border>
      <left style="medium">
        <color auto="1"/>
      </left>
      <right/>
      <top style="medium">
        <color indexed="64"/>
      </top>
      <bottom style="medium">
        <color indexed="64"/>
      </bottom>
      <diagonal/>
    </border>
    <border>
      <left style="medium">
        <color auto="1"/>
      </left>
      <right style="medium">
        <color auto="1"/>
      </right>
      <top style="medium">
        <color indexed="64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medium">
        <color indexed="64"/>
      </bottom>
      <diagonal/>
    </border>
    <border>
      <left style="medium">
        <color auto="1"/>
      </left>
      <right style="medium">
        <color indexed="64"/>
      </right>
      <top/>
      <bottom/>
      <diagonal/>
    </border>
    <border>
      <left/>
      <right style="medium">
        <color auto="1"/>
      </right>
      <top/>
      <bottom/>
      <diagonal/>
    </border>
    <border>
      <left style="thick">
        <color auto="1"/>
      </left>
      <right/>
      <top/>
      <bottom style="thin">
        <color auto="1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/>
      <right style="medium">
        <color auto="1"/>
      </right>
      <top style="medium">
        <color indexed="64"/>
      </top>
      <bottom style="medium">
        <color auto="1"/>
      </bottom>
      <diagonal/>
    </border>
    <border>
      <left style="thin">
        <color indexed="64"/>
      </left>
      <right style="medium">
        <color auto="1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auto="1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auto="1"/>
      </right>
      <top style="thin">
        <color indexed="64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 style="medium">
        <color auto="1"/>
      </right>
      <top/>
      <bottom/>
      <diagonal/>
    </border>
    <border>
      <left style="medium">
        <color auto="1"/>
      </left>
      <right style="medium">
        <color auto="1"/>
      </right>
      <top style="medium">
        <color indexed="64"/>
      </top>
      <bottom/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 style="medium">
        <color auto="1"/>
      </right>
      <top style="medium">
        <color indexed="64"/>
      </top>
      <bottom style="medium">
        <color indexed="64"/>
      </bottom>
      <diagonal/>
    </border>
    <border>
      <left style="medium">
        <color auto="1"/>
      </left>
      <right style="medium">
        <color auto="1"/>
      </right>
      <top style="medium">
        <color indexed="64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dashed">
        <color indexed="64"/>
      </bottom>
      <diagonal/>
    </border>
    <border>
      <left/>
      <right style="medium">
        <color indexed="64"/>
      </right>
      <top style="dashed">
        <color indexed="64"/>
      </top>
      <bottom style="dashed">
        <color indexed="64"/>
      </bottom>
      <diagonal/>
    </border>
    <border>
      <left/>
      <right style="medium">
        <color indexed="64"/>
      </right>
      <top style="dashed">
        <color indexed="64"/>
      </top>
      <bottom style="medium">
        <color indexed="64"/>
      </bottom>
      <diagonal/>
    </border>
    <border>
      <left style="medium">
        <color indexed="64"/>
      </left>
      <right style="thick">
        <color auto="1"/>
      </right>
      <top style="medium">
        <color indexed="64"/>
      </top>
      <bottom style="medium">
        <color auto="1"/>
      </bottom>
      <diagonal/>
    </border>
    <border>
      <left style="thick">
        <color auto="1"/>
      </left>
      <right style="thick">
        <color auto="1"/>
      </right>
      <top style="medium">
        <color indexed="64"/>
      </top>
      <bottom style="medium">
        <color auto="1"/>
      </bottom>
      <diagonal/>
    </border>
    <border>
      <left style="thick">
        <color auto="1"/>
      </left>
      <right/>
      <top style="medium">
        <color indexed="64"/>
      </top>
      <bottom style="medium">
        <color auto="1"/>
      </bottom>
      <diagonal/>
    </border>
    <border>
      <left style="medium">
        <color indexed="64"/>
      </left>
      <right style="thick">
        <color auto="1"/>
      </right>
      <top/>
      <bottom style="thin">
        <color auto="1"/>
      </bottom>
      <diagonal/>
    </border>
    <border>
      <left style="medium">
        <color indexed="64"/>
      </left>
      <right style="thick">
        <color auto="1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 style="thick">
        <color auto="1"/>
      </right>
      <top style="thin">
        <color auto="1"/>
      </top>
      <bottom style="medium">
        <color indexed="64"/>
      </bottom>
      <diagonal/>
    </border>
    <border>
      <left style="thick">
        <color auto="1"/>
      </left>
      <right style="thick">
        <color auto="1"/>
      </right>
      <top style="thin">
        <color auto="1"/>
      </top>
      <bottom style="medium">
        <color indexed="64"/>
      </bottom>
      <diagonal/>
    </border>
    <border>
      <left style="thick">
        <color auto="1"/>
      </left>
      <right/>
      <top style="thin">
        <color auto="1"/>
      </top>
      <bottom style="medium">
        <color indexed="64"/>
      </bottom>
      <diagonal/>
    </border>
    <border>
      <left style="medium">
        <color auto="1"/>
      </left>
      <right style="medium">
        <color indexed="64"/>
      </right>
      <top/>
      <bottom/>
      <diagonal/>
    </border>
    <border>
      <left/>
      <right/>
      <top style="thin">
        <color auto="1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dashed">
        <color indexed="64"/>
      </bottom>
      <diagonal/>
    </border>
    <border>
      <left style="medium">
        <color indexed="64"/>
      </left>
      <right/>
      <top style="dashed">
        <color indexed="64"/>
      </top>
      <bottom/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dashed">
        <color indexed="64"/>
      </bottom>
      <diagonal/>
    </border>
    <border>
      <left style="medium">
        <color indexed="64"/>
      </left>
      <right/>
      <top style="medium">
        <color indexed="64"/>
      </top>
      <bottom style="dashDot">
        <color indexed="64"/>
      </bottom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indexed="64"/>
      </top>
      <bottom style="medium">
        <color indexed="64"/>
      </bottom>
      <diagonal/>
    </border>
    <border>
      <left style="dashed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dashed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dashed">
        <color indexed="64"/>
      </right>
      <top/>
      <bottom style="thin">
        <color indexed="64"/>
      </bottom>
      <diagonal/>
    </border>
    <border>
      <left style="medium">
        <color indexed="64"/>
      </left>
      <right style="dashed">
        <color indexed="64"/>
      </right>
      <top style="thin">
        <color indexed="64"/>
      </top>
      <bottom/>
      <diagonal/>
    </border>
    <border>
      <left style="dashed">
        <color indexed="64"/>
      </left>
      <right style="dashed">
        <color indexed="64"/>
      </right>
      <top style="thin">
        <color indexed="64"/>
      </top>
      <bottom/>
      <diagonal/>
    </border>
    <border>
      <left style="dashed">
        <color indexed="64"/>
      </left>
      <right/>
      <top style="thin">
        <color indexed="64"/>
      </top>
      <bottom/>
      <diagonal/>
    </border>
    <border>
      <left style="dashed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auto="1"/>
      </left>
      <right style="medium">
        <color auto="1"/>
      </right>
      <top style="medium">
        <color indexed="64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/>
      <top style="medium">
        <color indexed="64"/>
      </top>
      <bottom style="medium">
        <color indexed="64"/>
      </bottom>
      <diagonal/>
    </border>
  </borders>
  <cellStyleXfs count="3">
    <xf numFmtId="0" fontId="0" fillId="0" borderId="0"/>
    <xf numFmtId="0" fontId="17" fillId="0" borderId="0" applyNumberFormat="0" applyFill="0" applyBorder="0" applyAlignment="0" applyProtection="0"/>
    <xf numFmtId="0" fontId="20" fillId="0" borderId="0"/>
  </cellStyleXfs>
  <cellXfs count="527">
    <xf numFmtId="0" fontId="0" fillId="0" borderId="0" xfId="0"/>
    <xf numFmtId="0" fontId="1" fillId="0" borderId="0" xfId="0" applyFont="1"/>
    <xf numFmtId="0" fontId="2" fillId="0" borderId="0" xfId="0" applyFont="1"/>
    <xf numFmtId="0" fontId="4" fillId="0" borderId="0" xfId="0" applyFont="1"/>
    <xf numFmtId="0" fontId="5" fillId="0" borderId="0" xfId="0" applyFont="1"/>
    <xf numFmtId="0" fontId="6" fillId="0" borderId="0" xfId="0" applyFont="1"/>
    <xf numFmtId="0" fontId="6" fillId="0" borderId="0" xfId="0" applyFont="1" applyFill="1"/>
    <xf numFmtId="0" fontId="3" fillId="2" borderId="7" xfId="0" applyFont="1" applyFill="1" applyBorder="1" applyAlignment="1">
      <alignment horizontal="center"/>
    </xf>
    <xf numFmtId="0" fontId="8" fillId="6" borderId="2" xfId="0" applyNumberFormat="1" applyFont="1" applyFill="1" applyBorder="1" applyAlignment="1">
      <alignment horizontal="center"/>
    </xf>
    <xf numFmtId="0" fontId="0" fillId="13" borderId="0" xfId="0" applyFill="1"/>
    <xf numFmtId="0" fontId="10" fillId="0" borderId="18" xfId="0" applyFont="1" applyFill="1" applyBorder="1"/>
    <xf numFmtId="0" fontId="0" fillId="0" borderId="0" xfId="0" applyAlignment="1">
      <alignment horizontal="center"/>
    </xf>
    <xf numFmtId="0" fontId="14" fillId="0" borderId="40" xfId="0" applyFont="1" applyBorder="1" applyAlignment="1">
      <alignment horizontal="center"/>
    </xf>
    <xf numFmtId="0" fontId="10" fillId="16" borderId="1" xfId="0" applyFont="1" applyFill="1" applyBorder="1" applyAlignment="1">
      <alignment horizontal="center" vertical="center" textRotation="90"/>
    </xf>
    <xf numFmtId="0" fontId="10" fillId="9" borderId="36" xfId="0" applyFont="1" applyFill="1" applyBorder="1" applyAlignment="1">
      <alignment horizontal="center" vertical="center" textRotation="90"/>
    </xf>
    <xf numFmtId="0" fontId="10" fillId="3" borderId="36" xfId="0" applyFont="1" applyFill="1" applyBorder="1" applyAlignment="1">
      <alignment horizontal="center" vertical="center" textRotation="90"/>
    </xf>
    <xf numFmtId="0" fontId="10" fillId="9" borderId="42" xfId="0" applyFont="1" applyFill="1" applyBorder="1" applyAlignment="1">
      <alignment horizontal="center" vertical="center" textRotation="90"/>
    </xf>
    <xf numFmtId="0" fontId="10" fillId="3" borderId="42" xfId="0" applyFont="1" applyFill="1" applyBorder="1" applyAlignment="1">
      <alignment horizontal="center" vertical="center" textRotation="90"/>
    </xf>
    <xf numFmtId="0" fontId="14" fillId="0" borderId="43" xfId="0" applyFont="1" applyBorder="1" applyAlignment="1">
      <alignment horizontal="center"/>
    </xf>
    <xf numFmtId="0" fontId="0" fillId="17" borderId="7" xfId="0" applyFill="1" applyBorder="1"/>
    <xf numFmtId="0" fontId="0" fillId="0" borderId="10" xfId="0" applyNumberFormat="1" applyBorder="1" applyAlignment="1">
      <alignment horizontal="center"/>
    </xf>
    <xf numFmtId="0" fontId="0" fillId="15" borderId="11" xfId="0" applyNumberFormat="1" applyFill="1" applyBorder="1" applyAlignment="1">
      <alignment horizontal="center"/>
    </xf>
    <xf numFmtId="0" fontId="0" fillId="10" borderId="11" xfId="0" applyNumberFormat="1" applyFill="1" applyBorder="1" applyAlignment="1">
      <alignment horizontal="center"/>
    </xf>
    <xf numFmtId="0" fontId="0" fillId="17" borderId="6" xfId="0" applyFill="1" applyBorder="1" applyAlignment="1">
      <alignment horizontal="center"/>
    </xf>
    <xf numFmtId="0" fontId="0" fillId="17" borderId="8" xfId="0" applyFill="1" applyBorder="1" applyAlignment="1">
      <alignment horizontal="center"/>
    </xf>
    <xf numFmtId="0" fontId="0" fillId="15" borderId="5" xfId="0" applyNumberFormat="1" applyFill="1" applyBorder="1" applyAlignment="1">
      <alignment horizontal="center"/>
    </xf>
    <xf numFmtId="0" fontId="0" fillId="22" borderId="14" xfId="0" applyFill="1" applyBorder="1"/>
    <xf numFmtId="20" fontId="14" fillId="23" borderId="40" xfId="0" applyNumberFormat="1" applyFont="1" applyFill="1" applyBorder="1" applyAlignment="1">
      <alignment horizontal="center"/>
    </xf>
    <xf numFmtId="164" fontId="0" fillId="15" borderId="8" xfId="0" applyNumberFormat="1" applyFill="1" applyBorder="1" applyAlignment="1">
      <alignment horizontal="center"/>
    </xf>
    <xf numFmtId="14" fontId="7" fillId="0" borderId="0" xfId="0" applyNumberFormat="1" applyFont="1"/>
    <xf numFmtId="165" fontId="13" fillId="0" borderId="0" xfId="0" applyNumberFormat="1" applyFont="1"/>
    <xf numFmtId="0" fontId="0" fillId="0" borderId="0" xfId="0" applyAlignment="1">
      <alignment horizontal="center"/>
    </xf>
    <xf numFmtId="164" fontId="0" fillId="15" borderId="5" xfId="0" applyNumberFormat="1" applyFill="1" applyBorder="1" applyAlignment="1">
      <alignment horizontal="center"/>
    </xf>
    <xf numFmtId="0" fontId="0" fillId="0" borderId="10" xfId="0" applyNumberFormat="1" applyBorder="1" applyAlignment="1" applyProtection="1">
      <alignment horizontal="center"/>
    </xf>
    <xf numFmtId="0" fontId="0" fillId="0" borderId="0" xfId="0" applyAlignment="1">
      <alignment horizontal="center"/>
    </xf>
    <xf numFmtId="164" fontId="0" fillId="0" borderId="48" xfId="0" applyNumberFormat="1" applyBorder="1" applyAlignment="1">
      <alignment horizontal="center"/>
    </xf>
    <xf numFmtId="0" fontId="25" fillId="0" borderId="5" xfId="0" applyFont="1" applyBorder="1" applyAlignment="1">
      <alignment horizontal="center"/>
    </xf>
    <xf numFmtId="0" fontId="26" fillId="2" borderId="7" xfId="0" applyFont="1" applyFill="1" applyBorder="1" applyAlignment="1">
      <alignment horizontal="center"/>
    </xf>
    <xf numFmtId="0" fontId="25" fillId="0" borderId="4" xfId="0" applyFont="1" applyBorder="1" applyAlignment="1">
      <alignment horizontal="center"/>
    </xf>
    <xf numFmtId="0" fontId="25" fillId="0" borderId="40" xfId="0" applyFont="1" applyBorder="1" applyAlignment="1">
      <alignment horizontal="center"/>
    </xf>
    <xf numFmtId="0" fontId="27" fillId="30" borderId="1" xfId="0" applyFont="1" applyFill="1" applyBorder="1" applyAlignment="1">
      <alignment horizontal="center"/>
    </xf>
    <xf numFmtId="164" fontId="0" fillId="15" borderId="14" xfId="0" applyNumberFormat="1" applyFill="1" applyBorder="1" applyAlignment="1">
      <alignment horizontal="center"/>
    </xf>
    <xf numFmtId="0" fontId="1" fillId="0" borderId="0" xfId="0" applyFont="1" applyBorder="1"/>
    <xf numFmtId="0" fontId="0" fillId="0" borderId="0" xfId="0" applyBorder="1"/>
    <xf numFmtId="0" fontId="0" fillId="0" borderId="56" xfId="0" applyBorder="1"/>
    <xf numFmtId="20" fontId="14" fillId="23" borderId="39" xfId="0" applyNumberFormat="1" applyFont="1" applyFill="1" applyBorder="1" applyAlignment="1">
      <alignment horizontal="center"/>
    </xf>
    <xf numFmtId="20" fontId="14" fillId="23" borderId="43" xfId="0" applyNumberFormat="1" applyFont="1" applyFill="1" applyBorder="1" applyAlignment="1">
      <alignment horizontal="center"/>
    </xf>
    <xf numFmtId="167" fontId="0" fillId="0" borderId="0" xfId="0" applyNumberFormat="1"/>
    <xf numFmtId="0" fontId="1" fillId="0" borderId="0" xfId="0" applyFont="1" applyAlignment="1"/>
    <xf numFmtId="0" fontId="10" fillId="0" borderId="0" xfId="0" applyFont="1" applyAlignment="1">
      <alignment horizontal="center"/>
    </xf>
    <xf numFmtId="168" fontId="14" fillId="23" borderId="39" xfId="0" applyNumberFormat="1" applyFont="1" applyFill="1" applyBorder="1" applyAlignment="1">
      <alignment horizontal="center"/>
    </xf>
    <xf numFmtId="168" fontId="14" fillId="23" borderId="40" xfId="0" applyNumberFormat="1" applyFont="1" applyFill="1" applyBorder="1" applyAlignment="1">
      <alignment horizontal="center"/>
    </xf>
    <xf numFmtId="0" fontId="0" fillId="0" borderId="0" xfId="0" applyAlignment="1">
      <alignment horizontal="center" vertical="center" wrapText="1"/>
    </xf>
    <xf numFmtId="0" fontId="0" fillId="0" borderId="0" xfId="0"/>
    <xf numFmtId="0" fontId="14" fillId="0" borderId="40" xfId="0" applyFont="1" applyBorder="1" applyAlignment="1">
      <alignment horizontal="center"/>
    </xf>
    <xf numFmtId="0" fontId="0" fillId="10" borderId="11" xfId="0" applyNumberFormat="1" applyFill="1" applyBorder="1" applyAlignment="1">
      <alignment horizontal="center"/>
    </xf>
    <xf numFmtId="0" fontId="0" fillId="17" borderId="61" xfId="0" applyFill="1" applyBorder="1" applyAlignment="1">
      <alignment horizontal="center"/>
    </xf>
    <xf numFmtId="0" fontId="0" fillId="0" borderId="10" xfId="0" applyNumberFormat="1" applyBorder="1" applyAlignment="1" applyProtection="1">
      <alignment horizontal="center"/>
    </xf>
    <xf numFmtId="164" fontId="0" fillId="0" borderId="48" xfId="0" applyNumberFormat="1" applyBorder="1" applyAlignment="1">
      <alignment horizontal="center"/>
    </xf>
    <xf numFmtId="164" fontId="0" fillId="15" borderId="14" xfId="0" applyNumberFormat="1" applyFill="1" applyBorder="1" applyAlignment="1">
      <alignment horizontal="center"/>
    </xf>
    <xf numFmtId="0" fontId="0" fillId="17" borderId="7" xfId="0" applyNumberFormat="1" applyFill="1" applyBorder="1" applyAlignment="1" applyProtection="1">
      <alignment horizontal="center"/>
    </xf>
    <xf numFmtId="0" fontId="10" fillId="17" borderId="7" xfId="0" applyFont="1" applyFill="1" applyBorder="1" applyAlignment="1">
      <alignment horizontal="center"/>
    </xf>
    <xf numFmtId="168" fontId="14" fillId="23" borderId="52" xfId="0" applyNumberFormat="1" applyFont="1" applyFill="1" applyBorder="1" applyAlignment="1">
      <alignment horizontal="center"/>
    </xf>
    <xf numFmtId="0" fontId="0" fillId="19" borderId="8" xfId="0" applyFill="1" applyBorder="1" applyAlignment="1">
      <alignment horizontal="center"/>
    </xf>
    <xf numFmtId="0" fontId="0" fillId="19" borderId="6" xfId="0" applyFill="1" applyBorder="1" applyAlignment="1">
      <alignment horizontal="right"/>
    </xf>
    <xf numFmtId="0" fontId="28" fillId="28" borderId="56" xfId="0" applyNumberFormat="1" applyFont="1" applyFill="1" applyBorder="1" applyAlignment="1">
      <alignment wrapText="1"/>
    </xf>
    <xf numFmtId="0" fontId="28" fillId="18" borderId="56" xfId="0" applyNumberFormat="1" applyFont="1" applyFill="1" applyBorder="1" applyAlignment="1">
      <alignment wrapText="1"/>
    </xf>
    <xf numFmtId="0" fontId="27" fillId="32" borderId="23" xfId="0" applyFont="1" applyFill="1" applyBorder="1" applyAlignment="1">
      <alignment horizontal="left"/>
    </xf>
    <xf numFmtId="0" fontId="27" fillId="32" borderId="24" xfId="0" applyFont="1" applyFill="1" applyBorder="1" applyAlignment="1">
      <alignment horizontal="left"/>
    </xf>
    <xf numFmtId="0" fontId="27" fillId="32" borderId="26" xfId="0" applyFont="1" applyFill="1" applyBorder="1" applyAlignment="1">
      <alignment horizontal="left"/>
    </xf>
    <xf numFmtId="0" fontId="27" fillId="32" borderId="63" xfId="0" applyFont="1" applyFill="1" applyBorder="1" applyAlignment="1">
      <alignment horizontal="left" wrapText="1"/>
    </xf>
    <xf numFmtId="0" fontId="27" fillId="32" borderId="19" xfId="0" applyFont="1" applyFill="1" applyBorder="1" applyAlignment="1">
      <alignment horizontal="left"/>
    </xf>
    <xf numFmtId="0" fontId="27" fillId="32" borderId="62" xfId="0" applyFont="1" applyFill="1" applyBorder="1" applyAlignment="1">
      <alignment horizontal="left" wrapText="1"/>
    </xf>
    <xf numFmtId="0" fontId="0" fillId="17" borderId="67" xfId="0" applyFill="1" applyBorder="1" applyAlignment="1">
      <alignment horizontal="center"/>
    </xf>
    <xf numFmtId="164" fontId="0" fillId="15" borderId="75" xfId="0" applyNumberFormat="1" applyFill="1" applyBorder="1" applyAlignment="1">
      <alignment horizontal="center"/>
    </xf>
    <xf numFmtId="0" fontId="0" fillId="17" borderId="69" xfId="0" applyFill="1" applyBorder="1" applyAlignment="1">
      <alignment horizontal="center"/>
    </xf>
    <xf numFmtId="0" fontId="0" fillId="15" borderId="33" xfId="0" applyNumberFormat="1" applyFill="1" applyBorder="1" applyAlignment="1">
      <alignment horizontal="center"/>
    </xf>
    <xf numFmtId="0" fontId="0" fillId="15" borderId="9" xfId="0" applyNumberFormat="1" applyFill="1" applyBorder="1" applyAlignment="1">
      <alignment horizontal="center"/>
    </xf>
    <xf numFmtId="0" fontId="0" fillId="0" borderId="0" xfId="0" applyProtection="1"/>
    <xf numFmtId="0" fontId="14" fillId="0" borderId="40" xfId="0" applyFont="1" applyBorder="1" applyAlignment="1" applyProtection="1">
      <alignment horizontal="center"/>
    </xf>
    <xf numFmtId="168" fontId="13" fillId="0" borderId="0" xfId="0" applyNumberFormat="1" applyFont="1" applyFill="1" applyBorder="1" applyAlignment="1" applyProtection="1">
      <alignment horizontal="center"/>
    </xf>
    <xf numFmtId="0" fontId="6" fillId="0" borderId="0" xfId="0" applyFont="1" applyProtection="1"/>
    <xf numFmtId="0" fontId="10" fillId="0" borderId="0" xfId="0" applyFont="1" applyAlignment="1" applyProtection="1">
      <alignment horizontal="center"/>
    </xf>
    <xf numFmtId="0" fontId="11" fillId="14" borderId="24" xfId="0" applyFont="1" applyFill="1" applyBorder="1" applyAlignment="1" applyProtection="1">
      <alignment horizontal="center"/>
    </xf>
    <xf numFmtId="0" fontId="29" fillId="14" borderId="60" xfId="0" applyFont="1" applyFill="1" applyBorder="1" applyAlignment="1" applyProtection="1">
      <alignment horizontal="center"/>
    </xf>
    <xf numFmtId="0" fontId="6" fillId="12" borderId="1" xfId="0" applyFont="1" applyFill="1" applyBorder="1" applyProtection="1"/>
    <xf numFmtId="0" fontId="6" fillId="0" borderId="1" xfId="0" applyFont="1" applyBorder="1" applyProtection="1"/>
    <xf numFmtId="0" fontId="33" fillId="0" borderId="0" xfId="0" applyFont="1" applyProtection="1"/>
    <xf numFmtId="0" fontId="8" fillId="6" borderId="2" xfId="0" applyNumberFormat="1" applyFont="1" applyFill="1" applyBorder="1" applyAlignment="1" applyProtection="1">
      <alignment horizontal="center"/>
    </xf>
    <xf numFmtId="0" fontId="15" fillId="0" borderId="0" xfId="0" applyFont="1" applyAlignment="1" applyProtection="1">
      <alignment horizontal="center"/>
    </xf>
    <xf numFmtId="0" fontId="13" fillId="0" borderId="0" xfId="0" applyFont="1" applyProtection="1"/>
    <xf numFmtId="0" fontId="10" fillId="9" borderId="42" xfId="0" applyFont="1" applyFill="1" applyBorder="1" applyAlignment="1" applyProtection="1">
      <alignment horizontal="center" vertical="center" textRotation="90"/>
    </xf>
    <xf numFmtId="0" fontId="10" fillId="3" borderId="42" xfId="0" applyFont="1" applyFill="1" applyBorder="1" applyAlignment="1" applyProtection="1">
      <alignment horizontal="center" vertical="center" textRotation="90"/>
    </xf>
    <xf numFmtId="0" fontId="3" fillId="2" borderId="7" xfId="0" applyFont="1" applyFill="1" applyBorder="1" applyAlignment="1" applyProtection="1">
      <alignment horizontal="center" shrinkToFit="1"/>
    </xf>
    <xf numFmtId="0" fontId="10" fillId="9" borderId="36" xfId="0" applyFont="1" applyFill="1" applyBorder="1" applyAlignment="1" applyProtection="1">
      <alignment horizontal="center" vertical="center" textRotation="90"/>
    </xf>
    <xf numFmtId="0" fontId="10" fillId="3" borderId="36" xfId="0" applyFont="1" applyFill="1" applyBorder="1" applyAlignment="1" applyProtection="1">
      <alignment horizontal="center" vertical="center" textRotation="90"/>
    </xf>
    <xf numFmtId="0" fontId="14" fillId="0" borderId="39" xfId="0" applyFont="1" applyBorder="1" applyAlignment="1" applyProtection="1">
      <alignment horizontal="center"/>
    </xf>
    <xf numFmtId="0" fontId="10" fillId="17" borderId="7" xfId="0" applyFont="1" applyFill="1" applyBorder="1" applyAlignment="1" applyProtection="1">
      <alignment horizontal="center"/>
    </xf>
    <xf numFmtId="0" fontId="0" fillId="17" borderId="7" xfId="0" applyFill="1" applyBorder="1" applyProtection="1"/>
    <xf numFmtId="0" fontId="25" fillId="0" borderId="0" xfId="0" applyFont="1" applyProtection="1"/>
    <xf numFmtId="0" fontId="26" fillId="2" borderId="7" xfId="0" applyFont="1" applyFill="1" applyBorder="1" applyAlignment="1" applyProtection="1">
      <alignment horizontal="center" shrinkToFit="1"/>
    </xf>
    <xf numFmtId="0" fontId="25" fillId="0" borderId="39" xfId="0" applyFont="1" applyBorder="1" applyAlignment="1" applyProtection="1">
      <alignment horizontal="center"/>
    </xf>
    <xf numFmtId="0" fontId="25" fillId="0" borderId="40" xfId="0" applyFont="1" applyBorder="1" applyAlignment="1" applyProtection="1">
      <alignment horizontal="center"/>
    </xf>
    <xf numFmtId="0" fontId="25" fillId="0" borderId="41" xfId="0" applyFont="1" applyBorder="1" applyAlignment="1" applyProtection="1">
      <alignment horizontal="center"/>
    </xf>
    <xf numFmtId="0" fontId="26" fillId="2" borderId="7" xfId="0" applyFont="1" applyFill="1" applyBorder="1" applyAlignment="1" applyProtection="1">
      <alignment horizontal="center"/>
    </xf>
    <xf numFmtId="0" fontId="11" fillId="0" borderId="0" xfId="0" applyFont="1" applyProtection="1"/>
    <xf numFmtId="0" fontId="2" fillId="0" borderId="0" xfId="0" applyFont="1" applyProtection="1"/>
    <xf numFmtId="14" fontId="7" fillId="0" borderId="0" xfId="0" applyNumberFormat="1" applyFont="1" applyProtection="1"/>
    <xf numFmtId="0" fontId="25" fillId="0" borderId="16" xfId="0" applyFont="1" applyBorder="1" applyAlignment="1" applyProtection="1">
      <alignment horizontal="center"/>
    </xf>
    <xf numFmtId="0" fontId="25" fillId="0" borderId="5" xfId="0" applyFont="1" applyBorder="1" applyAlignment="1" applyProtection="1">
      <alignment horizontal="center"/>
    </xf>
    <xf numFmtId="0" fontId="3" fillId="0" borderId="0" xfId="0" applyFont="1" applyProtection="1"/>
    <xf numFmtId="0" fontId="1" fillId="0" borderId="0" xfId="0" applyFont="1" applyProtection="1"/>
    <xf numFmtId="0" fontId="7" fillId="0" borderId="0" xfId="0" applyFont="1" applyProtection="1"/>
    <xf numFmtId="0" fontId="9" fillId="7" borderId="6" xfId="0" applyFont="1" applyFill="1" applyBorder="1" applyAlignment="1" applyProtection="1">
      <alignment horizontal="center"/>
    </xf>
    <xf numFmtId="0" fontId="2" fillId="0" borderId="0" xfId="0" applyFont="1" applyAlignment="1" applyProtection="1">
      <alignment horizontal="center"/>
    </xf>
    <xf numFmtId="0" fontId="2" fillId="0" borderId="0" xfId="0" applyFont="1" applyBorder="1" applyProtection="1"/>
    <xf numFmtId="0" fontId="3" fillId="0" borderId="18" xfId="0" applyFont="1" applyFill="1" applyBorder="1" applyAlignment="1" applyProtection="1">
      <alignment horizontal="center"/>
    </xf>
    <xf numFmtId="0" fontId="10" fillId="0" borderId="18" xfId="0" applyFont="1" applyFill="1" applyBorder="1" applyProtection="1"/>
    <xf numFmtId="0" fontId="0" fillId="0" borderId="0" xfId="0" applyProtection="1">
      <protection locked="0"/>
    </xf>
    <xf numFmtId="0" fontId="3" fillId="0" borderId="0" xfId="0" applyFont="1"/>
    <xf numFmtId="0" fontId="3" fillId="0" borderId="0" xfId="0" applyFont="1" applyAlignment="1">
      <alignment horizontal="center"/>
    </xf>
    <xf numFmtId="16" fontId="0" fillId="0" borderId="0" xfId="0" applyNumberFormat="1"/>
    <xf numFmtId="0" fontId="9" fillId="7" borderId="72" xfId="0" applyFont="1" applyFill="1" applyBorder="1" applyAlignment="1">
      <alignment horizontal="center"/>
    </xf>
    <xf numFmtId="0" fontId="25" fillId="0" borderId="74" xfId="0" applyFont="1" applyBorder="1" applyAlignment="1">
      <alignment horizontal="center"/>
    </xf>
    <xf numFmtId="0" fontId="25" fillId="0" borderId="75" xfId="0" applyFont="1" applyBorder="1" applyAlignment="1">
      <alignment horizontal="center"/>
    </xf>
    <xf numFmtId="0" fontId="25" fillId="0" borderId="76" xfId="0" applyFont="1" applyBorder="1" applyAlignment="1">
      <alignment horizontal="center"/>
    </xf>
    <xf numFmtId="0" fontId="2" fillId="0" borderId="0" xfId="0" applyFont="1" applyFill="1"/>
    <xf numFmtId="168" fontId="0" fillId="0" borderId="49" xfId="0" applyNumberFormat="1" applyBorder="1" applyAlignment="1">
      <alignment horizontal="center"/>
    </xf>
    <xf numFmtId="0" fontId="6" fillId="0" borderId="71" xfId="0" applyFont="1" applyBorder="1" applyProtection="1"/>
    <xf numFmtId="0" fontId="6" fillId="0" borderId="77" xfId="0" applyFont="1" applyBorder="1" applyProtection="1"/>
    <xf numFmtId="0" fontId="0" fillId="0" borderId="77" xfId="0" applyBorder="1" applyProtection="1"/>
    <xf numFmtId="0" fontId="0" fillId="0" borderId="77" xfId="0" applyBorder="1"/>
    <xf numFmtId="0" fontId="0" fillId="0" borderId="77" xfId="0" applyBorder="1" applyProtection="1">
      <protection locked="0"/>
    </xf>
    <xf numFmtId="0" fontId="17" fillId="0" borderId="46" xfId="1" applyBorder="1" applyAlignment="1" applyProtection="1">
      <alignment horizontal="center"/>
      <protection locked="0"/>
    </xf>
    <xf numFmtId="0" fontId="17" fillId="0" borderId="79" xfId="1" applyBorder="1" applyAlignment="1" applyProtection="1">
      <alignment horizontal="center"/>
      <protection locked="0"/>
    </xf>
    <xf numFmtId="0" fontId="17" fillId="0" borderId="45" xfId="1" applyBorder="1" applyAlignment="1" applyProtection="1">
      <alignment horizontal="center"/>
      <protection locked="0"/>
    </xf>
    <xf numFmtId="0" fontId="17" fillId="0" borderId="66" xfId="1" applyBorder="1" applyAlignment="1" applyProtection="1">
      <alignment horizontal="center"/>
      <protection locked="0"/>
    </xf>
    <xf numFmtId="0" fontId="0" fillId="0" borderId="0" xfId="0" applyAlignment="1" applyProtection="1">
      <alignment vertical="center" wrapText="1"/>
      <protection locked="0"/>
    </xf>
    <xf numFmtId="0" fontId="6" fillId="0" borderId="0" xfId="0" applyFont="1" applyProtection="1">
      <protection locked="0"/>
    </xf>
    <xf numFmtId="0" fontId="19" fillId="25" borderId="50" xfId="2" applyFont="1" applyFill="1" applyBorder="1" applyProtection="1">
      <protection locked="0"/>
    </xf>
    <xf numFmtId="0" fontId="21" fillId="25" borderId="51" xfId="2" applyFont="1" applyFill="1" applyBorder="1" applyProtection="1">
      <protection locked="0"/>
    </xf>
    <xf numFmtId="169" fontId="19" fillId="25" borderId="39" xfId="2" applyNumberFormat="1" applyFont="1" applyFill="1" applyBorder="1" applyAlignment="1" applyProtection="1">
      <alignment horizontal="center"/>
      <protection locked="0"/>
    </xf>
    <xf numFmtId="169" fontId="19" fillId="25" borderId="94" xfId="2" applyNumberFormat="1" applyFont="1" applyFill="1" applyBorder="1" applyAlignment="1" applyProtection="1">
      <alignment horizontal="center"/>
      <protection locked="0"/>
    </xf>
    <xf numFmtId="0" fontId="19" fillId="25" borderId="52" xfId="2" applyFont="1" applyFill="1" applyBorder="1" applyProtection="1">
      <protection locked="0"/>
    </xf>
    <xf numFmtId="0" fontId="21" fillId="25" borderId="53" xfId="2" applyFont="1" applyFill="1" applyBorder="1" applyProtection="1">
      <protection locked="0"/>
    </xf>
    <xf numFmtId="169" fontId="19" fillId="25" borderId="40" xfId="2" applyNumberFormat="1" applyFont="1" applyFill="1" applyBorder="1" applyAlignment="1" applyProtection="1">
      <alignment horizontal="center"/>
      <protection locked="0"/>
    </xf>
    <xf numFmtId="169" fontId="19" fillId="25" borderId="95" xfId="2" applyNumberFormat="1" applyFont="1" applyFill="1" applyBorder="1" applyAlignment="1" applyProtection="1">
      <alignment horizontal="center"/>
      <protection locked="0"/>
    </xf>
    <xf numFmtId="0" fontId="19" fillId="25" borderId="54" xfId="2" applyFont="1" applyFill="1" applyBorder="1" applyProtection="1">
      <protection locked="0"/>
    </xf>
    <xf numFmtId="0" fontId="21" fillId="25" borderId="55" xfId="2" applyFont="1" applyFill="1" applyBorder="1" applyProtection="1">
      <protection locked="0"/>
    </xf>
    <xf numFmtId="169" fontId="19" fillId="25" borderId="43" xfId="2" applyNumberFormat="1" applyFont="1" applyFill="1" applyBorder="1" applyAlignment="1" applyProtection="1">
      <alignment horizontal="center"/>
      <protection locked="0"/>
    </xf>
    <xf numFmtId="169" fontId="19" fillId="25" borderId="41" xfId="2" applyNumberFormat="1" applyFont="1" applyFill="1" applyBorder="1" applyAlignment="1" applyProtection="1">
      <alignment horizontal="center"/>
      <protection locked="0"/>
    </xf>
    <xf numFmtId="169" fontId="19" fillId="25" borderId="96" xfId="2" applyNumberFormat="1" applyFont="1" applyFill="1" applyBorder="1" applyAlignment="1" applyProtection="1">
      <alignment horizontal="center"/>
      <protection locked="0"/>
    </xf>
    <xf numFmtId="0" fontId="10" fillId="19" borderId="72" xfId="0" applyFont="1" applyFill="1" applyBorder="1" applyAlignment="1" applyProtection="1">
      <alignment horizontal="center"/>
      <protection locked="0"/>
    </xf>
    <xf numFmtId="0" fontId="11" fillId="0" borderId="74" xfId="1" applyFont="1" applyBorder="1" applyAlignment="1" applyProtection="1">
      <alignment horizontal="center"/>
      <protection locked="0"/>
    </xf>
    <xf numFmtId="0" fontId="11" fillId="0" borderId="75" xfId="1" applyFont="1" applyBorder="1" applyAlignment="1" applyProtection="1">
      <alignment horizontal="center"/>
      <protection locked="0"/>
    </xf>
    <xf numFmtId="0" fontId="11" fillId="0" borderId="76" xfId="1" applyFont="1" applyBorder="1" applyAlignment="1" applyProtection="1">
      <alignment horizontal="center"/>
      <protection locked="0"/>
    </xf>
    <xf numFmtId="0" fontId="10" fillId="19" borderId="97" xfId="0" applyFont="1" applyFill="1" applyBorder="1" applyAlignment="1" applyProtection="1">
      <alignment horizontal="center"/>
      <protection locked="0"/>
    </xf>
    <xf numFmtId="0" fontId="10" fillId="19" borderId="98" xfId="0" applyFont="1" applyFill="1" applyBorder="1" applyAlignment="1" applyProtection="1">
      <alignment horizontal="center"/>
      <protection locked="0"/>
    </xf>
    <xf numFmtId="0" fontId="10" fillId="19" borderId="99" xfId="0" applyFont="1" applyFill="1" applyBorder="1" applyAlignment="1" applyProtection="1">
      <alignment horizontal="center"/>
      <protection locked="0"/>
    </xf>
    <xf numFmtId="0" fontId="17" fillId="0" borderId="100" xfId="1" applyBorder="1" applyAlignment="1" applyProtection="1">
      <alignment horizontal="center"/>
      <protection locked="0"/>
    </xf>
    <xf numFmtId="0" fontId="17" fillId="0" borderId="101" xfId="1" applyBorder="1" applyAlignment="1" applyProtection="1">
      <alignment horizontal="center"/>
      <protection locked="0"/>
    </xf>
    <xf numFmtId="0" fontId="17" fillId="0" borderId="102" xfId="1" applyBorder="1" applyAlignment="1" applyProtection="1">
      <alignment horizontal="center"/>
      <protection locked="0"/>
    </xf>
    <xf numFmtId="0" fontId="17" fillId="0" borderId="103" xfId="1" applyBorder="1" applyAlignment="1" applyProtection="1">
      <alignment horizontal="center"/>
      <protection locked="0"/>
    </xf>
    <xf numFmtId="0" fontId="17" fillId="0" borderId="104" xfId="1" applyBorder="1" applyAlignment="1" applyProtection="1">
      <alignment horizontal="center"/>
      <protection locked="0"/>
    </xf>
    <xf numFmtId="0" fontId="11" fillId="8" borderId="7" xfId="0" applyFont="1" applyFill="1" applyBorder="1" applyAlignment="1">
      <alignment horizontal="center"/>
    </xf>
    <xf numFmtId="168" fontId="11" fillId="8" borderId="57" xfId="0" applyNumberFormat="1" applyFont="1" applyFill="1" applyBorder="1" applyAlignment="1">
      <alignment horizontal="center"/>
    </xf>
    <xf numFmtId="168" fontId="11" fillId="8" borderId="58" xfId="0" applyNumberFormat="1" applyFont="1" applyFill="1" applyBorder="1" applyAlignment="1">
      <alignment horizontal="center"/>
    </xf>
    <xf numFmtId="168" fontId="11" fillId="8" borderId="106" xfId="0" applyNumberFormat="1" applyFont="1" applyFill="1" applyBorder="1" applyAlignment="1">
      <alignment horizontal="center"/>
    </xf>
    <xf numFmtId="168" fontId="11" fillId="8" borderId="7" xfId="0" applyNumberFormat="1" applyFont="1" applyFill="1" applyBorder="1" applyAlignment="1">
      <alignment horizontal="center"/>
    </xf>
    <xf numFmtId="0" fontId="14" fillId="0" borderId="107" xfId="0" applyFont="1" applyBorder="1" applyAlignment="1" applyProtection="1">
      <alignment horizontal="center"/>
    </xf>
    <xf numFmtId="0" fontId="14" fillId="0" borderId="107" xfId="0" applyFont="1" applyBorder="1" applyAlignment="1">
      <alignment horizontal="center"/>
    </xf>
    <xf numFmtId="0" fontId="14" fillId="0" borderId="41" xfId="0" applyFont="1" applyBorder="1" applyAlignment="1" applyProtection="1">
      <alignment horizontal="center"/>
    </xf>
    <xf numFmtId="0" fontId="0" fillId="0" borderId="0" xfId="0" applyAlignment="1" applyProtection="1">
      <alignment horizontal="center"/>
      <protection locked="0"/>
    </xf>
    <xf numFmtId="167" fontId="0" fillId="0" borderId="0" xfId="0" applyNumberFormat="1" applyProtection="1">
      <protection locked="0"/>
    </xf>
    <xf numFmtId="0" fontId="14" fillId="0" borderId="43" xfId="0" applyFont="1" applyBorder="1" applyAlignment="1" applyProtection="1">
      <alignment horizontal="center"/>
    </xf>
    <xf numFmtId="0" fontId="14" fillId="0" borderId="70" xfId="0" applyFont="1" applyBorder="1" applyAlignment="1" applyProtection="1">
      <alignment horizontal="center"/>
    </xf>
    <xf numFmtId="0" fontId="0" fillId="17" borderId="73" xfId="0" applyFill="1" applyBorder="1" applyProtection="1"/>
    <xf numFmtId="0" fontId="0" fillId="17" borderId="73" xfId="0" applyFill="1" applyBorder="1"/>
    <xf numFmtId="0" fontId="0" fillId="17" borderId="69" xfId="0" applyFill="1" applyBorder="1"/>
    <xf numFmtId="168" fontId="14" fillId="23" borderId="108" xfId="0" applyNumberFormat="1" applyFont="1" applyFill="1" applyBorder="1" applyAlignment="1">
      <alignment horizontal="center"/>
    </xf>
    <xf numFmtId="168" fontId="14" fillId="23" borderId="43" xfId="0" applyNumberFormat="1" applyFont="1" applyFill="1" applyBorder="1" applyAlignment="1">
      <alignment horizontal="center"/>
    </xf>
    <xf numFmtId="168" fontId="14" fillId="23" borderId="107" xfId="0" applyNumberFormat="1" applyFont="1" applyFill="1" applyBorder="1" applyAlignment="1">
      <alignment horizontal="center"/>
    </xf>
    <xf numFmtId="0" fontId="14" fillId="0" borderId="72" xfId="0" applyFont="1" applyBorder="1" applyAlignment="1" applyProtection="1">
      <alignment horizontal="center"/>
    </xf>
    <xf numFmtId="168" fontId="14" fillId="23" borderId="53" xfId="0" applyNumberFormat="1" applyFont="1" applyFill="1" applyBorder="1" applyAlignment="1">
      <alignment horizontal="center"/>
    </xf>
    <xf numFmtId="168" fontId="14" fillId="23" borderId="41" xfId="0" applyNumberFormat="1" applyFont="1" applyFill="1" applyBorder="1" applyAlignment="1">
      <alignment horizontal="center"/>
    </xf>
    <xf numFmtId="20" fontId="14" fillId="23" borderId="107" xfId="0" applyNumberFormat="1" applyFont="1" applyFill="1" applyBorder="1" applyAlignment="1">
      <alignment horizontal="center"/>
    </xf>
    <xf numFmtId="20" fontId="14" fillId="23" borderId="41" xfId="0" applyNumberFormat="1" applyFont="1" applyFill="1" applyBorder="1" applyAlignment="1">
      <alignment horizontal="center"/>
    </xf>
    <xf numFmtId="0" fontId="0" fillId="15" borderId="70" xfId="0" applyNumberFormat="1" applyFill="1" applyBorder="1" applyAlignment="1">
      <alignment horizontal="center"/>
    </xf>
    <xf numFmtId="0" fontId="10" fillId="16" borderId="71" xfId="0" applyFont="1" applyFill="1" applyBorder="1" applyAlignment="1">
      <alignment horizontal="center" vertical="center" textRotation="90"/>
    </xf>
    <xf numFmtId="0" fontId="0" fillId="15" borderId="74" xfId="0" applyNumberFormat="1" applyFill="1" applyBorder="1" applyAlignment="1">
      <alignment horizontal="center"/>
    </xf>
    <xf numFmtId="0" fontId="0" fillId="15" borderId="75" xfId="0" applyNumberFormat="1" applyFill="1" applyBorder="1" applyAlignment="1">
      <alignment horizontal="center"/>
    </xf>
    <xf numFmtId="0" fontId="0" fillId="17" borderId="72" xfId="0" applyFill="1" applyBorder="1"/>
    <xf numFmtId="0" fontId="0" fillId="21" borderId="6" xfId="0" applyFill="1" applyBorder="1" applyAlignment="1">
      <alignment textRotation="90"/>
    </xf>
    <xf numFmtId="0" fontId="0" fillId="21" borderId="47" xfId="0" applyFill="1" applyBorder="1" applyAlignment="1">
      <alignment textRotation="90"/>
    </xf>
    <xf numFmtId="0" fontId="22" fillId="14" borderId="11" xfId="0" applyFont="1" applyFill="1" applyBorder="1" applyAlignment="1" applyProtection="1">
      <alignment horizontal="center"/>
    </xf>
    <xf numFmtId="0" fontId="22" fillId="14" borderId="74" xfId="0" applyFont="1" applyFill="1" applyBorder="1" applyAlignment="1" applyProtection="1">
      <alignment horizontal="center"/>
    </xf>
    <xf numFmtId="164" fontId="0" fillId="15" borderId="9" xfId="0" applyNumberFormat="1" applyFill="1" applyBorder="1" applyAlignment="1">
      <alignment horizontal="center"/>
    </xf>
    <xf numFmtId="164" fontId="0" fillId="15" borderId="33" xfId="0" applyNumberFormat="1" applyFill="1" applyBorder="1" applyAlignment="1">
      <alignment horizontal="center"/>
    </xf>
    <xf numFmtId="164" fontId="0" fillId="15" borderId="74" xfId="0" applyNumberFormat="1" applyFill="1" applyBorder="1" applyAlignment="1">
      <alignment horizontal="center"/>
    </xf>
    <xf numFmtId="0" fontId="10" fillId="3" borderId="70" xfId="0" applyFont="1" applyFill="1" applyBorder="1" applyAlignment="1">
      <alignment horizontal="center" vertical="center" textRotation="90"/>
    </xf>
    <xf numFmtId="0" fontId="14" fillId="0" borderId="110" xfId="0" applyFont="1" applyBorder="1" applyAlignment="1">
      <alignment horizontal="center"/>
    </xf>
    <xf numFmtId="0" fontId="14" fillId="0" borderId="52" xfId="0" applyFont="1" applyBorder="1" applyAlignment="1">
      <alignment horizontal="center"/>
    </xf>
    <xf numFmtId="0" fontId="14" fillId="0" borderId="108" xfId="0" applyFont="1" applyBorder="1" applyAlignment="1">
      <alignment horizontal="center"/>
    </xf>
    <xf numFmtId="167" fontId="27" fillId="0" borderId="0" xfId="0" applyNumberFormat="1" applyFont="1" applyAlignment="1" applyProtection="1"/>
    <xf numFmtId="167" fontId="35" fillId="9" borderId="42" xfId="0" applyNumberFormat="1" applyFont="1" applyFill="1" applyBorder="1" applyAlignment="1" applyProtection="1">
      <alignment horizontal="center" vertical="center"/>
    </xf>
    <xf numFmtId="167" fontId="35" fillId="3" borderId="42" xfId="0" applyNumberFormat="1" applyFont="1" applyFill="1" applyBorder="1" applyAlignment="1" applyProtection="1">
      <alignment horizontal="center" vertical="center"/>
    </xf>
    <xf numFmtId="167" fontId="35" fillId="3" borderId="42" xfId="0" applyNumberFormat="1" applyFont="1" applyFill="1" applyBorder="1" applyAlignment="1">
      <alignment horizontal="center" vertical="center"/>
    </xf>
    <xf numFmtId="167" fontId="35" fillId="9" borderId="42" xfId="0" applyNumberFormat="1" applyFont="1" applyFill="1" applyBorder="1" applyAlignment="1">
      <alignment horizontal="center" vertical="center"/>
    </xf>
    <xf numFmtId="167" fontId="27" fillId="0" borderId="0" xfId="0" applyNumberFormat="1" applyFont="1" applyAlignment="1"/>
    <xf numFmtId="167" fontId="35" fillId="3" borderId="111" xfId="0" applyNumberFormat="1" applyFont="1" applyFill="1" applyBorder="1" applyAlignment="1">
      <alignment horizontal="center" vertical="center"/>
    </xf>
    <xf numFmtId="0" fontId="10" fillId="3" borderId="111" xfId="0" applyFont="1" applyFill="1" applyBorder="1" applyAlignment="1">
      <alignment horizontal="center" vertical="center" textRotation="90"/>
    </xf>
    <xf numFmtId="0" fontId="10" fillId="3" borderId="19" xfId="0" applyFont="1" applyFill="1" applyBorder="1" applyAlignment="1">
      <alignment horizontal="center" vertical="center" textRotation="90"/>
    </xf>
    <xf numFmtId="0" fontId="14" fillId="0" borderId="50" xfId="0" applyFont="1" applyBorder="1" applyAlignment="1" applyProtection="1">
      <alignment horizontal="center"/>
    </xf>
    <xf numFmtId="0" fontId="14" fillId="0" borderId="52" xfId="0" applyFont="1" applyBorder="1" applyAlignment="1" applyProtection="1">
      <alignment horizontal="center"/>
    </xf>
    <xf numFmtId="0" fontId="14" fillId="0" borderId="54" xfId="0" applyFont="1" applyBorder="1" applyAlignment="1" applyProtection="1">
      <alignment horizontal="center"/>
    </xf>
    <xf numFmtId="0" fontId="14" fillId="0" borderId="110" xfId="0" applyFont="1" applyBorder="1" applyAlignment="1" applyProtection="1">
      <alignment horizontal="center"/>
    </xf>
    <xf numFmtId="0" fontId="14" fillId="0" borderId="19" xfId="0" applyFont="1" applyBorder="1" applyAlignment="1" applyProtection="1">
      <alignment horizontal="center"/>
    </xf>
    <xf numFmtId="0" fontId="14" fillId="0" borderId="73" xfId="0" applyFont="1" applyBorder="1" applyAlignment="1" applyProtection="1">
      <alignment horizontal="center"/>
    </xf>
    <xf numFmtId="20" fontId="14" fillId="23" borderId="94" xfId="0" applyNumberFormat="1" applyFont="1" applyFill="1" applyBorder="1" applyAlignment="1">
      <alignment horizontal="center"/>
    </xf>
    <xf numFmtId="20" fontId="14" fillId="23" borderId="95" xfId="0" applyNumberFormat="1" applyFont="1" applyFill="1" applyBorder="1" applyAlignment="1">
      <alignment horizontal="center"/>
    </xf>
    <xf numFmtId="20" fontId="14" fillId="23" borderId="96" xfId="0" applyNumberFormat="1" applyFont="1" applyFill="1" applyBorder="1" applyAlignment="1">
      <alignment horizontal="center"/>
    </xf>
    <xf numFmtId="0" fontId="0" fillId="0" borderId="0" xfId="0" applyAlignment="1">
      <alignment wrapText="1"/>
    </xf>
    <xf numFmtId="168" fontId="11" fillId="5" borderId="74" xfId="0" applyNumberFormat="1" applyFont="1" applyFill="1" applyBorder="1" applyAlignment="1">
      <alignment horizontal="center"/>
    </xf>
    <xf numFmtId="168" fontId="11" fillId="5" borderId="75" xfId="0" applyNumberFormat="1" applyFont="1" applyFill="1" applyBorder="1" applyAlignment="1">
      <alignment horizontal="center"/>
    </xf>
    <xf numFmtId="0" fontId="36" fillId="2" borderId="72" xfId="0" applyFont="1" applyFill="1" applyBorder="1" applyAlignment="1" applyProtection="1">
      <alignment horizontal="center"/>
    </xf>
    <xf numFmtId="168" fontId="11" fillId="5" borderId="76" xfId="0" applyNumberFormat="1" applyFont="1" applyFill="1" applyBorder="1" applyAlignment="1">
      <alignment horizontal="center"/>
    </xf>
    <xf numFmtId="0" fontId="10" fillId="9" borderId="70" xfId="0" applyFont="1" applyFill="1" applyBorder="1" applyAlignment="1">
      <alignment horizontal="center" vertical="center" textRotation="90"/>
    </xf>
    <xf numFmtId="0" fontId="14" fillId="0" borderId="23" xfId="0" applyFont="1" applyBorder="1" applyAlignment="1" applyProtection="1">
      <alignment horizontal="center"/>
    </xf>
    <xf numFmtId="164" fontId="0" fillId="15" borderId="76" xfId="0" applyNumberFormat="1" applyFill="1" applyBorder="1" applyAlignment="1">
      <alignment horizontal="center"/>
    </xf>
    <xf numFmtId="0" fontId="0" fillId="0" borderId="23" xfId="0" applyBorder="1"/>
    <xf numFmtId="0" fontId="0" fillId="0" borderId="110" xfId="0" applyBorder="1"/>
    <xf numFmtId="0" fontId="0" fillId="0" borderId="108" xfId="0" applyBorder="1"/>
    <xf numFmtId="0" fontId="0" fillId="0" borderId="23" xfId="0" applyBorder="1" applyProtection="1">
      <protection locked="0"/>
    </xf>
    <xf numFmtId="0" fontId="0" fillId="15" borderId="77" xfId="0" applyNumberFormat="1" applyFill="1" applyBorder="1" applyAlignment="1">
      <alignment horizontal="center"/>
    </xf>
    <xf numFmtId="0" fontId="0" fillId="17" borderId="70" xfId="0" applyFill="1" applyBorder="1"/>
    <xf numFmtId="0" fontId="25" fillId="0" borderId="72" xfId="0" applyFont="1" applyBorder="1" applyAlignment="1">
      <alignment horizontal="center"/>
    </xf>
    <xf numFmtId="0" fontId="0" fillId="0" borderId="0" xfId="0"/>
    <xf numFmtId="0" fontId="6" fillId="0" borderId="0" xfId="0" applyFont="1"/>
    <xf numFmtId="0" fontId="0" fillId="0" borderId="0" xfId="0" applyProtection="1"/>
    <xf numFmtId="0" fontId="6" fillId="0" borderId="0" xfId="0" applyFont="1" applyProtection="1"/>
    <xf numFmtId="0" fontId="6" fillId="0" borderId="0" xfId="0" applyFont="1" applyAlignment="1" applyProtection="1">
      <alignment horizontal="center"/>
    </xf>
    <xf numFmtId="0" fontId="3" fillId="2" borderId="70" xfId="0" applyFont="1" applyFill="1" applyBorder="1" applyAlignment="1" applyProtection="1">
      <alignment horizontal="center"/>
    </xf>
    <xf numFmtId="0" fontId="6" fillId="0" borderId="0" xfId="0" applyFont="1" applyFill="1" applyProtection="1"/>
    <xf numFmtId="0" fontId="10" fillId="17" borderId="73" xfId="0" applyFont="1" applyFill="1" applyBorder="1" applyAlignment="1" applyProtection="1">
      <alignment horizontal="center"/>
    </xf>
    <xf numFmtId="0" fontId="10" fillId="0" borderId="80" xfId="0" applyFont="1" applyBorder="1" applyAlignment="1" applyProtection="1">
      <alignment horizontal="center"/>
    </xf>
    <xf numFmtId="0" fontId="10" fillId="0" borderId="15" xfId="0" applyFont="1" applyBorder="1" applyAlignment="1" applyProtection="1">
      <alignment horizontal="center"/>
    </xf>
    <xf numFmtId="0" fontId="10" fillId="0" borderId="81" xfId="0" applyFont="1" applyBorder="1" applyAlignment="1" applyProtection="1">
      <alignment horizontal="center"/>
    </xf>
    <xf numFmtId="0" fontId="10" fillId="0" borderId="15" xfId="0" applyFont="1" applyBorder="1" applyAlignment="1">
      <alignment horizontal="center"/>
    </xf>
    <xf numFmtId="0" fontId="10" fillId="0" borderId="81" xfId="0" applyFont="1" applyBorder="1" applyAlignment="1">
      <alignment horizontal="center"/>
    </xf>
    <xf numFmtId="0" fontId="10" fillId="17" borderId="73" xfId="0" applyFont="1" applyFill="1" applyBorder="1" applyAlignment="1">
      <alignment horizontal="center"/>
    </xf>
    <xf numFmtId="0" fontId="10" fillId="0" borderId="80" xfId="0" applyFont="1" applyBorder="1" applyAlignment="1">
      <alignment horizontal="center"/>
    </xf>
    <xf numFmtId="0" fontId="10" fillId="0" borderId="19" xfId="0" applyFont="1" applyBorder="1" applyAlignment="1">
      <alignment horizontal="center"/>
    </xf>
    <xf numFmtId="0" fontId="10" fillId="17" borderId="72" xfId="0" applyFont="1" applyFill="1" applyBorder="1" applyAlignment="1" applyProtection="1">
      <alignment horizontal="center"/>
    </xf>
    <xf numFmtId="168" fontId="10" fillId="17" borderId="72" xfId="0" applyNumberFormat="1" applyFont="1" applyFill="1" applyBorder="1" applyAlignment="1" applyProtection="1">
      <alignment horizontal="center"/>
    </xf>
    <xf numFmtId="168" fontId="10" fillId="17" borderId="72" xfId="0" applyNumberFormat="1" applyFont="1" applyFill="1" applyBorder="1" applyAlignment="1">
      <alignment horizontal="center"/>
    </xf>
    <xf numFmtId="168" fontId="0" fillId="15" borderId="9" xfId="0" applyNumberFormat="1" applyFont="1" applyFill="1" applyBorder="1" applyAlignment="1" applyProtection="1">
      <alignment horizontal="center"/>
    </xf>
    <xf numFmtId="168" fontId="0" fillId="15" borderId="72" xfId="0" applyNumberFormat="1" applyFont="1" applyFill="1" applyBorder="1" applyAlignment="1" applyProtection="1">
      <alignment horizontal="center"/>
    </xf>
    <xf numFmtId="168" fontId="6" fillId="21" borderId="75" xfId="0" applyNumberFormat="1" applyFont="1" applyFill="1" applyBorder="1" applyAlignment="1" applyProtection="1">
      <alignment horizontal="center"/>
    </xf>
    <xf numFmtId="168" fontId="6" fillId="21" borderId="76" xfId="0" applyNumberFormat="1" applyFont="1" applyFill="1" applyBorder="1" applyAlignment="1" applyProtection="1">
      <alignment horizontal="center"/>
    </xf>
    <xf numFmtId="0" fontId="6" fillId="0" borderId="58" xfId="0" applyFont="1" applyBorder="1" applyAlignment="1" applyProtection="1">
      <alignment horizontal="center"/>
    </xf>
    <xf numFmtId="0" fontId="6" fillId="0" borderId="106" xfId="0" applyFont="1" applyBorder="1" applyAlignment="1" applyProtection="1">
      <alignment horizontal="center"/>
    </xf>
    <xf numFmtId="20" fontId="6" fillId="0" borderId="0" xfId="0" applyNumberFormat="1" applyFont="1" applyAlignment="1" applyProtection="1">
      <alignment horizontal="center"/>
    </xf>
    <xf numFmtId="0" fontId="0" fillId="17" borderId="7" xfId="0" applyFill="1" applyBorder="1"/>
    <xf numFmtId="164" fontId="0" fillId="0" borderId="48" xfId="0" applyNumberFormat="1" applyBorder="1" applyAlignment="1">
      <alignment horizontal="center"/>
    </xf>
    <xf numFmtId="0" fontId="0" fillId="0" borderId="48" xfId="0" applyNumberFormat="1" applyBorder="1" applyAlignment="1">
      <alignment horizontal="center"/>
    </xf>
    <xf numFmtId="0" fontId="25" fillId="0" borderId="40" xfId="0" applyFont="1" applyBorder="1" applyAlignment="1" applyProtection="1">
      <alignment horizontal="center"/>
    </xf>
    <xf numFmtId="168" fontId="0" fillId="0" borderId="49" xfId="0" applyNumberFormat="1" applyBorder="1" applyAlignment="1">
      <alignment horizontal="center"/>
    </xf>
    <xf numFmtId="168" fontId="14" fillId="23" borderId="53" xfId="0" applyNumberFormat="1" applyFont="1" applyFill="1" applyBorder="1" applyAlignment="1">
      <alignment horizontal="center"/>
    </xf>
    <xf numFmtId="164" fontId="0" fillId="15" borderId="9" xfId="0" applyNumberFormat="1" applyFill="1" applyBorder="1" applyAlignment="1">
      <alignment horizontal="center"/>
    </xf>
    <xf numFmtId="164" fontId="0" fillId="15" borderId="74" xfId="0" applyNumberFormat="1" applyFill="1" applyBorder="1" applyAlignment="1">
      <alignment horizontal="center"/>
    </xf>
    <xf numFmtId="168" fontId="14" fillId="23" borderId="72" xfId="0" applyNumberFormat="1" applyFont="1" applyFill="1" applyBorder="1" applyAlignment="1">
      <alignment horizontal="center"/>
    </xf>
    <xf numFmtId="168" fontId="6" fillId="0" borderId="114" xfId="0" applyNumberFormat="1" applyFont="1" applyBorder="1" applyAlignment="1" applyProtection="1">
      <alignment horizontal="center"/>
    </xf>
    <xf numFmtId="168" fontId="6" fillId="0" borderId="13" xfId="0" applyNumberFormat="1" applyFont="1" applyBorder="1" applyAlignment="1" applyProtection="1">
      <alignment horizontal="center"/>
    </xf>
    <xf numFmtId="0" fontId="2" fillId="0" borderId="9" xfId="0" applyFont="1" applyBorder="1" applyAlignment="1">
      <alignment horizontal="center"/>
    </xf>
    <xf numFmtId="0" fontId="0" fillId="17" borderId="7" xfId="0" applyFill="1" applyBorder="1"/>
    <xf numFmtId="0" fontId="0" fillId="10" borderId="11" xfId="0" applyNumberFormat="1" applyFill="1" applyBorder="1" applyAlignment="1">
      <alignment horizontal="center"/>
    </xf>
    <xf numFmtId="164" fontId="0" fillId="15" borderId="75" xfId="0" applyNumberFormat="1" applyFill="1" applyBorder="1" applyAlignment="1">
      <alignment horizontal="center"/>
    </xf>
    <xf numFmtId="164" fontId="0" fillId="15" borderId="14" xfId="0" applyNumberFormat="1" applyFill="1" applyBorder="1" applyAlignment="1">
      <alignment horizontal="center"/>
    </xf>
    <xf numFmtId="168" fontId="14" fillId="23" borderId="40" xfId="0" applyNumberFormat="1" applyFont="1" applyFill="1" applyBorder="1" applyAlignment="1">
      <alignment horizontal="center"/>
    </xf>
    <xf numFmtId="0" fontId="0" fillId="15" borderId="9" xfId="0" applyNumberFormat="1" applyFill="1" applyBorder="1" applyAlignment="1">
      <alignment horizontal="center"/>
    </xf>
    <xf numFmtId="168" fontId="0" fillId="9" borderId="37" xfId="0" applyNumberFormat="1" applyFont="1" applyFill="1" applyBorder="1" applyAlignment="1" applyProtection="1">
      <alignment horizontal="center"/>
    </xf>
    <xf numFmtId="168" fontId="0" fillId="9" borderId="57" xfId="0" applyNumberFormat="1" applyFont="1" applyFill="1" applyBorder="1" applyAlignment="1" applyProtection="1">
      <alignment horizontal="center"/>
    </xf>
    <xf numFmtId="168" fontId="0" fillId="9" borderId="21" xfId="0" applyNumberFormat="1" applyFont="1" applyFill="1" applyBorder="1" applyAlignment="1" applyProtection="1">
      <alignment horizontal="center"/>
    </xf>
    <xf numFmtId="168" fontId="0" fillId="9" borderId="58" xfId="0" applyNumberFormat="1" applyFont="1" applyFill="1" applyBorder="1" applyAlignment="1" applyProtection="1">
      <alignment horizontal="center"/>
    </xf>
    <xf numFmtId="0" fontId="2" fillId="0" borderId="9" xfId="0" applyFont="1" applyBorder="1" applyAlignment="1" applyProtection="1">
      <alignment horizontal="center"/>
    </xf>
    <xf numFmtId="0" fontId="2" fillId="0" borderId="33" xfId="0" applyFont="1" applyBorder="1" applyAlignment="1" applyProtection="1">
      <alignment horizontal="center"/>
    </xf>
    <xf numFmtId="0" fontId="0" fillId="9" borderId="21" xfId="0" applyFont="1" applyFill="1" applyBorder="1" applyAlignment="1" applyProtection="1">
      <alignment horizontal="center"/>
    </xf>
    <xf numFmtId="20" fontId="0" fillId="9" borderId="58" xfId="0" applyNumberFormat="1" applyFont="1" applyFill="1" applyBorder="1" applyAlignment="1" applyProtection="1">
      <alignment horizontal="center"/>
    </xf>
    <xf numFmtId="0" fontId="0" fillId="9" borderId="58" xfId="0" applyFont="1" applyFill="1" applyBorder="1" applyAlignment="1" applyProtection="1">
      <alignment horizontal="center"/>
    </xf>
    <xf numFmtId="0" fontId="0" fillId="9" borderId="25" xfId="0" applyFont="1" applyFill="1" applyBorder="1" applyAlignment="1" applyProtection="1">
      <alignment horizontal="center"/>
    </xf>
    <xf numFmtId="0" fontId="0" fillId="9" borderId="115" xfId="0" applyFont="1" applyFill="1" applyBorder="1" applyAlignment="1" applyProtection="1">
      <alignment horizontal="center"/>
    </xf>
    <xf numFmtId="20" fontId="0" fillId="9" borderId="21" xfId="0" applyNumberFormat="1" applyFont="1" applyFill="1" applyBorder="1" applyAlignment="1" applyProtection="1">
      <alignment horizontal="center"/>
    </xf>
    <xf numFmtId="20" fontId="0" fillId="9" borderId="115" xfId="0" applyNumberFormat="1" applyFont="1" applyFill="1" applyBorder="1" applyAlignment="1" applyProtection="1">
      <alignment horizontal="center"/>
    </xf>
    <xf numFmtId="0" fontId="0" fillId="9" borderId="59" xfId="0" applyFont="1" applyFill="1" applyBorder="1" applyAlignment="1" applyProtection="1">
      <alignment horizontal="center"/>
    </xf>
    <xf numFmtId="0" fontId="25" fillId="0" borderId="40" xfId="0" applyFont="1" applyBorder="1" applyAlignment="1" applyProtection="1">
      <alignment horizontal="center"/>
    </xf>
    <xf numFmtId="168" fontId="14" fillId="23" borderId="53" xfId="0" applyNumberFormat="1" applyFont="1" applyFill="1" applyBorder="1" applyAlignment="1">
      <alignment horizontal="center"/>
    </xf>
    <xf numFmtId="0" fontId="0" fillId="15" borderId="74" xfId="0" applyNumberFormat="1" applyFill="1" applyBorder="1" applyAlignment="1">
      <alignment horizontal="center"/>
    </xf>
    <xf numFmtId="0" fontId="0" fillId="15" borderId="76" xfId="0" applyNumberFormat="1" applyFill="1" applyBorder="1" applyAlignment="1">
      <alignment horizontal="center"/>
    </xf>
    <xf numFmtId="0" fontId="13" fillId="4" borderId="38" xfId="0" applyFont="1" applyFill="1" applyBorder="1" applyAlignment="1" applyProtection="1">
      <alignment horizontal="center"/>
    </xf>
    <xf numFmtId="0" fontId="13" fillId="4" borderId="15" xfId="0" applyFont="1" applyFill="1" applyBorder="1" applyAlignment="1" applyProtection="1">
      <alignment horizontal="center"/>
    </xf>
    <xf numFmtId="0" fontId="13" fillId="4" borderId="116" xfId="0" applyFont="1" applyFill="1" applyBorder="1" applyAlignment="1" applyProtection="1">
      <alignment horizontal="center"/>
    </xf>
    <xf numFmtId="0" fontId="13" fillId="4" borderId="12" xfId="0" applyFont="1" applyFill="1" applyBorder="1" applyAlignment="1" applyProtection="1">
      <alignment horizontal="center"/>
    </xf>
    <xf numFmtId="20" fontId="0" fillId="9" borderId="25" xfId="0" applyNumberFormat="1" applyFont="1" applyFill="1" applyBorder="1" applyAlignment="1" applyProtection="1">
      <alignment horizontal="center"/>
    </xf>
    <xf numFmtId="0" fontId="13" fillId="4" borderId="109" xfId="0" applyFont="1" applyFill="1" applyBorder="1" applyAlignment="1" applyProtection="1">
      <alignment horizontal="center"/>
    </xf>
    <xf numFmtId="0" fontId="2" fillId="0" borderId="75" xfId="0" applyFont="1" applyBorder="1" applyAlignment="1" applyProtection="1">
      <alignment horizontal="center"/>
    </xf>
    <xf numFmtId="0" fontId="2" fillId="0" borderId="76" xfId="0" applyFont="1" applyBorder="1" applyAlignment="1" applyProtection="1">
      <alignment horizontal="center"/>
    </xf>
    <xf numFmtId="0" fontId="3" fillId="2" borderId="72" xfId="0" applyFont="1" applyFill="1" applyBorder="1" applyAlignment="1" applyProtection="1">
      <alignment horizontal="center"/>
    </xf>
    <xf numFmtId="0" fontId="3" fillId="2" borderId="71" xfId="0" applyFont="1" applyFill="1" applyBorder="1" applyAlignment="1" applyProtection="1">
      <alignment horizontal="center"/>
    </xf>
    <xf numFmtId="0" fontId="2" fillId="0" borderId="74" xfId="0" applyFont="1" applyBorder="1" applyAlignment="1" applyProtection="1">
      <alignment horizontal="center"/>
    </xf>
    <xf numFmtId="0" fontId="0" fillId="0" borderId="76" xfId="0" applyFont="1" applyBorder="1"/>
    <xf numFmtId="0" fontId="3" fillId="2" borderId="72" xfId="0" applyFont="1" applyFill="1" applyBorder="1" applyAlignment="1">
      <alignment horizontal="center"/>
    </xf>
    <xf numFmtId="0" fontId="2" fillId="0" borderId="74" xfId="0" applyFont="1" applyBorder="1" applyAlignment="1">
      <alignment horizontal="center"/>
    </xf>
    <xf numFmtId="0" fontId="0" fillId="0" borderId="75" xfId="0" applyFont="1" applyBorder="1"/>
    <xf numFmtId="0" fontId="2" fillId="0" borderId="72" xfId="0" applyFont="1" applyBorder="1" applyAlignment="1">
      <alignment horizontal="center"/>
    </xf>
    <xf numFmtId="0" fontId="13" fillId="4" borderId="117" xfId="0" applyFont="1" applyFill="1" applyBorder="1" applyAlignment="1" applyProtection="1">
      <alignment horizontal="center"/>
    </xf>
    <xf numFmtId="0" fontId="0" fillId="9" borderId="118" xfId="0" applyFont="1" applyFill="1" applyBorder="1" applyAlignment="1" applyProtection="1">
      <alignment horizontal="center"/>
    </xf>
    <xf numFmtId="0" fontId="0" fillId="9" borderId="119" xfId="0" applyFont="1" applyFill="1" applyBorder="1" applyAlignment="1" applyProtection="1">
      <alignment horizontal="center"/>
    </xf>
    <xf numFmtId="0" fontId="25" fillId="0" borderId="72" xfId="0" applyFont="1" applyBorder="1" applyAlignment="1" applyProtection="1">
      <alignment horizontal="center"/>
    </xf>
    <xf numFmtId="0" fontId="0" fillId="10" borderId="14" xfId="0" applyNumberFormat="1" applyFill="1" applyBorder="1" applyAlignment="1">
      <alignment horizontal="center"/>
    </xf>
    <xf numFmtId="0" fontId="0" fillId="0" borderId="38" xfId="0" applyNumberFormat="1" applyBorder="1" applyAlignment="1" applyProtection="1">
      <alignment horizontal="center"/>
    </xf>
    <xf numFmtId="0" fontId="0" fillId="17" borderId="73" xfId="0" applyNumberFormat="1" applyFill="1" applyBorder="1" applyAlignment="1" applyProtection="1">
      <alignment horizontal="center"/>
    </xf>
    <xf numFmtId="0" fontId="0" fillId="0" borderId="73" xfId="0" applyNumberFormat="1" applyBorder="1" applyAlignment="1" applyProtection="1">
      <alignment horizontal="center"/>
      <protection locked="0"/>
    </xf>
    <xf numFmtId="0" fontId="0" fillId="10" borderId="120" xfId="0" applyNumberFormat="1" applyFill="1" applyBorder="1" applyAlignment="1">
      <alignment horizontal="center"/>
    </xf>
    <xf numFmtId="0" fontId="0" fillId="15" borderId="120" xfId="0" applyNumberFormat="1" applyFill="1" applyBorder="1" applyAlignment="1">
      <alignment horizontal="center"/>
    </xf>
    <xf numFmtId="0" fontId="0" fillId="15" borderId="72" xfId="0" applyNumberFormat="1" applyFill="1" applyBorder="1" applyAlignment="1">
      <alignment horizontal="center"/>
    </xf>
    <xf numFmtId="16" fontId="10" fillId="0" borderId="0" xfId="0" applyNumberFormat="1" applyFont="1" applyAlignment="1" applyProtection="1">
      <alignment horizontal="center"/>
    </xf>
    <xf numFmtId="16" fontId="37" fillId="0" borderId="0" xfId="0" applyNumberFormat="1" applyFont="1" applyAlignment="1" applyProtection="1">
      <alignment horizontal="center"/>
    </xf>
    <xf numFmtId="0" fontId="0" fillId="17" borderId="72" xfId="0" applyFill="1" applyBorder="1" applyAlignment="1">
      <alignment horizontal="center"/>
    </xf>
    <xf numFmtId="0" fontId="3" fillId="2" borderId="7" xfId="0" applyFont="1" applyFill="1" applyBorder="1" applyAlignment="1" applyProtection="1">
      <alignment horizontal="center"/>
    </xf>
    <xf numFmtId="168" fontId="0" fillId="15" borderId="9" xfId="0" applyNumberFormat="1" applyFont="1" applyFill="1" applyBorder="1" applyAlignment="1" applyProtection="1">
      <alignment horizontal="center"/>
    </xf>
    <xf numFmtId="0" fontId="23" fillId="27" borderId="3" xfId="0" applyFont="1" applyFill="1" applyBorder="1" applyAlignment="1" applyProtection="1">
      <alignment horizontal="center"/>
    </xf>
    <xf numFmtId="0" fontId="23" fillId="3" borderId="3" xfId="0" applyFont="1" applyFill="1" applyBorder="1" applyAlignment="1" applyProtection="1">
      <alignment horizontal="center"/>
    </xf>
    <xf numFmtId="0" fontId="0" fillId="3" borderId="26" xfId="0" applyFill="1" applyBorder="1" applyProtection="1"/>
    <xf numFmtId="0" fontId="0" fillId="3" borderId="73" xfId="0" applyFill="1" applyBorder="1" applyProtection="1"/>
    <xf numFmtId="164" fontId="0" fillId="3" borderId="0" xfId="0" applyNumberFormat="1" applyFill="1" applyBorder="1" applyProtection="1"/>
    <xf numFmtId="0" fontId="0" fillId="3" borderId="78" xfId="0" applyFill="1" applyBorder="1" applyProtection="1"/>
    <xf numFmtId="0" fontId="24" fillId="3" borderId="24" xfId="0" applyFont="1" applyFill="1" applyBorder="1" applyProtection="1"/>
    <xf numFmtId="0" fontId="3" fillId="0" borderId="19" xfId="0" applyFont="1" applyFill="1" applyBorder="1" applyAlignment="1" applyProtection="1">
      <alignment horizontal="center"/>
    </xf>
    <xf numFmtId="0" fontId="0" fillId="3" borderId="18" xfId="0" applyFill="1" applyBorder="1" applyProtection="1"/>
    <xf numFmtId="0" fontId="6" fillId="3" borderId="62" xfId="0" applyFont="1" applyFill="1" applyBorder="1" applyProtection="1"/>
    <xf numFmtId="0" fontId="38" fillId="7" borderId="72" xfId="0" applyFont="1" applyFill="1" applyBorder="1" applyAlignment="1" applyProtection="1">
      <alignment horizontal="center"/>
    </xf>
    <xf numFmtId="0" fontId="27" fillId="6" borderId="2" xfId="0" applyNumberFormat="1" applyFont="1" applyFill="1" applyBorder="1" applyAlignment="1" applyProtection="1">
      <alignment horizontal="center" vertical="center"/>
    </xf>
    <xf numFmtId="0" fontId="27" fillId="35" borderId="2" xfId="0" applyNumberFormat="1" applyFont="1" applyFill="1" applyBorder="1" applyAlignment="1" applyProtection="1">
      <alignment horizontal="center" vertical="center"/>
    </xf>
    <xf numFmtId="0" fontId="27" fillId="6" borderId="83" xfId="0" applyNumberFormat="1" applyFont="1" applyFill="1" applyBorder="1" applyAlignment="1" applyProtection="1">
      <alignment horizontal="center" vertical="center"/>
    </xf>
    <xf numFmtId="0" fontId="3" fillId="2" borderId="7" xfId="0" applyFont="1" applyFill="1" applyBorder="1" applyAlignment="1" applyProtection="1">
      <alignment horizontal="center"/>
    </xf>
    <xf numFmtId="0" fontId="36" fillId="2" borderId="113" xfId="0" applyFont="1" applyFill="1" applyBorder="1" applyAlignment="1" applyProtection="1">
      <alignment horizontal="center"/>
    </xf>
    <xf numFmtId="168" fontId="11" fillId="5" borderId="121" xfId="0" applyNumberFormat="1" applyFont="1" applyFill="1" applyBorder="1" applyAlignment="1">
      <alignment horizontal="center"/>
    </xf>
    <xf numFmtId="168" fontId="11" fillId="5" borderId="122" xfId="0" applyNumberFormat="1" applyFont="1" applyFill="1" applyBorder="1" applyAlignment="1">
      <alignment horizontal="center"/>
    </xf>
    <xf numFmtId="168" fontId="11" fillId="5" borderId="123" xfId="0" applyNumberFormat="1" applyFont="1" applyFill="1" applyBorder="1" applyAlignment="1">
      <alignment horizontal="center"/>
    </xf>
    <xf numFmtId="0" fontId="23" fillId="27" borderId="3" xfId="0" applyFont="1" applyFill="1" applyBorder="1" applyAlignment="1" applyProtection="1">
      <alignment horizontal="center"/>
    </xf>
    <xf numFmtId="0" fontId="23" fillId="3" borderId="3" xfId="0" applyFont="1" applyFill="1" applyBorder="1" applyAlignment="1" applyProtection="1">
      <alignment horizontal="center"/>
    </xf>
    <xf numFmtId="168" fontId="30" fillId="5" borderId="90" xfId="0" applyNumberFormat="1" applyFont="1" applyFill="1" applyBorder="1" applyAlignment="1">
      <alignment horizontal="center"/>
    </xf>
    <xf numFmtId="0" fontId="23" fillId="27" borderId="68" xfId="0" applyFont="1" applyFill="1" applyBorder="1" applyAlignment="1" applyProtection="1">
      <alignment horizontal="center"/>
    </xf>
    <xf numFmtId="0" fontId="23" fillId="3" borderId="68" xfId="0" applyFont="1" applyFill="1" applyBorder="1" applyAlignment="1" applyProtection="1">
      <alignment horizontal="center"/>
    </xf>
    <xf numFmtId="0" fontId="3" fillId="2" borderId="82" xfId="0" applyFont="1" applyFill="1" applyBorder="1" applyAlignment="1" applyProtection="1">
      <alignment horizontal="center"/>
    </xf>
    <xf numFmtId="0" fontId="23" fillId="3" borderId="84" xfId="0" applyFont="1" applyFill="1" applyBorder="1" applyAlignment="1" applyProtection="1">
      <alignment horizontal="center"/>
    </xf>
    <xf numFmtId="0" fontId="23" fillId="3" borderId="85" xfId="0" applyFont="1" applyFill="1" applyBorder="1" applyAlignment="1" applyProtection="1">
      <alignment horizontal="center"/>
    </xf>
    <xf numFmtId="0" fontId="28" fillId="18" borderId="86" xfId="0" applyNumberFormat="1" applyFont="1" applyFill="1" applyBorder="1" applyAlignment="1">
      <alignment wrapText="1"/>
    </xf>
    <xf numFmtId="0" fontId="0" fillId="0" borderId="87" xfId="0" applyBorder="1"/>
    <xf numFmtId="0" fontId="8" fillId="11" borderId="88" xfId="0" applyNumberFormat="1" applyFont="1" applyFill="1" applyBorder="1" applyAlignment="1">
      <alignment horizontal="center"/>
    </xf>
    <xf numFmtId="0" fontId="8" fillId="27" borderId="88" xfId="0" applyNumberFormat="1" applyFont="1" applyFill="1" applyBorder="1" applyAlignment="1">
      <alignment horizontal="center"/>
    </xf>
    <xf numFmtId="0" fontId="8" fillId="26" borderId="88" xfId="0" applyNumberFormat="1" applyFont="1" applyFill="1" applyBorder="1" applyAlignment="1">
      <alignment horizontal="center"/>
    </xf>
    <xf numFmtId="0" fontId="8" fillId="31" borderId="88" xfId="0" applyNumberFormat="1" applyFont="1" applyFill="1" applyBorder="1" applyAlignment="1">
      <alignment horizontal="center"/>
    </xf>
    <xf numFmtId="0" fontId="8" fillId="23" borderId="88" xfId="0" applyNumberFormat="1" applyFont="1" applyFill="1" applyBorder="1" applyAlignment="1">
      <alignment horizontal="center"/>
    </xf>
    <xf numFmtId="0" fontId="0" fillId="0" borderId="89" xfId="0" applyBorder="1"/>
    <xf numFmtId="0" fontId="11" fillId="30" borderId="90" xfId="0" applyFont="1" applyFill="1" applyBorder="1" applyAlignment="1">
      <alignment horizontal="center"/>
    </xf>
    <xf numFmtId="0" fontId="8" fillId="11" borderId="86" xfId="0" applyNumberFormat="1" applyFont="1" applyFill="1" applyBorder="1" applyAlignment="1">
      <alignment horizontal="center"/>
    </xf>
    <xf numFmtId="0" fontId="8" fillId="27" borderId="86" xfId="0" applyNumberFormat="1" applyFont="1" applyFill="1" applyBorder="1" applyAlignment="1">
      <alignment horizontal="center"/>
    </xf>
    <xf numFmtId="0" fontId="8" fillId="26" borderId="86" xfId="0" applyNumberFormat="1" applyFont="1" applyFill="1" applyBorder="1" applyAlignment="1">
      <alignment horizontal="center"/>
    </xf>
    <xf numFmtId="0" fontId="8" fillId="31" borderId="86" xfId="0" applyNumberFormat="1" applyFont="1" applyFill="1" applyBorder="1" applyAlignment="1">
      <alignment horizontal="center"/>
    </xf>
    <xf numFmtId="0" fontId="8" fillId="23" borderId="86" xfId="0" applyNumberFormat="1" applyFont="1" applyFill="1" applyBorder="1" applyAlignment="1">
      <alignment horizontal="center"/>
    </xf>
    <xf numFmtId="0" fontId="3" fillId="2" borderId="90" xfId="0" applyFont="1" applyFill="1" applyBorder="1" applyAlignment="1" applyProtection="1">
      <alignment horizontal="center"/>
    </xf>
    <xf numFmtId="168" fontId="30" fillId="9" borderId="91" xfId="0" applyNumberFormat="1" applyFont="1" applyFill="1" applyBorder="1" applyAlignment="1">
      <alignment horizontal="center"/>
    </xf>
    <xf numFmtId="168" fontId="30" fillId="27" borderId="91" xfId="0" applyNumberFormat="1" applyFont="1" applyFill="1" applyBorder="1" applyAlignment="1">
      <alignment horizontal="center"/>
    </xf>
    <xf numFmtId="168" fontId="30" fillId="34" borderId="91" xfId="0" applyNumberFormat="1" applyFont="1" applyFill="1" applyBorder="1" applyAlignment="1">
      <alignment horizontal="center"/>
    </xf>
    <xf numFmtId="168" fontId="30" fillId="28" borderId="91" xfId="0" applyNumberFormat="1" applyFont="1" applyFill="1" applyBorder="1" applyAlignment="1">
      <alignment horizontal="center"/>
    </xf>
    <xf numFmtId="168" fontId="30" fillId="33" borderId="91" xfId="0" applyNumberFormat="1" applyFont="1" applyFill="1" applyBorder="1" applyAlignment="1">
      <alignment horizontal="center"/>
    </xf>
    <xf numFmtId="168" fontId="30" fillId="5" borderId="91" xfId="0" applyNumberFormat="1" applyFont="1" applyFill="1" applyBorder="1" applyAlignment="1">
      <alignment horizontal="center"/>
    </xf>
    <xf numFmtId="168" fontId="30" fillId="9" borderId="92" xfId="0" applyNumberFormat="1" applyFont="1" applyFill="1" applyBorder="1" applyAlignment="1">
      <alignment horizontal="center"/>
    </xf>
    <xf numFmtId="168" fontId="30" fillId="27" borderId="92" xfId="0" applyNumberFormat="1" applyFont="1" applyFill="1" applyBorder="1" applyAlignment="1">
      <alignment horizontal="center"/>
    </xf>
    <xf numFmtId="168" fontId="30" fillId="34" borderId="92" xfId="0" applyNumberFormat="1" applyFont="1" applyFill="1" applyBorder="1" applyAlignment="1">
      <alignment horizontal="center"/>
    </xf>
    <xf numFmtId="168" fontId="30" fillId="28" borderId="92" xfId="0" applyNumberFormat="1" applyFont="1" applyFill="1" applyBorder="1" applyAlignment="1">
      <alignment horizontal="center"/>
    </xf>
    <xf numFmtId="168" fontId="30" fillId="33" borderId="92" xfId="0" applyNumberFormat="1" applyFont="1" applyFill="1" applyBorder="1" applyAlignment="1">
      <alignment horizontal="center"/>
    </xf>
    <xf numFmtId="168" fontId="30" fillId="5" borderId="92" xfId="0" applyNumberFormat="1" applyFont="1" applyFill="1" applyBorder="1" applyAlignment="1">
      <alignment horizontal="center"/>
    </xf>
    <xf numFmtId="168" fontId="30" fillId="9" borderId="93" xfId="0" applyNumberFormat="1" applyFont="1" applyFill="1" applyBorder="1" applyAlignment="1">
      <alignment horizontal="center"/>
    </xf>
    <xf numFmtId="168" fontId="30" fillId="9" borderId="90" xfId="0" applyNumberFormat="1" applyFont="1" applyFill="1" applyBorder="1" applyAlignment="1">
      <alignment horizontal="center"/>
    </xf>
    <xf numFmtId="168" fontId="30" fillId="27" borderId="93" xfId="0" applyNumberFormat="1" applyFont="1" applyFill="1" applyBorder="1" applyAlignment="1">
      <alignment horizontal="center"/>
    </xf>
    <xf numFmtId="168" fontId="30" fillId="34" borderId="93" xfId="0" applyNumberFormat="1" applyFont="1" applyFill="1" applyBorder="1" applyAlignment="1">
      <alignment horizontal="center"/>
    </xf>
    <xf numFmtId="168" fontId="30" fillId="28" borderId="93" xfId="0" applyNumberFormat="1" applyFont="1" applyFill="1" applyBorder="1" applyAlignment="1">
      <alignment horizontal="center"/>
    </xf>
    <xf numFmtId="168" fontId="30" fillId="33" borderId="93" xfId="0" applyNumberFormat="1" applyFont="1" applyFill="1" applyBorder="1" applyAlignment="1">
      <alignment horizontal="center"/>
    </xf>
    <xf numFmtId="0" fontId="28" fillId="28" borderId="86" xfId="0" applyNumberFormat="1" applyFont="1" applyFill="1" applyBorder="1" applyAlignment="1">
      <alignment wrapText="1"/>
    </xf>
    <xf numFmtId="168" fontId="11" fillId="26" borderId="91" xfId="0" applyNumberFormat="1" applyFont="1" applyFill="1" applyBorder="1" applyAlignment="1">
      <alignment horizontal="center"/>
    </xf>
    <xf numFmtId="168" fontId="11" fillId="26" borderId="92" xfId="0" applyNumberFormat="1" applyFont="1" applyFill="1" applyBorder="1" applyAlignment="1">
      <alignment horizontal="center"/>
    </xf>
    <xf numFmtId="168" fontId="11" fillId="26" borderId="93" xfId="0" applyNumberFormat="1" applyFont="1" applyFill="1" applyBorder="1" applyAlignment="1">
      <alignment horizontal="center"/>
    </xf>
    <xf numFmtId="168" fontId="11" fillId="26" borderId="90" xfId="0" applyNumberFormat="1" applyFont="1" applyFill="1" applyBorder="1" applyAlignment="1">
      <alignment horizontal="center"/>
    </xf>
    <xf numFmtId="0" fontId="0" fillId="0" borderId="105" xfId="0" applyBorder="1"/>
    <xf numFmtId="0" fontId="3" fillId="2" borderId="124" xfId="0" applyFont="1" applyFill="1" applyBorder="1" applyAlignment="1" applyProtection="1">
      <alignment horizontal="center"/>
    </xf>
    <xf numFmtId="14" fontId="0" fillId="0" borderId="0" xfId="0" applyNumberFormat="1" applyFont="1"/>
    <xf numFmtId="0" fontId="0" fillId="0" borderId="0" xfId="0" applyNumberFormat="1" applyFont="1"/>
    <xf numFmtId="0" fontId="18" fillId="17" borderId="23" xfId="0" applyFont="1" applyFill="1" applyBorder="1" applyAlignment="1">
      <alignment horizontal="center"/>
    </xf>
    <xf numFmtId="0" fontId="18" fillId="17" borderId="0" xfId="0" applyFont="1" applyFill="1" applyBorder="1" applyAlignment="1">
      <alignment horizontal="center"/>
    </xf>
    <xf numFmtId="0" fontId="18" fillId="17" borderId="22" xfId="0" applyFont="1" applyFill="1" applyBorder="1" applyAlignment="1">
      <alignment horizontal="center"/>
    </xf>
    <xf numFmtId="0" fontId="18" fillId="17" borderId="19" xfId="0" applyFont="1" applyFill="1" applyBorder="1" applyAlignment="1">
      <alignment horizontal="center"/>
    </xf>
    <xf numFmtId="0" fontId="18" fillId="17" borderId="18" xfId="0" applyFont="1" applyFill="1" applyBorder="1" applyAlignment="1">
      <alignment horizontal="center"/>
    </xf>
    <xf numFmtId="0" fontId="18" fillId="17" borderId="17" xfId="0" applyFont="1" applyFill="1" applyBorder="1" applyAlignment="1">
      <alignment horizontal="center"/>
    </xf>
    <xf numFmtId="0" fontId="12" fillId="5" borderId="6" xfId="0" applyFont="1" applyFill="1" applyBorder="1" applyAlignment="1">
      <alignment horizontal="center"/>
    </xf>
    <xf numFmtId="0" fontId="12" fillId="5" borderId="7" xfId="0" applyFont="1" applyFill="1" applyBorder="1" applyAlignment="1">
      <alignment horizontal="center"/>
    </xf>
    <xf numFmtId="0" fontId="12" fillId="5" borderId="8" xfId="0" applyFont="1" applyFill="1" applyBorder="1" applyAlignment="1">
      <alignment horizontal="center"/>
    </xf>
    <xf numFmtId="0" fontId="0" fillId="5" borderId="6" xfId="0" applyFill="1" applyBorder="1" applyAlignment="1">
      <alignment horizontal="center"/>
    </xf>
    <xf numFmtId="0" fontId="0" fillId="5" borderId="7" xfId="0" applyFill="1" applyBorder="1" applyAlignment="1">
      <alignment horizontal="center"/>
    </xf>
    <xf numFmtId="0" fontId="0" fillId="5" borderId="8" xfId="0" applyFill="1" applyBorder="1" applyAlignment="1">
      <alignment horizontal="center"/>
    </xf>
    <xf numFmtId="0" fontId="0" fillId="8" borderId="24" xfId="0" applyFill="1" applyBorder="1" applyAlignment="1">
      <alignment horizontal="center"/>
    </xf>
    <xf numFmtId="0" fontId="0" fillId="8" borderId="44" xfId="0" applyFill="1" applyBorder="1" applyAlignment="1">
      <alignment horizontal="center"/>
    </xf>
    <xf numFmtId="0" fontId="0" fillId="8" borderId="26" xfId="0" applyFill="1" applyBorder="1" applyAlignment="1">
      <alignment horizontal="center"/>
    </xf>
    <xf numFmtId="0" fontId="18" fillId="18" borderId="24" xfId="0" applyFont="1" applyFill="1" applyBorder="1" applyAlignment="1">
      <alignment horizontal="center"/>
    </xf>
    <xf numFmtId="0" fontId="18" fillId="18" borderId="44" xfId="0" applyFont="1" applyFill="1" applyBorder="1" applyAlignment="1">
      <alignment horizontal="center"/>
    </xf>
    <xf numFmtId="0" fontId="18" fillId="18" borderId="26" xfId="0" applyFont="1" applyFill="1" applyBorder="1" applyAlignment="1">
      <alignment horizontal="center"/>
    </xf>
    <xf numFmtId="0" fontId="18" fillId="18" borderId="23" xfId="0" applyFont="1" applyFill="1" applyBorder="1" applyAlignment="1">
      <alignment horizontal="center"/>
    </xf>
    <xf numFmtId="0" fontId="18" fillId="18" borderId="0" xfId="0" applyFont="1" applyFill="1" applyBorder="1" applyAlignment="1">
      <alignment horizontal="center"/>
    </xf>
    <xf numFmtId="0" fontId="18" fillId="18" borderId="63" xfId="0" applyFont="1" applyFill="1" applyBorder="1" applyAlignment="1">
      <alignment horizontal="center"/>
    </xf>
    <xf numFmtId="0" fontId="18" fillId="18" borderId="19" xfId="0" applyFont="1" applyFill="1" applyBorder="1" applyAlignment="1">
      <alignment horizontal="center"/>
    </xf>
    <xf numFmtId="0" fontId="18" fillId="18" borderId="18" xfId="0" applyFont="1" applyFill="1" applyBorder="1" applyAlignment="1">
      <alignment horizontal="center"/>
    </xf>
    <xf numFmtId="0" fontId="18" fillId="18" borderId="62" xfId="0" applyFont="1" applyFill="1" applyBorder="1" applyAlignment="1">
      <alignment horizontal="center"/>
    </xf>
    <xf numFmtId="0" fontId="18" fillId="20" borderId="24" xfId="0" applyFont="1" applyFill="1" applyBorder="1" applyAlignment="1">
      <alignment horizontal="center"/>
    </xf>
    <xf numFmtId="0" fontId="18" fillId="20" borderId="44" xfId="0" applyFont="1" applyFill="1" applyBorder="1" applyAlignment="1">
      <alignment horizontal="center"/>
    </xf>
    <xf numFmtId="0" fontId="18" fillId="20" borderId="26" xfId="0" applyFont="1" applyFill="1" applyBorder="1" applyAlignment="1">
      <alignment horizontal="center"/>
    </xf>
    <xf numFmtId="0" fontId="18" fillId="20" borderId="23" xfId="0" applyFont="1" applyFill="1" applyBorder="1" applyAlignment="1">
      <alignment horizontal="center"/>
    </xf>
    <xf numFmtId="0" fontId="18" fillId="20" borderId="0" xfId="0" applyFont="1" applyFill="1" applyBorder="1" applyAlignment="1">
      <alignment horizontal="center"/>
    </xf>
    <xf numFmtId="0" fontId="18" fillId="20" borderId="63" xfId="0" applyFont="1" applyFill="1" applyBorder="1" applyAlignment="1">
      <alignment horizontal="center"/>
    </xf>
    <xf numFmtId="0" fontId="18" fillId="20" borderId="19" xfId="0" applyFont="1" applyFill="1" applyBorder="1" applyAlignment="1">
      <alignment horizontal="center"/>
    </xf>
    <xf numFmtId="0" fontId="18" fillId="20" borderId="18" xfId="0" applyFont="1" applyFill="1" applyBorder="1" applyAlignment="1">
      <alignment horizontal="center"/>
    </xf>
    <xf numFmtId="0" fontId="18" fillId="20" borderId="62" xfId="0" applyFont="1" applyFill="1" applyBorder="1" applyAlignment="1">
      <alignment horizontal="center"/>
    </xf>
    <xf numFmtId="0" fontId="10" fillId="13" borderId="6" xfId="0" applyFont="1" applyFill="1" applyBorder="1" applyAlignment="1">
      <alignment horizontal="center"/>
    </xf>
    <xf numFmtId="0" fontId="10" fillId="13" borderId="7" xfId="0" applyFont="1" applyFill="1" applyBorder="1" applyAlignment="1">
      <alignment horizontal="center"/>
    </xf>
    <xf numFmtId="0" fontId="10" fillId="13" borderId="8" xfId="0" applyFont="1" applyFill="1" applyBorder="1" applyAlignment="1">
      <alignment horizontal="center"/>
    </xf>
    <xf numFmtId="0" fontId="31" fillId="13" borderId="6" xfId="0" applyFont="1" applyFill="1" applyBorder="1" applyAlignment="1">
      <alignment horizontal="center"/>
    </xf>
    <xf numFmtId="0" fontId="31" fillId="13" borderId="7" xfId="0" applyFont="1" applyFill="1" applyBorder="1" applyAlignment="1">
      <alignment horizontal="center"/>
    </xf>
    <xf numFmtId="0" fontId="0" fillId="13" borderId="6" xfId="0" applyFill="1" applyBorder="1" applyAlignment="1">
      <alignment horizontal="center"/>
    </xf>
    <xf numFmtId="0" fontId="0" fillId="13" borderId="7" xfId="0" applyFill="1" applyBorder="1" applyAlignment="1">
      <alignment horizontal="center"/>
    </xf>
    <xf numFmtId="0" fontId="0" fillId="18" borderId="7" xfId="0" applyFill="1" applyBorder="1" applyAlignment="1">
      <alignment horizontal="center"/>
    </xf>
    <xf numFmtId="0" fontId="0" fillId="18" borderId="8" xfId="0" applyFill="1" applyBorder="1" applyAlignment="1">
      <alignment horizontal="center"/>
    </xf>
    <xf numFmtId="16" fontId="32" fillId="24" borderId="7" xfId="0" applyNumberFormat="1" applyFont="1" applyFill="1" applyBorder="1" applyAlignment="1">
      <alignment horizontal="center"/>
    </xf>
    <xf numFmtId="0" fontId="32" fillId="24" borderId="7" xfId="0" applyFont="1" applyFill="1" applyBorder="1" applyAlignment="1">
      <alignment horizontal="center"/>
    </xf>
    <xf numFmtId="0" fontId="32" fillId="24" borderId="8" xfId="0" applyFont="1" applyFill="1" applyBorder="1" applyAlignment="1">
      <alignment horizontal="center"/>
    </xf>
    <xf numFmtId="0" fontId="12" fillId="14" borderId="26" xfId="0" applyFont="1" applyFill="1" applyBorder="1" applyAlignment="1" applyProtection="1">
      <alignment horizontal="center" vertical="center" wrapText="1"/>
      <protection locked="0"/>
    </xf>
    <xf numFmtId="0" fontId="12" fillId="14" borderId="78" xfId="0" applyFont="1" applyFill="1" applyBorder="1" applyAlignment="1" applyProtection="1">
      <alignment horizontal="center" vertical="center" wrapText="1"/>
      <protection locked="0"/>
    </xf>
    <xf numFmtId="0" fontId="12" fillId="14" borderId="62" xfId="0" applyFont="1" applyFill="1" applyBorder="1" applyAlignment="1" applyProtection="1">
      <alignment horizontal="center" vertical="center" wrapText="1"/>
      <protection locked="0"/>
    </xf>
    <xf numFmtId="0" fontId="0" fillId="26" borderId="73" xfId="0" applyFill="1" applyBorder="1" applyAlignment="1" applyProtection="1">
      <alignment horizontal="center"/>
      <protection locked="0"/>
    </xf>
    <xf numFmtId="0" fontId="0" fillId="26" borderId="7" xfId="0" applyFill="1" applyBorder="1" applyAlignment="1" applyProtection="1">
      <alignment horizontal="center"/>
      <protection locked="0"/>
    </xf>
    <xf numFmtId="0" fontId="0" fillId="26" borderId="69" xfId="0" applyFill="1" applyBorder="1" applyAlignment="1" applyProtection="1">
      <alignment horizontal="center"/>
      <protection locked="0"/>
    </xf>
    <xf numFmtId="166" fontId="19" fillId="25" borderId="53" xfId="2" applyNumberFormat="1" applyFont="1" applyFill="1" applyBorder="1" applyAlignment="1" applyProtection="1">
      <alignment horizontal="center"/>
    </xf>
    <xf numFmtId="166" fontId="19" fillId="25" borderId="95" xfId="2" applyNumberFormat="1" applyFont="1" applyFill="1" applyBorder="1" applyAlignment="1" applyProtection="1">
      <alignment horizontal="center"/>
    </xf>
    <xf numFmtId="166" fontId="19" fillId="25" borderId="51" xfId="2" applyNumberFormat="1" applyFont="1" applyFill="1" applyBorder="1" applyAlignment="1" applyProtection="1">
      <alignment horizontal="center"/>
    </xf>
    <xf numFmtId="166" fontId="19" fillId="25" borderId="94" xfId="2" applyNumberFormat="1" applyFont="1" applyFill="1" applyBorder="1" applyAlignment="1" applyProtection="1">
      <alignment horizontal="center"/>
    </xf>
    <xf numFmtId="165" fontId="19" fillId="25" borderId="53" xfId="2" applyNumberFormat="1" applyFont="1" applyFill="1" applyBorder="1" applyAlignment="1" applyProtection="1">
      <alignment horizontal="center"/>
    </xf>
    <xf numFmtId="165" fontId="19" fillId="25" borderId="95" xfId="2" applyNumberFormat="1" applyFont="1" applyFill="1" applyBorder="1" applyAlignment="1" applyProtection="1">
      <alignment horizontal="center"/>
    </xf>
    <xf numFmtId="0" fontId="12" fillId="14" borderId="71" xfId="0" applyFont="1" applyFill="1" applyBorder="1" applyAlignment="1" applyProtection="1">
      <alignment horizontal="center" vertical="center" wrapText="1"/>
      <protection locked="0"/>
    </xf>
    <xf numFmtId="0" fontId="12" fillId="14" borderId="77" xfId="0" applyFont="1" applyFill="1" applyBorder="1" applyAlignment="1" applyProtection="1">
      <alignment horizontal="center" vertical="center" wrapText="1"/>
      <protection locked="0"/>
    </xf>
    <xf numFmtId="0" fontId="12" fillId="14" borderId="70" xfId="0" applyFont="1" applyFill="1" applyBorder="1" applyAlignment="1" applyProtection="1">
      <alignment horizontal="center" vertical="center" wrapText="1"/>
      <protection locked="0"/>
    </xf>
    <xf numFmtId="166" fontId="19" fillId="25" borderId="55" xfId="2" applyNumberFormat="1" applyFont="1" applyFill="1" applyBorder="1" applyAlignment="1" applyProtection="1">
      <alignment horizontal="center"/>
    </xf>
    <xf numFmtId="166" fontId="19" fillId="25" borderId="96" xfId="2" applyNumberFormat="1" applyFont="1" applyFill="1" applyBorder="1" applyAlignment="1" applyProtection="1">
      <alignment horizontal="center"/>
    </xf>
    <xf numFmtId="0" fontId="11" fillId="14" borderId="6" xfId="0" applyFont="1" applyFill="1" applyBorder="1" applyAlignment="1" applyProtection="1">
      <alignment horizontal="center"/>
    </xf>
    <xf numFmtId="0" fontId="11" fillId="14" borderId="7" xfId="0" applyFont="1" applyFill="1" applyBorder="1" applyAlignment="1" applyProtection="1">
      <alignment horizontal="center"/>
    </xf>
    <xf numFmtId="0" fontId="6" fillId="13" borderId="6" xfId="0" applyFont="1" applyFill="1" applyBorder="1" applyAlignment="1" applyProtection="1">
      <alignment horizontal="center"/>
    </xf>
    <xf numFmtId="0" fontId="6" fillId="13" borderId="8" xfId="0" applyFont="1" applyFill="1" applyBorder="1" applyAlignment="1" applyProtection="1">
      <alignment horizontal="center"/>
    </xf>
    <xf numFmtId="16" fontId="0" fillId="0" borderId="6" xfId="0" applyNumberFormat="1" applyFont="1" applyBorder="1" applyAlignment="1" applyProtection="1">
      <alignment horizontal="center"/>
    </xf>
    <xf numFmtId="16" fontId="6" fillId="0" borderId="8" xfId="0" applyNumberFormat="1" applyFont="1" applyBorder="1" applyAlignment="1" applyProtection="1">
      <alignment horizontal="center"/>
    </xf>
    <xf numFmtId="0" fontId="0" fillId="11" borderId="32" xfId="0" applyFill="1" applyBorder="1" applyAlignment="1" applyProtection="1">
      <alignment horizontal="center" wrapText="1"/>
    </xf>
    <xf numFmtId="0" fontId="0" fillId="11" borderId="31" xfId="0" applyFill="1" applyBorder="1" applyAlignment="1" applyProtection="1">
      <alignment horizontal="center" wrapText="1"/>
    </xf>
    <xf numFmtId="0" fontId="0" fillId="11" borderId="30" xfId="0" applyFill="1" applyBorder="1" applyAlignment="1" applyProtection="1">
      <alignment horizontal="center" wrapText="1"/>
    </xf>
    <xf numFmtId="0" fontId="0" fillId="11" borderId="35" xfId="0" applyFill="1" applyBorder="1" applyAlignment="1" applyProtection="1">
      <alignment horizontal="center" wrapText="1"/>
    </xf>
    <xf numFmtId="0" fontId="0" fillId="11" borderId="0" xfId="0" applyFill="1" applyBorder="1" applyAlignment="1" applyProtection="1">
      <alignment horizontal="center" wrapText="1"/>
    </xf>
    <xf numFmtId="0" fontId="0" fillId="11" borderId="34" xfId="0" applyFill="1" applyBorder="1" applyAlignment="1" applyProtection="1">
      <alignment horizontal="center" wrapText="1"/>
    </xf>
    <xf numFmtId="0" fontId="0" fillId="11" borderId="29" xfId="0" applyFill="1" applyBorder="1" applyAlignment="1" applyProtection="1">
      <alignment horizontal="center" wrapText="1"/>
    </xf>
    <xf numFmtId="0" fontId="0" fillId="11" borderId="28" xfId="0" applyFill="1" applyBorder="1" applyAlignment="1" applyProtection="1">
      <alignment horizontal="center" wrapText="1"/>
    </xf>
    <xf numFmtId="0" fontId="0" fillId="11" borderId="27" xfId="0" applyFill="1" applyBorder="1" applyAlignment="1" applyProtection="1">
      <alignment horizontal="center" wrapText="1"/>
    </xf>
    <xf numFmtId="0" fontId="29" fillId="11" borderId="13" xfId="0" applyFont="1" applyFill="1" applyBorder="1" applyAlignment="1" applyProtection="1">
      <alignment horizontal="center"/>
    </xf>
    <xf numFmtId="0" fontId="29" fillId="11" borderId="75" xfId="0" applyFont="1" applyFill="1" applyBorder="1" applyAlignment="1" applyProtection="1">
      <alignment horizontal="center"/>
    </xf>
    <xf numFmtId="0" fontId="0" fillId="8" borderId="73" xfId="0" applyFill="1" applyBorder="1" applyAlignment="1" applyProtection="1">
      <alignment horizontal="center"/>
    </xf>
    <xf numFmtId="0" fontId="0" fillId="8" borderId="7" xfId="0" applyFill="1" applyBorder="1" applyAlignment="1" applyProtection="1">
      <alignment horizontal="center"/>
    </xf>
    <xf numFmtId="0" fontId="0" fillId="8" borderId="69" xfId="0" applyFill="1" applyBorder="1" applyAlignment="1" applyProtection="1">
      <alignment horizontal="center"/>
    </xf>
    <xf numFmtId="0" fontId="34" fillId="7" borderId="73" xfId="0" applyFont="1" applyFill="1" applyBorder="1" applyAlignment="1" applyProtection="1">
      <alignment horizontal="center"/>
    </xf>
    <xf numFmtId="0" fontId="34" fillId="7" borderId="7" xfId="0" applyFont="1" applyFill="1" applyBorder="1" applyAlignment="1" applyProtection="1">
      <alignment horizontal="center"/>
    </xf>
    <xf numFmtId="0" fontId="34" fillId="7" borderId="69" xfId="0" applyFont="1" applyFill="1" applyBorder="1" applyAlignment="1" applyProtection="1">
      <alignment horizontal="center"/>
    </xf>
    <xf numFmtId="0" fontId="11" fillId="8" borderId="73" xfId="0" applyFont="1" applyFill="1" applyBorder="1" applyAlignment="1" applyProtection="1">
      <alignment horizontal="center"/>
    </xf>
    <xf numFmtId="0" fontId="11" fillId="8" borderId="7" xfId="0" applyFont="1" applyFill="1" applyBorder="1" applyAlignment="1" applyProtection="1">
      <alignment horizontal="center"/>
    </xf>
    <xf numFmtId="0" fontId="11" fillId="8" borderId="69" xfId="0" applyFont="1" applyFill="1" applyBorder="1" applyAlignment="1" applyProtection="1">
      <alignment horizontal="center"/>
    </xf>
    <xf numFmtId="0" fontId="27" fillId="8" borderId="24" xfId="0" applyFont="1" applyFill="1" applyBorder="1" applyAlignment="1" applyProtection="1">
      <alignment horizontal="center" vertical="center" wrapText="1"/>
    </xf>
    <xf numFmtId="0" fontId="27" fillId="8" borderId="26" xfId="0" applyFont="1" applyFill="1" applyBorder="1" applyAlignment="1" applyProtection="1">
      <alignment horizontal="center" vertical="center" wrapText="1"/>
    </xf>
    <xf numFmtId="0" fontId="27" fillId="8" borderId="19" xfId="0" applyFont="1" applyFill="1" applyBorder="1" applyAlignment="1" applyProtection="1">
      <alignment horizontal="center" vertical="center" wrapText="1"/>
    </xf>
    <xf numFmtId="0" fontId="27" fillId="8" borderId="62" xfId="0" applyFont="1" applyFill="1" applyBorder="1" applyAlignment="1" applyProtection="1">
      <alignment horizontal="center" vertical="center" wrapText="1"/>
    </xf>
    <xf numFmtId="0" fontId="27" fillId="8" borderId="71" xfId="0" applyFont="1" applyFill="1" applyBorder="1" applyAlignment="1" applyProtection="1">
      <alignment horizontal="center" vertical="center" wrapText="1"/>
    </xf>
    <xf numFmtId="0" fontId="27" fillId="8" borderId="77" xfId="0" applyFont="1" applyFill="1" applyBorder="1" applyAlignment="1" applyProtection="1">
      <alignment horizontal="center" vertical="center" wrapText="1"/>
    </xf>
    <xf numFmtId="0" fontId="3" fillId="0" borderId="0" xfId="0" applyFont="1" applyAlignment="1" applyProtection="1">
      <alignment horizontal="center"/>
    </xf>
    <xf numFmtId="0" fontId="28" fillId="8" borderId="24" xfId="0" applyNumberFormat="1" applyFont="1" applyFill="1" applyBorder="1" applyAlignment="1">
      <alignment horizontal="center" wrapText="1"/>
    </xf>
    <xf numFmtId="0" fontId="28" fillId="8" borderId="23" xfId="0" applyNumberFormat="1" applyFont="1" applyFill="1" applyBorder="1" applyAlignment="1">
      <alignment horizontal="center" wrapText="1"/>
    </xf>
    <xf numFmtId="0" fontId="28" fillId="8" borderId="18" xfId="0" applyNumberFormat="1" applyFont="1" applyFill="1" applyBorder="1" applyAlignment="1">
      <alignment horizontal="center" wrapText="1"/>
    </xf>
    <xf numFmtId="0" fontId="27" fillId="18" borderId="71" xfId="0" applyFont="1" applyFill="1" applyBorder="1" applyAlignment="1">
      <alignment horizontal="center" wrapText="1"/>
    </xf>
    <xf numFmtId="0" fontId="27" fillId="18" borderId="77" xfId="0" applyFont="1" applyFill="1" applyBorder="1" applyAlignment="1">
      <alignment horizontal="center" wrapText="1"/>
    </xf>
    <xf numFmtId="0" fontId="27" fillId="18" borderId="112" xfId="0" applyFont="1" applyFill="1" applyBorder="1" applyAlignment="1">
      <alignment horizontal="center" wrapText="1"/>
    </xf>
    <xf numFmtId="0" fontId="27" fillId="18" borderId="70" xfId="0" applyFont="1" applyFill="1" applyBorder="1" applyAlignment="1">
      <alignment horizontal="center" wrapText="1"/>
    </xf>
    <xf numFmtId="0" fontId="3" fillId="0" borderId="0" xfId="0" applyFont="1" applyAlignment="1">
      <alignment horizontal="center"/>
    </xf>
    <xf numFmtId="0" fontId="16" fillId="10" borderId="6" xfId="0" applyFont="1" applyFill="1" applyBorder="1" applyAlignment="1">
      <alignment horizontal="center" vertical="center"/>
    </xf>
    <xf numFmtId="0" fontId="16" fillId="10" borderId="8" xfId="0" applyFont="1" applyFill="1" applyBorder="1" applyAlignment="1">
      <alignment horizontal="center" vertical="center"/>
    </xf>
    <xf numFmtId="0" fontId="0" fillId="7" borderId="26" xfId="0" applyFill="1" applyBorder="1" applyAlignment="1">
      <alignment horizontal="center" textRotation="90" wrapText="1"/>
    </xf>
    <xf numFmtId="0" fontId="0" fillId="7" borderId="62" xfId="0" applyFill="1" applyBorder="1" applyAlignment="1">
      <alignment horizontal="center" textRotation="90" wrapText="1"/>
    </xf>
    <xf numFmtId="0" fontId="0" fillId="27" borderId="20" xfId="0" applyFill="1" applyBorder="1" applyAlignment="1">
      <alignment horizontal="center" textRotation="90" wrapText="1"/>
    </xf>
    <xf numFmtId="0" fontId="0" fillId="27" borderId="36" xfId="0" applyFill="1" applyBorder="1" applyAlignment="1">
      <alignment horizontal="center" textRotation="90" wrapText="1"/>
    </xf>
    <xf numFmtId="0" fontId="10" fillId="29" borderId="74" xfId="0" applyFont="1" applyFill="1" applyBorder="1" applyAlignment="1">
      <alignment horizontal="center" vertical="center" textRotation="90"/>
    </xf>
    <xf numFmtId="0" fontId="10" fillId="29" borderId="33" xfId="0" applyFont="1" applyFill="1" applyBorder="1" applyAlignment="1">
      <alignment horizontal="center" vertical="center" textRotation="90"/>
    </xf>
    <xf numFmtId="0" fontId="10" fillId="27" borderId="74" xfId="0" applyFont="1" applyFill="1" applyBorder="1" applyAlignment="1">
      <alignment horizontal="center" vertical="center" textRotation="90"/>
    </xf>
    <xf numFmtId="0" fontId="10" fillId="27" borderId="33" xfId="0" applyFont="1" applyFill="1" applyBorder="1" applyAlignment="1">
      <alignment horizontal="center" vertical="center" textRotation="90"/>
    </xf>
    <xf numFmtId="0" fontId="16" fillId="15" borderId="6" xfId="0" applyFont="1" applyFill="1" applyBorder="1" applyAlignment="1">
      <alignment horizontal="center" vertical="center"/>
    </xf>
    <xf numFmtId="0" fontId="16" fillId="15" borderId="8" xfId="0" applyFont="1" applyFill="1" applyBorder="1" applyAlignment="1">
      <alignment horizontal="center" vertical="center"/>
    </xf>
    <xf numFmtId="0" fontId="10" fillId="27" borderId="74" xfId="0" applyFont="1" applyFill="1" applyBorder="1" applyAlignment="1">
      <alignment horizontal="center" vertical="center" textRotation="90" wrapText="1"/>
    </xf>
    <xf numFmtId="0" fontId="10" fillId="27" borderId="33" xfId="0" applyFont="1" applyFill="1" applyBorder="1" applyAlignment="1">
      <alignment horizontal="center" vertical="center" textRotation="90" wrapText="1"/>
    </xf>
    <xf numFmtId="0" fontId="16" fillId="15" borderId="7" xfId="0" applyFont="1" applyFill="1" applyBorder="1" applyAlignment="1">
      <alignment horizontal="center" vertical="center"/>
    </xf>
    <xf numFmtId="0" fontId="10" fillId="23" borderId="20" xfId="0" applyFont="1" applyFill="1" applyBorder="1" applyAlignment="1">
      <alignment horizontal="center" vertical="center" textRotation="90"/>
    </xf>
    <xf numFmtId="0" fontId="10" fillId="23" borderId="36" xfId="0" applyFont="1" applyFill="1" applyBorder="1" applyAlignment="1">
      <alignment horizontal="center" vertical="center" textRotation="90"/>
    </xf>
    <xf numFmtId="0" fontId="10" fillId="23" borderId="26" xfId="0" applyFont="1" applyFill="1" applyBorder="1" applyAlignment="1">
      <alignment horizontal="center" vertical="center" textRotation="90"/>
    </xf>
    <xf numFmtId="0" fontId="10" fillId="23" borderId="62" xfId="0" applyFont="1" applyFill="1" applyBorder="1" applyAlignment="1">
      <alignment horizontal="center" vertical="center" textRotation="90"/>
    </xf>
    <xf numFmtId="0" fontId="10" fillId="27" borderId="20" xfId="0" applyFont="1" applyFill="1" applyBorder="1" applyAlignment="1">
      <alignment horizontal="center" vertical="center" textRotation="90"/>
    </xf>
    <xf numFmtId="0" fontId="10" fillId="27" borderId="36" xfId="0" applyFont="1" applyFill="1" applyBorder="1" applyAlignment="1">
      <alignment horizontal="center" vertical="center" textRotation="90"/>
    </xf>
    <xf numFmtId="0" fontId="10" fillId="29" borderId="20" xfId="0" applyFont="1" applyFill="1" applyBorder="1" applyAlignment="1">
      <alignment horizontal="center" vertical="center" textRotation="90"/>
    </xf>
    <xf numFmtId="0" fontId="10" fillId="29" borderId="36" xfId="0" applyFont="1" applyFill="1" applyBorder="1" applyAlignment="1">
      <alignment horizontal="center" vertical="center" textRotation="90"/>
    </xf>
    <xf numFmtId="0" fontId="10" fillId="27" borderId="64" xfId="0" applyFont="1" applyFill="1" applyBorder="1" applyAlignment="1">
      <alignment horizontal="center" vertical="center" textRotation="90"/>
    </xf>
    <xf numFmtId="0" fontId="10" fillId="27" borderId="65" xfId="0" applyFont="1" applyFill="1" applyBorder="1" applyAlignment="1">
      <alignment horizontal="center" vertical="center" textRotation="90"/>
    </xf>
  </cellXfs>
  <cellStyles count="3">
    <cellStyle name="Lien hypertexte" xfId="1" builtinId="8"/>
    <cellStyle name="Normal" xfId="0" builtinId="0"/>
    <cellStyle name="Normal_feries" xfId="2" xr:uid="{00000000-0005-0000-0000-000002000000}"/>
  </cellStyles>
  <dxfs count="1815">
    <dxf>
      <numFmt numFmtId="170" formatCode="[hh]:mm\-"/>
      <fill>
        <patternFill>
          <bgColor rgb="FFFF0000"/>
        </patternFill>
      </fill>
    </dxf>
    <dxf>
      <numFmt numFmtId="170" formatCode="[hh]:mm\-"/>
      <fill>
        <patternFill>
          <bgColor rgb="FFFF0000"/>
        </patternFill>
      </fill>
    </dxf>
    <dxf>
      <numFmt numFmtId="170" formatCode="[hh]:mm\-"/>
      <fill>
        <patternFill>
          <bgColor rgb="FFFF0000"/>
        </patternFill>
      </fill>
    </dxf>
    <dxf>
      <numFmt numFmtId="170" formatCode="[hh]:mm\-"/>
      <fill>
        <patternFill>
          <bgColor rgb="FFFF0000"/>
        </patternFill>
      </fill>
    </dxf>
    <dxf>
      <numFmt numFmtId="170" formatCode="[hh]:mm\-"/>
      <fill>
        <patternFill>
          <bgColor rgb="FFFF0000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59996337778862885"/>
        </patternFill>
      </fill>
    </dxf>
    <dxf>
      <numFmt numFmtId="170" formatCode="[hh]:mm\-"/>
      <fill>
        <patternFill>
          <bgColor rgb="FFFF0000"/>
        </patternFill>
      </fill>
    </dxf>
    <dxf>
      <numFmt numFmtId="170" formatCode="[hh]:mm\-"/>
      <fill>
        <patternFill>
          <bgColor rgb="FFFF0000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59996337778862885"/>
        </patternFill>
      </fill>
    </dxf>
    <dxf>
      <fill>
        <patternFill>
          <bgColor theme="9" tint="-0.24994659260841701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59996337778862885"/>
        </patternFill>
      </fill>
    </dxf>
    <dxf>
      <numFmt numFmtId="170" formatCode="[hh]:mm\-"/>
      <fill>
        <patternFill>
          <bgColor rgb="FFFF0000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59996337778862885"/>
        </patternFill>
      </fill>
    </dxf>
    <dxf>
      <fill>
        <patternFill>
          <bgColor theme="9" tint="-0.24994659260841701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59996337778862885"/>
        </patternFill>
      </fill>
    </dxf>
    <dxf>
      <numFmt numFmtId="170" formatCode="[hh]:mm\-"/>
      <fill>
        <patternFill>
          <bgColor rgb="FFFF0000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59996337778862885"/>
        </patternFill>
      </fill>
    </dxf>
    <dxf>
      <fill>
        <patternFill>
          <bgColor theme="9" tint="-0.24994659260841701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59996337778862885"/>
        </patternFill>
      </fill>
    </dxf>
    <dxf>
      <fill>
        <patternFill>
          <bgColor rgb="FFFF99CC"/>
        </patternFill>
      </fill>
    </dxf>
    <dxf>
      <fill>
        <patternFill>
          <bgColor rgb="FFC0C0C0"/>
        </patternFill>
      </fill>
    </dxf>
    <dxf>
      <fill>
        <patternFill>
          <bgColor theme="6" tint="0.59996337778862885"/>
        </patternFill>
      </fill>
    </dxf>
    <dxf>
      <fill>
        <patternFill>
          <bgColor rgb="FFFFFF99"/>
        </patternFill>
      </fill>
    </dxf>
    <dxf>
      <fill>
        <patternFill>
          <bgColor theme="8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rgb="FF92D050"/>
        </patternFill>
      </fill>
    </dxf>
    <dxf>
      <fill>
        <patternFill>
          <bgColor rgb="FFFF66CC"/>
        </patternFill>
      </fill>
    </dxf>
    <dxf>
      <fill>
        <patternFill patternType="solid">
          <fgColor theme="0"/>
          <bgColor rgb="FF339966"/>
        </patternFill>
      </fill>
    </dxf>
    <dxf>
      <fill>
        <patternFill>
          <bgColor rgb="FFFFFF00"/>
        </patternFill>
      </fill>
    </dxf>
    <dxf>
      <fill>
        <patternFill>
          <bgColor rgb="FFFF7C80"/>
        </patternFill>
      </fill>
    </dxf>
    <dxf>
      <fill>
        <patternFill>
          <bgColor rgb="FFFF0000"/>
        </patternFill>
      </fill>
    </dxf>
    <dxf>
      <fill>
        <patternFill>
          <bgColor theme="5" tint="-0.24994659260841701"/>
        </patternFill>
      </fill>
    </dxf>
    <dxf>
      <fill>
        <patternFill>
          <bgColor rgb="FF92D050"/>
        </patternFill>
      </fill>
    </dxf>
    <dxf>
      <fill>
        <patternFill>
          <bgColor rgb="FFFF99CC"/>
        </patternFill>
      </fill>
    </dxf>
    <dxf>
      <fill>
        <patternFill>
          <bgColor rgb="FFC0C0C0"/>
        </patternFill>
      </fill>
    </dxf>
    <dxf>
      <fill>
        <patternFill>
          <bgColor theme="6" tint="0.59996337778862885"/>
        </patternFill>
      </fill>
    </dxf>
    <dxf>
      <fill>
        <patternFill>
          <bgColor rgb="FFFFFF99"/>
        </patternFill>
      </fill>
    </dxf>
    <dxf>
      <fill>
        <patternFill>
          <bgColor theme="8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rgb="FF92D050"/>
        </patternFill>
      </fill>
    </dxf>
    <dxf>
      <fill>
        <patternFill>
          <bgColor rgb="FFFF66CC"/>
        </patternFill>
      </fill>
    </dxf>
    <dxf>
      <fill>
        <patternFill patternType="solid">
          <fgColor theme="0"/>
          <bgColor rgb="FF339966"/>
        </patternFill>
      </fill>
    </dxf>
    <dxf>
      <fill>
        <patternFill>
          <bgColor rgb="FFFFFF00"/>
        </patternFill>
      </fill>
    </dxf>
    <dxf>
      <fill>
        <patternFill>
          <bgColor rgb="FFFF7C80"/>
        </patternFill>
      </fill>
    </dxf>
    <dxf>
      <fill>
        <patternFill>
          <bgColor rgb="FFFF0000"/>
        </patternFill>
      </fill>
    </dxf>
    <dxf>
      <fill>
        <patternFill>
          <bgColor theme="5" tint="-0.24994659260841701"/>
        </patternFill>
      </fill>
    </dxf>
    <dxf>
      <fill>
        <patternFill>
          <bgColor rgb="FF92D050"/>
        </patternFill>
      </fill>
    </dxf>
    <dxf>
      <fill>
        <patternFill>
          <bgColor rgb="FFFF99CC"/>
        </patternFill>
      </fill>
    </dxf>
    <dxf>
      <fill>
        <patternFill>
          <bgColor rgb="FFC0C0C0"/>
        </patternFill>
      </fill>
    </dxf>
    <dxf>
      <fill>
        <patternFill>
          <bgColor theme="6" tint="0.59996337778862885"/>
        </patternFill>
      </fill>
    </dxf>
    <dxf>
      <fill>
        <patternFill>
          <bgColor rgb="FFFFFF99"/>
        </patternFill>
      </fill>
    </dxf>
    <dxf>
      <fill>
        <patternFill>
          <bgColor theme="8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rgb="FF92D050"/>
        </patternFill>
      </fill>
    </dxf>
    <dxf>
      <fill>
        <patternFill>
          <bgColor rgb="FFFF66CC"/>
        </patternFill>
      </fill>
    </dxf>
    <dxf>
      <fill>
        <patternFill patternType="solid">
          <fgColor theme="0"/>
          <bgColor rgb="FF339966"/>
        </patternFill>
      </fill>
    </dxf>
    <dxf>
      <fill>
        <patternFill>
          <bgColor rgb="FFFFFF00"/>
        </patternFill>
      </fill>
    </dxf>
    <dxf>
      <fill>
        <patternFill>
          <bgColor rgb="FFFF7C80"/>
        </patternFill>
      </fill>
    </dxf>
    <dxf>
      <fill>
        <patternFill>
          <bgColor rgb="FFFF0000"/>
        </patternFill>
      </fill>
    </dxf>
    <dxf>
      <fill>
        <patternFill>
          <bgColor theme="5" tint="-0.24994659260841701"/>
        </patternFill>
      </fill>
    </dxf>
    <dxf>
      <fill>
        <patternFill>
          <bgColor rgb="FF92D050"/>
        </patternFill>
      </fill>
    </dxf>
    <dxf>
      <fill>
        <patternFill>
          <bgColor rgb="FFFF99CC"/>
        </patternFill>
      </fill>
    </dxf>
    <dxf>
      <fill>
        <patternFill>
          <bgColor rgb="FFC0C0C0"/>
        </patternFill>
      </fill>
    </dxf>
    <dxf>
      <fill>
        <patternFill>
          <bgColor theme="6" tint="0.59996337778862885"/>
        </patternFill>
      </fill>
    </dxf>
    <dxf>
      <fill>
        <patternFill>
          <bgColor rgb="FFFFFF99"/>
        </patternFill>
      </fill>
    </dxf>
    <dxf>
      <fill>
        <patternFill>
          <bgColor theme="8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rgb="FF92D050"/>
        </patternFill>
      </fill>
    </dxf>
    <dxf>
      <fill>
        <patternFill>
          <bgColor rgb="FFFF66CC"/>
        </patternFill>
      </fill>
    </dxf>
    <dxf>
      <fill>
        <patternFill patternType="solid">
          <fgColor theme="0"/>
          <bgColor rgb="FF339966"/>
        </patternFill>
      </fill>
    </dxf>
    <dxf>
      <fill>
        <patternFill>
          <bgColor rgb="FFFFFF00"/>
        </patternFill>
      </fill>
    </dxf>
    <dxf>
      <fill>
        <patternFill>
          <bgColor rgb="FFFF7C80"/>
        </patternFill>
      </fill>
    </dxf>
    <dxf>
      <fill>
        <patternFill>
          <bgColor rgb="FFFF0000"/>
        </patternFill>
      </fill>
    </dxf>
    <dxf>
      <fill>
        <patternFill>
          <bgColor theme="5" tint="-0.24994659260841701"/>
        </patternFill>
      </fill>
    </dxf>
    <dxf>
      <fill>
        <patternFill>
          <bgColor rgb="FF92D050"/>
        </patternFill>
      </fill>
    </dxf>
    <dxf>
      <fill>
        <patternFill>
          <bgColor rgb="FFFF66CC"/>
        </patternFill>
      </fill>
    </dxf>
    <dxf>
      <fill>
        <patternFill patternType="solid">
          <fgColor theme="0"/>
          <bgColor rgb="FF339966"/>
        </patternFill>
      </fill>
    </dxf>
    <dxf>
      <fill>
        <patternFill>
          <bgColor rgb="FFFFFF00"/>
        </patternFill>
      </fill>
    </dxf>
    <dxf>
      <fill>
        <patternFill>
          <bgColor rgb="FFFF7C80"/>
        </patternFill>
      </fill>
    </dxf>
    <dxf>
      <fill>
        <patternFill>
          <bgColor rgb="FFFF0000"/>
        </patternFill>
      </fill>
    </dxf>
    <dxf>
      <fill>
        <patternFill>
          <bgColor theme="5" tint="-0.24994659260841701"/>
        </patternFill>
      </fill>
    </dxf>
    <dxf>
      <fill>
        <patternFill>
          <bgColor rgb="FF92D050"/>
        </patternFill>
      </fill>
    </dxf>
    <dxf>
      <fill>
        <patternFill>
          <bgColor rgb="FFFF66CC"/>
        </patternFill>
      </fill>
    </dxf>
    <dxf>
      <fill>
        <patternFill patternType="solid">
          <fgColor theme="0"/>
          <bgColor rgb="FF339966"/>
        </patternFill>
      </fill>
    </dxf>
    <dxf>
      <fill>
        <patternFill>
          <bgColor rgb="FFFFFF00"/>
        </patternFill>
      </fill>
    </dxf>
    <dxf>
      <fill>
        <patternFill>
          <bgColor rgb="FFFF7C80"/>
        </patternFill>
      </fill>
    </dxf>
    <dxf>
      <fill>
        <patternFill>
          <bgColor rgb="FFFF0000"/>
        </patternFill>
      </fill>
    </dxf>
    <dxf>
      <fill>
        <patternFill>
          <bgColor theme="5" tint="-0.24994659260841701"/>
        </patternFill>
      </fill>
    </dxf>
    <dxf>
      <fill>
        <patternFill>
          <bgColor rgb="FF92D050"/>
        </patternFill>
      </fill>
    </dxf>
    <dxf>
      <fill>
        <patternFill>
          <bgColor rgb="FFFF99CC"/>
        </patternFill>
      </fill>
    </dxf>
    <dxf>
      <fill>
        <patternFill>
          <bgColor rgb="FFC0C0C0"/>
        </patternFill>
      </fill>
    </dxf>
    <dxf>
      <fill>
        <patternFill>
          <bgColor theme="6" tint="0.59996337778862885"/>
        </patternFill>
      </fill>
    </dxf>
    <dxf>
      <fill>
        <patternFill>
          <bgColor rgb="FFFFFF99"/>
        </patternFill>
      </fill>
    </dxf>
    <dxf>
      <fill>
        <patternFill>
          <bgColor theme="8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rgb="FF92D050"/>
        </patternFill>
      </fill>
    </dxf>
    <dxf>
      <fill>
        <patternFill>
          <bgColor rgb="FFFF66CC"/>
        </patternFill>
      </fill>
    </dxf>
    <dxf>
      <fill>
        <patternFill patternType="solid">
          <fgColor theme="0"/>
          <bgColor rgb="FF339966"/>
        </patternFill>
      </fill>
    </dxf>
    <dxf>
      <fill>
        <patternFill>
          <bgColor rgb="FFFFFF00"/>
        </patternFill>
      </fill>
    </dxf>
    <dxf>
      <fill>
        <patternFill>
          <bgColor rgb="FFFF7C80"/>
        </patternFill>
      </fill>
    </dxf>
    <dxf>
      <fill>
        <patternFill>
          <bgColor rgb="FFFF0000"/>
        </patternFill>
      </fill>
    </dxf>
    <dxf>
      <fill>
        <patternFill>
          <bgColor theme="5" tint="-0.24994659260841701"/>
        </patternFill>
      </fill>
    </dxf>
    <dxf>
      <fill>
        <patternFill>
          <bgColor rgb="FF92D050"/>
        </patternFill>
      </fill>
    </dxf>
    <dxf>
      <fill>
        <patternFill>
          <bgColor rgb="FFFF99CC"/>
        </patternFill>
      </fill>
    </dxf>
    <dxf>
      <fill>
        <patternFill>
          <bgColor rgb="FFC0C0C0"/>
        </patternFill>
      </fill>
    </dxf>
    <dxf>
      <fill>
        <patternFill>
          <bgColor theme="6" tint="0.59996337778862885"/>
        </patternFill>
      </fill>
    </dxf>
    <dxf>
      <fill>
        <patternFill>
          <bgColor rgb="FFFFFF99"/>
        </patternFill>
      </fill>
    </dxf>
    <dxf>
      <fill>
        <patternFill>
          <bgColor theme="8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rgb="FF92D050"/>
        </patternFill>
      </fill>
    </dxf>
    <dxf>
      <fill>
        <patternFill>
          <bgColor rgb="FFFF66CC"/>
        </patternFill>
      </fill>
    </dxf>
    <dxf>
      <fill>
        <patternFill patternType="solid">
          <fgColor theme="0"/>
          <bgColor rgb="FF339966"/>
        </patternFill>
      </fill>
    </dxf>
    <dxf>
      <fill>
        <patternFill>
          <bgColor rgb="FFFFFF00"/>
        </patternFill>
      </fill>
    </dxf>
    <dxf>
      <fill>
        <patternFill>
          <bgColor rgb="FFFF7C80"/>
        </patternFill>
      </fill>
    </dxf>
    <dxf>
      <fill>
        <patternFill>
          <bgColor rgb="FFFF0000"/>
        </patternFill>
      </fill>
    </dxf>
    <dxf>
      <fill>
        <patternFill>
          <bgColor theme="5" tint="-0.24994659260841701"/>
        </patternFill>
      </fill>
    </dxf>
    <dxf>
      <fill>
        <patternFill>
          <bgColor rgb="FF92D050"/>
        </patternFill>
      </fill>
    </dxf>
    <dxf>
      <fill>
        <patternFill>
          <bgColor rgb="FFFF99CC"/>
        </patternFill>
      </fill>
    </dxf>
    <dxf>
      <fill>
        <patternFill>
          <bgColor rgb="FFC0C0C0"/>
        </patternFill>
      </fill>
    </dxf>
    <dxf>
      <fill>
        <patternFill>
          <bgColor theme="6" tint="0.59996337778862885"/>
        </patternFill>
      </fill>
    </dxf>
    <dxf>
      <fill>
        <patternFill>
          <bgColor rgb="FFFFFF99"/>
        </patternFill>
      </fill>
    </dxf>
    <dxf>
      <fill>
        <patternFill>
          <bgColor theme="8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rgb="FF92D050"/>
        </patternFill>
      </fill>
    </dxf>
    <dxf>
      <fill>
        <patternFill>
          <bgColor rgb="FFFF66CC"/>
        </patternFill>
      </fill>
    </dxf>
    <dxf>
      <fill>
        <patternFill patternType="solid">
          <fgColor theme="0"/>
          <bgColor rgb="FF339966"/>
        </patternFill>
      </fill>
    </dxf>
    <dxf>
      <fill>
        <patternFill>
          <bgColor rgb="FFFFFF00"/>
        </patternFill>
      </fill>
    </dxf>
    <dxf>
      <fill>
        <patternFill>
          <bgColor rgb="FFFF7C80"/>
        </patternFill>
      </fill>
    </dxf>
    <dxf>
      <fill>
        <patternFill>
          <bgColor rgb="FFFF0000"/>
        </patternFill>
      </fill>
    </dxf>
    <dxf>
      <fill>
        <patternFill>
          <bgColor theme="5" tint="-0.24994659260841701"/>
        </patternFill>
      </fill>
    </dxf>
    <dxf>
      <fill>
        <patternFill>
          <bgColor rgb="FF92D050"/>
        </patternFill>
      </fill>
    </dxf>
    <dxf>
      <fill>
        <patternFill>
          <bgColor rgb="FFFF99CC"/>
        </patternFill>
      </fill>
    </dxf>
    <dxf>
      <fill>
        <patternFill>
          <bgColor rgb="FFC0C0C0"/>
        </patternFill>
      </fill>
    </dxf>
    <dxf>
      <fill>
        <patternFill>
          <bgColor theme="6" tint="0.59996337778862885"/>
        </patternFill>
      </fill>
    </dxf>
    <dxf>
      <fill>
        <patternFill>
          <bgColor rgb="FFFFFF99"/>
        </patternFill>
      </fill>
    </dxf>
    <dxf>
      <fill>
        <patternFill>
          <bgColor theme="8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rgb="FF92D050"/>
        </patternFill>
      </fill>
    </dxf>
    <dxf>
      <fill>
        <patternFill>
          <bgColor rgb="FFFF66CC"/>
        </patternFill>
      </fill>
    </dxf>
    <dxf>
      <fill>
        <patternFill patternType="solid">
          <fgColor theme="0"/>
          <bgColor rgb="FF339966"/>
        </patternFill>
      </fill>
    </dxf>
    <dxf>
      <fill>
        <patternFill>
          <bgColor rgb="FFFFFF00"/>
        </patternFill>
      </fill>
    </dxf>
    <dxf>
      <fill>
        <patternFill>
          <bgColor rgb="FFFF7C80"/>
        </patternFill>
      </fill>
    </dxf>
    <dxf>
      <fill>
        <patternFill>
          <bgColor rgb="FFFF0000"/>
        </patternFill>
      </fill>
    </dxf>
    <dxf>
      <fill>
        <patternFill>
          <bgColor theme="5" tint="-0.24994659260841701"/>
        </patternFill>
      </fill>
    </dxf>
    <dxf>
      <fill>
        <patternFill>
          <bgColor rgb="FF92D050"/>
        </patternFill>
      </fill>
    </dxf>
    <dxf>
      <fill>
        <patternFill>
          <bgColor rgb="FFFF99CC"/>
        </patternFill>
      </fill>
    </dxf>
    <dxf>
      <fill>
        <patternFill>
          <bgColor rgb="FFC0C0C0"/>
        </patternFill>
      </fill>
    </dxf>
    <dxf>
      <fill>
        <patternFill>
          <bgColor theme="6" tint="0.59996337778862885"/>
        </patternFill>
      </fill>
    </dxf>
    <dxf>
      <fill>
        <patternFill>
          <bgColor rgb="FFFFFF99"/>
        </patternFill>
      </fill>
    </dxf>
    <dxf>
      <fill>
        <patternFill>
          <bgColor theme="8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rgb="FF92D050"/>
        </patternFill>
      </fill>
    </dxf>
    <dxf>
      <fill>
        <patternFill>
          <bgColor rgb="FFFF66CC"/>
        </patternFill>
      </fill>
    </dxf>
    <dxf>
      <fill>
        <patternFill patternType="solid">
          <fgColor theme="0"/>
          <bgColor rgb="FF339966"/>
        </patternFill>
      </fill>
    </dxf>
    <dxf>
      <fill>
        <patternFill>
          <bgColor rgb="FFFFFF00"/>
        </patternFill>
      </fill>
    </dxf>
    <dxf>
      <fill>
        <patternFill>
          <bgColor rgb="FFFF7C80"/>
        </patternFill>
      </fill>
    </dxf>
    <dxf>
      <fill>
        <patternFill>
          <bgColor rgb="FFFF0000"/>
        </patternFill>
      </fill>
    </dxf>
    <dxf>
      <fill>
        <patternFill>
          <bgColor theme="5" tint="-0.24994659260841701"/>
        </patternFill>
      </fill>
    </dxf>
    <dxf>
      <fill>
        <patternFill>
          <bgColor rgb="FF92D050"/>
        </patternFill>
      </fill>
    </dxf>
    <dxf>
      <fill>
        <patternFill>
          <bgColor rgb="FFFF66CC"/>
        </patternFill>
      </fill>
    </dxf>
    <dxf>
      <fill>
        <patternFill patternType="solid">
          <fgColor theme="0"/>
          <bgColor rgb="FF339966"/>
        </patternFill>
      </fill>
    </dxf>
    <dxf>
      <fill>
        <patternFill>
          <bgColor rgb="FFFFFF00"/>
        </patternFill>
      </fill>
    </dxf>
    <dxf>
      <fill>
        <patternFill>
          <bgColor rgb="FFFF7C80"/>
        </patternFill>
      </fill>
    </dxf>
    <dxf>
      <fill>
        <patternFill>
          <bgColor rgb="FFFF0000"/>
        </patternFill>
      </fill>
    </dxf>
    <dxf>
      <fill>
        <patternFill>
          <bgColor theme="5" tint="-0.24994659260841701"/>
        </patternFill>
      </fill>
    </dxf>
    <dxf>
      <fill>
        <patternFill>
          <bgColor rgb="FF92D050"/>
        </patternFill>
      </fill>
    </dxf>
    <dxf>
      <fill>
        <patternFill>
          <bgColor rgb="FFFF66CC"/>
        </patternFill>
      </fill>
    </dxf>
    <dxf>
      <fill>
        <patternFill patternType="solid">
          <fgColor theme="0"/>
          <bgColor rgb="FF339966"/>
        </patternFill>
      </fill>
    </dxf>
    <dxf>
      <fill>
        <patternFill>
          <bgColor rgb="FFFFFF00"/>
        </patternFill>
      </fill>
    </dxf>
    <dxf>
      <fill>
        <patternFill>
          <bgColor rgb="FFFF7C80"/>
        </patternFill>
      </fill>
    </dxf>
    <dxf>
      <fill>
        <patternFill>
          <bgColor rgb="FFFF0000"/>
        </patternFill>
      </fill>
    </dxf>
    <dxf>
      <fill>
        <patternFill>
          <bgColor theme="5" tint="-0.24994659260841701"/>
        </patternFill>
      </fill>
    </dxf>
    <dxf>
      <fill>
        <patternFill>
          <bgColor rgb="FF92D050"/>
        </patternFill>
      </fill>
    </dxf>
    <dxf>
      <fill>
        <patternFill>
          <bgColor rgb="FFFF99CC"/>
        </patternFill>
      </fill>
    </dxf>
    <dxf>
      <fill>
        <patternFill>
          <bgColor rgb="FFC0C0C0"/>
        </patternFill>
      </fill>
    </dxf>
    <dxf>
      <fill>
        <patternFill>
          <bgColor theme="6" tint="0.59996337778862885"/>
        </patternFill>
      </fill>
    </dxf>
    <dxf>
      <fill>
        <patternFill>
          <bgColor rgb="FFFFFF99"/>
        </patternFill>
      </fill>
    </dxf>
    <dxf>
      <fill>
        <patternFill>
          <bgColor theme="8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rgb="FF92D050"/>
        </patternFill>
      </fill>
    </dxf>
    <dxf>
      <fill>
        <patternFill>
          <bgColor rgb="FFFF66CC"/>
        </patternFill>
      </fill>
    </dxf>
    <dxf>
      <fill>
        <patternFill patternType="solid">
          <fgColor theme="0"/>
          <bgColor rgb="FF339966"/>
        </patternFill>
      </fill>
    </dxf>
    <dxf>
      <fill>
        <patternFill>
          <bgColor rgb="FFFFFF00"/>
        </patternFill>
      </fill>
    </dxf>
    <dxf>
      <fill>
        <patternFill>
          <bgColor rgb="FFFF7C80"/>
        </patternFill>
      </fill>
    </dxf>
    <dxf>
      <fill>
        <patternFill>
          <bgColor rgb="FFFF0000"/>
        </patternFill>
      </fill>
    </dxf>
    <dxf>
      <fill>
        <patternFill>
          <bgColor theme="5" tint="-0.24994659260841701"/>
        </patternFill>
      </fill>
    </dxf>
    <dxf>
      <fill>
        <patternFill>
          <bgColor rgb="FF92D050"/>
        </patternFill>
      </fill>
    </dxf>
    <dxf>
      <fill>
        <patternFill>
          <bgColor rgb="FFFF99CC"/>
        </patternFill>
      </fill>
    </dxf>
    <dxf>
      <fill>
        <patternFill>
          <bgColor rgb="FFC0C0C0"/>
        </patternFill>
      </fill>
    </dxf>
    <dxf>
      <fill>
        <patternFill>
          <bgColor theme="6" tint="0.59996337778862885"/>
        </patternFill>
      </fill>
    </dxf>
    <dxf>
      <fill>
        <patternFill>
          <bgColor rgb="FFFFFF99"/>
        </patternFill>
      </fill>
    </dxf>
    <dxf>
      <fill>
        <patternFill>
          <bgColor theme="8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rgb="FF92D050"/>
        </patternFill>
      </fill>
    </dxf>
    <dxf>
      <fill>
        <patternFill>
          <bgColor rgb="FFFF66CC"/>
        </patternFill>
      </fill>
    </dxf>
    <dxf>
      <fill>
        <patternFill patternType="solid">
          <fgColor theme="0"/>
          <bgColor rgb="FF339966"/>
        </patternFill>
      </fill>
    </dxf>
    <dxf>
      <fill>
        <patternFill>
          <bgColor rgb="FFFFFF00"/>
        </patternFill>
      </fill>
    </dxf>
    <dxf>
      <fill>
        <patternFill>
          <bgColor rgb="FFFF7C80"/>
        </patternFill>
      </fill>
    </dxf>
    <dxf>
      <fill>
        <patternFill>
          <bgColor rgb="FFFF0000"/>
        </patternFill>
      </fill>
    </dxf>
    <dxf>
      <fill>
        <patternFill>
          <bgColor theme="5" tint="-0.24994659260841701"/>
        </patternFill>
      </fill>
    </dxf>
    <dxf>
      <fill>
        <patternFill>
          <bgColor rgb="FF92D050"/>
        </patternFill>
      </fill>
    </dxf>
    <dxf>
      <fill>
        <patternFill>
          <bgColor rgb="FFFF99CC"/>
        </patternFill>
      </fill>
    </dxf>
    <dxf>
      <fill>
        <patternFill>
          <bgColor rgb="FFC0C0C0"/>
        </patternFill>
      </fill>
    </dxf>
    <dxf>
      <fill>
        <patternFill>
          <bgColor theme="6" tint="0.59996337778862885"/>
        </patternFill>
      </fill>
    </dxf>
    <dxf>
      <fill>
        <patternFill>
          <bgColor rgb="FFFFFF99"/>
        </patternFill>
      </fill>
    </dxf>
    <dxf>
      <fill>
        <patternFill>
          <bgColor theme="8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rgb="FF92D050"/>
        </patternFill>
      </fill>
    </dxf>
    <dxf>
      <fill>
        <patternFill>
          <bgColor rgb="FFFF66CC"/>
        </patternFill>
      </fill>
    </dxf>
    <dxf>
      <fill>
        <patternFill patternType="solid">
          <fgColor theme="0"/>
          <bgColor rgb="FF339966"/>
        </patternFill>
      </fill>
    </dxf>
    <dxf>
      <fill>
        <patternFill>
          <bgColor rgb="FFFFFF00"/>
        </patternFill>
      </fill>
    </dxf>
    <dxf>
      <fill>
        <patternFill>
          <bgColor rgb="FFFF7C80"/>
        </patternFill>
      </fill>
    </dxf>
    <dxf>
      <fill>
        <patternFill>
          <bgColor rgb="FFFF0000"/>
        </patternFill>
      </fill>
    </dxf>
    <dxf>
      <fill>
        <patternFill>
          <bgColor theme="5" tint="-0.24994659260841701"/>
        </patternFill>
      </fill>
    </dxf>
    <dxf>
      <fill>
        <patternFill>
          <bgColor rgb="FF92D050"/>
        </patternFill>
      </fill>
    </dxf>
    <dxf>
      <fill>
        <patternFill>
          <bgColor rgb="FFFF99CC"/>
        </patternFill>
      </fill>
    </dxf>
    <dxf>
      <fill>
        <patternFill>
          <bgColor rgb="FFC0C0C0"/>
        </patternFill>
      </fill>
    </dxf>
    <dxf>
      <fill>
        <patternFill>
          <bgColor theme="6" tint="0.59996337778862885"/>
        </patternFill>
      </fill>
    </dxf>
    <dxf>
      <fill>
        <patternFill>
          <bgColor rgb="FFFFFF99"/>
        </patternFill>
      </fill>
    </dxf>
    <dxf>
      <fill>
        <patternFill>
          <bgColor theme="8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rgb="FF92D050"/>
        </patternFill>
      </fill>
    </dxf>
    <dxf>
      <fill>
        <patternFill>
          <bgColor rgb="FFFF66CC"/>
        </patternFill>
      </fill>
    </dxf>
    <dxf>
      <fill>
        <patternFill patternType="solid">
          <fgColor theme="0"/>
          <bgColor rgb="FF339966"/>
        </patternFill>
      </fill>
    </dxf>
    <dxf>
      <fill>
        <patternFill>
          <bgColor rgb="FFFFFF00"/>
        </patternFill>
      </fill>
    </dxf>
    <dxf>
      <fill>
        <patternFill>
          <bgColor rgb="FFFF7C80"/>
        </patternFill>
      </fill>
    </dxf>
    <dxf>
      <fill>
        <patternFill>
          <bgColor rgb="FFFF0000"/>
        </patternFill>
      </fill>
    </dxf>
    <dxf>
      <fill>
        <patternFill>
          <bgColor theme="5" tint="-0.24994659260841701"/>
        </patternFill>
      </fill>
    </dxf>
    <dxf>
      <fill>
        <patternFill>
          <bgColor rgb="FF92D050"/>
        </patternFill>
      </fill>
    </dxf>
    <dxf>
      <fill>
        <patternFill>
          <bgColor rgb="FFFF99CC"/>
        </patternFill>
      </fill>
    </dxf>
    <dxf>
      <fill>
        <patternFill>
          <bgColor rgb="FFC0C0C0"/>
        </patternFill>
      </fill>
    </dxf>
    <dxf>
      <fill>
        <patternFill>
          <bgColor theme="6" tint="0.59996337778862885"/>
        </patternFill>
      </fill>
    </dxf>
    <dxf>
      <fill>
        <patternFill>
          <bgColor rgb="FFFFFF99"/>
        </patternFill>
      </fill>
    </dxf>
    <dxf>
      <fill>
        <patternFill>
          <bgColor theme="8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rgb="FF92D050"/>
        </patternFill>
      </fill>
    </dxf>
    <dxf>
      <fill>
        <patternFill>
          <bgColor rgb="FFFF66CC"/>
        </patternFill>
      </fill>
    </dxf>
    <dxf>
      <fill>
        <patternFill patternType="solid">
          <fgColor theme="0"/>
          <bgColor rgb="FF339966"/>
        </patternFill>
      </fill>
    </dxf>
    <dxf>
      <fill>
        <patternFill>
          <bgColor rgb="FFFFFF00"/>
        </patternFill>
      </fill>
    </dxf>
    <dxf>
      <fill>
        <patternFill>
          <bgColor rgb="FFFF7C80"/>
        </patternFill>
      </fill>
    </dxf>
    <dxf>
      <fill>
        <patternFill>
          <bgColor rgb="FFFF0000"/>
        </patternFill>
      </fill>
    </dxf>
    <dxf>
      <fill>
        <patternFill>
          <bgColor theme="5" tint="-0.24994659260841701"/>
        </patternFill>
      </fill>
    </dxf>
    <dxf>
      <fill>
        <patternFill>
          <bgColor rgb="FF92D050"/>
        </patternFill>
      </fill>
    </dxf>
    <dxf>
      <fill>
        <patternFill>
          <bgColor rgb="FFFF66CC"/>
        </patternFill>
      </fill>
    </dxf>
    <dxf>
      <fill>
        <patternFill patternType="solid">
          <fgColor theme="0"/>
          <bgColor rgb="FF339966"/>
        </patternFill>
      </fill>
    </dxf>
    <dxf>
      <fill>
        <patternFill>
          <bgColor rgb="FFFFFF00"/>
        </patternFill>
      </fill>
    </dxf>
    <dxf>
      <fill>
        <patternFill>
          <bgColor rgb="FFFF7C80"/>
        </patternFill>
      </fill>
    </dxf>
    <dxf>
      <fill>
        <patternFill>
          <bgColor rgb="FFFF0000"/>
        </patternFill>
      </fill>
    </dxf>
    <dxf>
      <fill>
        <patternFill>
          <bgColor theme="5" tint="-0.24994659260841701"/>
        </patternFill>
      </fill>
    </dxf>
    <dxf>
      <fill>
        <patternFill>
          <bgColor rgb="FF92D050"/>
        </patternFill>
      </fill>
    </dxf>
    <dxf>
      <fill>
        <patternFill>
          <bgColor rgb="FFFF66CC"/>
        </patternFill>
      </fill>
    </dxf>
    <dxf>
      <fill>
        <patternFill patternType="solid">
          <fgColor theme="0"/>
          <bgColor rgb="FF339966"/>
        </patternFill>
      </fill>
    </dxf>
    <dxf>
      <fill>
        <patternFill>
          <bgColor rgb="FFFFFF00"/>
        </patternFill>
      </fill>
    </dxf>
    <dxf>
      <fill>
        <patternFill>
          <bgColor rgb="FFFF7C80"/>
        </patternFill>
      </fill>
    </dxf>
    <dxf>
      <fill>
        <patternFill>
          <bgColor rgb="FFFF0000"/>
        </patternFill>
      </fill>
    </dxf>
    <dxf>
      <fill>
        <patternFill>
          <bgColor theme="5" tint="-0.24994659260841701"/>
        </patternFill>
      </fill>
    </dxf>
    <dxf>
      <fill>
        <patternFill>
          <bgColor rgb="FF92D050"/>
        </patternFill>
      </fill>
    </dxf>
    <dxf>
      <fill>
        <patternFill>
          <bgColor rgb="FFFF99CC"/>
        </patternFill>
      </fill>
    </dxf>
    <dxf>
      <fill>
        <patternFill>
          <bgColor rgb="FFC0C0C0"/>
        </patternFill>
      </fill>
    </dxf>
    <dxf>
      <fill>
        <patternFill>
          <bgColor theme="6" tint="0.59996337778862885"/>
        </patternFill>
      </fill>
    </dxf>
    <dxf>
      <fill>
        <patternFill>
          <bgColor rgb="FFFFFF99"/>
        </patternFill>
      </fill>
    </dxf>
    <dxf>
      <fill>
        <patternFill>
          <bgColor theme="8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rgb="FF92D050"/>
        </patternFill>
      </fill>
    </dxf>
    <dxf>
      <fill>
        <patternFill>
          <bgColor rgb="FFFF66CC"/>
        </patternFill>
      </fill>
    </dxf>
    <dxf>
      <fill>
        <patternFill patternType="solid">
          <fgColor theme="0"/>
          <bgColor rgb="FF339966"/>
        </patternFill>
      </fill>
    </dxf>
    <dxf>
      <fill>
        <patternFill>
          <bgColor rgb="FFFFFF00"/>
        </patternFill>
      </fill>
    </dxf>
    <dxf>
      <fill>
        <patternFill>
          <bgColor rgb="FFFF7C80"/>
        </patternFill>
      </fill>
    </dxf>
    <dxf>
      <fill>
        <patternFill>
          <bgColor rgb="FFFF0000"/>
        </patternFill>
      </fill>
    </dxf>
    <dxf>
      <fill>
        <patternFill>
          <bgColor theme="5" tint="-0.24994659260841701"/>
        </patternFill>
      </fill>
    </dxf>
    <dxf>
      <fill>
        <patternFill>
          <bgColor rgb="FF92D050"/>
        </patternFill>
      </fill>
    </dxf>
    <dxf>
      <fill>
        <patternFill>
          <bgColor rgb="FFFF99CC"/>
        </patternFill>
      </fill>
    </dxf>
    <dxf>
      <fill>
        <patternFill>
          <bgColor rgb="FFC0C0C0"/>
        </patternFill>
      </fill>
    </dxf>
    <dxf>
      <fill>
        <patternFill>
          <bgColor theme="6" tint="0.59996337778862885"/>
        </patternFill>
      </fill>
    </dxf>
    <dxf>
      <fill>
        <patternFill>
          <bgColor rgb="FFFFFF99"/>
        </patternFill>
      </fill>
    </dxf>
    <dxf>
      <fill>
        <patternFill>
          <bgColor theme="8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rgb="FF92D050"/>
        </patternFill>
      </fill>
    </dxf>
    <dxf>
      <fill>
        <patternFill>
          <bgColor rgb="FFFF66CC"/>
        </patternFill>
      </fill>
    </dxf>
    <dxf>
      <fill>
        <patternFill patternType="solid">
          <fgColor theme="0"/>
          <bgColor rgb="FF339966"/>
        </patternFill>
      </fill>
    </dxf>
    <dxf>
      <fill>
        <patternFill>
          <bgColor rgb="FFFFFF00"/>
        </patternFill>
      </fill>
    </dxf>
    <dxf>
      <fill>
        <patternFill>
          <bgColor rgb="FFFF7C80"/>
        </patternFill>
      </fill>
    </dxf>
    <dxf>
      <fill>
        <patternFill>
          <bgColor rgb="FFFF0000"/>
        </patternFill>
      </fill>
    </dxf>
    <dxf>
      <fill>
        <patternFill>
          <bgColor theme="5" tint="-0.24994659260841701"/>
        </patternFill>
      </fill>
    </dxf>
    <dxf>
      <fill>
        <patternFill>
          <bgColor rgb="FF92D050"/>
        </patternFill>
      </fill>
    </dxf>
    <dxf>
      <fill>
        <patternFill>
          <bgColor rgb="FFFF99CC"/>
        </patternFill>
      </fill>
    </dxf>
    <dxf>
      <fill>
        <patternFill>
          <bgColor rgb="FFC0C0C0"/>
        </patternFill>
      </fill>
    </dxf>
    <dxf>
      <fill>
        <patternFill>
          <bgColor theme="6" tint="0.59996337778862885"/>
        </patternFill>
      </fill>
    </dxf>
    <dxf>
      <fill>
        <patternFill>
          <bgColor rgb="FFFFFF99"/>
        </patternFill>
      </fill>
    </dxf>
    <dxf>
      <fill>
        <patternFill>
          <bgColor theme="8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rgb="FF92D050"/>
        </patternFill>
      </fill>
    </dxf>
    <dxf>
      <fill>
        <patternFill>
          <bgColor rgb="FFFF66CC"/>
        </patternFill>
      </fill>
    </dxf>
    <dxf>
      <fill>
        <patternFill patternType="solid">
          <fgColor theme="0"/>
          <bgColor rgb="FF339966"/>
        </patternFill>
      </fill>
    </dxf>
    <dxf>
      <fill>
        <patternFill>
          <bgColor rgb="FFFFFF00"/>
        </patternFill>
      </fill>
    </dxf>
    <dxf>
      <fill>
        <patternFill>
          <bgColor rgb="FFFF7C80"/>
        </patternFill>
      </fill>
    </dxf>
    <dxf>
      <fill>
        <patternFill>
          <bgColor rgb="FFFF0000"/>
        </patternFill>
      </fill>
    </dxf>
    <dxf>
      <fill>
        <patternFill>
          <bgColor theme="5" tint="-0.24994659260841701"/>
        </patternFill>
      </fill>
    </dxf>
    <dxf>
      <fill>
        <patternFill>
          <bgColor rgb="FF92D050"/>
        </patternFill>
      </fill>
    </dxf>
    <dxf>
      <fill>
        <patternFill>
          <bgColor rgb="FFFF99CC"/>
        </patternFill>
      </fill>
    </dxf>
    <dxf>
      <fill>
        <patternFill>
          <bgColor rgb="FFC0C0C0"/>
        </patternFill>
      </fill>
    </dxf>
    <dxf>
      <fill>
        <patternFill>
          <bgColor theme="6" tint="0.59996337778862885"/>
        </patternFill>
      </fill>
    </dxf>
    <dxf>
      <fill>
        <patternFill>
          <bgColor rgb="FFFFFF99"/>
        </patternFill>
      </fill>
    </dxf>
    <dxf>
      <fill>
        <patternFill>
          <bgColor theme="8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rgb="FF92D050"/>
        </patternFill>
      </fill>
    </dxf>
    <dxf>
      <fill>
        <patternFill>
          <bgColor rgb="FFFF66CC"/>
        </patternFill>
      </fill>
    </dxf>
    <dxf>
      <fill>
        <patternFill patternType="solid">
          <fgColor theme="0"/>
          <bgColor rgb="FF339966"/>
        </patternFill>
      </fill>
    </dxf>
    <dxf>
      <fill>
        <patternFill>
          <bgColor rgb="FFFFFF00"/>
        </patternFill>
      </fill>
    </dxf>
    <dxf>
      <fill>
        <patternFill>
          <bgColor rgb="FFFF7C80"/>
        </patternFill>
      </fill>
    </dxf>
    <dxf>
      <fill>
        <patternFill>
          <bgColor rgb="FFFF0000"/>
        </patternFill>
      </fill>
    </dxf>
    <dxf>
      <fill>
        <patternFill>
          <bgColor theme="5" tint="-0.24994659260841701"/>
        </patternFill>
      </fill>
    </dxf>
    <dxf>
      <fill>
        <patternFill>
          <bgColor rgb="FF92D050"/>
        </patternFill>
      </fill>
    </dxf>
    <dxf>
      <fill>
        <patternFill>
          <bgColor rgb="FFFF99CC"/>
        </patternFill>
      </fill>
    </dxf>
    <dxf>
      <fill>
        <patternFill>
          <bgColor rgb="FFC0C0C0"/>
        </patternFill>
      </fill>
    </dxf>
    <dxf>
      <fill>
        <patternFill>
          <bgColor theme="6" tint="0.59996337778862885"/>
        </patternFill>
      </fill>
    </dxf>
    <dxf>
      <fill>
        <patternFill>
          <bgColor rgb="FFFFFF99"/>
        </patternFill>
      </fill>
    </dxf>
    <dxf>
      <fill>
        <patternFill>
          <bgColor theme="8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rgb="FF92D050"/>
        </patternFill>
      </fill>
    </dxf>
    <dxf>
      <fill>
        <patternFill>
          <bgColor rgb="FFFF66CC"/>
        </patternFill>
      </fill>
    </dxf>
    <dxf>
      <fill>
        <patternFill patternType="solid">
          <fgColor theme="0"/>
          <bgColor rgb="FF339966"/>
        </patternFill>
      </fill>
    </dxf>
    <dxf>
      <fill>
        <patternFill>
          <bgColor rgb="FFFFFF00"/>
        </patternFill>
      </fill>
    </dxf>
    <dxf>
      <fill>
        <patternFill>
          <bgColor rgb="FFFF7C80"/>
        </patternFill>
      </fill>
    </dxf>
    <dxf>
      <fill>
        <patternFill>
          <bgColor rgb="FFFF0000"/>
        </patternFill>
      </fill>
    </dxf>
    <dxf>
      <fill>
        <patternFill>
          <bgColor theme="5" tint="-0.24994659260841701"/>
        </patternFill>
      </fill>
    </dxf>
    <dxf>
      <fill>
        <patternFill>
          <bgColor rgb="FF92D050"/>
        </patternFill>
      </fill>
    </dxf>
    <dxf>
      <fill>
        <patternFill>
          <bgColor rgb="FFFF66CC"/>
        </patternFill>
      </fill>
    </dxf>
    <dxf>
      <fill>
        <patternFill patternType="solid">
          <fgColor theme="0"/>
          <bgColor rgb="FF339966"/>
        </patternFill>
      </fill>
    </dxf>
    <dxf>
      <fill>
        <patternFill>
          <bgColor rgb="FFFFFF00"/>
        </patternFill>
      </fill>
    </dxf>
    <dxf>
      <fill>
        <patternFill>
          <bgColor rgb="FFFF7C80"/>
        </patternFill>
      </fill>
    </dxf>
    <dxf>
      <fill>
        <patternFill>
          <bgColor rgb="FFFF0000"/>
        </patternFill>
      </fill>
    </dxf>
    <dxf>
      <fill>
        <patternFill>
          <bgColor theme="5" tint="-0.24994659260841701"/>
        </patternFill>
      </fill>
    </dxf>
    <dxf>
      <fill>
        <patternFill>
          <bgColor rgb="FF92D050"/>
        </patternFill>
      </fill>
    </dxf>
    <dxf>
      <fill>
        <patternFill>
          <bgColor rgb="FFFF66CC"/>
        </patternFill>
      </fill>
    </dxf>
    <dxf>
      <fill>
        <patternFill patternType="solid">
          <fgColor theme="0"/>
          <bgColor rgb="FF339966"/>
        </patternFill>
      </fill>
    </dxf>
    <dxf>
      <fill>
        <patternFill>
          <bgColor rgb="FFFFFF00"/>
        </patternFill>
      </fill>
    </dxf>
    <dxf>
      <fill>
        <patternFill>
          <bgColor rgb="FFFF7C80"/>
        </patternFill>
      </fill>
    </dxf>
    <dxf>
      <fill>
        <patternFill>
          <bgColor rgb="FFFF0000"/>
        </patternFill>
      </fill>
    </dxf>
    <dxf>
      <fill>
        <patternFill>
          <bgColor theme="5" tint="-0.24994659260841701"/>
        </patternFill>
      </fill>
    </dxf>
    <dxf>
      <fill>
        <patternFill>
          <bgColor rgb="FF92D050"/>
        </patternFill>
      </fill>
    </dxf>
    <dxf>
      <fill>
        <patternFill>
          <bgColor rgb="FFFF99CC"/>
        </patternFill>
      </fill>
    </dxf>
    <dxf>
      <fill>
        <patternFill>
          <bgColor rgb="FFC0C0C0"/>
        </patternFill>
      </fill>
    </dxf>
    <dxf>
      <fill>
        <patternFill>
          <bgColor theme="6" tint="0.59996337778862885"/>
        </patternFill>
      </fill>
    </dxf>
    <dxf>
      <fill>
        <patternFill>
          <bgColor rgb="FFFFFF99"/>
        </patternFill>
      </fill>
    </dxf>
    <dxf>
      <fill>
        <patternFill>
          <bgColor theme="8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rgb="FF92D050"/>
        </patternFill>
      </fill>
    </dxf>
    <dxf>
      <fill>
        <patternFill>
          <bgColor rgb="FFFF66CC"/>
        </patternFill>
      </fill>
    </dxf>
    <dxf>
      <fill>
        <patternFill patternType="solid">
          <fgColor theme="0"/>
          <bgColor rgb="FF339966"/>
        </patternFill>
      </fill>
    </dxf>
    <dxf>
      <fill>
        <patternFill>
          <bgColor rgb="FFFFFF00"/>
        </patternFill>
      </fill>
    </dxf>
    <dxf>
      <fill>
        <patternFill>
          <bgColor rgb="FFFF7C80"/>
        </patternFill>
      </fill>
    </dxf>
    <dxf>
      <fill>
        <patternFill>
          <bgColor rgb="FFFF0000"/>
        </patternFill>
      </fill>
    </dxf>
    <dxf>
      <fill>
        <patternFill>
          <bgColor theme="5" tint="-0.24994659260841701"/>
        </patternFill>
      </fill>
    </dxf>
    <dxf>
      <fill>
        <patternFill>
          <bgColor rgb="FF92D050"/>
        </patternFill>
      </fill>
    </dxf>
    <dxf>
      <fill>
        <patternFill>
          <bgColor rgb="FFFF99CC"/>
        </patternFill>
      </fill>
    </dxf>
    <dxf>
      <fill>
        <patternFill>
          <bgColor rgb="FFC0C0C0"/>
        </patternFill>
      </fill>
    </dxf>
    <dxf>
      <fill>
        <patternFill>
          <bgColor theme="6" tint="0.59996337778862885"/>
        </patternFill>
      </fill>
    </dxf>
    <dxf>
      <fill>
        <patternFill>
          <bgColor rgb="FFFFFF99"/>
        </patternFill>
      </fill>
    </dxf>
    <dxf>
      <fill>
        <patternFill>
          <bgColor theme="8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rgb="FF92D050"/>
        </patternFill>
      </fill>
    </dxf>
    <dxf>
      <fill>
        <patternFill>
          <bgColor rgb="FFFF66CC"/>
        </patternFill>
      </fill>
    </dxf>
    <dxf>
      <fill>
        <patternFill patternType="solid">
          <fgColor theme="0"/>
          <bgColor rgb="FF339966"/>
        </patternFill>
      </fill>
    </dxf>
    <dxf>
      <fill>
        <patternFill>
          <bgColor rgb="FFFFFF00"/>
        </patternFill>
      </fill>
    </dxf>
    <dxf>
      <fill>
        <patternFill>
          <bgColor rgb="FFFF7C80"/>
        </patternFill>
      </fill>
    </dxf>
    <dxf>
      <fill>
        <patternFill>
          <bgColor rgb="FFFF0000"/>
        </patternFill>
      </fill>
    </dxf>
    <dxf>
      <fill>
        <patternFill>
          <bgColor theme="5" tint="-0.24994659260841701"/>
        </patternFill>
      </fill>
    </dxf>
    <dxf>
      <fill>
        <patternFill>
          <bgColor rgb="FF92D050"/>
        </patternFill>
      </fill>
    </dxf>
    <dxf>
      <fill>
        <patternFill>
          <bgColor rgb="FFFF66CC"/>
        </patternFill>
      </fill>
    </dxf>
    <dxf>
      <fill>
        <patternFill patternType="solid">
          <fgColor theme="0"/>
          <bgColor rgb="FF339966"/>
        </patternFill>
      </fill>
    </dxf>
    <dxf>
      <fill>
        <patternFill>
          <bgColor rgb="FFFFFF00"/>
        </patternFill>
      </fill>
    </dxf>
    <dxf>
      <fill>
        <patternFill>
          <bgColor rgb="FFFF7C80"/>
        </patternFill>
      </fill>
    </dxf>
    <dxf>
      <fill>
        <patternFill>
          <bgColor rgb="FFFF0000"/>
        </patternFill>
      </fill>
    </dxf>
    <dxf>
      <fill>
        <patternFill>
          <bgColor theme="5" tint="-0.24994659260841701"/>
        </patternFill>
      </fill>
    </dxf>
    <dxf>
      <fill>
        <patternFill>
          <bgColor rgb="FF92D050"/>
        </patternFill>
      </fill>
    </dxf>
    <dxf>
      <fill>
        <patternFill>
          <bgColor rgb="FFFF99CC"/>
        </patternFill>
      </fill>
    </dxf>
    <dxf>
      <fill>
        <patternFill>
          <bgColor rgb="FFC0C0C0"/>
        </patternFill>
      </fill>
    </dxf>
    <dxf>
      <fill>
        <patternFill>
          <bgColor theme="6" tint="0.59996337778862885"/>
        </patternFill>
      </fill>
    </dxf>
    <dxf>
      <fill>
        <patternFill>
          <bgColor rgb="FFFFFF99"/>
        </patternFill>
      </fill>
    </dxf>
    <dxf>
      <fill>
        <patternFill>
          <bgColor theme="8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rgb="FF92D050"/>
        </patternFill>
      </fill>
    </dxf>
    <dxf>
      <fill>
        <patternFill>
          <bgColor rgb="FFFF66CC"/>
        </patternFill>
      </fill>
    </dxf>
    <dxf>
      <fill>
        <patternFill patternType="solid">
          <fgColor theme="0"/>
          <bgColor rgb="FF339966"/>
        </patternFill>
      </fill>
    </dxf>
    <dxf>
      <fill>
        <patternFill>
          <bgColor rgb="FFFFFF00"/>
        </patternFill>
      </fill>
    </dxf>
    <dxf>
      <fill>
        <patternFill>
          <bgColor rgb="FFFF7C80"/>
        </patternFill>
      </fill>
    </dxf>
    <dxf>
      <fill>
        <patternFill>
          <bgColor rgb="FFFF0000"/>
        </patternFill>
      </fill>
    </dxf>
    <dxf>
      <fill>
        <patternFill>
          <bgColor theme="5" tint="-0.24994659260841701"/>
        </patternFill>
      </fill>
    </dxf>
    <dxf>
      <fill>
        <patternFill>
          <bgColor rgb="FF92D050"/>
        </patternFill>
      </fill>
    </dxf>
    <dxf>
      <fill>
        <patternFill>
          <bgColor rgb="FFFF99CC"/>
        </patternFill>
      </fill>
    </dxf>
    <dxf>
      <fill>
        <patternFill>
          <bgColor rgb="FFC0C0C0"/>
        </patternFill>
      </fill>
    </dxf>
    <dxf>
      <fill>
        <patternFill>
          <bgColor theme="6" tint="0.59996337778862885"/>
        </patternFill>
      </fill>
    </dxf>
    <dxf>
      <fill>
        <patternFill>
          <bgColor rgb="FFFFFF99"/>
        </patternFill>
      </fill>
    </dxf>
    <dxf>
      <fill>
        <patternFill>
          <bgColor theme="8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rgb="FF92D050"/>
        </patternFill>
      </fill>
    </dxf>
    <dxf>
      <fill>
        <patternFill>
          <bgColor rgb="FFFF66CC"/>
        </patternFill>
      </fill>
    </dxf>
    <dxf>
      <fill>
        <patternFill patternType="solid">
          <fgColor theme="0"/>
          <bgColor rgb="FF339966"/>
        </patternFill>
      </fill>
    </dxf>
    <dxf>
      <fill>
        <patternFill>
          <bgColor rgb="FFFFFF00"/>
        </patternFill>
      </fill>
    </dxf>
    <dxf>
      <fill>
        <patternFill>
          <bgColor rgb="FFFF7C80"/>
        </patternFill>
      </fill>
    </dxf>
    <dxf>
      <fill>
        <patternFill>
          <bgColor rgb="FFFF0000"/>
        </patternFill>
      </fill>
    </dxf>
    <dxf>
      <fill>
        <patternFill>
          <bgColor theme="5" tint="-0.24994659260841701"/>
        </patternFill>
      </fill>
    </dxf>
    <dxf>
      <fill>
        <patternFill>
          <bgColor rgb="FF92D050"/>
        </patternFill>
      </fill>
    </dxf>
    <dxf>
      <fill>
        <patternFill>
          <bgColor rgb="FFFF99CC"/>
        </patternFill>
      </fill>
    </dxf>
    <dxf>
      <fill>
        <patternFill>
          <bgColor rgb="FFC0C0C0"/>
        </patternFill>
      </fill>
    </dxf>
    <dxf>
      <fill>
        <patternFill>
          <bgColor theme="6" tint="0.59996337778862885"/>
        </patternFill>
      </fill>
    </dxf>
    <dxf>
      <fill>
        <patternFill>
          <bgColor rgb="FFFFFF99"/>
        </patternFill>
      </fill>
    </dxf>
    <dxf>
      <fill>
        <patternFill>
          <bgColor theme="8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rgb="FF92D050"/>
        </patternFill>
      </fill>
    </dxf>
    <dxf>
      <fill>
        <patternFill>
          <bgColor rgb="FFFF66CC"/>
        </patternFill>
      </fill>
    </dxf>
    <dxf>
      <fill>
        <patternFill patternType="solid">
          <fgColor theme="0"/>
          <bgColor rgb="FF339966"/>
        </patternFill>
      </fill>
    </dxf>
    <dxf>
      <fill>
        <patternFill>
          <bgColor rgb="FFFFFF00"/>
        </patternFill>
      </fill>
    </dxf>
    <dxf>
      <fill>
        <patternFill>
          <bgColor rgb="FFFF7C80"/>
        </patternFill>
      </fill>
    </dxf>
    <dxf>
      <fill>
        <patternFill>
          <bgColor rgb="FFFF0000"/>
        </patternFill>
      </fill>
    </dxf>
    <dxf>
      <fill>
        <patternFill>
          <bgColor theme="5" tint="-0.24994659260841701"/>
        </patternFill>
      </fill>
    </dxf>
    <dxf>
      <fill>
        <patternFill>
          <bgColor rgb="FF92D050"/>
        </patternFill>
      </fill>
    </dxf>
    <dxf>
      <fill>
        <patternFill>
          <bgColor rgb="FFFF66CC"/>
        </patternFill>
      </fill>
    </dxf>
    <dxf>
      <fill>
        <patternFill patternType="solid">
          <fgColor theme="0"/>
          <bgColor rgb="FF339966"/>
        </patternFill>
      </fill>
    </dxf>
    <dxf>
      <fill>
        <patternFill>
          <bgColor rgb="FFFFFF00"/>
        </patternFill>
      </fill>
    </dxf>
    <dxf>
      <fill>
        <patternFill>
          <bgColor rgb="FFFF7C80"/>
        </patternFill>
      </fill>
    </dxf>
    <dxf>
      <fill>
        <patternFill>
          <bgColor rgb="FFFF0000"/>
        </patternFill>
      </fill>
    </dxf>
    <dxf>
      <fill>
        <patternFill>
          <bgColor theme="5" tint="-0.24994659260841701"/>
        </patternFill>
      </fill>
    </dxf>
    <dxf>
      <fill>
        <patternFill>
          <bgColor rgb="FF92D050"/>
        </patternFill>
      </fill>
    </dxf>
    <dxf>
      <fill>
        <patternFill>
          <bgColor rgb="FFFF66CC"/>
        </patternFill>
      </fill>
    </dxf>
    <dxf>
      <fill>
        <patternFill patternType="solid">
          <fgColor theme="0"/>
          <bgColor rgb="FF339966"/>
        </patternFill>
      </fill>
    </dxf>
    <dxf>
      <fill>
        <patternFill>
          <bgColor rgb="FFFFFF00"/>
        </patternFill>
      </fill>
    </dxf>
    <dxf>
      <fill>
        <patternFill>
          <bgColor rgb="FFFF7C80"/>
        </patternFill>
      </fill>
    </dxf>
    <dxf>
      <fill>
        <patternFill>
          <bgColor rgb="FFFF0000"/>
        </patternFill>
      </fill>
    </dxf>
    <dxf>
      <fill>
        <patternFill>
          <bgColor theme="5" tint="-0.24994659260841701"/>
        </patternFill>
      </fill>
    </dxf>
    <dxf>
      <fill>
        <patternFill>
          <bgColor rgb="FF92D050"/>
        </patternFill>
      </fill>
    </dxf>
    <dxf>
      <fill>
        <patternFill>
          <bgColor rgb="FFFF99CC"/>
        </patternFill>
      </fill>
    </dxf>
    <dxf>
      <fill>
        <patternFill>
          <bgColor rgb="FFC0C0C0"/>
        </patternFill>
      </fill>
    </dxf>
    <dxf>
      <fill>
        <patternFill>
          <bgColor theme="6" tint="0.59996337778862885"/>
        </patternFill>
      </fill>
    </dxf>
    <dxf>
      <fill>
        <patternFill>
          <bgColor rgb="FFFFFF99"/>
        </patternFill>
      </fill>
    </dxf>
    <dxf>
      <fill>
        <patternFill>
          <bgColor theme="8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rgb="FF92D050"/>
        </patternFill>
      </fill>
    </dxf>
    <dxf>
      <fill>
        <patternFill>
          <bgColor rgb="FFFF66CC"/>
        </patternFill>
      </fill>
    </dxf>
    <dxf>
      <fill>
        <patternFill patternType="solid">
          <fgColor theme="0"/>
          <bgColor rgb="FF339966"/>
        </patternFill>
      </fill>
    </dxf>
    <dxf>
      <fill>
        <patternFill>
          <bgColor rgb="FFFFFF00"/>
        </patternFill>
      </fill>
    </dxf>
    <dxf>
      <fill>
        <patternFill>
          <bgColor rgb="FFFF7C80"/>
        </patternFill>
      </fill>
    </dxf>
    <dxf>
      <fill>
        <patternFill>
          <bgColor rgb="FFFF0000"/>
        </patternFill>
      </fill>
    </dxf>
    <dxf>
      <fill>
        <patternFill>
          <bgColor theme="5" tint="-0.24994659260841701"/>
        </patternFill>
      </fill>
    </dxf>
    <dxf>
      <fill>
        <patternFill>
          <bgColor rgb="FF92D050"/>
        </patternFill>
      </fill>
    </dxf>
    <dxf>
      <fill>
        <patternFill>
          <bgColor rgb="FFFF99CC"/>
        </patternFill>
      </fill>
    </dxf>
    <dxf>
      <fill>
        <patternFill>
          <bgColor rgb="FFC0C0C0"/>
        </patternFill>
      </fill>
    </dxf>
    <dxf>
      <fill>
        <patternFill>
          <bgColor theme="6" tint="0.59996337778862885"/>
        </patternFill>
      </fill>
    </dxf>
    <dxf>
      <fill>
        <patternFill>
          <bgColor rgb="FFFFFF99"/>
        </patternFill>
      </fill>
    </dxf>
    <dxf>
      <fill>
        <patternFill>
          <bgColor theme="8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rgb="FF92D050"/>
        </patternFill>
      </fill>
    </dxf>
    <dxf>
      <fill>
        <patternFill>
          <bgColor rgb="FFFF66CC"/>
        </patternFill>
      </fill>
    </dxf>
    <dxf>
      <fill>
        <patternFill patternType="solid">
          <fgColor theme="0"/>
          <bgColor rgb="FF339966"/>
        </patternFill>
      </fill>
    </dxf>
    <dxf>
      <fill>
        <patternFill>
          <bgColor rgb="FFFFFF00"/>
        </patternFill>
      </fill>
    </dxf>
    <dxf>
      <fill>
        <patternFill>
          <bgColor rgb="FFFF7C80"/>
        </patternFill>
      </fill>
    </dxf>
    <dxf>
      <fill>
        <patternFill>
          <bgColor rgb="FFFF0000"/>
        </patternFill>
      </fill>
    </dxf>
    <dxf>
      <fill>
        <patternFill>
          <bgColor theme="5" tint="-0.24994659260841701"/>
        </patternFill>
      </fill>
    </dxf>
    <dxf>
      <fill>
        <patternFill>
          <bgColor rgb="FF92D050"/>
        </patternFill>
      </fill>
    </dxf>
    <dxf>
      <fill>
        <patternFill>
          <bgColor rgb="FFFF99CC"/>
        </patternFill>
      </fill>
    </dxf>
    <dxf>
      <fill>
        <patternFill>
          <bgColor rgb="FFC0C0C0"/>
        </patternFill>
      </fill>
    </dxf>
    <dxf>
      <fill>
        <patternFill>
          <bgColor theme="6" tint="0.59996337778862885"/>
        </patternFill>
      </fill>
    </dxf>
    <dxf>
      <fill>
        <patternFill>
          <bgColor rgb="FFFFFF99"/>
        </patternFill>
      </fill>
    </dxf>
    <dxf>
      <fill>
        <patternFill>
          <bgColor theme="8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rgb="FF92D050"/>
        </patternFill>
      </fill>
    </dxf>
    <dxf>
      <fill>
        <patternFill>
          <bgColor rgb="FFFF66CC"/>
        </patternFill>
      </fill>
    </dxf>
    <dxf>
      <fill>
        <patternFill patternType="solid">
          <fgColor theme="0"/>
          <bgColor rgb="FF339966"/>
        </patternFill>
      </fill>
    </dxf>
    <dxf>
      <fill>
        <patternFill>
          <bgColor rgb="FFFFFF00"/>
        </patternFill>
      </fill>
    </dxf>
    <dxf>
      <fill>
        <patternFill>
          <bgColor rgb="FFFF7C80"/>
        </patternFill>
      </fill>
    </dxf>
    <dxf>
      <fill>
        <patternFill>
          <bgColor rgb="FFFF0000"/>
        </patternFill>
      </fill>
    </dxf>
    <dxf>
      <fill>
        <patternFill>
          <bgColor theme="5" tint="-0.24994659260841701"/>
        </patternFill>
      </fill>
    </dxf>
    <dxf>
      <fill>
        <patternFill>
          <bgColor rgb="FF92D050"/>
        </patternFill>
      </fill>
    </dxf>
    <dxf>
      <fill>
        <patternFill>
          <bgColor rgb="FFFF99CC"/>
        </patternFill>
      </fill>
    </dxf>
    <dxf>
      <fill>
        <patternFill>
          <bgColor rgb="FFC0C0C0"/>
        </patternFill>
      </fill>
    </dxf>
    <dxf>
      <fill>
        <patternFill>
          <bgColor theme="6" tint="0.59996337778862885"/>
        </patternFill>
      </fill>
    </dxf>
    <dxf>
      <fill>
        <patternFill>
          <bgColor rgb="FFFFFF99"/>
        </patternFill>
      </fill>
    </dxf>
    <dxf>
      <fill>
        <patternFill>
          <bgColor theme="8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rgb="FF92D050"/>
        </patternFill>
      </fill>
    </dxf>
    <dxf>
      <fill>
        <patternFill>
          <bgColor rgb="FFFF66CC"/>
        </patternFill>
      </fill>
    </dxf>
    <dxf>
      <fill>
        <patternFill patternType="solid">
          <fgColor theme="0"/>
          <bgColor rgb="FF339966"/>
        </patternFill>
      </fill>
    </dxf>
    <dxf>
      <fill>
        <patternFill>
          <bgColor rgb="FFFFFF00"/>
        </patternFill>
      </fill>
    </dxf>
    <dxf>
      <fill>
        <patternFill>
          <bgColor rgb="FFFF7C80"/>
        </patternFill>
      </fill>
    </dxf>
    <dxf>
      <fill>
        <patternFill>
          <bgColor rgb="FFFF0000"/>
        </patternFill>
      </fill>
    </dxf>
    <dxf>
      <fill>
        <patternFill>
          <bgColor theme="5" tint="-0.24994659260841701"/>
        </patternFill>
      </fill>
    </dxf>
    <dxf>
      <fill>
        <patternFill>
          <bgColor rgb="FF92D050"/>
        </patternFill>
      </fill>
    </dxf>
    <dxf>
      <fill>
        <patternFill>
          <bgColor rgb="FFFF99CC"/>
        </patternFill>
      </fill>
    </dxf>
    <dxf>
      <fill>
        <patternFill>
          <bgColor rgb="FFC0C0C0"/>
        </patternFill>
      </fill>
    </dxf>
    <dxf>
      <fill>
        <patternFill>
          <bgColor theme="6" tint="0.59996337778862885"/>
        </patternFill>
      </fill>
    </dxf>
    <dxf>
      <fill>
        <patternFill>
          <bgColor rgb="FFFFFF99"/>
        </patternFill>
      </fill>
    </dxf>
    <dxf>
      <fill>
        <patternFill>
          <bgColor theme="8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rgb="FF92D050"/>
        </patternFill>
      </fill>
    </dxf>
    <dxf>
      <fill>
        <patternFill>
          <bgColor rgb="FFFF66CC"/>
        </patternFill>
      </fill>
    </dxf>
    <dxf>
      <fill>
        <patternFill patternType="solid">
          <fgColor theme="0"/>
          <bgColor rgb="FF339966"/>
        </patternFill>
      </fill>
    </dxf>
    <dxf>
      <fill>
        <patternFill>
          <bgColor rgb="FFFFFF00"/>
        </patternFill>
      </fill>
    </dxf>
    <dxf>
      <fill>
        <patternFill>
          <bgColor rgb="FFFF7C80"/>
        </patternFill>
      </fill>
    </dxf>
    <dxf>
      <fill>
        <patternFill>
          <bgColor rgb="FFFF0000"/>
        </patternFill>
      </fill>
    </dxf>
    <dxf>
      <fill>
        <patternFill>
          <bgColor theme="5" tint="-0.24994659260841701"/>
        </patternFill>
      </fill>
    </dxf>
    <dxf>
      <fill>
        <patternFill>
          <bgColor rgb="FF92D050"/>
        </patternFill>
      </fill>
    </dxf>
    <dxf>
      <fill>
        <patternFill>
          <bgColor rgb="FFFF66CC"/>
        </patternFill>
      </fill>
    </dxf>
    <dxf>
      <fill>
        <patternFill patternType="solid">
          <fgColor theme="0"/>
          <bgColor rgb="FF339966"/>
        </patternFill>
      </fill>
    </dxf>
    <dxf>
      <fill>
        <patternFill>
          <bgColor rgb="FFFFFF00"/>
        </patternFill>
      </fill>
    </dxf>
    <dxf>
      <fill>
        <patternFill>
          <bgColor rgb="FFFF7C80"/>
        </patternFill>
      </fill>
    </dxf>
    <dxf>
      <fill>
        <patternFill>
          <bgColor rgb="FFFF0000"/>
        </patternFill>
      </fill>
    </dxf>
    <dxf>
      <fill>
        <patternFill>
          <bgColor theme="5" tint="-0.24994659260841701"/>
        </patternFill>
      </fill>
    </dxf>
    <dxf>
      <fill>
        <patternFill>
          <bgColor rgb="FF92D050"/>
        </patternFill>
      </fill>
    </dxf>
    <dxf>
      <fill>
        <patternFill>
          <bgColor rgb="FFFF66CC"/>
        </patternFill>
      </fill>
    </dxf>
    <dxf>
      <fill>
        <patternFill patternType="solid">
          <fgColor theme="0"/>
          <bgColor rgb="FF339966"/>
        </patternFill>
      </fill>
    </dxf>
    <dxf>
      <fill>
        <patternFill>
          <bgColor rgb="FFFFFF00"/>
        </patternFill>
      </fill>
    </dxf>
    <dxf>
      <fill>
        <patternFill>
          <bgColor rgb="FFFF7C80"/>
        </patternFill>
      </fill>
    </dxf>
    <dxf>
      <fill>
        <patternFill>
          <bgColor rgb="FFFF0000"/>
        </patternFill>
      </fill>
    </dxf>
    <dxf>
      <fill>
        <patternFill>
          <bgColor theme="5" tint="-0.24994659260841701"/>
        </patternFill>
      </fill>
    </dxf>
    <dxf>
      <fill>
        <patternFill>
          <bgColor rgb="FF92D050"/>
        </patternFill>
      </fill>
    </dxf>
    <dxf>
      <fill>
        <patternFill>
          <bgColor rgb="FFFF99CC"/>
        </patternFill>
      </fill>
    </dxf>
    <dxf>
      <fill>
        <patternFill>
          <bgColor rgb="FFC0C0C0"/>
        </patternFill>
      </fill>
    </dxf>
    <dxf>
      <fill>
        <patternFill>
          <bgColor theme="6" tint="0.59996337778862885"/>
        </patternFill>
      </fill>
    </dxf>
    <dxf>
      <fill>
        <patternFill>
          <bgColor rgb="FFFFFF99"/>
        </patternFill>
      </fill>
    </dxf>
    <dxf>
      <fill>
        <patternFill>
          <bgColor theme="8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rgb="FF92D050"/>
        </patternFill>
      </fill>
    </dxf>
    <dxf>
      <fill>
        <patternFill>
          <bgColor rgb="FFFF66CC"/>
        </patternFill>
      </fill>
    </dxf>
    <dxf>
      <fill>
        <patternFill patternType="solid">
          <fgColor theme="0"/>
          <bgColor rgb="FF339966"/>
        </patternFill>
      </fill>
    </dxf>
    <dxf>
      <fill>
        <patternFill>
          <bgColor rgb="FFFFFF00"/>
        </patternFill>
      </fill>
    </dxf>
    <dxf>
      <fill>
        <patternFill>
          <bgColor rgb="FFFF7C80"/>
        </patternFill>
      </fill>
    </dxf>
    <dxf>
      <fill>
        <patternFill>
          <bgColor rgb="FFFF0000"/>
        </patternFill>
      </fill>
    </dxf>
    <dxf>
      <fill>
        <patternFill>
          <bgColor theme="5" tint="-0.24994659260841701"/>
        </patternFill>
      </fill>
    </dxf>
    <dxf>
      <fill>
        <patternFill>
          <bgColor rgb="FF92D050"/>
        </patternFill>
      </fill>
    </dxf>
    <dxf>
      <fill>
        <patternFill>
          <bgColor rgb="FFFF99CC"/>
        </patternFill>
      </fill>
    </dxf>
    <dxf>
      <fill>
        <patternFill>
          <bgColor rgb="FFC0C0C0"/>
        </patternFill>
      </fill>
    </dxf>
    <dxf>
      <fill>
        <patternFill>
          <bgColor theme="6" tint="0.59996337778862885"/>
        </patternFill>
      </fill>
    </dxf>
    <dxf>
      <fill>
        <patternFill>
          <bgColor rgb="FFFFFF99"/>
        </patternFill>
      </fill>
    </dxf>
    <dxf>
      <fill>
        <patternFill>
          <bgColor theme="8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rgb="FF92D050"/>
        </patternFill>
      </fill>
    </dxf>
    <dxf>
      <fill>
        <patternFill>
          <bgColor rgb="FFFF66CC"/>
        </patternFill>
      </fill>
    </dxf>
    <dxf>
      <fill>
        <patternFill patternType="solid">
          <fgColor theme="0"/>
          <bgColor rgb="FF339966"/>
        </patternFill>
      </fill>
    </dxf>
    <dxf>
      <fill>
        <patternFill>
          <bgColor rgb="FFFFFF00"/>
        </patternFill>
      </fill>
    </dxf>
    <dxf>
      <fill>
        <patternFill>
          <bgColor rgb="FFFF7C80"/>
        </patternFill>
      </fill>
    </dxf>
    <dxf>
      <fill>
        <patternFill>
          <bgColor rgb="FFFF0000"/>
        </patternFill>
      </fill>
    </dxf>
    <dxf>
      <fill>
        <patternFill>
          <bgColor theme="5" tint="-0.24994659260841701"/>
        </patternFill>
      </fill>
    </dxf>
    <dxf>
      <fill>
        <patternFill>
          <bgColor rgb="FF92D050"/>
        </patternFill>
      </fill>
    </dxf>
    <dxf>
      <fill>
        <patternFill>
          <bgColor rgb="FFFF99CC"/>
        </patternFill>
      </fill>
    </dxf>
    <dxf>
      <fill>
        <patternFill>
          <bgColor rgb="FFC0C0C0"/>
        </patternFill>
      </fill>
    </dxf>
    <dxf>
      <fill>
        <patternFill>
          <bgColor theme="6" tint="0.59996337778862885"/>
        </patternFill>
      </fill>
    </dxf>
    <dxf>
      <fill>
        <patternFill>
          <bgColor rgb="FFFFFF99"/>
        </patternFill>
      </fill>
    </dxf>
    <dxf>
      <fill>
        <patternFill>
          <bgColor theme="8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rgb="FF92D050"/>
        </patternFill>
      </fill>
    </dxf>
    <dxf>
      <fill>
        <patternFill>
          <bgColor rgb="FFFF66CC"/>
        </patternFill>
      </fill>
    </dxf>
    <dxf>
      <fill>
        <patternFill patternType="solid">
          <fgColor theme="0"/>
          <bgColor rgb="FF339966"/>
        </patternFill>
      </fill>
    </dxf>
    <dxf>
      <fill>
        <patternFill>
          <bgColor rgb="FFFFFF00"/>
        </patternFill>
      </fill>
    </dxf>
    <dxf>
      <fill>
        <patternFill>
          <bgColor rgb="FFFF7C80"/>
        </patternFill>
      </fill>
    </dxf>
    <dxf>
      <fill>
        <patternFill>
          <bgColor rgb="FFFF0000"/>
        </patternFill>
      </fill>
    </dxf>
    <dxf>
      <fill>
        <patternFill>
          <bgColor theme="5" tint="-0.24994659260841701"/>
        </patternFill>
      </fill>
    </dxf>
    <dxf>
      <fill>
        <patternFill>
          <bgColor rgb="FF92D050"/>
        </patternFill>
      </fill>
    </dxf>
    <dxf>
      <fill>
        <patternFill>
          <bgColor rgb="FFFF99CC"/>
        </patternFill>
      </fill>
    </dxf>
    <dxf>
      <fill>
        <patternFill>
          <bgColor rgb="FFC0C0C0"/>
        </patternFill>
      </fill>
    </dxf>
    <dxf>
      <fill>
        <patternFill>
          <bgColor theme="6" tint="0.59996337778862885"/>
        </patternFill>
      </fill>
    </dxf>
    <dxf>
      <fill>
        <patternFill>
          <bgColor rgb="FFFFFF99"/>
        </patternFill>
      </fill>
    </dxf>
    <dxf>
      <fill>
        <patternFill>
          <bgColor theme="8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rgb="FF92D050"/>
        </patternFill>
      </fill>
    </dxf>
    <dxf>
      <fill>
        <patternFill>
          <bgColor rgb="FFFF66CC"/>
        </patternFill>
      </fill>
    </dxf>
    <dxf>
      <fill>
        <patternFill patternType="solid">
          <fgColor theme="0"/>
          <bgColor rgb="FF339966"/>
        </patternFill>
      </fill>
    </dxf>
    <dxf>
      <fill>
        <patternFill>
          <bgColor rgb="FFFFFF00"/>
        </patternFill>
      </fill>
    </dxf>
    <dxf>
      <fill>
        <patternFill>
          <bgColor rgb="FFFF7C80"/>
        </patternFill>
      </fill>
    </dxf>
    <dxf>
      <fill>
        <patternFill>
          <bgColor rgb="FFFF0000"/>
        </patternFill>
      </fill>
    </dxf>
    <dxf>
      <fill>
        <patternFill>
          <bgColor theme="5" tint="-0.24994659260841701"/>
        </patternFill>
      </fill>
    </dxf>
    <dxf>
      <fill>
        <patternFill>
          <bgColor rgb="FF92D050"/>
        </patternFill>
      </fill>
    </dxf>
    <dxf>
      <fill>
        <patternFill>
          <bgColor rgb="FFFF99CC"/>
        </patternFill>
      </fill>
    </dxf>
    <dxf>
      <fill>
        <patternFill>
          <bgColor rgb="FFC0C0C0"/>
        </patternFill>
      </fill>
    </dxf>
    <dxf>
      <fill>
        <patternFill>
          <bgColor theme="6" tint="0.59996337778862885"/>
        </patternFill>
      </fill>
    </dxf>
    <dxf>
      <fill>
        <patternFill>
          <bgColor rgb="FFFFFF99"/>
        </patternFill>
      </fill>
    </dxf>
    <dxf>
      <fill>
        <patternFill>
          <bgColor theme="8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rgb="FF92D050"/>
        </patternFill>
      </fill>
    </dxf>
    <dxf>
      <fill>
        <patternFill>
          <bgColor rgb="FFFF66CC"/>
        </patternFill>
      </fill>
    </dxf>
    <dxf>
      <fill>
        <patternFill patternType="solid">
          <fgColor theme="0"/>
          <bgColor rgb="FF339966"/>
        </patternFill>
      </fill>
    </dxf>
    <dxf>
      <fill>
        <patternFill>
          <bgColor rgb="FFFFFF00"/>
        </patternFill>
      </fill>
    </dxf>
    <dxf>
      <fill>
        <patternFill>
          <bgColor rgb="FFFF7C80"/>
        </patternFill>
      </fill>
    </dxf>
    <dxf>
      <fill>
        <patternFill>
          <bgColor rgb="FFFF0000"/>
        </patternFill>
      </fill>
    </dxf>
    <dxf>
      <fill>
        <patternFill>
          <bgColor theme="5" tint="-0.24994659260841701"/>
        </patternFill>
      </fill>
    </dxf>
    <dxf>
      <fill>
        <patternFill>
          <bgColor rgb="FF92D050"/>
        </patternFill>
      </fill>
    </dxf>
    <dxf>
      <fill>
        <patternFill>
          <bgColor rgb="FFFF66CC"/>
        </patternFill>
      </fill>
    </dxf>
    <dxf>
      <fill>
        <patternFill patternType="solid">
          <fgColor theme="0"/>
          <bgColor rgb="FF339966"/>
        </patternFill>
      </fill>
    </dxf>
    <dxf>
      <fill>
        <patternFill>
          <bgColor rgb="FFFFFF00"/>
        </patternFill>
      </fill>
    </dxf>
    <dxf>
      <fill>
        <patternFill>
          <bgColor rgb="FFFF7C80"/>
        </patternFill>
      </fill>
    </dxf>
    <dxf>
      <fill>
        <patternFill>
          <bgColor rgb="FFFF0000"/>
        </patternFill>
      </fill>
    </dxf>
    <dxf>
      <fill>
        <patternFill>
          <bgColor theme="5" tint="-0.24994659260841701"/>
        </patternFill>
      </fill>
    </dxf>
    <dxf>
      <fill>
        <patternFill>
          <bgColor rgb="FF92D050"/>
        </patternFill>
      </fill>
    </dxf>
    <dxf>
      <fill>
        <patternFill>
          <bgColor rgb="FFFF66CC"/>
        </patternFill>
      </fill>
    </dxf>
    <dxf>
      <fill>
        <patternFill patternType="solid">
          <fgColor theme="0"/>
          <bgColor rgb="FF339966"/>
        </patternFill>
      </fill>
    </dxf>
    <dxf>
      <fill>
        <patternFill>
          <bgColor rgb="FFFFFF00"/>
        </patternFill>
      </fill>
    </dxf>
    <dxf>
      <fill>
        <patternFill>
          <bgColor rgb="FFFF7C80"/>
        </patternFill>
      </fill>
    </dxf>
    <dxf>
      <fill>
        <patternFill>
          <bgColor rgb="FFFF0000"/>
        </patternFill>
      </fill>
    </dxf>
    <dxf>
      <fill>
        <patternFill>
          <bgColor theme="5" tint="-0.24994659260841701"/>
        </patternFill>
      </fill>
    </dxf>
    <dxf>
      <fill>
        <patternFill>
          <bgColor rgb="FF92D050"/>
        </patternFill>
      </fill>
    </dxf>
    <dxf>
      <fill>
        <patternFill>
          <bgColor rgb="FFFF99CC"/>
        </patternFill>
      </fill>
    </dxf>
    <dxf>
      <fill>
        <patternFill>
          <bgColor rgb="FFC0C0C0"/>
        </patternFill>
      </fill>
    </dxf>
    <dxf>
      <fill>
        <patternFill>
          <bgColor theme="6" tint="0.59996337778862885"/>
        </patternFill>
      </fill>
    </dxf>
    <dxf>
      <fill>
        <patternFill>
          <bgColor rgb="FFFFFF99"/>
        </patternFill>
      </fill>
    </dxf>
    <dxf>
      <fill>
        <patternFill>
          <bgColor theme="8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rgb="FF92D050"/>
        </patternFill>
      </fill>
    </dxf>
    <dxf>
      <fill>
        <patternFill>
          <bgColor rgb="FFFF66CC"/>
        </patternFill>
      </fill>
    </dxf>
    <dxf>
      <fill>
        <patternFill patternType="solid">
          <fgColor theme="0"/>
          <bgColor rgb="FF339966"/>
        </patternFill>
      </fill>
    </dxf>
    <dxf>
      <fill>
        <patternFill>
          <bgColor rgb="FFFFFF00"/>
        </patternFill>
      </fill>
    </dxf>
    <dxf>
      <fill>
        <patternFill>
          <bgColor rgb="FFFF7C80"/>
        </patternFill>
      </fill>
    </dxf>
    <dxf>
      <fill>
        <patternFill>
          <bgColor rgb="FFFF0000"/>
        </patternFill>
      </fill>
    </dxf>
    <dxf>
      <fill>
        <patternFill>
          <bgColor theme="5" tint="-0.24994659260841701"/>
        </patternFill>
      </fill>
    </dxf>
    <dxf>
      <fill>
        <patternFill>
          <bgColor rgb="FF92D050"/>
        </patternFill>
      </fill>
    </dxf>
    <dxf>
      <fill>
        <patternFill>
          <bgColor rgb="FFFF99CC"/>
        </patternFill>
      </fill>
    </dxf>
    <dxf>
      <fill>
        <patternFill>
          <bgColor rgb="FFC0C0C0"/>
        </patternFill>
      </fill>
    </dxf>
    <dxf>
      <fill>
        <patternFill>
          <bgColor theme="6" tint="0.59996337778862885"/>
        </patternFill>
      </fill>
    </dxf>
    <dxf>
      <fill>
        <patternFill>
          <bgColor rgb="FFFFFF99"/>
        </patternFill>
      </fill>
    </dxf>
    <dxf>
      <fill>
        <patternFill>
          <bgColor theme="8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rgb="FF92D050"/>
        </patternFill>
      </fill>
    </dxf>
    <dxf>
      <fill>
        <patternFill>
          <bgColor rgb="FFFF66CC"/>
        </patternFill>
      </fill>
    </dxf>
    <dxf>
      <fill>
        <patternFill patternType="solid">
          <fgColor theme="0"/>
          <bgColor rgb="FF339966"/>
        </patternFill>
      </fill>
    </dxf>
    <dxf>
      <fill>
        <patternFill>
          <bgColor rgb="FFFFFF00"/>
        </patternFill>
      </fill>
    </dxf>
    <dxf>
      <fill>
        <patternFill>
          <bgColor rgb="FFFF7C80"/>
        </patternFill>
      </fill>
    </dxf>
    <dxf>
      <fill>
        <patternFill>
          <bgColor rgb="FFFF0000"/>
        </patternFill>
      </fill>
    </dxf>
    <dxf>
      <fill>
        <patternFill>
          <bgColor theme="5" tint="-0.24994659260841701"/>
        </patternFill>
      </fill>
    </dxf>
    <dxf>
      <fill>
        <patternFill>
          <bgColor rgb="FF92D050"/>
        </patternFill>
      </fill>
    </dxf>
    <dxf>
      <fill>
        <patternFill>
          <bgColor rgb="FFFF99CC"/>
        </patternFill>
      </fill>
    </dxf>
    <dxf>
      <fill>
        <patternFill>
          <bgColor rgb="FFC0C0C0"/>
        </patternFill>
      </fill>
    </dxf>
    <dxf>
      <fill>
        <patternFill>
          <bgColor theme="6" tint="0.59996337778862885"/>
        </patternFill>
      </fill>
    </dxf>
    <dxf>
      <fill>
        <patternFill>
          <bgColor rgb="FFFFFF99"/>
        </patternFill>
      </fill>
    </dxf>
    <dxf>
      <fill>
        <patternFill>
          <bgColor theme="8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rgb="FF92D050"/>
        </patternFill>
      </fill>
    </dxf>
    <dxf>
      <fill>
        <patternFill>
          <bgColor rgb="FFFF66CC"/>
        </patternFill>
      </fill>
    </dxf>
    <dxf>
      <fill>
        <patternFill patternType="solid">
          <fgColor theme="0"/>
          <bgColor rgb="FF339966"/>
        </patternFill>
      </fill>
    </dxf>
    <dxf>
      <fill>
        <patternFill>
          <bgColor rgb="FFFFFF00"/>
        </patternFill>
      </fill>
    </dxf>
    <dxf>
      <fill>
        <patternFill>
          <bgColor rgb="FFFF7C80"/>
        </patternFill>
      </fill>
    </dxf>
    <dxf>
      <fill>
        <patternFill>
          <bgColor rgb="FFFF0000"/>
        </patternFill>
      </fill>
    </dxf>
    <dxf>
      <fill>
        <patternFill>
          <bgColor theme="5" tint="-0.24994659260841701"/>
        </patternFill>
      </fill>
    </dxf>
    <dxf>
      <fill>
        <patternFill>
          <bgColor rgb="FF92D050"/>
        </patternFill>
      </fill>
    </dxf>
    <dxf>
      <fill>
        <patternFill>
          <bgColor rgb="FFFF99CC"/>
        </patternFill>
      </fill>
    </dxf>
    <dxf>
      <fill>
        <patternFill>
          <bgColor rgb="FFC0C0C0"/>
        </patternFill>
      </fill>
    </dxf>
    <dxf>
      <fill>
        <patternFill>
          <bgColor theme="6" tint="0.59996337778862885"/>
        </patternFill>
      </fill>
    </dxf>
    <dxf>
      <fill>
        <patternFill>
          <bgColor rgb="FFFFFF99"/>
        </patternFill>
      </fill>
    </dxf>
    <dxf>
      <fill>
        <patternFill>
          <bgColor theme="8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rgb="FF92D050"/>
        </patternFill>
      </fill>
    </dxf>
    <dxf>
      <fill>
        <patternFill>
          <bgColor rgb="FFFF66CC"/>
        </patternFill>
      </fill>
    </dxf>
    <dxf>
      <fill>
        <patternFill patternType="solid">
          <fgColor theme="0"/>
          <bgColor rgb="FF339966"/>
        </patternFill>
      </fill>
    </dxf>
    <dxf>
      <fill>
        <patternFill>
          <bgColor rgb="FFFFFF00"/>
        </patternFill>
      </fill>
    </dxf>
    <dxf>
      <fill>
        <patternFill>
          <bgColor rgb="FFFF7C80"/>
        </patternFill>
      </fill>
    </dxf>
    <dxf>
      <fill>
        <patternFill>
          <bgColor rgb="FFFF0000"/>
        </patternFill>
      </fill>
    </dxf>
    <dxf>
      <fill>
        <patternFill>
          <bgColor theme="5" tint="-0.24994659260841701"/>
        </patternFill>
      </fill>
    </dxf>
    <dxf>
      <fill>
        <patternFill>
          <bgColor rgb="FF92D050"/>
        </patternFill>
      </fill>
    </dxf>
    <dxf>
      <fill>
        <patternFill>
          <bgColor rgb="FFFF99CC"/>
        </patternFill>
      </fill>
    </dxf>
    <dxf>
      <fill>
        <patternFill>
          <bgColor rgb="FFC0C0C0"/>
        </patternFill>
      </fill>
    </dxf>
    <dxf>
      <fill>
        <patternFill>
          <bgColor theme="6" tint="0.59996337778862885"/>
        </patternFill>
      </fill>
    </dxf>
    <dxf>
      <fill>
        <patternFill>
          <bgColor rgb="FFFFFF99"/>
        </patternFill>
      </fill>
    </dxf>
    <dxf>
      <fill>
        <patternFill>
          <bgColor theme="8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rgb="FF92D050"/>
        </patternFill>
      </fill>
    </dxf>
    <dxf>
      <fill>
        <patternFill>
          <bgColor rgb="FFFF66CC"/>
        </patternFill>
      </fill>
    </dxf>
    <dxf>
      <fill>
        <patternFill patternType="solid">
          <fgColor theme="0"/>
          <bgColor rgb="FF339966"/>
        </patternFill>
      </fill>
    </dxf>
    <dxf>
      <fill>
        <patternFill>
          <bgColor rgb="FFFFFF00"/>
        </patternFill>
      </fill>
    </dxf>
    <dxf>
      <fill>
        <patternFill>
          <bgColor rgb="FFFF7C80"/>
        </patternFill>
      </fill>
    </dxf>
    <dxf>
      <fill>
        <patternFill>
          <bgColor rgb="FFFF0000"/>
        </patternFill>
      </fill>
    </dxf>
    <dxf>
      <fill>
        <patternFill>
          <bgColor theme="5" tint="-0.24994659260841701"/>
        </patternFill>
      </fill>
    </dxf>
    <dxf>
      <fill>
        <patternFill>
          <bgColor rgb="FF92D050"/>
        </patternFill>
      </fill>
    </dxf>
    <dxf>
      <fill>
        <patternFill>
          <bgColor rgb="FFFF66CC"/>
        </patternFill>
      </fill>
    </dxf>
    <dxf>
      <fill>
        <patternFill patternType="solid">
          <fgColor theme="0"/>
          <bgColor rgb="FF339966"/>
        </patternFill>
      </fill>
    </dxf>
    <dxf>
      <fill>
        <patternFill>
          <bgColor rgb="FFFFFF00"/>
        </patternFill>
      </fill>
    </dxf>
    <dxf>
      <fill>
        <patternFill>
          <bgColor rgb="FFFF7C80"/>
        </patternFill>
      </fill>
    </dxf>
    <dxf>
      <fill>
        <patternFill>
          <bgColor rgb="FFFF0000"/>
        </patternFill>
      </fill>
    </dxf>
    <dxf>
      <fill>
        <patternFill>
          <bgColor theme="5" tint="-0.24994659260841701"/>
        </patternFill>
      </fill>
    </dxf>
    <dxf>
      <fill>
        <patternFill>
          <bgColor rgb="FF92D050"/>
        </patternFill>
      </fill>
    </dxf>
    <dxf>
      <fill>
        <patternFill>
          <bgColor rgb="FFFF66CC"/>
        </patternFill>
      </fill>
    </dxf>
    <dxf>
      <fill>
        <patternFill patternType="solid">
          <fgColor theme="0"/>
          <bgColor rgb="FF339966"/>
        </patternFill>
      </fill>
    </dxf>
    <dxf>
      <fill>
        <patternFill>
          <bgColor rgb="FFFFFF00"/>
        </patternFill>
      </fill>
    </dxf>
    <dxf>
      <fill>
        <patternFill>
          <bgColor rgb="FFFF7C80"/>
        </patternFill>
      </fill>
    </dxf>
    <dxf>
      <fill>
        <patternFill>
          <bgColor rgb="FFFF0000"/>
        </patternFill>
      </fill>
    </dxf>
    <dxf>
      <fill>
        <patternFill>
          <bgColor theme="5" tint="-0.24994659260841701"/>
        </patternFill>
      </fill>
    </dxf>
    <dxf>
      <fill>
        <patternFill>
          <bgColor rgb="FF92D050"/>
        </patternFill>
      </fill>
    </dxf>
    <dxf>
      <fill>
        <patternFill>
          <bgColor rgb="FFFF99CC"/>
        </patternFill>
      </fill>
    </dxf>
    <dxf>
      <fill>
        <patternFill>
          <bgColor rgb="FFC0C0C0"/>
        </patternFill>
      </fill>
    </dxf>
    <dxf>
      <fill>
        <patternFill>
          <bgColor theme="6" tint="0.59996337778862885"/>
        </patternFill>
      </fill>
    </dxf>
    <dxf>
      <fill>
        <patternFill>
          <bgColor rgb="FFFFFF99"/>
        </patternFill>
      </fill>
    </dxf>
    <dxf>
      <fill>
        <patternFill>
          <bgColor theme="8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rgb="FF92D050"/>
        </patternFill>
      </fill>
    </dxf>
    <dxf>
      <fill>
        <patternFill>
          <bgColor rgb="FFFF66CC"/>
        </patternFill>
      </fill>
    </dxf>
    <dxf>
      <fill>
        <patternFill patternType="solid">
          <fgColor theme="0"/>
          <bgColor rgb="FF339966"/>
        </patternFill>
      </fill>
    </dxf>
    <dxf>
      <fill>
        <patternFill>
          <bgColor rgb="FFFFFF00"/>
        </patternFill>
      </fill>
    </dxf>
    <dxf>
      <fill>
        <patternFill>
          <bgColor rgb="FFFF7C80"/>
        </patternFill>
      </fill>
    </dxf>
    <dxf>
      <fill>
        <patternFill>
          <bgColor rgb="FFFF0000"/>
        </patternFill>
      </fill>
    </dxf>
    <dxf>
      <fill>
        <patternFill>
          <bgColor theme="5" tint="-0.24994659260841701"/>
        </patternFill>
      </fill>
    </dxf>
    <dxf>
      <fill>
        <patternFill>
          <bgColor rgb="FF92D050"/>
        </patternFill>
      </fill>
    </dxf>
    <dxf>
      <fill>
        <patternFill>
          <bgColor rgb="FFFF99CC"/>
        </patternFill>
      </fill>
    </dxf>
    <dxf>
      <fill>
        <patternFill>
          <bgColor rgb="FFC0C0C0"/>
        </patternFill>
      </fill>
    </dxf>
    <dxf>
      <fill>
        <patternFill>
          <bgColor theme="6" tint="0.59996337778862885"/>
        </patternFill>
      </fill>
    </dxf>
    <dxf>
      <fill>
        <patternFill>
          <bgColor rgb="FFFFFF99"/>
        </patternFill>
      </fill>
    </dxf>
    <dxf>
      <fill>
        <patternFill>
          <bgColor theme="8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rgb="FF92D050"/>
        </patternFill>
      </fill>
    </dxf>
    <dxf>
      <fill>
        <patternFill>
          <bgColor rgb="FFFF66CC"/>
        </patternFill>
      </fill>
    </dxf>
    <dxf>
      <fill>
        <patternFill patternType="solid">
          <fgColor theme="0"/>
          <bgColor rgb="FF339966"/>
        </patternFill>
      </fill>
    </dxf>
    <dxf>
      <fill>
        <patternFill>
          <bgColor rgb="FFFFFF00"/>
        </patternFill>
      </fill>
    </dxf>
    <dxf>
      <fill>
        <patternFill>
          <bgColor rgb="FFFF7C80"/>
        </patternFill>
      </fill>
    </dxf>
    <dxf>
      <fill>
        <patternFill>
          <bgColor rgb="FFFF0000"/>
        </patternFill>
      </fill>
    </dxf>
    <dxf>
      <fill>
        <patternFill>
          <bgColor theme="5" tint="-0.24994659260841701"/>
        </patternFill>
      </fill>
    </dxf>
    <dxf>
      <fill>
        <patternFill>
          <bgColor rgb="FF92D050"/>
        </patternFill>
      </fill>
    </dxf>
    <dxf>
      <fill>
        <patternFill>
          <bgColor rgb="FFFF99CC"/>
        </patternFill>
      </fill>
    </dxf>
    <dxf>
      <fill>
        <patternFill>
          <bgColor rgb="FFC0C0C0"/>
        </patternFill>
      </fill>
    </dxf>
    <dxf>
      <fill>
        <patternFill>
          <bgColor theme="6" tint="0.59996337778862885"/>
        </patternFill>
      </fill>
    </dxf>
    <dxf>
      <fill>
        <patternFill>
          <bgColor rgb="FFFFFF99"/>
        </patternFill>
      </fill>
    </dxf>
    <dxf>
      <fill>
        <patternFill>
          <bgColor theme="8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rgb="FF92D050"/>
        </patternFill>
      </fill>
    </dxf>
    <dxf>
      <fill>
        <patternFill>
          <bgColor rgb="FFFF66CC"/>
        </patternFill>
      </fill>
    </dxf>
    <dxf>
      <fill>
        <patternFill patternType="solid">
          <fgColor theme="0"/>
          <bgColor rgb="FF339966"/>
        </patternFill>
      </fill>
    </dxf>
    <dxf>
      <fill>
        <patternFill>
          <bgColor rgb="FFFFFF00"/>
        </patternFill>
      </fill>
    </dxf>
    <dxf>
      <fill>
        <patternFill>
          <bgColor rgb="FFFF7C80"/>
        </patternFill>
      </fill>
    </dxf>
    <dxf>
      <fill>
        <patternFill>
          <bgColor rgb="FFFF0000"/>
        </patternFill>
      </fill>
    </dxf>
    <dxf>
      <fill>
        <patternFill>
          <bgColor theme="5" tint="-0.24994659260841701"/>
        </patternFill>
      </fill>
    </dxf>
    <dxf>
      <fill>
        <patternFill>
          <bgColor rgb="FF92D050"/>
        </patternFill>
      </fill>
    </dxf>
    <dxf>
      <fill>
        <patternFill>
          <bgColor rgb="FFFF99CC"/>
        </patternFill>
      </fill>
    </dxf>
    <dxf>
      <fill>
        <patternFill>
          <bgColor rgb="FFC0C0C0"/>
        </patternFill>
      </fill>
    </dxf>
    <dxf>
      <fill>
        <patternFill>
          <bgColor theme="6" tint="0.59996337778862885"/>
        </patternFill>
      </fill>
    </dxf>
    <dxf>
      <fill>
        <patternFill>
          <bgColor rgb="FFFFFF99"/>
        </patternFill>
      </fill>
    </dxf>
    <dxf>
      <fill>
        <patternFill>
          <bgColor theme="8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rgb="FF92D050"/>
        </patternFill>
      </fill>
    </dxf>
    <dxf>
      <fill>
        <patternFill>
          <bgColor rgb="FFFF66CC"/>
        </patternFill>
      </fill>
    </dxf>
    <dxf>
      <fill>
        <patternFill patternType="solid">
          <fgColor theme="0"/>
          <bgColor rgb="FF339966"/>
        </patternFill>
      </fill>
    </dxf>
    <dxf>
      <fill>
        <patternFill>
          <bgColor rgb="FFFFFF00"/>
        </patternFill>
      </fill>
    </dxf>
    <dxf>
      <fill>
        <patternFill>
          <bgColor rgb="FFFF7C80"/>
        </patternFill>
      </fill>
    </dxf>
    <dxf>
      <fill>
        <patternFill>
          <bgColor rgb="FFFF0000"/>
        </patternFill>
      </fill>
    </dxf>
    <dxf>
      <fill>
        <patternFill>
          <bgColor theme="5" tint="-0.24994659260841701"/>
        </patternFill>
      </fill>
    </dxf>
    <dxf>
      <fill>
        <patternFill>
          <bgColor rgb="FF92D050"/>
        </patternFill>
      </fill>
    </dxf>
    <dxf>
      <fill>
        <patternFill>
          <bgColor rgb="FFFF99CC"/>
        </patternFill>
      </fill>
    </dxf>
    <dxf>
      <fill>
        <patternFill>
          <bgColor rgb="FFC0C0C0"/>
        </patternFill>
      </fill>
    </dxf>
    <dxf>
      <fill>
        <patternFill>
          <bgColor theme="6" tint="0.59996337778862885"/>
        </patternFill>
      </fill>
    </dxf>
    <dxf>
      <fill>
        <patternFill>
          <bgColor rgb="FFFFFF99"/>
        </patternFill>
      </fill>
    </dxf>
    <dxf>
      <fill>
        <patternFill>
          <bgColor theme="8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rgb="FF92D050"/>
        </patternFill>
      </fill>
    </dxf>
    <dxf>
      <fill>
        <patternFill>
          <bgColor rgb="FFFF66CC"/>
        </patternFill>
      </fill>
    </dxf>
    <dxf>
      <fill>
        <patternFill patternType="solid">
          <fgColor theme="0"/>
          <bgColor rgb="FF339966"/>
        </patternFill>
      </fill>
    </dxf>
    <dxf>
      <fill>
        <patternFill>
          <bgColor rgb="FFFFFF00"/>
        </patternFill>
      </fill>
    </dxf>
    <dxf>
      <fill>
        <patternFill>
          <bgColor rgb="FFFF7C80"/>
        </patternFill>
      </fill>
    </dxf>
    <dxf>
      <fill>
        <patternFill>
          <bgColor rgb="FFFF0000"/>
        </patternFill>
      </fill>
    </dxf>
    <dxf>
      <fill>
        <patternFill>
          <bgColor theme="5" tint="-0.24994659260841701"/>
        </patternFill>
      </fill>
    </dxf>
    <dxf>
      <fill>
        <patternFill>
          <bgColor rgb="FF92D050"/>
        </patternFill>
      </fill>
    </dxf>
    <dxf>
      <fill>
        <patternFill>
          <bgColor rgb="FFFF99CC"/>
        </patternFill>
      </fill>
    </dxf>
    <dxf>
      <fill>
        <patternFill>
          <bgColor rgb="FFC0C0C0"/>
        </patternFill>
      </fill>
    </dxf>
    <dxf>
      <fill>
        <patternFill>
          <bgColor theme="6" tint="0.59996337778862885"/>
        </patternFill>
      </fill>
    </dxf>
    <dxf>
      <fill>
        <patternFill>
          <bgColor rgb="FFFFFF99"/>
        </patternFill>
      </fill>
    </dxf>
    <dxf>
      <fill>
        <patternFill>
          <bgColor theme="8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rgb="FF92D050"/>
        </patternFill>
      </fill>
    </dxf>
    <dxf>
      <fill>
        <patternFill>
          <bgColor rgb="FFFF66CC"/>
        </patternFill>
      </fill>
    </dxf>
    <dxf>
      <fill>
        <patternFill patternType="solid">
          <fgColor theme="0"/>
          <bgColor rgb="FF339966"/>
        </patternFill>
      </fill>
    </dxf>
    <dxf>
      <fill>
        <patternFill>
          <bgColor rgb="FFFFFF00"/>
        </patternFill>
      </fill>
    </dxf>
    <dxf>
      <fill>
        <patternFill>
          <bgColor rgb="FFFF7C80"/>
        </patternFill>
      </fill>
    </dxf>
    <dxf>
      <fill>
        <patternFill>
          <bgColor rgb="FFFF0000"/>
        </patternFill>
      </fill>
    </dxf>
    <dxf>
      <fill>
        <patternFill>
          <bgColor theme="5" tint="-0.24994659260841701"/>
        </patternFill>
      </fill>
    </dxf>
    <dxf>
      <fill>
        <patternFill>
          <bgColor rgb="FF92D050"/>
        </patternFill>
      </fill>
    </dxf>
    <dxf>
      <fill>
        <patternFill>
          <bgColor rgb="FFFF99CC"/>
        </patternFill>
      </fill>
    </dxf>
    <dxf>
      <fill>
        <patternFill>
          <bgColor rgb="FFC0C0C0"/>
        </patternFill>
      </fill>
    </dxf>
    <dxf>
      <fill>
        <patternFill>
          <bgColor theme="6" tint="0.59996337778862885"/>
        </patternFill>
      </fill>
    </dxf>
    <dxf>
      <fill>
        <patternFill>
          <bgColor rgb="FFFFFF99"/>
        </patternFill>
      </fill>
    </dxf>
    <dxf>
      <fill>
        <patternFill>
          <bgColor theme="8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rgb="FF92D050"/>
        </patternFill>
      </fill>
    </dxf>
    <dxf>
      <fill>
        <patternFill>
          <bgColor rgb="FFFF66CC"/>
        </patternFill>
      </fill>
    </dxf>
    <dxf>
      <fill>
        <patternFill patternType="solid">
          <fgColor theme="0"/>
          <bgColor rgb="FF339966"/>
        </patternFill>
      </fill>
    </dxf>
    <dxf>
      <fill>
        <patternFill>
          <bgColor rgb="FFFFFF00"/>
        </patternFill>
      </fill>
    </dxf>
    <dxf>
      <fill>
        <patternFill>
          <bgColor rgb="FFFF7C80"/>
        </patternFill>
      </fill>
    </dxf>
    <dxf>
      <fill>
        <patternFill>
          <bgColor rgb="FFFF0000"/>
        </patternFill>
      </fill>
    </dxf>
    <dxf>
      <fill>
        <patternFill>
          <bgColor theme="5" tint="-0.24994659260841701"/>
        </patternFill>
      </fill>
    </dxf>
    <dxf>
      <fill>
        <patternFill>
          <bgColor rgb="FF92D050"/>
        </patternFill>
      </fill>
    </dxf>
    <dxf>
      <fill>
        <patternFill>
          <bgColor rgb="FFFF99CC"/>
        </patternFill>
      </fill>
    </dxf>
    <dxf>
      <fill>
        <patternFill>
          <bgColor rgb="FFC0C0C0"/>
        </patternFill>
      </fill>
    </dxf>
    <dxf>
      <fill>
        <patternFill>
          <bgColor theme="6" tint="0.59996337778862885"/>
        </patternFill>
      </fill>
    </dxf>
    <dxf>
      <fill>
        <patternFill>
          <bgColor rgb="FFFFFF99"/>
        </patternFill>
      </fill>
    </dxf>
    <dxf>
      <fill>
        <patternFill>
          <bgColor theme="8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rgb="FF92D050"/>
        </patternFill>
      </fill>
    </dxf>
    <dxf>
      <fill>
        <patternFill>
          <bgColor rgb="FFFF66CC"/>
        </patternFill>
      </fill>
    </dxf>
    <dxf>
      <fill>
        <patternFill patternType="solid">
          <fgColor theme="0"/>
          <bgColor rgb="FF339966"/>
        </patternFill>
      </fill>
    </dxf>
    <dxf>
      <fill>
        <patternFill>
          <bgColor rgb="FFFFFF00"/>
        </patternFill>
      </fill>
    </dxf>
    <dxf>
      <fill>
        <patternFill>
          <bgColor rgb="FFFF7C80"/>
        </patternFill>
      </fill>
    </dxf>
    <dxf>
      <fill>
        <patternFill>
          <bgColor rgb="FFFF0000"/>
        </patternFill>
      </fill>
    </dxf>
    <dxf>
      <fill>
        <patternFill>
          <bgColor theme="5" tint="-0.24994659260841701"/>
        </patternFill>
      </fill>
    </dxf>
    <dxf>
      <fill>
        <patternFill>
          <bgColor rgb="FF92D050"/>
        </patternFill>
      </fill>
    </dxf>
    <dxf>
      <fill>
        <patternFill>
          <bgColor rgb="FFFF66CC"/>
        </patternFill>
      </fill>
    </dxf>
    <dxf>
      <fill>
        <patternFill patternType="solid">
          <fgColor theme="0"/>
          <bgColor rgb="FF339966"/>
        </patternFill>
      </fill>
    </dxf>
    <dxf>
      <fill>
        <patternFill>
          <bgColor rgb="FFFFFF00"/>
        </patternFill>
      </fill>
    </dxf>
    <dxf>
      <fill>
        <patternFill>
          <bgColor rgb="FFFF7C80"/>
        </patternFill>
      </fill>
    </dxf>
    <dxf>
      <fill>
        <patternFill>
          <bgColor rgb="FFFF0000"/>
        </patternFill>
      </fill>
    </dxf>
    <dxf>
      <fill>
        <patternFill>
          <bgColor theme="5" tint="-0.24994659260841701"/>
        </patternFill>
      </fill>
    </dxf>
    <dxf>
      <fill>
        <patternFill>
          <bgColor rgb="FF92D050"/>
        </patternFill>
      </fill>
    </dxf>
    <dxf>
      <fill>
        <patternFill>
          <bgColor rgb="FFFF66CC"/>
        </patternFill>
      </fill>
    </dxf>
    <dxf>
      <fill>
        <patternFill patternType="solid">
          <fgColor theme="0"/>
          <bgColor rgb="FF339966"/>
        </patternFill>
      </fill>
    </dxf>
    <dxf>
      <fill>
        <patternFill>
          <bgColor rgb="FFFFFF00"/>
        </patternFill>
      </fill>
    </dxf>
    <dxf>
      <fill>
        <patternFill>
          <bgColor rgb="FFFF7C80"/>
        </patternFill>
      </fill>
    </dxf>
    <dxf>
      <fill>
        <patternFill>
          <bgColor rgb="FFFF0000"/>
        </patternFill>
      </fill>
    </dxf>
    <dxf>
      <fill>
        <patternFill>
          <bgColor theme="5" tint="-0.24994659260841701"/>
        </patternFill>
      </fill>
    </dxf>
    <dxf>
      <fill>
        <patternFill>
          <bgColor rgb="FF92D050"/>
        </patternFill>
      </fill>
    </dxf>
    <dxf>
      <fill>
        <patternFill>
          <bgColor rgb="FFFF99CC"/>
        </patternFill>
      </fill>
    </dxf>
    <dxf>
      <fill>
        <patternFill>
          <bgColor rgb="FFC0C0C0"/>
        </patternFill>
      </fill>
    </dxf>
    <dxf>
      <fill>
        <patternFill>
          <bgColor theme="6" tint="0.59996337778862885"/>
        </patternFill>
      </fill>
    </dxf>
    <dxf>
      <fill>
        <patternFill>
          <bgColor rgb="FFFFFF99"/>
        </patternFill>
      </fill>
    </dxf>
    <dxf>
      <fill>
        <patternFill>
          <bgColor theme="8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rgb="FF92D050"/>
        </patternFill>
      </fill>
    </dxf>
    <dxf>
      <fill>
        <patternFill>
          <bgColor rgb="FFFF66CC"/>
        </patternFill>
      </fill>
    </dxf>
    <dxf>
      <fill>
        <patternFill patternType="solid">
          <fgColor theme="0"/>
          <bgColor rgb="FF339966"/>
        </patternFill>
      </fill>
    </dxf>
    <dxf>
      <fill>
        <patternFill>
          <bgColor rgb="FFFFFF00"/>
        </patternFill>
      </fill>
    </dxf>
    <dxf>
      <fill>
        <patternFill>
          <bgColor rgb="FFFF7C80"/>
        </patternFill>
      </fill>
    </dxf>
    <dxf>
      <fill>
        <patternFill>
          <bgColor rgb="FFFF0000"/>
        </patternFill>
      </fill>
    </dxf>
    <dxf>
      <fill>
        <patternFill>
          <bgColor theme="5" tint="-0.24994659260841701"/>
        </patternFill>
      </fill>
    </dxf>
    <dxf>
      <fill>
        <patternFill>
          <bgColor rgb="FF92D050"/>
        </patternFill>
      </fill>
    </dxf>
    <dxf>
      <fill>
        <patternFill>
          <bgColor rgb="FFFF99CC"/>
        </patternFill>
      </fill>
    </dxf>
    <dxf>
      <fill>
        <patternFill>
          <bgColor rgb="FFC0C0C0"/>
        </patternFill>
      </fill>
    </dxf>
    <dxf>
      <fill>
        <patternFill>
          <bgColor theme="6" tint="0.59996337778862885"/>
        </patternFill>
      </fill>
    </dxf>
    <dxf>
      <fill>
        <patternFill>
          <bgColor rgb="FFFFFF99"/>
        </patternFill>
      </fill>
    </dxf>
    <dxf>
      <fill>
        <patternFill>
          <bgColor theme="8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rgb="FF92D050"/>
        </patternFill>
      </fill>
    </dxf>
    <dxf>
      <fill>
        <patternFill>
          <bgColor rgb="FFFF66CC"/>
        </patternFill>
      </fill>
    </dxf>
    <dxf>
      <fill>
        <patternFill patternType="solid">
          <fgColor theme="0"/>
          <bgColor rgb="FF339966"/>
        </patternFill>
      </fill>
    </dxf>
    <dxf>
      <fill>
        <patternFill>
          <bgColor rgb="FFFFFF00"/>
        </patternFill>
      </fill>
    </dxf>
    <dxf>
      <fill>
        <patternFill>
          <bgColor rgb="FFFF7C80"/>
        </patternFill>
      </fill>
    </dxf>
    <dxf>
      <fill>
        <patternFill>
          <bgColor rgb="FFFF0000"/>
        </patternFill>
      </fill>
    </dxf>
    <dxf>
      <fill>
        <patternFill>
          <bgColor theme="5" tint="-0.24994659260841701"/>
        </patternFill>
      </fill>
    </dxf>
    <dxf>
      <fill>
        <patternFill>
          <bgColor rgb="FF92D050"/>
        </patternFill>
      </fill>
    </dxf>
    <dxf>
      <fill>
        <patternFill>
          <bgColor rgb="FFFF99CC"/>
        </patternFill>
      </fill>
    </dxf>
    <dxf>
      <fill>
        <patternFill>
          <bgColor rgb="FFC0C0C0"/>
        </patternFill>
      </fill>
    </dxf>
    <dxf>
      <fill>
        <patternFill>
          <bgColor theme="6" tint="0.59996337778862885"/>
        </patternFill>
      </fill>
    </dxf>
    <dxf>
      <fill>
        <patternFill>
          <bgColor rgb="FFFFFF99"/>
        </patternFill>
      </fill>
    </dxf>
    <dxf>
      <fill>
        <patternFill>
          <bgColor theme="8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rgb="FF92D050"/>
        </patternFill>
      </fill>
    </dxf>
    <dxf>
      <fill>
        <patternFill>
          <bgColor rgb="FFFF66CC"/>
        </patternFill>
      </fill>
    </dxf>
    <dxf>
      <fill>
        <patternFill patternType="solid">
          <fgColor theme="0"/>
          <bgColor rgb="FF339966"/>
        </patternFill>
      </fill>
    </dxf>
    <dxf>
      <fill>
        <patternFill>
          <bgColor rgb="FFFFFF00"/>
        </patternFill>
      </fill>
    </dxf>
    <dxf>
      <fill>
        <patternFill>
          <bgColor rgb="FFFF7C80"/>
        </patternFill>
      </fill>
    </dxf>
    <dxf>
      <fill>
        <patternFill>
          <bgColor rgb="FFFF0000"/>
        </patternFill>
      </fill>
    </dxf>
    <dxf>
      <fill>
        <patternFill>
          <bgColor theme="5" tint="-0.24994659260841701"/>
        </patternFill>
      </fill>
    </dxf>
    <dxf>
      <fill>
        <patternFill>
          <bgColor rgb="FF92D050"/>
        </patternFill>
      </fill>
    </dxf>
    <dxf>
      <fill>
        <patternFill>
          <bgColor rgb="FFFF99CC"/>
        </patternFill>
      </fill>
    </dxf>
    <dxf>
      <fill>
        <patternFill>
          <bgColor rgb="FFC0C0C0"/>
        </patternFill>
      </fill>
    </dxf>
    <dxf>
      <fill>
        <patternFill>
          <bgColor theme="6" tint="0.59996337778862885"/>
        </patternFill>
      </fill>
    </dxf>
    <dxf>
      <fill>
        <patternFill>
          <bgColor rgb="FFFFFF99"/>
        </patternFill>
      </fill>
    </dxf>
    <dxf>
      <fill>
        <patternFill>
          <bgColor theme="8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rgb="FF92D050"/>
        </patternFill>
      </fill>
    </dxf>
    <dxf>
      <fill>
        <patternFill>
          <bgColor rgb="FFFF66CC"/>
        </patternFill>
      </fill>
    </dxf>
    <dxf>
      <fill>
        <patternFill patternType="solid">
          <fgColor theme="0"/>
          <bgColor rgb="FF339966"/>
        </patternFill>
      </fill>
    </dxf>
    <dxf>
      <fill>
        <patternFill>
          <bgColor rgb="FFFFFF00"/>
        </patternFill>
      </fill>
    </dxf>
    <dxf>
      <fill>
        <patternFill>
          <bgColor rgb="FFFF7C80"/>
        </patternFill>
      </fill>
    </dxf>
    <dxf>
      <fill>
        <patternFill>
          <bgColor rgb="FFFF0000"/>
        </patternFill>
      </fill>
    </dxf>
    <dxf>
      <fill>
        <patternFill>
          <bgColor theme="5" tint="-0.24994659260841701"/>
        </patternFill>
      </fill>
    </dxf>
    <dxf>
      <fill>
        <patternFill>
          <bgColor rgb="FF92D050"/>
        </patternFill>
      </fill>
    </dxf>
    <dxf>
      <fill>
        <patternFill>
          <bgColor rgb="FFFF99CC"/>
        </patternFill>
      </fill>
    </dxf>
    <dxf>
      <fill>
        <patternFill>
          <bgColor rgb="FFC0C0C0"/>
        </patternFill>
      </fill>
    </dxf>
    <dxf>
      <fill>
        <patternFill>
          <bgColor theme="6" tint="0.59996337778862885"/>
        </patternFill>
      </fill>
    </dxf>
    <dxf>
      <fill>
        <patternFill>
          <bgColor rgb="FFFFFF99"/>
        </patternFill>
      </fill>
    </dxf>
    <dxf>
      <fill>
        <patternFill>
          <bgColor theme="8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rgb="FF92D050"/>
        </patternFill>
      </fill>
    </dxf>
    <dxf>
      <fill>
        <patternFill>
          <bgColor rgb="FFFF66CC"/>
        </patternFill>
      </fill>
    </dxf>
    <dxf>
      <fill>
        <patternFill patternType="solid">
          <fgColor theme="0"/>
          <bgColor rgb="FF339966"/>
        </patternFill>
      </fill>
    </dxf>
    <dxf>
      <fill>
        <patternFill>
          <bgColor rgb="FFFFFF00"/>
        </patternFill>
      </fill>
    </dxf>
    <dxf>
      <fill>
        <patternFill>
          <bgColor rgb="FFFF7C80"/>
        </patternFill>
      </fill>
    </dxf>
    <dxf>
      <fill>
        <patternFill>
          <bgColor rgb="FFFF0000"/>
        </patternFill>
      </fill>
    </dxf>
    <dxf>
      <fill>
        <patternFill>
          <bgColor theme="5" tint="-0.24994659260841701"/>
        </patternFill>
      </fill>
    </dxf>
    <dxf>
      <fill>
        <patternFill>
          <bgColor rgb="FF92D050"/>
        </patternFill>
      </fill>
    </dxf>
    <dxf>
      <fill>
        <patternFill>
          <bgColor rgb="FFFF66CC"/>
        </patternFill>
      </fill>
    </dxf>
    <dxf>
      <fill>
        <patternFill patternType="solid">
          <fgColor theme="0"/>
          <bgColor rgb="FF339966"/>
        </patternFill>
      </fill>
    </dxf>
    <dxf>
      <fill>
        <patternFill>
          <bgColor rgb="FFFFFF00"/>
        </patternFill>
      </fill>
    </dxf>
    <dxf>
      <fill>
        <patternFill>
          <bgColor rgb="FFFF7C80"/>
        </patternFill>
      </fill>
    </dxf>
    <dxf>
      <fill>
        <patternFill>
          <bgColor rgb="FFFF0000"/>
        </patternFill>
      </fill>
    </dxf>
    <dxf>
      <fill>
        <patternFill>
          <bgColor theme="5" tint="-0.24994659260841701"/>
        </patternFill>
      </fill>
    </dxf>
    <dxf>
      <fill>
        <patternFill>
          <bgColor rgb="FF92D050"/>
        </patternFill>
      </fill>
    </dxf>
    <dxf>
      <fill>
        <patternFill>
          <bgColor rgb="FFFF66CC"/>
        </patternFill>
      </fill>
    </dxf>
    <dxf>
      <fill>
        <patternFill patternType="solid">
          <fgColor theme="0"/>
          <bgColor rgb="FF339966"/>
        </patternFill>
      </fill>
    </dxf>
    <dxf>
      <fill>
        <patternFill>
          <bgColor rgb="FFFFFF00"/>
        </patternFill>
      </fill>
    </dxf>
    <dxf>
      <fill>
        <patternFill>
          <bgColor rgb="FFFF7C80"/>
        </patternFill>
      </fill>
    </dxf>
    <dxf>
      <fill>
        <patternFill>
          <bgColor rgb="FFFF0000"/>
        </patternFill>
      </fill>
    </dxf>
    <dxf>
      <fill>
        <patternFill>
          <bgColor theme="5" tint="-0.24994659260841701"/>
        </patternFill>
      </fill>
    </dxf>
    <dxf>
      <fill>
        <patternFill>
          <bgColor rgb="FF92D050"/>
        </patternFill>
      </fill>
    </dxf>
    <dxf>
      <fill>
        <patternFill>
          <bgColor rgb="FFFF99CC"/>
        </patternFill>
      </fill>
    </dxf>
    <dxf>
      <fill>
        <patternFill>
          <bgColor rgb="FFC0C0C0"/>
        </patternFill>
      </fill>
    </dxf>
    <dxf>
      <fill>
        <patternFill>
          <bgColor theme="6" tint="0.59996337778862885"/>
        </patternFill>
      </fill>
    </dxf>
    <dxf>
      <fill>
        <patternFill>
          <bgColor rgb="FFFFFF99"/>
        </patternFill>
      </fill>
    </dxf>
    <dxf>
      <fill>
        <patternFill>
          <bgColor theme="8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rgb="FF92D050"/>
        </patternFill>
      </fill>
    </dxf>
    <dxf>
      <fill>
        <patternFill>
          <bgColor rgb="FFFF66CC"/>
        </patternFill>
      </fill>
    </dxf>
    <dxf>
      <fill>
        <patternFill patternType="solid">
          <fgColor theme="0"/>
          <bgColor rgb="FF339966"/>
        </patternFill>
      </fill>
    </dxf>
    <dxf>
      <fill>
        <patternFill>
          <bgColor rgb="FFFFFF00"/>
        </patternFill>
      </fill>
    </dxf>
    <dxf>
      <fill>
        <patternFill>
          <bgColor rgb="FFFF7C80"/>
        </patternFill>
      </fill>
    </dxf>
    <dxf>
      <fill>
        <patternFill>
          <bgColor rgb="FFFF0000"/>
        </patternFill>
      </fill>
    </dxf>
    <dxf>
      <fill>
        <patternFill>
          <bgColor theme="5" tint="-0.24994659260841701"/>
        </patternFill>
      </fill>
    </dxf>
    <dxf>
      <fill>
        <patternFill>
          <bgColor rgb="FF92D050"/>
        </patternFill>
      </fill>
    </dxf>
    <dxf>
      <fill>
        <patternFill>
          <bgColor rgb="FFFF99CC"/>
        </patternFill>
      </fill>
    </dxf>
    <dxf>
      <fill>
        <patternFill>
          <bgColor rgb="FFC0C0C0"/>
        </patternFill>
      </fill>
    </dxf>
    <dxf>
      <fill>
        <patternFill>
          <bgColor theme="6" tint="0.59996337778862885"/>
        </patternFill>
      </fill>
    </dxf>
    <dxf>
      <fill>
        <patternFill>
          <bgColor rgb="FFFFFF99"/>
        </patternFill>
      </fill>
    </dxf>
    <dxf>
      <fill>
        <patternFill>
          <bgColor theme="8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rgb="FF92D050"/>
        </patternFill>
      </fill>
    </dxf>
    <dxf>
      <fill>
        <patternFill>
          <bgColor rgb="FFFF66CC"/>
        </patternFill>
      </fill>
    </dxf>
    <dxf>
      <fill>
        <patternFill patternType="solid">
          <fgColor theme="0"/>
          <bgColor rgb="FF339966"/>
        </patternFill>
      </fill>
    </dxf>
    <dxf>
      <fill>
        <patternFill>
          <bgColor rgb="FFFFFF00"/>
        </patternFill>
      </fill>
    </dxf>
    <dxf>
      <fill>
        <patternFill>
          <bgColor rgb="FFFF7C80"/>
        </patternFill>
      </fill>
    </dxf>
    <dxf>
      <fill>
        <patternFill>
          <bgColor rgb="FFFF0000"/>
        </patternFill>
      </fill>
    </dxf>
    <dxf>
      <fill>
        <patternFill>
          <bgColor theme="5" tint="-0.24994659260841701"/>
        </patternFill>
      </fill>
    </dxf>
    <dxf>
      <fill>
        <patternFill>
          <bgColor rgb="FF92D050"/>
        </patternFill>
      </fill>
    </dxf>
    <dxf>
      <fill>
        <patternFill>
          <bgColor rgb="FFFF99CC"/>
        </patternFill>
      </fill>
    </dxf>
    <dxf>
      <fill>
        <patternFill>
          <bgColor rgb="FFC0C0C0"/>
        </patternFill>
      </fill>
    </dxf>
    <dxf>
      <fill>
        <patternFill>
          <bgColor theme="6" tint="0.59996337778862885"/>
        </patternFill>
      </fill>
    </dxf>
    <dxf>
      <fill>
        <patternFill>
          <bgColor rgb="FFFFFF99"/>
        </patternFill>
      </fill>
    </dxf>
    <dxf>
      <fill>
        <patternFill>
          <bgColor theme="8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rgb="FF92D050"/>
        </patternFill>
      </fill>
    </dxf>
    <dxf>
      <fill>
        <patternFill>
          <bgColor rgb="FFFF66CC"/>
        </patternFill>
      </fill>
    </dxf>
    <dxf>
      <fill>
        <patternFill patternType="solid">
          <fgColor theme="0"/>
          <bgColor rgb="FF339966"/>
        </patternFill>
      </fill>
    </dxf>
    <dxf>
      <fill>
        <patternFill>
          <bgColor rgb="FFFFFF00"/>
        </patternFill>
      </fill>
    </dxf>
    <dxf>
      <fill>
        <patternFill>
          <bgColor rgb="FFFF7C80"/>
        </patternFill>
      </fill>
    </dxf>
    <dxf>
      <fill>
        <patternFill>
          <bgColor rgb="FFFF0000"/>
        </patternFill>
      </fill>
    </dxf>
    <dxf>
      <fill>
        <patternFill>
          <bgColor theme="5" tint="-0.24994659260841701"/>
        </patternFill>
      </fill>
    </dxf>
    <dxf>
      <fill>
        <patternFill>
          <bgColor rgb="FF92D050"/>
        </patternFill>
      </fill>
    </dxf>
    <dxf>
      <fill>
        <patternFill>
          <bgColor rgb="FFFF99CC"/>
        </patternFill>
      </fill>
    </dxf>
    <dxf>
      <fill>
        <patternFill>
          <bgColor rgb="FFC0C0C0"/>
        </patternFill>
      </fill>
    </dxf>
    <dxf>
      <fill>
        <patternFill>
          <bgColor theme="6" tint="0.59996337778862885"/>
        </patternFill>
      </fill>
    </dxf>
    <dxf>
      <fill>
        <patternFill>
          <bgColor rgb="FFFFFF99"/>
        </patternFill>
      </fill>
    </dxf>
    <dxf>
      <fill>
        <patternFill>
          <bgColor theme="8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rgb="FF92D050"/>
        </patternFill>
      </fill>
    </dxf>
    <dxf>
      <fill>
        <patternFill>
          <bgColor rgb="FFFF66CC"/>
        </patternFill>
      </fill>
    </dxf>
    <dxf>
      <fill>
        <patternFill patternType="solid">
          <fgColor theme="0"/>
          <bgColor rgb="FF339966"/>
        </patternFill>
      </fill>
    </dxf>
    <dxf>
      <fill>
        <patternFill>
          <bgColor rgb="FFFFFF00"/>
        </patternFill>
      </fill>
    </dxf>
    <dxf>
      <fill>
        <patternFill>
          <bgColor rgb="FFFF7C80"/>
        </patternFill>
      </fill>
    </dxf>
    <dxf>
      <fill>
        <patternFill>
          <bgColor rgb="FFFF0000"/>
        </patternFill>
      </fill>
    </dxf>
    <dxf>
      <fill>
        <patternFill>
          <bgColor theme="5" tint="-0.24994659260841701"/>
        </patternFill>
      </fill>
    </dxf>
    <dxf>
      <fill>
        <patternFill>
          <bgColor rgb="FF92D050"/>
        </patternFill>
      </fill>
    </dxf>
    <dxf>
      <fill>
        <patternFill>
          <bgColor rgb="FFFF99CC"/>
        </patternFill>
      </fill>
    </dxf>
    <dxf>
      <fill>
        <patternFill>
          <bgColor rgb="FFC0C0C0"/>
        </patternFill>
      </fill>
    </dxf>
    <dxf>
      <fill>
        <patternFill>
          <bgColor theme="6" tint="0.59996337778862885"/>
        </patternFill>
      </fill>
    </dxf>
    <dxf>
      <fill>
        <patternFill>
          <bgColor rgb="FFFFFF99"/>
        </patternFill>
      </fill>
    </dxf>
    <dxf>
      <fill>
        <patternFill>
          <bgColor theme="8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rgb="FF92D050"/>
        </patternFill>
      </fill>
    </dxf>
    <dxf>
      <fill>
        <patternFill>
          <bgColor rgb="FFFF66CC"/>
        </patternFill>
      </fill>
    </dxf>
    <dxf>
      <fill>
        <patternFill patternType="solid">
          <fgColor theme="0"/>
          <bgColor rgb="FF339966"/>
        </patternFill>
      </fill>
    </dxf>
    <dxf>
      <fill>
        <patternFill>
          <bgColor rgb="FFFFFF00"/>
        </patternFill>
      </fill>
    </dxf>
    <dxf>
      <fill>
        <patternFill>
          <bgColor rgb="FFFF7C80"/>
        </patternFill>
      </fill>
    </dxf>
    <dxf>
      <fill>
        <patternFill>
          <bgColor rgb="FFFF0000"/>
        </patternFill>
      </fill>
    </dxf>
    <dxf>
      <fill>
        <patternFill>
          <bgColor theme="5" tint="-0.24994659260841701"/>
        </patternFill>
      </fill>
    </dxf>
    <dxf>
      <fill>
        <patternFill>
          <bgColor rgb="FF92D050"/>
        </patternFill>
      </fill>
    </dxf>
    <dxf>
      <fill>
        <patternFill>
          <bgColor rgb="FFFF66CC"/>
        </patternFill>
      </fill>
    </dxf>
    <dxf>
      <fill>
        <patternFill patternType="solid">
          <fgColor theme="0"/>
          <bgColor rgb="FF339966"/>
        </patternFill>
      </fill>
    </dxf>
    <dxf>
      <fill>
        <patternFill>
          <bgColor rgb="FFFFFF00"/>
        </patternFill>
      </fill>
    </dxf>
    <dxf>
      <fill>
        <patternFill>
          <bgColor rgb="FFFF7C80"/>
        </patternFill>
      </fill>
    </dxf>
    <dxf>
      <fill>
        <patternFill>
          <bgColor rgb="FFFF0000"/>
        </patternFill>
      </fill>
    </dxf>
    <dxf>
      <fill>
        <patternFill>
          <bgColor theme="5" tint="-0.24994659260841701"/>
        </patternFill>
      </fill>
    </dxf>
    <dxf>
      <fill>
        <patternFill>
          <bgColor rgb="FF92D050"/>
        </patternFill>
      </fill>
    </dxf>
    <dxf>
      <fill>
        <patternFill>
          <bgColor rgb="FFFF66CC"/>
        </patternFill>
      </fill>
    </dxf>
    <dxf>
      <fill>
        <patternFill patternType="solid">
          <fgColor theme="0"/>
          <bgColor rgb="FF339966"/>
        </patternFill>
      </fill>
    </dxf>
    <dxf>
      <fill>
        <patternFill>
          <bgColor rgb="FFFFFF00"/>
        </patternFill>
      </fill>
    </dxf>
    <dxf>
      <fill>
        <patternFill>
          <bgColor rgb="FFFF7C80"/>
        </patternFill>
      </fill>
    </dxf>
    <dxf>
      <fill>
        <patternFill>
          <bgColor rgb="FFFF0000"/>
        </patternFill>
      </fill>
    </dxf>
    <dxf>
      <fill>
        <patternFill>
          <bgColor theme="5" tint="-0.24994659260841701"/>
        </patternFill>
      </fill>
    </dxf>
    <dxf>
      <fill>
        <patternFill>
          <bgColor rgb="FF92D050"/>
        </patternFill>
      </fill>
    </dxf>
    <dxf>
      <fill>
        <patternFill>
          <bgColor rgb="FFFF99CC"/>
        </patternFill>
      </fill>
    </dxf>
    <dxf>
      <fill>
        <patternFill>
          <bgColor rgb="FFC0C0C0"/>
        </patternFill>
      </fill>
    </dxf>
    <dxf>
      <fill>
        <patternFill>
          <bgColor theme="6" tint="0.59996337778862885"/>
        </patternFill>
      </fill>
    </dxf>
    <dxf>
      <fill>
        <patternFill>
          <bgColor rgb="FFFFFF99"/>
        </patternFill>
      </fill>
    </dxf>
    <dxf>
      <fill>
        <patternFill>
          <bgColor theme="8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rgb="FF92D050"/>
        </patternFill>
      </fill>
    </dxf>
    <dxf>
      <fill>
        <patternFill>
          <bgColor rgb="FFFF66CC"/>
        </patternFill>
      </fill>
    </dxf>
    <dxf>
      <fill>
        <patternFill patternType="solid">
          <fgColor theme="0"/>
          <bgColor rgb="FF339966"/>
        </patternFill>
      </fill>
    </dxf>
    <dxf>
      <fill>
        <patternFill>
          <bgColor rgb="FFFFFF00"/>
        </patternFill>
      </fill>
    </dxf>
    <dxf>
      <fill>
        <patternFill>
          <bgColor rgb="FFFF7C80"/>
        </patternFill>
      </fill>
    </dxf>
    <dxf>
      <fill>
        <patternFill>
          <bgColor rgb="FFFF0000"/>
        </patternFill>
      </fill>
    </dxf>
    <dxf>
      <fill>
        <patternFill>
          <bgColor theme="5" tint="-0.24994659260841701"/>
        </patternFill>
      </fill>
    </dxf>
    <dxf>
      <fill>
        <patternFill>
          <bgColor rgb="FF92D050"/>
        </patternFill>
      </fill>
    </dxf>
    <dxf>
      <fill>
        <patternFill>
          <bgColor rgb="FFFF99CC"/>
        </patternFill>
      </fill>
    </dxf>
    <dxf>
      <fill>
        <patternFill>
          <bgColor rgb="FFC0C0C0"/>
        </patternFill>
      </fill>
    </dxf>
    <dxf>
      <fill>
        <patternFill>
          <bgColor theme="6" tint="0.59996337778862885"/>
        </patternFill>
      </fill>
    </dxf>
    <dxf>
      <fill>
        <patternFill>
          <bgColor rgb="FFFFFF99"/>
        </patternFill>
      </fill>
    </dxf>
    <dxf>
      <fill>
        <patternFill>
          <bgColor theme="8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rgb="FF92D050"/>
        </patternFill>
      </fill>
    </dxf>
    <dxf>
      <fill>
        <patternFill>
          <bgColor rgb="FFFF66CC"/>
        </patternFill>
      </fill>
    </dxf>
    <dxf>
      <fill>
        <patternFill patternType="solid">
          <fgColor theme="0"/>
          <bgColor rgb="FF339966"/>
        </patternFill>
      </fill>
    </dxf>
    <dxf>
      <fill>
        <patternFill>
          <bgColor rgb="FFFFFF00"/>
        </patternFill>
      </fill>
    </dxf>
    <dxf>
      <fill>
        <patternFill>
          <bgColor rgb="FFFF7C80"/>
        </patternFill>
      </fill>
    </dxf>
    <dxf>
      <fill>
        <patternFill>
          <bgColor rgb="FFFF0000"/>
        </patternFill>
      </fill>
    </dxf>
    <dxf>
      <fill>
        <patternFill>
          <bgColor theme="5" tint="-0.24994659260841701"/>
        </patternFill>
      </fill>
    </dxf>
    <dxf>
      <fill>
        <patternFill>
          <bgColor rgb="FF92D050"/>
        </patternFill>
      </fill>
    </dxf>
    <dxf>
      <fill>
        <patternFill>
          <bgColor rgb="FFFF99CC"/>
        </patternFill>
      </fill>
    </dxf>
    <dxf>
      <fill>
        <patternFill>
          <bgColor rgb="FFC0C0C0"/>
        </patternFill>
      </fill>
    </dxf>
    <dxf>
      <fill>
        <patternFill>
          <bgColor theme="6" tint="0.59996337778862885"/>
        </patternFill>
      </fill>
    </dxf>
    <dxf>
      <fill>
        <patternFill>
          <bgColor rgb="FFFFFF99"/>
        </patternFill>
      </fill>
    </dxf>
    <dxf>
      <fill>
        <patternFill>
          <bgColor theme="8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rgb="FF92D050"/>
        </patternFill>
      </fill>
    </dxf>
    <dxf>
      <fill>
        <patternFill>
          <bgColor rgb="FFFF66CC"/>
        </patternFill>
      </fill>
    </dxf>
    <dxf>
      <fill>
        <patternFill patternType="solid">
          <fgColor theme="0"/>
          <bgColor rgb="FF339966"/>
        </patternFill>
      </fill>
    </dxf>
    <dxf>
      <fill>
        <patternFill>
          <bgColor rgb="FFFFFF00"/>
        </patternFill>
      </fill>
    </dxf>
    <dxf>
      <fill>
        <patternFill>
          <bgColor rgb="FFFF7C80"/>
        </patternFill>
      </fill>
    </dxf>
    <dxf>
      <fill>
        <patternFill>
          <bgColor rgb="FFFF0000"/>
        </patternFill>
      </fill>
    </dxf>
    <dxf>
      <fill>
        <patternFill>
          <bgColor theme="5" tint="-0.24994659260841701"/>
        </patternFill>
      </fill>
    </dxf>
    <dxf>
      <fill>
        <patternFill>
          <bgColor rgb="FF92D050"/>
        </patternFill>
      </fill>
    </dxf>
    <dxf>
      <fill>
        <patternFill>
          <bgColor rgb="FFFF99CC"/>
        </patternFill>
      </fill>
    </dxf>
    <dxf>
      <fill>
        <patternFill>
          <bgColor rgb="FFC0C0C0"/>
        </patternFill>
      </fill>
    </dxf>
    <dxf>
      <fill>
        <patternFill>
          <bgColor theme="6" tint="0.59996337778862885"/>
        </patternFill>
      </fill>
    </dxf>
    <dxf>
      <fill>
        <patternFill>
          <bgColor rgb="FFFFFF99"/>
        </patternFill>
      </fill>
    </dxf>
    <dxf>
      <fill>
        <patternFill>
          <bgColor theme="8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rgb="FF92D050"/>
        </patternFill>
      </fill>
    </dxf>
    <dxf>
      <fill>
        <patternFill>
          <bgColor rgb="FFFF66CC"/>
        </patternFill>
      </fill>
    </dxf>
    <dxf>
      <fill>
        <patternFill patternType="solid">
          <fgColor theme="0"/>
          <bgColor rgb="FF339966"/>
        </patternFill>
      </fill>
    </dxf>
    <dxf>
      <fill>
        <patternFill>
          <bgColor rgb="FFFFFF00"/>
        </patternFill>
      </fill>
    </dxf>
    <dxf>
      <fill>
        <patternFill>
          <bgColor rgb="FFFF7C80"/>
        </patternFill>
      </fill>
    </dxf>
    <dxf>
      <fill>
        <patternFill>
          <bgColor rgb="FFFF0000"/>
        </patternFill>
      </fill>
    </dxf>
    <dxf>
      <fill>
        <patternFill>
          <bgColor theme="5" tint="-0.24994659260841701"/>
        </patternFill>
      </fill>
    </dxf>
    <dxf>
      <fill>
        <patternFill>
          <bgColor rgb="FF92D050"/>
        </patternFill>
      </fill>
    </dxf>
    <dxf>
      <fill>
        <patternFill>
          <bgColor rgb="FFFF99CC"/>
        </patternFill>
      </fill>
    </dxf>
    <dxf>
      <fill>
        <patternFill>
          <bgColor rgb="FFC0C0C0"/>
        </patternFill>
      </fill>
    </dxf>
    <dxf>
      <fill>
        <patternFill>
          <bgColor theme="6" tint="0.59996337778862885"/>
        </patternFill>
      </fill>
    </dxf>
    <dxf>
      <fill>
        <patternFill>
          <bgColor rgb="FFFFFF99"/>
        </patternFill>
      </fill>
    </dxf>
    <dxf>
      <fill>
        <patternFill>
          <bgColor theme="8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rgb="FF92D050"/>
        </patternFill>
      </fill>
    </dxf>
    <dxf>
      <fill>
        <patternFill>
          <bgColor rgb="FFFF66CC"/>
        </patternFill>
      </fill>
    </dxf>
    <dxf>
      <fill>
        <patternFill patternType="solid">
          <fgColor theme="0"/>
          <bgColor rgb="FF339966"/>
        </patternFill>
      </fill>
    </dxf>
    <dxf>
      <fill>
        <patternFill>
          <bgColor rgb="FFFFFF00"/>
        </patternFill>
      </fill>
    </dxf>
    <dxf>
      <fill>
        <patternFill>
          <bgColor rgb="FFFF7C80"/>
        </patternFill>
      </fill>
    </dxf>
    <dxf>
      <fill>
        <patternFill>
          <bgColor rgb="FFFF0000"/>
        </patternFill>
      </fill>
    </dxf>
    <dxf>
      <fill>
        <patternFill>
          <bgColor theme="5" tint="-0.24994659260841701"/>
        </patternFill>
      </fill>
    </dxf>
    <dxf>
      <fill>
        <patternFill>
          <bgColor rgb="FF92D050"/>
        </patternFill>
      </fill>
    </dxf>
    <dxf>
      <fill>
        <patternFill>
          <bgColor rgb="FFFF66CC"/>
        </patternFill>
      </fill>
    </dxf>
    <dxf>
      <fill>
        <patternFill patternType="solid">
          <fgColor theme="0"/>
          <bgColor rgb="FF339966"/>
        </patternFill>
      </fill>
    </dxf>
    <dxf>
      <fill>
        <patternFill>
          <bgColor rgb="FFFFFF00"/>
        </patternFill>
      </fill>
    </dxf>
    <dxf>
      <fill>
        <patternFill>
          <bgColor rgb="FFFF7C80"/>
        </patternFill>
      </fill>
    </dxf>
    <dxf>
      <fill>
        <patternFill>
          <bgColor rgb="FFFF0000"/>
        </patternFill>
      </fill>
    </dxf>
    <dxf>
      <fill>
        <patternFill>
          <bgColor theme="5" tint="-0.24994659260841701"/>
        </patternFill>
      </fill>
    </dxf>
    <dxf>
      <fill>
        <patternFill>
          <bgColor rgb="FF92D050"/>
        </patternFill>
      </fill>
    </dxf>
    <dxf>
      <fill>
        <patternFill>
          <bgColor rgb="FFFF66CC"/>
        </patternFill>
      </fill>
    </dxf>
    <dxf>
      <fill>
        <patternFill patternType="solid">
          <fgColor theme="0"/>
          <bgColor rgb="FF339966"/>
        </patternFill>
      </fill>
    </dxf>
    <dxf>
      <fill>
        <patternFill>
          <bgColor rgb="FFFFFF00"/>
        </patternFill>
      </fill>
    </dxf>
    <dxf>
      <fill>
        <patternFill>
          <bgColor rgb="FFFF7C80"/>
        </patternFill>
      </fill>
    </dxf>
    <dxf>
      <fill>
        <patternFill>
          <bgColor rgb="FFFF0000"/>
        </patternFill>
      </fill>
    </dxf>
    <dxf>
      <fill>
        <patternFill>
          <bgColor theme="5" tint="-0.24994659260841701"/>
        </patternFill>
      </fill>
    </dxf>
    <dxf>
      <fill>
        <patternFill>
          <bgColor rgb="FF92D050"/>
        </patternFill>
      </fill>
    </dxf>
    <dxf>
      <fill>
        <patternFill>
          <bgColor rgb="FFFF99CC"/>
        </patternFill>
      </fill>
    </dxf>
    <dxf>
      <fill>
        <patternFill>
          <bgColor rgb="FFC0C0C0"/>
        </patternFill>
      </fill>
    </dxf>
    <dxf>
      <fill>
        <patternFill>
          <bgColor theme="6" tint="0.59996337778862885"/>
        </patternFill>
      </fill>
    </dxf>
    <dxf>
      <fill>
        <patternFill>
          <bgColor rgb="FFFFFF99"/>
        </patternFill>
      </fill>
    </dxf>
    <dxf>
      <fill>
        <patternFill>
          <bgColor theme="8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rgb="FF92D050"/>
        </patternFill>
      </fill>
    </dxf>
    <dxf>
      <fill>
        <patternFill>
          <bgColor rgb="FFFF66CC"/>
        </patternFill>
      </fill>
    </dxf>
    <dxf>
      <fill>
        <patternFill patternType="solid">
          <fgColor theme="0"/>
          <bgColor rgb="FF339966"/>
        </patternFill>
      </fill>
    </dxf>
    <dxf>
      <fill>
        <patternFill>
          <bgColor rgb="FFFFFF00"/>
        </patternFill>
      </fill>
    </dxf>
    <dxf>
      <fill>
        <patternFill>
          <bgColor rgb="FFFF7C80"/>
        </patternFill>
      </fill>
    </dxf>
    <dxf>
      <fill>
        <patternFill>
          <bgColor rgb="FFFF0000"/>
        </patternFill>
      </fill>
    </dxf>
    <dxf>
      <fill>
        <patternFill>
          <bgColor theme="5" tint="-0.24994659260841701"/>
        </patternFill>
      </fill>
    </dxf>
    <dxf>
      <fill>
        <patternFill>
          <bgColor rgb="FF92D050"/>
        </patternFill>
      </fill>
    </dxf>
    <dxf>
      <fill>
        <patternFill>
          <bgColor rgb="FFFF99CC"/>
        </patternFill>
      </fill>
    </dxf>
    <dxf>
      <fill>
        <patternFill>
          <bgColor rgb="FFC0C0C0"/>
        </patternFill>
      </fill>
    </dxf>
    <dxf>
      <fill>
        <patternFill>
          <bgColor theme="6" tint="0.59996337778862885"/>
        </patternFill>
      </fill>
    </dxf>
    <dxf>
      <fill>
        <patternFill>
          <bgColor rgb="FFFFFF99"/>
        </patternFill>
      </fill>
    </dxf>
    <dxf>
      <fill>
        <patternFill>
          <bgColor theme="8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rgb="FF92D050"/>
        </patternFill>
      </fill>
    </dxf>
    <dxf>
      <fill>
        <patternFill>
          <bgColor rgb="FFFF66CC"/>
        </patternFill>
      </fill>
    </dxf>
    <dxf>
      <fill>
        <patternFill patternType="solid">
          <fgColor theme="0"/>
          <bgColor rgb="FF339966"/>
        </patternFill>
      </fill>
    </dxf>
    <dxf>
      <fill>
        <patternFill>
          <bgColor rgb="FFFFFF00"/>
        </patternFill>
      </fill>
    </dxf>
    <dxf>
      <fill>
        <patternFill>
          <bgColor rgb="FFFF7C80"/>
        </patternFill>
      </fill>
    </dxf>
    <dxf>
      <fill>
        <patternFill>
          <bgColor rgb="FFFF0000"/>
        </patternFill>
      </fill>
    </dxf>
    <dxf>
      <fill>
        <patternFill>
          <bgColor theme="5" tint="-0.24994659260841701"/>
        </patternFill>
      </fill>
    </dxf>
    <dxf>
      <fill>
        <patternFill>
          <bgColor rgb="FF92D050"/>
        </patternFill>
      </fill>
    </dxf>
    <dxf>
      <fill>
        <patternFill>
          <bgColor rgb="FF339966"/>
        </patternFill>
      </fill>
    </dxf>
    <dxf>
      <fill>
        <patternFill>
          <bgColor rgb="FF339966"/>
        </patternFill>
      </fill>
    </dxf>
    <dxf>
      <fill>
        <patternFill patternType="solid">
          <fgColor theme="0"/>
          <bgColor rgb="FF339966"/>
        </patternFill>
      </fill>
    </dxf>
    <dxf>
      <fill>
        <patternFill>
          <bgColor rgb="FF339966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339966"/>
        </patternFill>
      </fill>
    </dxf>
    <dxf>
      <fill>
        <patternFill>
          <bgColor rgb="FF339966"/>
        </patternFill>
      </fill>
    </dxf>
    <dxf>
      <fill>
        <patternFill patternType="solid">
          <fgColor theme="0"/>
          <bgColor rgb="FF339966"/>
        </patternFill>
      </fill>
    </dxf>
    <dxf>
      <fill>
        <patternFill>
          <bgColor rgb="FF339966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339966"/>
        </patternFill>
      </fill>
    </dxf>
    <dxf>
      <fill>
        <patternFill>
          <bgColor rgb="FF339966"/>
        </patternFill>
      </fill>
    </dxf>
    <dxf>
      <fill>
        <patternFill patternType="solid">
          <fgColor theme="0"/>
          <bgColor rgb="FF339966"/>
        </patternFill>
      </fill>
    </dxf>
    <dxf>
      <fill>
        <patternFill>
          <bgColor rgb="FF339966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339966"/>
        </patternFill>
      </fill>
    </dxf>
    <dxf>
      <fill>
        <patternFill>
          <bgColor rgb="FF339966"/>
        </patternFill>
      </fill>
    </dxf>
    <dxf>
      <fill>
        <patternFill patternType="solid">
          <fgColor theme="0"/>
          <bgColor rgb="FF339966"/>
        </patternFill>
      </fill>
    </dxf>
    <dxf>
      <fill>
        <patternFill>
          <bgColor rgb="FF339966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339966"/>
        </patternFill>
      </fill>
    </dxf>
    <dxf>
      <fill>
        <patternFill>
          <bgColor rgb="FF339966"/>
        </patternFill>
      </fill>
    </dxf>
    <dxf>
      <fill>
        <patternFill patternType="solid">
          <fgColor theme="0"/>
          <bgColor rgb="FF339966"/>
        </patternFill>
      </fill>
    </dxf>
    <dxf>
      <fill>
        <patternFill>
          <bgColor rgb="FF339966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339966"/>
        </patternFill>
      </fill>
    </dxf>
    <dxf>
      <fill>
        <patternFill>
          <bgColor rgb="FF339966"/>
        </patternFill>
      </fill>
    </dxf>
    <dxf>
      <fill>
        <patternFill patternType="solid">
          <fgColor theme="0"/>
          <bgColor rgb="FF339966"/>
        </patternFill>
      </fill>
    </dxf>
    <dxf>
      <fill>
        <patternFill>
          <bgColor rgb="FF339966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339966"/>
        </patternFill>
      </fill>
    </dxf>
    <dxf>
      <fill>
        <patternFill>
          <bgColor rgb="FF339966"/>
        </patternFill>
      </fill>
    </dxf>
    <dxf>
      <fill>
        <patternFill patternType="solid">
          <fgColor theme="0"/>
          <bgColor rgb="FF339966"/>
        </patternFill>
      </fill>
    </dxf>
    <dxf>
      <fill>
        <patternFill>
          <bgColor rgb="FF339966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339966"/>
        </patternFill>
      </fill>
    </dxf>
    <dxf>
      <fill>
        <patternFill>
          <bgColor rgb="FF339966"/>
        </patternFill>
      </fill>
    </dxf>
    <dxf>
      <fill>
        <patternFill patternType="solid">
          <fgColor theme="0"/>
          <bgColor rgb="FF339966"/>
        </patternFill>
      </fill>
    </dxf>
    <dxf>
      <fill>
        <patternFill>
          <bgColor rgb="FF339966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339966"/>
        </patternFill>
      </fill>
    </dxf>
    <dxf>
      <fill>
        <patternFill>
          <bgColor rgb="FF339966"/>
        </patternFill>
      </fill>
    </dxf>
    <dxf>
      <fill>
        <patternFill patternType="solid">
          <fgColor theme="0"/>
          <bgColor rgb="FF339966"/>
        </patternFill>
      </fill>
    </dxf>
    <dxf>
      <fill>
        <patternFill>
          <bgColor rgb="FF339966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339966"/>
        </patternFill>
      </fill>
    </dxf>
    <dxf>
      <fill>
        <patternFill>
          <bgColor rgb="FF339966"/>
        </patternFill>
      </fill>
    </dxf>
    <dxf>
      <fill>
        <patternFill patternType="solid">
          <fgColor theme="0"/>
          <bgColor rgb="FF339966"/>
        </patternFill>
      </fill>
    </dxf>
    <dxf>
      <fill>
        <patternFill>
          <bgColor rgb="FF339966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339966"/>
        </patternFill>
      </fill>
    </dxf>
    <dxf>
      <fill>
        <patternFill>
          <bgColor rgb="FF339966"/>
        </patternFill>
      </fill>
    </dxf>
    <dxf>
      <fill>
        <patternFill patternType="solid">
          <fgColor theme="0"/>
          <bgColor rgb="FF339966"/>
        </patternFill>
      </fill>
    </dxf>
    <dxf>
      <fill>
        <patternFill>
          <bgColor rgb="FF339966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339966"/>
        </patternFill>
      </fill>
    </dxf>
    <dxf>
      <fill>
        <patternFill>
          <bgColor rgb="FF339966"/>
        </patternFill>
      </fill>
    </dxf>
    <dxf>
      <fill>
        <patternFill patternType="solid">
          <fgColor theme="0"/>
          <bgColor rgb="FF339966"/>
        </patternFill>
      </fill>
    </dxf>
    <dxf>
      <fill>
        <patternFill>
          <bgColor rgb="FF339966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339966"/>
        </patternFill>
      </fill>
    </dxf>
    <dxf>
      <fill>
        <patternFill>
          <bgColor rgb="FF339966"/>
        </patternFill>
      </fill>
    </dxf>
    <dxf>
      <fill>
        <patternFill patternType="solid">
          <fgColor theme="0"/>
          <bgColor rgb="FF339966"/>
        </patternFill>
      </fill>
    </dxf>
    <dxf>
      <fill>
        <patternFill>
          <bgColor rgb="FF339966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339966"/>
        </patternFill>
      </fill>
    </dxf>
    <dxf>
      <fill>
        <patternFill>
          <bgColor rgb="FF339966"/>
        </patternFill>
      </fill>
    </dxf>
    <dxf>
      <fill>
        <patternFill patternType="solid">
          <fgColor theme="0"/>
          <bgColor rgb="FF339966"/>
        </patternFill>
      </fill>
    </dxf>
    <dxf>
      <fill>
        <patternFill>
          <bgColor rgb="FF339966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339966"/>
        </patternFill>
      </fill>
    </dxf>
    <dxf>
      <fill>
        <patternFill>
          <bgColor rgb="FF339966"/>
        </patternFill>
      </fill>
    </dxf>
    <dxf>
      <fill>
        <patternFill patternType="solid">
          <fgColor theme="0"/>
          <bgColor rgb="FF339966"/>
        </patternFill>
      </fill>
    </dxf>
    <dxf>
      <fill>
        <patternFill>
          <bgColor rgb="FF339966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66CC"/>
        </patternFill>
      </fill>
    </dxf>
    <dxf>
      <fill>
        <patternFill patternType="solid">
          <fgColor theme="0"/>
          <bgColor rgb="FF339966"/>
        </patternFill>
      </fill>
    </dxf>
    <dxf>
      <fill>
        <patternFill>
          <bgColor rgb="FFFFFF00"/>
        </patternFill>
      </fill>
    </dxf>
    <dxf>
      <fill>
        <patternFill>
          <bgColor rgb="FFFF7C80"/>
        </patternFill>
      </fill>
    </dxf>
    <dxf>
      <fill>
        <patternFill>
          <bgColor rgb="FFFF0000"/>
        </patternFill>
      </fill>
    </dxf>
    <dxf>
      <fill>
        <patternFill>
          <bgColor theme="5" tint="-0.24994659260841701"/>
        </patternFill>
      </fill>
    </dxf>
    <dxf>
      <fill>
        <patternFill>
          <bgColor rgb="FF92D050"/>
        </patternFill>
      </fill>
    </dxf>
    <dxf>
      <fill>
        <patternFill>
          <bgColor rgb="FFFF99CC"/>
        </patternFill>
      </fill>
    </dxf>
    <dxf>
      <fill>
        <patternFill>
          <bgColor rgb="FFC0C0C0"/>
        </patternFill>
      </fill>
    </dxf>
    <dxf>
      <fill>
        <patternFill>
          <bgColor theme="6" tint="0.59996337778862885"/>
        </patternFill>
      </fill>
    </dxf>
    <dxf>
      <fill>
        <patternFill>
          <bgColor rgb="FFFFFF99"/>
        </patternFill>
      </fill>
    </dxf>
    <dxf>
      <fill>
        <patternFill>
          <bgColor theme="8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rgb="FF92D050"/>
        </patternFill>
      </fill>
    </dxf>
    <dxf>
      <fill>
        <patternFill>
          <bgColor rgb="FFFF66CC"/>
        </patternFill>
      </fill>
    </dxf>
    <dxf>
      <fill>
        <patternFill patternType="solid">
          <fgColor theme="0"/>
          <bgColor rgb="FF339966"/>
        </patternFill>
      </fill>
    </dxf>
    <dxf>
      <fill>
        <patternFill>
          <bgColor rgb="FFFFFF00"/>
        </patternFill>
      </fill>
    </dxf>
    <dxf>
      <fill>
        <patternFill>
          <bgColor rgb="FFFF7C80"/>
        </patternFill>
      </fill>
    </dxf>
    <dxf>
      <fill>
        <patternFill>
          <bgColor rgb="FFFF0000"/>
        </patternFill>
      </fill>
    </dxf>
    <dxf>
      <fill>
        <patternFill>
          <bgColor theme="5" tint="-0.24994659260841701"/>
        </patternFill>
      </fill>
    </dxf>
    <dxf>
      <fill>
        <patternFill>
          <bgColor rgb="FF92D050"/>
        </patternFill>
      </fill>
    </dxf>
    <dxf>
      <fill>
        <patternFill>
          <bgColor rgb="FFFF99CC"/>
        </patternFill>
      </fill>
    </dxf>
    <dxf>
      <fill>
        <patternFill>
          <bgColor rgb="FFC0C0C0"/>
        </patternFill>
      </fill>
    </dxf>
    <dxf>
      <fill>
        <patternFill>
          <bgColor theme="6" tint="0.59996337778862885"/>
        </patternFill>
      </fill>
    </dxf>
    <dxf>
      <fill>
        <patternFill>
          <bgColor rgb="FFFFFF99"/>
        </patternFill>
      </fill>
    </dxf>
    <dxf>
      <fill>
        <patternFill>
          <bgColor theme="8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rgb="FF92D050"/>
        </patternFill>
      </fill>
    </dxf>
    <dxf>
      <fill>
        <patternFill>
          <bgColor rgb="FFFF66CC"/>
        </patternFill>
      </fill>
    </dxf>
    <dxf>
      <fill>
        <patternFill patternType="solid">
          <fgColor theme="0"/>
          <bgColor rgb="FF339966"/>
        </patternFill>
      </fill>
    </dxf>
    <dxf>
      <fill>
        <patternFill>
          <bgColor rgb="FFFFFF00"/>
        </patternFill>
      </fill>
    </dxf>
    <dxf>
      <fill>
        <patternFill>
          <bgColor rgb="FFFF7C80"/>
        </patternFill>
      </fill>
    </dxf>
    <dxf>
      <fill>
        <patternFill>
          <bgColor rgb="FFFF0000"/>
        </patternFill>
      </fill>
    </dxf>
    <dxf>
      <fill>
        <patternFill>
          <bgColor theme="5" tint="-0.24994659260841701"/>
        </patternFill>
      </fill>
    </dxf>
    <dxf>
      <fill>
        <patternFill>
          <bgColor rgb="FF92D050"/>
        </patternFill>
      </fill>
    </dxf>
    <dxf>
      <fill>
        <patternFill>
          <bgColor rgb="FFFF99CC"/>
        </patternFill>
      </fill>
    </dxf>
    <dxf>
      <fill>
        <patternFill>
          <bgColor rgb="FFC0C0C0"/>
        </patternFill>
      </fill>
    </dxf>
    <dxf>
      <fill>
        <patternFill>
          <bgColor theme="6" tint="0.59996337778862885"/>
        </patternFill>
      </fill>
    </dxf>
    <dxf>
      <fill>
        <patternFill>
          <bgColor rgb="FFFFFF99"/>
        </patternFill>
      </fill>
    </dxf>
    <dxf>
      <fill>
        <patternFill>
          <bgColor theme="8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rgb="FF92D050"/>
        </patternFill>
      </fill>
    </dxf>
    <dxf>
      <fill>
        <patternFill>
          <bgColor rgb="FFFF66CC"/>
        </patternFill>
      </fill>
    </dxf>
    <dxf>
      <fill>
        <patternFill patternType="solid">
          <fgColor theme="0"/>
          <bgColor rgb="FF339966"/>
        </patternFill>
      </fill>
    </dxf>
    <dxf>
      <fill>
        <patternFill>
          <bgColor rgb="FFFFFF00"/>
        </patternFill>
      </fill>
    </dxf>
    <dxf>
      <fill>
        <patternFill>
          <bgColor rgb="FFFF7C80"/>
        </patternFill>
      </fill>
    </dxf>
    <dxf>
      <fill>
        <patternFill>
          <bgColor rgb="FFFF0000"/>
        </patternFill>
      </fill>
    </dxf>
    <dxf>
      <fill>
        <patternFill>
          <bgColor theme="5" tint="-0.24994659260841701"/>
        </patternFill>
      </fill>
    </dxf>
    <dxf>
      <fill>
        <patternFill>
          <bgColor rgb="FF92D050"/>
        </patternFill>
      </fill>
    </dxf>
    <dxf>
      <fill>
        <patternFill>
          <bgColor rgb="FFFF66CC"/>
        </patternFill>
      </fill>
    </dxf>
    <dxf>
      <fill>
        <patternFill patternType="solid">
          <fgColor theme="0"/>
          <bgColor rgb="FF339966"/>
        </patternFill>
      </fill>
    </dxf>
    <dxf>
      <fill>
        <patternFill>
          <bgColor rgb="FFFFFF00"/>
        </patternFill>
      </fill>
    </dxf>
    <dxf>
      <fill>
        <patternFill>
          <bgColor rgb="FFFF7C80"/>
        </patternFill>
      </fill>
    </dxf>
    <dxf>
      <fill>
        <patternFill>
          <bgColor rgb="FFFF0000"/>
        </patternFill>
      </fill>
    </dxf>
    <dxf>
      <fill>
        <patternFill>
          <bgColor theme="5" tint="-0.24994659260841701"/>
        </patternFill>
      </fill>
    </dxf>
    <dxf>
      <fill>
        <patternFill>
          <bgColor rgb="FF92D050"/>
        </patternFill>
      </fill>
    </dxf>
    <dxf>
      <fill>
        <patternFill>
          <bgColor rgb="FFFF66CC"/>
        </patternFill>
      </fill>
    </dxf>
    <dxf>
      <fill>
        <patternFill patternType="solid">
          <fgColor theme="0"/>
          <bgColor rgb="FF339966"/>
        </patternFill>
      </fill>
    </dxf>
    <dxf>
      <fill>
        <patternFill>
          <bgColor rgb="FFFFFF00"/>
        </patternFill>
      </fill>
    </dxf>
    <dxf>
      <fill>
        <patternFill>
          <bgColor rgb="FFFF7C80"/>
        </patternFill>
      </fill>
    </dxf>
    <dxf>
      <fill>
        <patternFill>
          <bgColor rgb="FFFF0000"/>
        </patternFill>
      </fill>
    </dxf>
    <dxf>
      <fill>
        <patternFill>
          <bgColor theme="5" tint="-0.24994659260841701"/>
        </patternFill>
      </fill>
    </dxf>
    <dxf>
      <fill>
        <patternFill>
          <bgColor rgb="FF92D050"/>
        </patternFill>
      </fill>
    </dxf>
    <dxf>
      <fill>
        <patternFill>
          <bgColor rgb="FFFF99CC"/>
        </patternFill>
      </fill>
    </dxf>
    <dxf>
      <fill>
        <patternFill>
          <bgColor rgb="FFC0C0C0"/>
        </patternFill>
      </fill>
    </dxf>
    <dxf>
      <fill>
        <patternFill>
          <bgColor theme="6" tint="0.59996337778862885"/>
        </patternFill>
      </fill>
    </dxf>
    <dxf>
      <fill>
        <patternFill>
          <bgColor rgb="FFFFFF99"/>
        </patternFill>
      </fill>
    </dxf>
    <dxf>
      <fill>
        <patternFill>
          <bgColor theme="8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rgb="FF92D050"/>
        </patternFill>
      </fill>
    </dxf>
    <dxf>
      <fill>
        <patternFill>
          <bgColor rgb="FFFF66CC"/>
        </patternFill>
      </fill>
    </dxf>
    <dxf>
      <fill>
        <patternFill patternType="solid">
          <fgColor theme="0"/>
          <bgColor rgb="FF339966"/>
        </patternFill>
      </fill>
    </dxf>
    <dxf>
      <fill>
        <patternFill>
          <bgColor rgb="FFFFFF00"/>
        </patternFill>
      </fill>
    </dxf>
    <dxf>
      <fill>
        <patternFill>
          <bgColor rgb="FFFF7C80"/>
        </patternFill>
      </fill>
    </dxf>
    <dxf>
      <fill>
        <patternFill>
          <bgColor rgb="FFFF0000"/>
        </patternFill>
      </fill>
    </dxf>
    <dxf>
      <fill>
        <patternFill>
          <bgColor theme="5" tint="-0.24994659260841701"/>
        </patternFill>
      </fill>
    </dxf>
    <dxf>
      <fill>
        <patternFill>
          <bgColor rgb="FF92D050"/>
        </patternFill>
      </fill>
    </dxf>
    <dxf>
      <fill>
        <patternFill>
          <bgColor rgb="FFFF99CC"/>
        </patternFill>
      </fill>
    </dxf>
    <dxf>
      <fill>
        <patternFill>
          <bgColor rgb="FFC0C0C0"/>
        </patternFill>
      </fill>
    </dxf>
    <dxf>
      <fill>
        <patternFill>
          <bgColor theme="6" tint="0.59996337778862885"/>
        </patternFill>
      </fill>
    </dxf>
    <dxf>
      <fill>
        <patternFill>
          <bgColor rgb="FFFFFF99"/>
        </patternFill>
      </fill>
    </dxf>
    <dxf>
      <fill>
        <patternFill>
          <bgColor theme="8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rgb="FF92D050"/>
        </patternFill>
      </fill>
    </dxf>
    <dxf>
      <fill>
        <patternFill>
          <bgColor rgb="FFFF66CC"/>
        </patternFill>
      </fill>
    </dxf>
    <dxf>
      <fill>
        <patternFill patternType="solid">
          <fgColor theme="0"/>
          <bgColor rgb="FF339966"/>
        </patternFill>
      </fill>
    </dxf>
    <dxf>
      <fill>
        <patternFill>
          <bgColor rgb="FFFFFF00"/>
        </patternFill>
      </fill>
    </dxf>
    <dxf>
      <fill>
        <patternFill>
          <bgColor rgb="FFFF7C80"/>
        </patternFill>
      </fill>
    </dxf>
    <dxf>
      <fill>
        <patternFill>
          <bgColor rgb="FFFF0000"/>
        </patternFill>
      </fill>
    </dxf>
    <dxf>
      <fill>
        <patternFill>
          <bgColor theme="5" tint="-0.24994659260841701"/>
        </patternFill>
      </fill>
    </dxf>
    <dxf>
      <fill>
        <patternFill>
          <bgColor rgb="FF92D050"/>
        </patternFill>
      </fill>
    </dxf>
    <dxf>
      <fill>
        <patternFill>
          <bgColor rgb="FFFF99CC"/>
        </patternFill>
      </fill>
    </dxf>
    <dxf>
      <fill>
        <patternFill>
          <bgColor rgb="FFC0C0C0"/>
        </patternFill>
      </fill>
    </dxf>
    <dxf>
      <fill>
        <patternFill>
          <bgColor theme="6" tint="0.59996337778862885"/>
        </patternFill>
      </fill>
    </dxf>
    <dxf>
      <fill>
        <patternFill>
          <bgColor rgb="FFFFFF99"/>
        </patternFill>
      </fill>
    </dxf>
    <dxf>
      <fill>
        <patternFill>
          <bgColor theme="8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rgb="FF92D050"/>
        </patternFill>
      </fill>
    </dxf>
    <dxf>
      <fill>
        <patternFill>
          <bgColor rgb="FFFF66CC"/>
        </patternFill>
      </fill>
    </dxf>
    <dxf>
      <fill>
        <patternFill patternType="solid">
          <fgColor theme="0"/>
          <bgColor rgb="FF339966"/>
        </patternFill>
      </fill>
    </dxf>
    <dxf>
      <fill>
        <patternFill>
          <bgColor rgb="FFFFFF00"/>
        </patternFill>
      </fill>
    </dxf>
    <dxf>
      <fill>
        <patternFill>
          <bgColor rgb="FFFF7C80"/>
        </patternFill>
      </fill>
    </dxf>
    <dxf>
      <fill>
        <patternFill>
          <bgColor rgb="FFFF0000"/>
        </patternFill>
      </fill>
    </dxf>
    <dxf>
      <fill>
        <patternFill>
          <bgColor theme="5" tint="-0.24994659260841701"/>
        </patternFill>
      </fill>
    </dxf>
    <dxf>
      <fill>
        <patternFill>
          <bgColor rgb="FF92D050"/>
        </patternFill>
      </fill>
    </dxf>
    <dxf>
      <fill>
        <patternFill>
          <bgColor rgb="FFFF99CC"/>
        </patternFill>
      </fill>
    </dxf>
    <dxf>
      <fill>
        <patternFill>
          <bgColor rgb="FFC0C0C0"/>
        </patternFill>
      </fill>
    </dxf>
    <dxf>
      <fill>
        <patternFill>
          <bgColor theme="6" tint="0.59996337778862885"/>
        </patternFill>
      </fill>
    </dxf>
    <dxf>
      <fill>
        <patternFill>
          <bgColor rgb="FFFFFF99"/>
        </patternFill>
      </fill>
    </dxf>
    <dxf>
      <fill>
        <patternFill>
          <bgColor theme="8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rgb="FF92D050"/>
        </patternFill>
      </fill>
    </dxf>
    <dxf>
      <fill>
        <patternFill>
          <bgColor rgb="FFFF66CC"/>
        </patternFill>
      </fill>
    </dxf>
    <dxf>
      <fill>
        <patternFill patternType="solid">
          <fgColor theme="0"/>
          <bgColor rgb="FF339966"/>
        </patternFill>
      </fill>
    </dxf>
    <dxf>
      <fill>
        <patternFill>
          <bgColor rgb="FFFFFF00"/>
        </patternFill>
      </fill>
    </dxf>
    <dxf>
      <fill>
        <patternFill>
          <bgColor rgb="FFFF7C80"/>
        </patternFill>
      </fill>
    </dxf>
    <dxf>
      <fill>
        <patternFill>
          <bgColor rgb="FFFF0000"/>
        </patternFill>
      </fill>
    </dxf>
    <dxf>
      <fill>
        <patternFill>
          <bgColor theme="5" tint="-0.24994659260841701"/>
        </patternFill>
      </fill>
    </dxf>
    <dxf>
      <fill>
        <patternFill>
          <bgColor rgb="FF92D050"/>
        </patternFill>
      </fill>
    </dxf>
    <dxf>
      <fill>
        <patternFill>
          <bgColor rgb="FFFF99CC"/>
        </patternFill>
      </fill>
    </dxf>
    <dxf>
      <fill>
        <patternFill>
          <bgColor rgb="FFC0C0C0"/>
        </patternFill>
      </fill>
    </dxf>
    <dxf>
      <fill>
        <patternFill>
          <bgColor theme="6" tint="0.59996337778862885"/>
        </patternFill>
      </fill>
    </dxf>
    <dxf>
      <fill>
        <patternFill>
          <bgColor rgb="FFFFFF99"/>
        </patternFill>
      </fill>
    </dxf>
    <dxf>
      <fill>
        <patternFill>
          <bgColor theme="8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rgb="FF92D050"/>
        </patternFill>
      </fill>
    </dxf>
    <dxf>
      <fill>
        <patternFill>
          <bgColor rgb="FFFF66CC"/>
        </patternFill>
      </fill>
    </dxf>
    <dxf>
      <fill>
        <patternFill patternType="solid">
          <fgColor theme="0"/>
          <bgColor rgb="FF339966"/>
        </patternFill>
      </fill>
    </dxf>
    <dxf>
      <fill>
        <patternFill>
          <bgColor rgb="FFFFFF00"/>
        </patternFill>
      </fill>
    </dxf>
    <dxf>
      <fill>
        <patternFill>
          <bgColor rgb="FFFF7C80"/>
        </patternFill>
      </fill>
    </dxf>
    <dxf>
      <fill>
        <patternFill>
          <bgColor rgb="FFFF0000"/>
        </patternFill>
      </fill>
    </dxf>
    <dxf>
      <fill>
        <patternFill>
          <bgColor theme="5" tint="-0.24994659260841701"/>
        </patternFill>
      </fill>
    </dxf>
    <dxf>
      <fill>
        <patternFill>
          <bgColor rgb="FF92D050"/>
        </patternFill>
      </fill>
    </dxf>
    <dxf>
      <fill>
        <patternFill>
          <bgColor rgb="FFFF66CC"/>
        </patternFill>
      </fill>
    </dxf>
    <dxf>
      <fill>
        <patternFill patternType="solid">
          <fgColor theme="0"/>
          <bgColor rgb="FF339966"/>
        </patternFill>
      </fill>
    </dxf>
    <dxf>
      <fill>
        <patternFill>
          <bgColor rgb="FFFFFF00"/>
        </patternFill>
      </fill>
    </dxf>
    <dxf>
      <fill>
        <patternFill>
          <bgColor rgb="FFFF7C80"/>
        </patternFill>
      </fill>
    </dxf>
    <dxf>
      <fill>
        <patternFill>
          <bgColor rgb="FFFF0000"/>
        </patternFill>
      </fill>
    </dxf>
    <dxf>
      <fill>
        <patternFill>
          <bgColor theme="5" tint="-0.24994659260841701"/>
        </patternFill>
      </fill>
    </dxf>
    <dxf>
      <fill>
        <patternFill>
          <bgColor rgb="FF92D050"/>
        </patternFill>
      </fill>
    </dxf>
    <dxf>
      <fill>
        <patternFill>
          <bgColor rgb="FFFF66CC"/>
        </patternFill>
      </fill>
    </dxf>
    <dxf>
      <fill>
        <patternFill patternType="solid">
          <fgColor theme="0"/>
          <bgColor rgb="FF339966"/>
        </patternFill>
      </fill>
    </dxf>
    <dxf>
      <fill>
        <patternFill>
          <bgColor rgb="FFFFFF00"/>
        </patternFill>
      </fill>
    </dxf>
    <dxf>
      <fill>
        <patternFill>
          <bgColor rgb="FFFF7C80"/>
        </patternFill>
      </fill>
    </dxf>
    <dxf>
      <fill>
        <patternFill>
          <bgColor rgb="FFFF0000"/>
        </patternFill>
      </fill>
    </dxf>
    <dxf>
      <fill>
        <patternFill>
          <bgColor theme="5" tint="-0.24994659260841701"/>
        </patternFill>
      </fill>
    </dxf>
    <dxf>
      <fill>
        <patternFill>
          <bgColor rgb="FF92D050"/>
        </patternFill>
      </fill>
    </dxf>
    <dxf>
      <fill>
        <patternFill>
          <bgColor rgb="FFFF99CC"/>
        </patternFill>
      </fill>
    </dxf>
    <dxf>
      <fill>
        <patternFill>
          <bgColor rgb="FFC0C0C0"/>
        </patternFill>
      </fill>
    </dxf>
    <dxf>
      <fill>
        <patternFill>
          <bgColor theme="6" tint="0.59996337778862885"/>
        </patternFill>
      </fill>
    </dxf>
    <dxf>
      <fill>
        <patternFill>
          <bgColor rgb="FFFFFF99"/>
        </patternFill>
      </fill>
    </dxf>
    <dxf>
      <fill>
        <patternFill>
          <bgColor theme="8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rgb="FF92D050"/>
        </patternFill>
      </fill>
    </dxf>
    <dxf>
      <fill>
        <patternFill>
          <bgColor rgb="FFFF66CC"/>
        </patternFill>
      </fill>
    </dxf>
    <dxf>
      <fill>
        <patternFill patternType="solid">
          <fgColor theme="0"/>
          <bgColor rgb="FF339966"/>
        </patternFill>
      </fill>
    </dxf>
    <dxf>
      <fill>
        <patternFill>
          <bgColor rgb="FFFFFF00"/>
        </patternFill>
      </fill>
    </dxf>
    <dxf>
      <fill>
        <patternFill>
          <bgColor rgb="FFFF7C80"/>
        </patternFill>
      </fill>
    </dxf>
    <dxf>
      <fill>
        <patternFill>
          <bgColor rgb="FFFF0000"/>
        </patternFill>
      </fill>
    </dxf>
    <dxf>
      <fill>
        <patternFill>
          <bgColor theme="5" tint="-0.24994659260841701"/>
        </patternFill>
      </fill>
    </dxf>
    <dxf>
      <fill>
        <patternFill>
          <bgColor rgb="FF92D050"/>
        </patternFill>
      </fill>
    </dxf>
    <dxf>
      <fill>
        <patternFill>
          <bgColor rgb="FFFF99CC"/>
        </patternFill>
      </fill>
    </dxf>
    <dxf>
      <fill>
        <patternFill>
          <bgColor rgb="FFC0C0C0"/>
        </patternFill>
      </fill>
    </dxf>
    <dxf>
      <fill>
        <patternFill>
          <bgColor theme="6" tint="0.59996337778862885"/>
        </patternFill>
      </fill>
    </dxf>
    <dxf>
      <fill>
        <patternFill>
          <bgColor rgb="FFFFFF99"/>
        </patternFill>
      </fill>
    </dxf>
    <dxf>
      <fill>
        <patternFill>
          <bgColor theme="8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rgb="FF92D050"/>
        </patternFill>
      </fill>
    </dxf>
    <dxf>
      <fill>
        <patternFill>
          <bgColor rgb="FFFF66CC"/>
        </patternFill>
      </fill>
    </dxf>
    <dxf>
      <fill>
        <patternFill patternType="solid">
          <fgColor theme="0"/>
          <bgColor rgb="FF339966"/>
        </patternFill>
      </fill>
    </dxf>
    <dxf>
      <fill>
        <patternFill>
          <bgColor rgb="FFFFFF00"/>
        </patternFill>
      </fill>
    </dxf>
    <dxf>
      <fill>
        <patternFill>
          <bgColor rgb="FFFF7C80"/>
        </patternFill>
      </fill>
    </dxf>
    <dxf>
      <fill>
        <patternFill>
          <bgColor rgb="FFFF0000"/>
        </patternFill>
      </fill>
    </dxf>
    <dxf>
      <fill>
        <patternFill>
          <bgColor theme="5" tint="-0.24994659260841701"/>
        </patternFill>
      </fill>
    </dxf>
    <dxf>
      <fill>
        <patternFill>
          <bgColor rgb="FF92D050"/>
        </patternFill>
      </fill>
    </dxf>
    <dxf>
      <fill>
        <patternFill>
          <bgColor rgb="FFFF99CC"/>
        </patternFill>
      </fill>
    </dxf>
    <dxf>
      <fill>
        <patternFill>
          <bgColor rgb="FFC0C0C0"/>
        </patternFill>
      </fill>
    </dxf>
    <dxf>
      <fill>
        <patternFill>
          <bgColor theme="6" tint="0.59996337778862885"/>
        </patternFill>
      </fill>
    </dxf>
    <dxf>
      <fill>
        <patternFill>
          <bgColor rgb="FFFFFF99"/>
        </patternFill>
      </fill>
    </dxf>
    <dxf>
      <fill>
        <patternFill>
          <bgColor theme="8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rgb="FF92D050"/>
        </patternFill>
      </fill>
    </dxf>
    <dxf>
      <fill>
        <patternFill>
          <bgColor rgb="FFFF66CC"/>
        </patternFill>
      </fill>
    </dxf>
    <dxf>
      <fill>
        <patternFill patternType="solid">
          <fgColor theme="0"/>
          <bgColor rgb="FF339966"/>
        </patternFill>
      </fill>
    </dxf>
    <dxf>
      <fill>
        <patternFill>
          <bgColor rgb="FFFFFF00"/>
        </patternFill>
      </fill>
    </dxf>
    <dxf>
      <fill>
        <patternFill>
          <bgColor rgb="FFFF7C80"/>
        </patternFill>
      </fill>
    </dxf>
    <dxf>
      <fill>
        <patternFill>
          <bgColor rgb="FFFF0000"/>
        </patternFill>
      </fill>
    </dxf>
    <dxf>
      <fill>
        <patternFill>
          <bgColor theme="5" tint="-0.24994659260841701"/>
        </patternFill>
      </fill>
    </dxf>
    <dxf>
      <fill>
        <patternFill>
          <bgColor rgb="FF92D050"/>
        </patternFill>
      </fill>
    </dxf>
    <dxf>
      <fill>
        <patternFill>
          <bgColor rgb="FFFF99CC"/>
        </patternFill>
      </fill>
    </dxf>
    <dxf>
      <fill>
        <patternFill>
          <bgColor rgb="FFC0C0C0"/>
        </patternFill>
      </fill>
    </dxf>
    <dxf>
      <fill>
        <patternFill>
          <bgColor theme="6" tint="0.59996337778862885"/>
        </patternFill>
      </fill>
    </dxf>
    <dxf>
      <fill>
        <patternFill>
          <bgColor rgb="FFFFFF99"/>
        </patternFill>
      </fill>
    </dxf>
    <dxf>
      <fill>
        <patternFill>
          <bgColor theme="8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rgb="FF92D050"/>
        </patternFill>
      </fill>
    </dxf>
    <dxf>
      <fill>
        <patternFill>
          <bgColor rgb="FFFF66CC"/>
        </patternFill>
      </fill>
    </dxf>
    <dxf>
      <fill>
        <patternFill patternType="solid">
          <fgColor theme="0"/>
          <bgColor rgb="FF339966"/>
        </patternFill>
      </fill>
    </dxf>
    <dxf>
      <fill>
        <patternFill>
          <bgColor rgb="FFFFFF00"/>
        </patternFill>
      </fill>
    </dxf>
    <dxf>
      <fill>
        <patternFill>
          <bgColor rgb="FFFF7C80"/>
        </patternFill>
      </fill>
    </dxf>
    <dxf>
      <fill>
        <patternFill>
          <bgColor rgb="FFFF0000"/>
        </patternFill>
      </fill>
    </dxf>
    <dxf>
      <fill>
        <patternFill>
          <bgColor theme="5" tint="-0.24994659260841701"/>
        </patternFill>
      </fill>
    </dxf>
    <dxf>
      <fill>
        <patternFill>
          <bgColor rgb="FF92D050"/>
        </patternFill>
      </fill>
    </dxf>
    <dxf>
      <fill>
        <patternFill>
          <bgColor rgb="FFFF99CC"/>
        </patternFill>
      </fill>
    </dxf>
    <dxf>
      <fill>
        <patternFill>
          <bgColor rgb="FFC0C0C0"/>
        </patternFill>
      </fill>
    </dxf>
    <dxf>
      <fill>
        <patternFill>
          <bgColor theme="6" tint="0.59996337778862885"/>
        </patternFill>
      </fill>
    </dxf>
    <dxf>
      <fill>
        <patternFill>
          <bgColor rgb="FFFFFF99"/>
        </patternFill>
      </fill>
    </dxf>
    <dxf>
      <fill>
        <patternFill>
          <bgColor theme="8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rgb="FF92D050"/>
        </patternFill>
      </fill>
    </dxf>
    <dxf>
      <fill>
        <patternFill>
          <bgColor rgb="FFFF66CC"/>
        </patternFill>
      </fill>
    </dxf>
    <dxf>
      <fill>
        <patternFill patternType="solid">
          <fgColor theme="0"/>
          <bgColor rgb="FF339966"/>
        </patternFill>
      </fill>
    </dxf>
    <dxf>
      <fill>
        <patternFill>
          <bgColor rgb="FFFFFF00"/>
        </patternFill>
      </fill>
    </dxf>
    <dxf>
      <fill>
        <patternFill>
          <bgColor rgb="FFFF7C80"/>
        </patternFill>
      </fill>
    </dxf>
    <dxf>
      <fill>
        <patternFill>
          <bgColor rgb="FFFF0000"/>
        </patternFill>
      </fill>
    </dxf>
    <dxf>
      <fill>
        <patternFill>
          <bgColor theme="5" tint="-0.24994659260841701"/>
        </patternFill>
      </fill>
    </dxf>
    <dxf>
      <fill>
        <patternFill>
          <bgColor rgb="FF92D050"/>
        </patternFill>
      </fill>
    </dxf>
    <dxf>
      <fill>
        <patternFill>
          <bgColor rgb="FFFF66CC"/>
        </patternFill>
      </fill>
    </dxf>
    <dxf>
      <fill>
        <patternFill patternType="solid">
          <fgColor theme="0"/>
          <bgColor rgb="FF339966"/>
        </patternFill>
      </fill>
    </dxf>
    <dxf>
      <fill>
        <patternFill>
          <bgColor rgb="FFFFFF00"/>
        </patternFill>
      </fill>
    </dxf>
    <dxf>
      <fill>
        <patternFill>
          <bgColor rgb="FFFF7C80"/>
        </patternFill>
      </fill>
    </dxf>
    <dxf>
      <fill>
        <patternFill>
          <bgColor rgb="FFFF0000"/>
        </patternFill>
      </fill>
    </dxf>
    <dxf>
      <fill>
        <patternFill>
          <bgColor theme="5" tint="-0.24994659260841701"/>
        </patternFill>
      </fill>
    </dxf>
    <dxf>
      <fill>
        <patternFill>
          <bgColor rgb="FF92D050"/>
        </patternFill>
      </fill>
    </dxf>
    <dxf>
      <fill>
        <patternFill>
          <bgColor rgb="FFFF66CC"/>
        </patternFill>
      </fill>
    </dxf>
    <dxf>
      <fill>
        <patternFill patternType="solid">
          <fgColor theme="0"/>
          <bgColor rgb="FF339966"/>
        </patternFill>
      </fill>
    </dxf>
    <dxf>
      <fill>
        <patternFill>
          <bgColor rgb="FFFFFF00"/>
        </patternFill>
      </fill>
    </dxf>
    <dxf>
      <fill>
        <patternFill>
          <bgColor rgb="FFFF7C80"/>
        </patternFill>
      </fill>
    </dxf>
    <dxf>
      <fill>
        <patternFill>
          <bgColor rgb="FFFF0000"/>
        </patternFill>
      </fill>
    </dxf>
    <dxf>
      <fill>
        <patternFill>
          <bgColor theme="5" tint="-0.24994659260841701"/>
        </patternFill>
      </fill>
    </dxf>
    <dxf>
      <fill>
        <patternFill>
          <bgColor rgb="FF92D050"/>
        </patternFill>
      </fill>
    </dxf>
    <dxf>
      <fill>
        <patternFill>
          <bgColor rgb="FFFF99CC"/>
        </patternFill>
      </fill>
    </dxf>
    <dxf>
      <fill>
        <patternFill>
          <bgColor rgb="FFC0C0C0"/>
        </patternFill>
      </fill>
    </dxf>
    <dxf>
      <fill>
        <patternFill>
          <bgColor theme="6" tint="0.59996337778862885"/>
        </patternFill>
      </fill>
    </dxf>
    <dxf>
      <fill>
        <patternFill>
          <bgColor rgb="FFFFFF99"/>
        </patternFill>
      </fill>
    </dxf>
    <dxf>
      <fill>
        <patternFill>
          <bgColor theme="8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rgb="FF92D050"/>
        </patternFill>
      </fill>
    </dxf>
    <dxf>
      <fill>
        <patternFill>
          <bgColor rgb="FFFF66CC"/>
        </patternFill>
      </fill>
    </dxf>
    <dxf>
      <fill>
        <patternFill patternType="solid">
          <fgColor theme="0"/>
          <bgColor rgb="FF339966"/>
        </patternFill>
      </fill>
    </dxf>
    <dxf>
      <fill>
        <patternFill>
          <bgColor rgb="FFFFFF00"/>
        </patternFill>
      </fill>
    </dxf>
    <dxf>
      <fill>
        <patternFill>
          <bgColor rgb="FFFF7C80"/>
        </patternFill>
      </fill>
    </dxf>
    <dxf>
      <fill>
        <patternFill>
          <bgColor rgb="FFFF0000"/>
        </patternFill>
      </fill>
    </dxf>
    <dxf>
      <fill>
        <patternFill>
          <bgColor theme="5" tint="-0.24994659260841701"/>
        </patternFill>
      </fill>
    </dxf>
    <dxf>
      <fill>
        <patternFill>
          <bgColor rgb="FF92D050"/>
        </patternFill>
      </fill>
    </dxf>
    <dxf>
      <fill>
        <patternFill>
          <bgColor rgb="FFFF99CC"/>
        </patternFill>
      </fill>
    </dxf>
    <dxf>
      <fill>
        <patternFill>
          <bgColor rgb="FFC0C0C0"/>
        </patternFill>
      </fill>
    </dxf>
    <dxf>
      <fill>
        <patternFill>
          <bgColor theme="6" tint="0.59996337778862885"/>
        </patternFill>
      </fill>
    </dxf>
    <dxf>
      <fill>
        <patternFill>
          <bgColor rgb="FFFFFF99"/>
        </patternFill>
      </fill>
    </dxf>
    <dxf>
      <fill>
        <patternFill>
          <bgColor theme="8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rgb="FF92D050"/>
        </patternFill>
      </fill>
    </dxf>
    <dxf>
      <fill>
        <patternFill>
          <bgColor rgb="FFFF66CC"/>
        </patternFill>
      </fill>
    </dxf>
    <dxf>
      <fill>
        <patternFill patternType="solid">
          <fgColor theme="0"/>
          <bgColor rgb="FF339966"/>
        </patternFill>
      </fill>
    </dxf>
    <dxf>
      <fill>
        <patternFill>
          <bgColor rgb="FFFFFF00"/>
        </patternFill>
      </fill>
    </dxf>
    <dxf>
      <fill>
        <patternFill>
          <bgColor rgb="FFFF7C80"/>
        </patternFill>
      </fill>
    </dxf>
    <dxf>
      <fill>
        <patternFill>
          <bgColor rgb="FFFF0000"/>
        </patternFill>
      </fill>
    </dxf>
    <dxf>
      <fill>
        <patternFill>
          <bgColor theme="5" tint="-0.24994659260841701"/>
        </patternFill>
      </fill>
    </dxf>
    <dxf>
      <fill>
        <patternFill>
          <bgColor rgb="FF92D050"/>
        </patternFill>
      </fill>
    </dxf>
    <dxf>
      <fill>
        <patternFill>
          <bgColor rgb="FFFF99CC"/>
        </patternFill>
      </fill>
    </dxf>
    <dxf>
      <fill>
        <patternFill>
          <bgColor rgb="FFC0C0C0"/>
        </patternFill>
      </fill>
    </dxf>
    <dxf>
      <fill>
        <patternFill>
          <bgColor theme="6" tint="0.59996337778862885"/>
        </patternFill>
      </fill>
    </dxf>
    <dxf>
      <fill>
        <patternFill>
          <bgColor rgb="FFFFFF99"/>
        </patternFill>
      </fill>
    </dxf>
    <dxf>
      <fill>
        <patternFill>
          <bgColor theme="8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rgb="FF92D050"/>
        </patternFill>
      </fill>
    </dxf>
    <dxf>
      <fill>
        <patternFill>
          <bgColor rgb="FFFF66CC"/>
        </patternFill>
      </fill>
    </dxf>
    <dxf>
      <fill>
        <patternFill patternType="solid">
          <fgColor theme="0"/>
          <bgColor rgb="FF339966"/>
        </patternFill>
      </fill>
    </dxf>
    <dxf>
      <fill>
        <patternFill>
          <bgColor rgb="FFFFFF00"/>
        </patternFill>
      </fill>
    </dxf>
    <dxf>
      <fill>
        <patternFill>
          <bgColor rgb="FFFF7C80"/>
        </patternFill>
      </fill>
    </dxf>
    <dxf>
      <fill>
        <patternFill>
          <bgColor rgb="FFFF0000"/>
        </patternFill>
      </fill>
    </dxf>
    <dxf>
      <fill>
        <patternFill>
          <bgColor theme="5" tint="-0.24994659260841701"/>
        </patternFill>
      </fill>
    </dxf>
    <dxf>
      <fill>
        <patternFill>
          <bgColor rgb="FF92D050"/>
        </patternFill>
      </fill>
    </dxf>
    <dxf>
      <fill>
        <patternFill>
          <bgColor rgb="FFFF99CC"/>
        </patternFill>
      </fill>
    </dxf>
    <dxf>
      <fill>
        <patternFill>
          <bgColor rgb="FFC0C0C0"/>
        </patternFill>
      </fill>
    </dxf>
    <dxf>
      <fill>
        <patternFill>
          <bgColor theme="6" tint="0.59996337778862885"/>
        </patternFill>
      </fill>
    </dxf>
    <dxf>
      <fill>
        <patternFill>
          <bgColor rgb="FFFFFF99"/>
        </patternFill>
      </fill>
    </dxf>
    <dxf>
      <fill>
        <patternFill>
          <bgColor theme="8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rgb="FF92D050"/>
        </patternFill>
      </fill>
    </dxf>
    <dxf>
      <fill>
        <patternFill>
          <bgColor rgb="FFFF66CC"/>
        </patternFill>
      </fill>
    </dxf>
    <dxf>
      <fill>
        <patternFill patternType="solid">
          <fgColor theme="0"/>
          <bgColor rgb="FF339966"/>
        </patternFill>
      </fill>
    </dxf>
    <dxf>
      <fill>
        <patternFill>
          <bgColor rgb="FFFFFF00"/>
        </patternFill>
      </fill>
    </dxf>
    <dxf>
      <fill>
        <patternFill>
          <bgColor rgb="FFFF7C80"/>
        </patternFill>
      </fill>
    </dxf>
    <dxf>
      <fill>
        <patternFill>
          <bgColor rgb="FFFF0000"/>
        </patternFill>
      </fill>
    </dxf>
    <dxf>
      <fill>
        <patternFill>
          <bgColor theme="5" tint="-0.24994659260841701"/>
        </patternFill>
      </fill>
    </dxf>
    <dxf>
      <fill>
        <patternFill>
          <bgColor rgb="FF92D050"/>
        </patternFill>
      </fill>
    </dxf>
    <dxf>
      <fill>
        <patternFill>
          <bgColor rgb="FFFF99CC"/>
        </patternFill>
      </fill>
    </dxf>
    <dxf>
      <fill>
        <patternFill>
          <bgColor rgb="FFC0C0C0"/>
        </patternFill>
      </fill>
    </dxf>
    <dxf>
      <fill>
        <patternFill>
          <bgColor theme="6" tint="0.59996337778862885"/>
        </patternFill>
      </fill>
    </dxf>
    <dxf>
      <fill>
        <patternFill>
          <bgColor rgb="FFFFFF99"/>
        </patternFill>
      </fill>
    </dxf>
    <dxf>
      <fill>
        <patternFill>
          <bgColor theme="8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rgb="FF92D050"/>
        </patternFill>
      </fill>
    </dxf>
    <dxf>
      <fill>
        <patternFill>
          <bgColor rgb="FFFF66CC"/>
        </patternFill>
      </fill>
    </dxf>
    <dxf>
      <fill>
        <patternFill patternType="solid">
          <fgColor theme="0"/>
          <bgColor rgb="FF339966"/>
        </patternFill>
      </fill>
    </dxf>
    <dxf>
      <fill>
        <patternFill>
          <bgColor rgb="FFFFFF00"/>
        </patternFill>
      </fill>
    </dxf>
    <dxf>
      <fill>
        <patternFill>
          <bgColor rgb="FFFF7C80"/>
        </patternFill>
      </fill>
    </dxf>
    <dxf>
      <fill>
        <patternFill>
          <bgColor rgb="FFFF0000"/>
        </patternFill>
      </fill>
    </dxf>
    <dxf>
      <fill>
        <patternFill>
          <bgColor theme="5" tint="-0.24994659260841701"/>
        </patternFill>
      </fill>
    </dxf>
    <dxf>
      <fill>
        <patternFill>
          <bgColor rgb="FF92D050"/>
        </patternFill>
      </fill>
    </dxf>
    <dxf>
      <fill>
        <patternFill>
          <bgColor rgb="FFFF66CC"/>
        </patternFill>
      </fill>
    </dxf>
    <dxf>
      <fill>
        <patternFill patternType="solid">
          <fgColor theme="0"/>
          <bgColor rgb="FF339966"/>
        </patternFill>
      </fill>
    </dxf>
    <dxf>
      <fill>
        <patternFill>
          <bgColor rgb="FFFFFF00"/>
        </patternFill>
      </fill>
    </dxf>
    <dxf>
      <fill>
        <patternFill>
          <bgColor rgb="FFFF7C80"/>
        </patternFill>
      </fill>
    </dxf>
    <dxf>
      <fill>
        <patternFill>
          <bgColor rgb="FFFF0000"/>
        </patternFill>
      </fill>
    </dxf>
    <dxf>
      <fill>
        <patternFill>
          <bgColor theme="5" tint="-0.24994659260841701"/>
        </patternFill>
      </fill>
    </dxf>
    <dxf>
      <fill>
        <patternFill>
          <bgColor rgb="FF92D050"/>
        </patternFill>
      </fill>
    </dxf>
    <dxf>
      <fill>
        <patternFill>
          <bgColor rgb="FFFF66CC"/>
        </patternFill>
      </fill>
    </dxf>
    <dxf>
      <fill>
        <patternFill patternType="solid">
          <fgColor theme="0"/>
          <bgColor rgb="FF339966"/>
        </patternFill>
      </fill>
    </dxf>
    <dxf>
      <fill>
        <patternFill>
          <bgColor rgb="FFFFFF00"/>
        </patternFill>
      </fill>
    </dxf>
    <dxf>
      <fill>
        <patternFill>
          <bgColor rgb="FFFF7C80"/>
        </patternFill>
      </fill>
    </dxf>
    <dxf>
      <fill>
        <patternFill>
          <bgColor rgb="FFFF0000"/>
        </patternFill>
      </fill>
    </dxf>
    <dxf>
      <fill>
        <patternFill>
          <bgColor theme="5" tint="-0.24994659260841701"/>
        </patternFill>
      </fill>
    </dxf>
    <dxf>
      <fill>
        <patternFill>
          <bgColor rgb="FF92D050"/>
        </patternFill>
      </fill>
    </dxf>
    <dxf>
      <fill>
        <patternFill>
          <bgColor rgb="FFFF99CC"/>
        </patternFill>
      </fill>
    </dxf>
    <dxf>
      <fill>
        <patternFill>
          <bgColor rgb="FFC0C0C0"/>
        </patternFill>
      </fill>
    </dxf>
    <dxf>
      <fill>
        <patternFill>
          <bgColor theme="6" tint="0.59996337778862885"/>
        </patternFill>
      </fill>
    </dxf>
    <dxf>
      <fill>
        <patternFill>
          <bgColor rgb="FFFFFF99"/>
        </patternFill>
      </fill>
    </dxf>
    <dxf>
      <fill>
        <patternFill>
          <bgColor theme="8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rgb="FF92D050"/>
        </patternFill>
      </fill>
    </dxf>
    <dxf>
      <fill>
        <patternFill>
          <bgColor rgb="FFFF66CC"/>
        </patternFill>
      </fill>
    </dxf>
    <dxf>
      <fill>
        <patternFill patternType="solid">
          <fgColor theme="0"/>
          <bgColor rgb="FF339966"/>
        </patternFill>
      </fill>
    </dxf>
    <dxf>
      <fill>
        <patternFill>
          <bgColor rgb="FFFFFF00"/>
        </patternFill>
      </fill>
    </dxf>
    <dxf>
      <fill>
        <patternFill>
          <bgColor rgb="FFFF7C80"/>
        </patternFill>
      </fill>
    </dxf>
    <dxf>
      <fill>
        <patternFill>
          <bgColor rgb="FFFF0000"/>
        </patternFill>
      </fill>
    </dxf>
    <dxf>
      <fill>
        <patternFill>
          <bgColor theme="5" tint="-0.24994659260841701"/>
        </patternFill>
      </fill>
    </dxf>
    <dxf>
      <fill>
        <patternFill>
          <bgColor rgb="FF92D050"/>
        </patternFill>
      </fill>
    </dxf>
    <dxf>
      <fill>
        <patternFill>
          <bgColor rgb="FFFF99CC"/>
        </patternFill>
      </fill>
    </dxf>
    <dxf>
      <fill>
        <patternFill>
          <bgColor rgb="FFC0C0C0"/>
        </patternFill>
      </fill>
    </dxf>
    <dxf>
      <fill>
        <patternFill>
          <bgColor theme="6" tint="0.59996337778862885"/>
        </patternFill>
      </fill>
    </dxf>
    <dxf>
      <fill>
        <patternFill>
          <bgColor rgb="FFFFFF99"/>
        </patternFill>
      </fill>
    </dxf>
    <dxf>
      <fill>
        <patternFill>
          <bgColor theme="8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rgb="FF92D050"/>
        </patternFill>
      </fill>
    </dxf>
    <dxf>
      <fill>
        <patternFill>
          <bgColor rgb="FFFF66CC"/>
        </patternFill>
      </fill>
    </dxf>
    <dxf>
      <fill>
        <patternFill patternType="solid">
          <fgColor theme="0"/>
          <bgColor rgb="FF339966"/>
        </patternFill>
      </fill>
    </dxf>
    <dxf>
      <fill>
        <patternFill>
          <bgColor rgb="FFFFFF00"/>
        </patternFill>
      </fill>
    </dxf>
    <dxf>
      <fill>
        <patternFill>
          <bgColor rgb="FFFF7C80"/>
        </patternFill>
      </fill>
    </dxf>
    <dxf>
      <fill>
        <patternFill>
          <bgColor rgb="FFFF0000"/>
        </patternFill>
      </fill>
    </dxf>
    <dxf>
      <fill>
        <patternFill>
          <bgColor theme="5" tint="-0.24994659260841701"/>
        </patternFill>
      </fill>
    </dxf>
    <dxf>
      <fill>
        <patternFill>
          <bgColor rgb="FF92D050"/>
        </patternFill>
      </fill>
    </dxf>
    <dxf>
      <fill>
        <patternFill>
          <bgColor rgb="FFFF99CC"/>
        </patternFill>
      </fill>
    </dxf>
    <dxf>
      <fill>
        <patternFill>
          <bgColor rgb="FFC0C0C0"/>
        </patternFill>
      </fill>
    </dxf>
    <dxf>
      <fill>
        <patternFill>
          <bgColor theme="6" tint="0.59996337778862885"/>
        </patternFill>
      </fill>
    </dxf>
    <dxf>
      <fill>
        <patternFill>
          <bgColor rgb="FFFFFF99"/>
        </patternFill>
      </fill>
    </dxf>
    <dxf>
      <fill>
        <patternFill>
          <bgColor theme="8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rgb="FF92D050"/>
        </patternFill>
      </fill>
    </dxf>
    <dxf>
      <fill>
        <patternFill>
          <bgColor rgb="FFFF66CC"/>
        </patternFill>
      </fill>
    </dxf>
    <dxf>
      <fill>
        <patternFill patternType="solid">
          <fgColor theme="0"/>
          <bgColor rgb="FF339966"/>
        </patternFill>
      </fill>
    </dxf>
    <dxf>
      <fill>
        <patternFill>
          <bgColor rgb="FFFFFF00"/>
        </patternFill>
      </fill>
    </dxf>
    <dxf>
      <fill>
        <patternFill>
          <bgColor rgb="FFFF7C80"/>
        </patternFill>
      </fill>
    </dxf>
    <dxf>
      <fill>
        <patternFill>
          <bgColor rgb="FFFF0000"/>
        </patternFill>
      </fill>
    </dxf>
    <dxf>
      <fill>
        <patternFill>
          <bgColor theme="5" tint="-0.24994659260841701"/>
        </patternFill>
      </fill>
    </dxf>
    <dxf>
      <fill>
        <patternFill>
          <bgColor rgb="FF92D050"/>
        </patternFill>
      </fill>
    </dxf>
    <dxf>
      <fill>
        <patternFill>
          <bgColor rgb="FFFF99CC"/>
        </patternFill>
      </fill>
    </dxf>
    <dxf>
      <fill>
        <patternFill>
          <bgColor rgb="FFC0C0C0"/>
        </patternFill>
      </fill>
    </dxf>
    <dxf>
      <fill>
        <patternFill>
          <bgColor theme="6" tint="0.59996337778862885"/>
        </patternFill>
      </fill>
    </dxf>
    <dxf>
      <fill>
        <patternFill>
          <bgColor rgb="FFFFFF99"/>
        </patternFill>
      </fill>
    </dxf>
    <dxf>
      <fill>
        <patternFill>
          <bgColor theme="8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rgb="FF92D050"/>
        </patternFill>
      </fill>
    </dxf>
    <dxf>
      <fill>
        <patternFill>
          <bgColor rgb="FFFF66CC"/>
        </patternFill>
      </fill>
    </dxf>
    <dxf>
      <fill>
        <patternFill patternType="solid">
          <fgColor theme="0"/>
          <bgColor rgb="FF339966"/>
        </patternFill>
      </fill>
    </dxf>
    <dxf>
      <fill>
        <patternFill>
          <bgColor rgb="FFFFFF00"/>
        </patternFill>
      </fill>
    </dxf>
    <dxf>
      <fill>
        <patternFill>
          <bgColor rgb="FFFF7C80"/>
        </patternFill>
      </fill>
    </dxf>
    <dxf>
      <fill>
        <patternFill>
          <bgColor rgb="FFFF0000"/>
        </patternFill>
      </fill>
    </dxf>
    <dxf>
      <fill>
        <patternFill>
          <bgColor theme="5" tint="-0.24994659260841701"/>
        </patternFill>
      </fill>
    </dxf>
    <dxf>
      <fill>
        <patternFill>
          <bgColor rgb="FF92D050"/>
        </patternFill>
      </fill>
    </dxf>
    <dxf>
      <fill>
        <patternFill>
          <bgColor rgb="FF339966"/>
        </patternFill>
      </fill>
    </dxf>
    <dxf>
      <fill>
        <patternFill>
          <bgColor rgb="FF339966"/>
        </patternFill>
      </fill>
    </dxf>
    <dxf>
      <fill>
        <patternFill patternType="solid">
          <fgColor theme="0"/>
          <bgColor rgb="FF339966"/>
        </patternFill>
      </fill>
    </dxf>
    <dxf>
      <fill>
        <patternFill>
          <bgColor rgb="FF339966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339966"/>
        </patternFill>
      </fill>
    </dxf>
    <dxf>
      <fill>
        <patternFill>
          <bgColor rgb="FF339966"/>
        </patternFill>
      </fill>
    </dxf>
    <dxf>
      <fill>
        <patternFill patternType="solid">
          <fgColor theme="0"/>
          <bgColor rgb="FF339966"/>
        </patternFill>
      </fill>
    </dxf>
    <dxf>
      <fill>
        <patternFill>
          <bgColor rgb="FF339966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339966"/>
        </patternFill>
      </fill>
    </dxf>
    <dxf>
      <fill>
        <patternFill>
          <bgColor rgb="FF339966"/>
        </patternFill>
      </fill>
    </dxf>
    <dxf>
      <fill>
        <patternFill patternType="solid">
          <fgColor theme="0"/>
          <bgColor rgb="FF339966"/>
        </patternFill>
      </fill>
    </dxf>
    <dxf>
      <fill>
        <patternFill>
          <bgColor rgb="FF339966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339966"/>
        </patternFill>
      </fill>
    </dxf>
    <dxf>
      <fill>
        <patternFill>
          <bgColor rgb="FF339966"/>
        </patternFill>
      </fill>
    </dxf>
    <dxf>
      <fill>
        <patternFill patternType="solid">
          <fgColor theme="0"/>
          <bgColor rgb="FF339966"/>
        </patternFill>
      </fill>
    </dxf>
    <dxf>
      <fill>
        <patternFill>
          <bgColor rgb="FF339966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339966"/>
        </patternFill>
      </fill>
    </dxf>
    <dxf>
      <fill>
        <patternFill>
          <bgColor rgb="FF339966"/>
        </patternFill>
      </fill>
    </dxf>
    <dxf>
      <fill>
        <patternFill patternType="solid">
          <fgColor theme="0"/>
          <bgColor rgb="FF339966"/>
        </patternFill>
      </fill>
    </dxf>
    <dxf>
      <fill>
        <patternFill>
          <bgColor rgb="FF339966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339966"/>
        </patternFill>
      </fill>
    </dxf>
    <dxf>
      <fill>
        <patternFill>
          <bgColor rgb="FF339966"/>
        </patternFill>
      </fill>
    </dxf>
    <dxf>
      <fill>
        <patternFill patternType="solid">
          <fgColor theme="0"/>
          <bgColor rgb="FF339966"/>
        </patternFill>
      </fill>
    </dxf>
    <dxf>
      <fill>
        <patternFill>
          <bgColor rgb="FF339966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339966"/>
        </patternFill>
      </fill>
    </dxf>
    <dxf>
      <fill>
        <patternFill>
          <bgColor rgb="FF339966"/>
        </patternFill>
      </fill>
    </dxf>
    <dxf>
      <fill>
        <patternFill patternType="solid">
          <fgColor theme="0"/>
          <bgColor rgb="FF339966"/>
        </patternFill>
      </fill>
    </dxf>
    <dxf>
      <fill>
        <patternFill>
          <bgColor rgb="FF339966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339966"/>
        </patternFill>
      </fill>
    </dxf>
    <dxf>
      <fill>
        <patternFill>
          <bgColor rgb="FF339966"/>
        </patternFill>
      </fill>
    </dxf>
    <dxf>
      <fill>
        <patternFill patternType="solid">
          <fgColor theme="0"/>
          <bgColor rgb="FF339966"/>
        </patternFill>
      </fill>
    </dxf>
    <dxf>
      <fill>
        <patternFill>
          <bgColor rgb="FF339966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339966"/>
        </patternFill>
      </fill>
    </dxf>
    <dxf>
      <fill>
        <patternFill>
          <bgColor rgb="FF339966"/>
        </patternFill>
      </fill>
    </dxf>
    <dxf>
      <fill>
        <patternFill patternType="solid">
          <fgColor theme="0"/>
          <bgColor rgb="FF339966"/>
        </patternFill>
      </fill>
    </dxf>
    <dxf>
      <fill>
        <patternFill>
          <bgColor rgb="FF339966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339966"/>
        </patternFill>
      </fill>
    </dxf>
    <dxf>
      <fill>
        <patternFill>
          <bgColor rgb="FF339966"/>
        </patternFill>
      </fill>
    </dxf>
    <dxf>
      <fill>
        <patternFill patternType="solid">
          <fgColor theme="0"/>
          <bgColor rgb="FF339966"/>
        </patternFill>
      </fill>
    </dxf>
    <dxf>
      <fill>
        <patternFill>
          <bgColor rgb="FF339966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339966"/>
        </patternFill>
      </fill>
    </dxf>
    <dxf>
      <fill>
        <patternFill>
          <bgColor rgb="FF339966"/>
        </patternFill>
      </fill>
    </dxf>
    <dxf>
      <fill>
        <patternFill patternType="solid">
          <fgColor theme="0"/>
          <bgColor rgb="FF339966"/>
        </patternFill>
      </fill>
    </dxf>
    <dxf>
      <fill>
        <patternFill>
          <bgColor rgb="FF339966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339966"/>
        </patternFill>
      </fill>
    </dxf>
    <dxf>
      <fill>
        <patternFill>
          <bgColor rgb="FF339966"/>
        </patternFill>
      </fill>
    </dxf>
    <dxf>
      <fill>
        <patternFill patternType="solid">
          <fgColor theme="0"/>
          <bgColor rgb="FF339966"/>
        </patternFill>
      </fill>
    </dxf>
    <dxf>
      <fill>
        <patternFill>
          <bgColor rgb="FF339966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339966"/>
        </patternFill>
      </fill>
    </dxf>
    <dxf>
      <fill>
        <patternFill>
          <bgColor rgb="FF339966"/>
        </patternFill>
      </fill>
    </dxf>
    <dxf>
      <fill>
        <patternFill patternType="solid">
          <fgColor theme="0"/>
          <bgColor rgb="FF339966"/>
        </patternFill>
      </fill>
    </dxf>
    <dxf>
      <fill>
        <patternFill>
          <bgColor rgb="FF339966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339966"/>
        </patternFill>
      </fill>
    </dxf>
    <dxf>
      <fill>
        <patternFill>
          <bgColor rgb="FF339966"/>
        </patternFill>
      </fill>
    </dxf>
    <dxf>
      <fill>
        <patternFill patternType="solid">
          <fgColor theme="0"/>
          <bgColor rgb="FF339966"/>
        </patternFill>
      </fill>
    </dxf>
    <dxf>
      <fill>
        <patternFill>
          <bgColor rgb="FF339966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339966"/>
        </patternFill>
      </fill>
    </dxf>
    <dxf>
      <fill>
        <patternFill>
          <bgColor rgb="FF339966"/>
        </patternFill>
      </fill>
    </dxf>
    <dxf>
      <fill>
        <patternFill patternType="solid">
          <fgColor theme="0"/>
          <bgColor rgb="FF339966"/>
        </patternFill>
      </fill>
    </dxf>
    <dxf>
      <fill>
        <patternFill>
          <bgColor rgb="FF339966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99CC"/>
        </patternFill>
      </fill>
    </dxf>
    <dxf>
      <fill>
        <patternFill>
          <bgColor rgb="FFC0C0C0"/>
        </patternFill>
      </fill>
    </dxf>
    <dxf>
      <fill>
        <patternFill>
          <bgColor theme="6" tint="0.59996337778862885"/>
        </patternFill>
      </fill>
    </dxf>
    <dxf>
      <fill>
        <patternFill>
          <bgColor rgb="FFFFFF99"/>
        </patternFill>
      </fill>
    </dxf>
    <dxf>
      <fill>
        <patternFill>
          <bgColor theme="8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rgb="FF92D050"/>
        </patternFill>
      </fill>
    </dxf>
    <dxf>
      <fill>
        <patternFill>
          <bgColor rgb="FFFF66CC"/>
        </patternFill>
      </fill>
    </dxf>
    <dxf>
      <fill>
        <patternFill patternType="solid">
          <fgColor theme="0"/>
          <bgColor rgb="FF339966"/>
        </patternFill>
      </fill>
    </dxf>
    <dxf>
      <fill>
        <patternFill>
          <bgColor rgb="FFFFFF00"/>
        </patternFill>
      </fill>
    </dxf>
    <dxf>
      <fill>
        <patternFill>
          <bgColor rgb="FFFF7C80"/>
        </patternFill>
      </fill>
    </dxf>
    <dxf>
      <fill>
        <patternFill>
          <bgColor rgb="FFFF0000"/>
        </patternFill>
      </fill>
    </dxf>
    <dxf>
      <fill>
        <patternFill>
          <bgColor theme="5" tint="-0.24994659260841701"/>
        </patternFill>
      </fill>
    </dxf>
    <dxf>
      <fill>
        <patternFill>
          <bgColor rgb="FF92D050"/>
        </patternFill>
      </fill>
    </dxf>
    <dxf>
      <fill>
        <patternFill>
          <bgColor theme="5" tint="0.59996337778862885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</dxfs>
  <tableStyles count="0" defaultTableStyle="TableStyleMedium9" defaultPivotStyle="PivotStyleLight16"/>
  <colors>
    <mruColors>
      <color rgb="FFFF66CC"/>
      <color rgb="FF33CCCC"/>
      <color rgb="FF336600"/>
      <color rgb="FF33CCFF"/>
      <color rgb="FF339966"/>
      <color rgb="FF339933"/>
      <color rgb="FF009900"/>
      <color rgb="FFA20E0E"/>
      <color rgb="FFFF1D1D"/>
      <color rgb="FFFF66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ctrlProps/ctrlProp8.xml><?xml version="1.0" encoding="utf-8"?>
<formControlPr xmlns="http://schemas.microsoft.com/office/spreadsheetml/2009/9/main" objectType="Button" lockText="1"/>
</file>

<file path=xl/ctrlProps/ctrlProp9.xml><?xml version="1.0" encoding="utf-8"?>
<formControlPr xmlns="http://schemas.microsoft.com/office/spreadsheetml/2009/9/main" objectType="Button" lockText="1"/>
</file>

<file path=xl/ctrlProps/ctrlProp10.xml><?xml version="1.0" encoding="utf-8"?>
<formControlPr xmlns="http://schemas.microsoft.com/office/spreadsheetml/2009/9/main" objectType="Button" lockText="1"/>
</file>

<file path=xl/ctrlProps/ctrlProp11.xml><?xml version="1.0" encoding="utf-8"?>
<formControlPr xmlns="http://schemas.microsoft.com/office/spreadsheetml/2009/9/main" objectType="Button" lockText="1"/>
</file>

<file path=xl/ctrlProps/ctrlProp12.xml><?xml version="1.0" encoding="utf-8"?>
<formControlPr xmlns="http://schemas.microsoft.com/office/spreadsheetml/2009/9/main" objectType="Button" lockText="1"/>
</file>

<file path=xl/ctrlProps/ctrlProp13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504825</xdr:colOff>
          <xdr:row>4</xdr:row>
          <xdr:rowOff>123825</xdr:rowOff>
        </xdr:from>
        <xdr:to>
          <xdr:col>6</xdr:col>
          <xdr:colOff>152400</xdr:colOff>
          <xdr:row>13</xdr:row>
          <xdr:rowOff>85725</xdr:rowOff>
        </xdr:to>
        <xdr:sp macro="" textlink="">
          <xdr:nvSpPr>
            <xdr:cNvPr id="2049" name="Bouton 1" hidden="1">
              <a:extLst>
                <a:ext uri="{63B3BB69-23CF-44E3-9099-C40C66FF867C}">
                  <a14:compatExt spid="_x0000_s2049"/>
                </a:ext>
                <a:ext uri="{FF2B5EF4-FFF2-40B4-BE49-F238E27FC236}">
                  <a16:creationId xmlns:a16="http://schemas.microsoft.com/office/drawing/2014/main" id="{00000000-0008-0000-0000-000001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45720" rIns="45720" bIns="45720" anchor="ctr" upright="1"/>
            <a:lstStyle/>
            <a:p>
              <a:pPr algn="ctr" rtl="0">
                <a:defRPr sz="1000"/>
              </a:pPr>
              <a:r>
                <a:rPr lang="fr-FR" sz="2200" b="0" i="0" u="none" strike="noStrike" baseline="0">
                  <a:solidFill>
                    <a:srgbClr val="FF0000"/>
                  </a:solidFill>
                  <a:latin typeface="Calibri"/>
                  <a:cs typeface="Calibri"/>
                </a:rPr>
                <a:t>Configuration</a:t>
              </a:r>
            </a:p>
            <a:p>
              <a:pPr algn="ctr" rtl="0">
                <a:defRPr sz="1000"/>
              </a:pPr>
              <a:r>
                <a:rPr lang="fr-FR" sz="2200" b="0" i="0" u="none" strike="noStrike" baseline="0">
                  <a:solidFill>
                    <a:srgbClr val="FF0000"/>
                  </a:solidFill>
                  <a:latin typeface="Calibri"/>
                  <a:cs typeface="Calibri"/>
                </a:rPr>
                <a:t>IMPORTANT A REMPLIR</a:t>
              </a:r>
            </a:p>
            <a:p>
              <a:pPr algn="ctr" rtl="0">
                <a:defRPr sz="1000"/>
              </a:pPr>
              <a:endParaRPr lang="fr-FR" sz="2200" b="0" i="0" u="none" strike="noStrike" baseline="0">
                <a:solidFill>
                  <a:srgbClr val="FF0000"/>
                </a:solidFill>
                <a:latin typeface="Calibri"/>
                <a:cs typeface="Calibri"/>
              </a:endParaRP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504825</xdr:colOff>
          <xdr:row>14</xdr:row>
          <xdr:rowOff>104775</xdr:rowOff>
        </xdr:from>
        <xdr:to>
          <xdr:col>6</xdr:col>
          <xdr:colOff>142875</xdr:colOff>
          <xdr:row>21</xdr:row>
          <xdr:rowOff>57150</xdr:rowOff>
        </xdr:to>
        <xdr:sp macro="" textlink="">
          <xdr:nvSpPr>
            <xdr:cNvPr id="2059" name="Bouton 11" hidden="1">
              <a:extLst>
                <a:ext uri="{63B3BB69-23CF-44E3-9099-C40C66FF867C}">
                  <a14:compatExt spid="_x0000_s2059"/>
                </a:ext>
                <a:ext uri="{FF2B5EF4-FFF2-40B4-BE49-F238E27FC236}">
                  <a16:creationId xmlns:a16="http://schemas.microsoft.com/office/drawing/2014/main" id="{00000000-0008-0000-0000-00000B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82296" tIns="86868" rIns="82296" bIns="86868" anchor="ctr" upright="1"/>
            <a:lstStyle/>
            <a:p>
              <a:pPr algn="ctr" rtl="0">
                <a:defRPr sz="1000"/>
              </a:pPr>
              <a:r>
                <a:rPr lang="fr-FR" sz="4800" b="0" i="0" u="none" strike="noStrike" baseline="0">
                  <a:solidFill>
                    <a:srgbClr val="0000FF"/>
                  </a:solidFill>
                  <a:latin typeface="Calibri"/>
                  <a:cs typeface="Calibri"/>
                </a:rPr>
                <a:t>Bilan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0</xdr:colOff>
          <xdr:row>7</xdr:row>
          <xdr:rowOff>47625</xdr:rowOff>
        </xdr:from>
        <xdr:to>
          <xdr:col>13</xdr:col>
          <xdr:colOff>0</xdr:colOff>
          <xdr:row>10</xdr:row>
          <xdr:rowOff>123825</xdr:rowOff>
        </xdr:to>
        <xdr:sp macro="" textlink="">
          <xdr:nvSpPr>
            <xdr:cNvPr id="1025" name="Bouton 5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1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Mise en forme 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14</xdr:col>
          <xdr:colOff>19050</xdr:colOff>
          <xdr:row>2</xdr:row>
          <xdr:rowOff>123825</xdr:rowOff>
        </xdr:from>
        <xdr:to>
          <xdr:col>16</xdr:col>
          <xdr:colOff>9525</xdr:colOff>
          <xdr:row>4</xdr:row>
          <xdr:rowOff>123825</xdr:rowOff>
        </xdr:to>
        <xdr:sp macro="" textlink="">
          <xdr:nvSpPr>
            <xdr:cNvPr id="1028" name="Bouton 4" hidden="1">
              <a:extLst>
                <a:ext uri="{63B3BB69-23CF-44E3-9099-C40C66FF867C}">
                  <a14:compatExt spid="_x0000_s1028"/>
                </a:ext>
                <a:ext uri="{FF2B5EF4-FFF2-40B4-BE49-F238E27FC236}">
                  <a16:creationId xmlns:a16="http://schemas.microsoft.com/office/drawing/2014/main" id="{00000000-0008-0000-0100-000004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Accueil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504825</xdr:colOff>
          <xdr:row>12</xdr:row>
          <xdr:rowOff>9525</xdr:rowOff>
        </xdr:from>
        <xdr:to>
          <xdr:col>13</xdr:col>
          <xdr:colOff>9525</xdr:colOff>
          <xdr:row>14</xdr:row>
          <xdr:rowOff>9525</xdr:rowOff>
        </xdr:to>
        <xdr:sp macro="" textlink="">
          <xdr:nvSpPr>
            <xdr:cNvPr id="1029" name="Bouton 5" hidden="1">
              <a:extLst>
                <a:ext uri="{63B3BB69-23CF-44E3-9099-C40C66FF867C}">
                  <a14:compatExt spid="_x0000_s1029"/>
                </a:ext>
                <a:ext uri="{FF2B5EF4-FFF2-40B4-BE49-F238E27FC236}">
                  <a16:creationId xmlns:a16="http://schemas.microsoft.com/office/drawing/2014/main" id="{00000000-0008-0000-0100-000005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Vider le planning</a:t>
              </a:r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28575</xdr:colOff>
          <xdr:row>0</xdr:row>
          <xdr:rowOff>47625</xdr:rowOff>
        </xdr:from>
        <xdr:to>
          <xdr:col>0</xdr:col>
          <xdr:colOff>790575</xdr:colOff>
          <xdr:row>1</xdr:row>
          <xdr:rowOff>114300</xdr:rowOff>
        </xdr:to>
        <xdr:sp macro="" textlink="">
          <xdr:nvSpPr>
            <xdr:cNvPr id="4097" name="Bouton 1" hidden="1">
              <a:extLst>
                <a:ext uri="{63B3BB69-23CF-44E3-9099-C40C66FF867C}">
                  <a14:compatExt spid="_x0000_s4097"/>
                </a:ext>
                <a:ext uri="{FF2B5EF4-FFF2-40B4-BE49-F238E27FC236}">
                  <a16:creationId xmlns:a16="http://schemas.microsoft.com/office/drawing/2014/main" id="{00000000-0008-0000-0200-000001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Accueil</a:t>
              </a:r>
            </a:p>
          </xdr:txBody>
        </xdr:sp>
        <xdr:clientData fPrintsWithSheet="0"/>
      </xdr:twoCellAnchor>
    </mc:Choice>
    <mc:Fallback/>
  </mc:AlternateContent>
</xdr:wsDr>
</file>

<file path=xl/drawings/drawing4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0</xdr:colOff>
          <xdr:row>0</xdr:row>
          <xdr:rowOff>0</xdr:rowOff>
        </xdr:from>
        <xdr:to>
          <xdr:col>1</xdr:col>
          <xdr:colOff>0</xdr:colOff>
          <xdr:row>2</xdr:row>
          <xdr:rowOff>0</xdr:rowOff>
        </xdr:to>
        <xdr:sp macro="" textlink="">
          <xdr:nvSpPr>
            <xdr:cNvPr id="5121" name="Bouton 1" hidden="1">
              <a:extLst>
                <a:ext uri="{63B3BB69-23CF-44E3-9099-C40C66FF867C}">
                  <a14:compatExt spid="_x0000_s5121"/>
                </a:ext>
                <a:ext uri="{FF2B5EF4-FFF2-40B4-BE49-F238E27FC236}">
                  <a16:creationId xmlns:a16="http://schemas.microsoft.com/office/drawing/2014/main" id="{00000000-0008-0000-0300-000001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Accueil</a:t>
              </a:r>
            </a:p>
          </xdr:txBody>
        </xdr:sp>
        <xdr:clientData fPrintsWithSheet="0"/>
      </xdr:twoCellAnchor>
    </mc:Choice>
    <mc:Fallback/>
  </mc:AlternateContent>
</xdr:wsDr>
</file>

<file path=xl/drawings/drawing5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0</xdr:colOff>
          <xdr:row>0</xdr:row>
          <xdr:rowOff>0</xdr:rowOff>
        </xdr:from>
        <xdr:to>
          <xdr:col>1</xdr:col>
          <xdr:colOff>0</xdr:colOff>
          <xdr:row>2</xdr:row>
          <xdr:rowOff>0</xdr:rowOff>
        </xdr:to>
        <xdr:sp macro="" textlink="">
          <xdr:nvSpPr>
            <xdr:cNvPr id="106497" name="Bouton 1" hidden="1">
              <a:extLst>
                <a:ext uri="{63B3BB69-23CF-44E3-9099-C40C66FF867C}">
                  <a14:compatExt spid="_x0000_s106497"/>
                </a:ext>
                <a:ext uri="{FF2B5EF4-FFF2-40B4-BE49-F238E27FC236}">
                  <a16:creationId xmlns:a16="http://schemas.microsoft.com/office/drawing/2014/main" id="{00000000-0008-0000-0E00-000001A001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Accueil</a:t>
              </a:r>
            </a:p>
          </xdr:txBody>
        </xdr:sp>
        <xdr:clientData fPrintsWithSheet="0"/>
      </xdr:twoCellAnchor>
    </mc:Choice>
    <mc:Fallback/>
  </mc:AlternateContent>
</xdr:wsDr>
</file>

<file path=xl/drawings/drawing6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0</xdr:colOff>
          <xdr:row>0</xdr:row>
          <xdr:rowOff>0</xdr:rowOff>
        </xdr:from>
        <xdr:to>
          <xdr:col>1</xdr:col>
          <xdr:colOff>0</xdr:colOff>
          <xdr:row>2</xdr:row>
          <xdr:rowOff>0</xdr:rowOff>
        </xdr:to>
        <xdr:sp macro="" textlink="">
          <xdr:nvSpPr>
            <xdr:cNvPr id="107521" name="Bouton 1" hidden="1">
              <a:extLst>
                <a:ext uri="{63B3BB69-23CF-44E3-9099-C40C66FF867C}">
                  <a14:compatExt spid="_x0000_s107521"/>
                </a:ext>
                <a:ext uri="{FF2B5EF4-FFF2-40B4-BE49-F238E27FC236}">
                  <a16:creationId xmlns:a16="http://schemas.microsoft.com/office/drawing/2014/main" id="{00000000-0008-0000-0F00-000001A401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Accueil</a:t>
              </a:r>
            </a:p>
          </xdr:txBody>
        </xdr:sp>
        <xdr:clientData fPrintsWithSheet="0"/>
      </xdr:twoCellAnchor>
    </mc:Choice>
    <mc:Fallback/>
  </mc:AlternateContent>
</xdr:wsDr>
</file>

<file path=xl/drawings/drawing7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0</xdr:colOff>
          <xdr:row>1</xdr:row>
          <xdr:rowOff>0</xdr:rowOff>
        </xdr:from>
        <xdr:to>
          <xdr:col>0</xdr:col>
          <xdr:colOff>895350</xdr:colOff>
          <xdr:row>3</xdr:row>
          <xdr:rowOff>0</xdr:rowOff>
        </xdr:to>
        <xdr:sp macro="" textlink="">
          <xdr:nvSpPr>
            <xdr:cNvPr id="28674" name="Bouton 1" hidden="1">
              <a:extLst>
                <a:ext uri="{63B3BB69-23CF-44E3-9099-C40C66FF867C}">
                  <a14:compatExt spid="_x0000_s28674"/>
                </a:ext>
                <a:ext uri="{FF2B5EF4-FFF2-40B4-BE49-F238E27FC236}">
                  <a16:creationId xmlns:a16="http://schemas.microsoft.com/office/drawing/2014/main" id="{00000000-0008-0000-1A00-0000027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Accueil</a:t>
              </a:r>
            </a:p>
          </xdr:txBody>
        </xdr:sp>
        <xdr:clientData fPrintsWithSheet="0"/>
      </xdr:twoCellAnchor>
    </mc:Choice>
    <mc:Fallback/>
  </mc:AlternateContent>
</xdr:wsDr>
</file>

<file path=xl/drawings/drawing8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0</xdr:colOff>
          <xdr:row>1</xdr:row>
          <xdr:rowOff>0</xdr:rowOff>
        </xdr:from>
        <xdr:to>
          <xdr:col>0</xdr:col>
          <xdr:colOff>895350</xdr:colOff>
          <xdr:row>3</xdr:row>
          <xdr:rowOff>0</xdr:rowOff>
        </xdr:to>
        <xdr:sp macro="" textlink="">
          <xdr:nvSpPr>
            <xdr:cNvPr id="154625" name="Bouton 1" hidden="1">
              <a:extLst>
                <a:ext uri="{63B3BB69-23CF-44E3-9099-C40C66FF867C}">
                  <a14:compatExt spid="_x0000_s154625"/>
                </a:ext>
                <a:ext uri="{FF2B5EF4-FFF2-40B4-BE49-F238E27FC236}">
                  <a16:creationId xmlns:a16="http://schemas.microsoft.com/office/drawing/2014/main" id="{00000000-0008-0000-1B00-0000015C02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Accueil</a:t>
              </a:r>
            </a:p>
          </xdr:txBody>
        </xdr:sp>
        <xdr:clientData fPrintsWithSheet="0"/>
      </xdr:twoCellAnchor>
    </mc:Choice>
    <mc:Fallback/>
  </mc:AlternateContent>
</xdr:wsDr>
</file>

<file path=xl/drawings/drawing9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0</xdr:colOff>
          <xdr:row>0</xdr:row>
          <xdr:rowOff>0</xdr:rowOff>
        </xdr:from>
        <xdr:to>
          <xdr:col>4</xdr:col>
          <xdr:colOff>247650</xdr:colOff>
          <xdr:row>1</xdr:row>
          <xdr:rowOff>76200</xdr:rowOff>
        </xdr:to>
        <xdr:sp macro="" textlink="">
          <xdr:nvSpPr>
            <xdr:cNvPr id="40961" name="Button 1" hidden="1">
              <a:extLst>
                <a:ext uri="{63B3BB69-23CF-44E3-9099-C40C66FF867C}">
                  <a14:compatExt spid="_x0000_s40961"/>
                </a:ext>
                <a:ext uri="{FF2B5EF4-FFF2-40B4-BE49-F238E27FC236}">
                  <a16:creationId xmlns:a16="http://schemas.microsoft.com/office/drawing/2014/main" id="{00000000-0008-0000-2600-000001A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Accueil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0</xdr:colOff>
          <xdr:row>3</xdr:row>
          <xdr:rowOff>0</xdr:rowOff>
        </xdr:from>
        <xdr:to>
          <xdr:col>1</xdr:col>
          <xdr:colOff>0</xdr:colOff>
          <xdr:row>4</xdr:row>
          <xdr:rowOff>0</xdr:rowOff>
        </xdr:to>
        <xdr:sp macro="" textlink="">
          <xdr:nvSpPr>
            <xdr:cNvPr id="40963" name="Bouton 1" hidden="1">
              <a:extLst>
                <a:ext uri="{63B3BB69-23CF-44E3-9099-C40C66FF867C}">
                  <a14:compatExt spid="_x0000_s40963"/>
                </a:ext>
                <a:ext uri="{FF2B5EF4-FFF2-40B4-BE49-F238E27FC236}">
                  <a16:creationId xmlns:a16="http://schemas.microsoft.com/office/drawing/2014/main" id="{00000000-0008-0000-2600-000003A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Accueil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6" Type="http://schemas.openxmlformats.org/officeDocument/2006/relationships/ctrlProp" Target="../ctrlProps/ctrlProp5.xml"/><Relationship Id="rId5" Type="http://schemas.openxmlformats.org/officeDocument/2006/relationships/ctrlProp" Target="../ctrlProps/ctrlProp4.xml"/><Relationship Id="rId4" Type="http://schemas.openxmlformats.org/officeDocument/2006/relationships/ctrlProp" Target="../ctrlProps/ctrlProp3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.v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Relationship Id="rId4" Type="http://schemas.openxmlformats.org/officeDocument/2006/relationships/ctrlProp" Target="../ctrlProps/ctrlProp6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4.vml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Relationship Id="rId4" Type="http://schemas.openxmlformats.org/officeDocument/2006/relationships/ctrlProp" Target="../ctrlProps/ctrlProp7.x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5.vml"/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5.bin"/><Relationship Id="rId4" Type="http://schemas.openxmlformats.org/officeDocument/2006/relationships/ctrlProp" Target="../ctrlProps/ctrlProp8.xml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6.vml"/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6.bin"/><Relationship Id="rId4" Type="http://schemas.openxmlformats.org/officeDocument/2006/relationships/ctrlProp" Target="../ctrlProps/ctrlProp9.xml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7.vml"/><Relationship Id="rId2" Type="http://schemas.openxmlformats.org/officeDocument/2006/relationships/drawing" Target="../drawings/drawing7.xml"/><Relationship Id="rId1" Type="http://schemas.openxmlformats.org/officeDocument/2006/relationships/printerSettings" Target="../printerSettings/printerSettings7.bin"/><Relationship Id="rId4" Type="http://schemas.openxmlformats.org/officeDocument/2006/relationships/ctrlProp" Target="../ctrlProps/ctrlProp10.xml"/></Relationships>
</file>

<file path=xl/worksheets/_rels/sheet8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8.vml"/><Relationship Id="rId2" Type="http://schemas.openxmlformats.org/officeDocument/2006/relationships/drawing" Target="../drawings/drawing8.xml"/><Relationship Id="rId1" Type="http://schemas.openxmlformats.org/officeDocument/2006/relationships/printerSettings" Target="../printerSettings/printerSettings8.bin"/><Relationship Id="rId4" Type="http://schemas.openxmlformats.org/officeDocument/2006/relationships/ctrlProp" Target="../ctrlProps/ctrlProp11.xml"/></Relationships>
</file>

<file path=xl/worksheets/_rels/sheet9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9.vml"/><Relationship Id="rId2" Type="http://schemas.openxmlformats.org/officeDocument/2006/relationships/drawing" Target="../drawings/drawing9.xml"/><Relationship Id="rId1" Type="http://schemas.openxmlformats.org/officeDocument/2006/relationships/printerSettings" Target="../printerSettings/printerSettings9.bin"/><Relationship Id="rId5" Type="http://schemas.openxmlformats.org/officeDocument/2006/relationships/ctrlProp" Target="../ctrlProps/ctrlProp13.xml"/><Relationship Id="rId4" Type="http://schemas.openxmlformats.org/officeDocument/2006/relationships/ctrlProp" Target="../ctrlProps/ctrlProp1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26"/>
  <dimension ref="A1:Y37"/>
  <sheetViews>
    <sheetView showGridLines="0" showRowColHeaders="0" tabSelected="1" workbookViewId="0">
      <selection activeCell="J17" sqref="J17:M20"/>
    </sheetView>
  </sheetViews>
  <sheetFormatPr baseColWidth="10" defaultRowHeight="15" x14ac:dyDescent="0.25"/>
  <sheetData>
    <row r="1" spans="1:25" ht="15.75" thickBot="1" x14ac:dyDescent="0.3">
      <c r="A1" s="9"/>
      <c r="B1" s="9"/>
      <c r="C1" s="9"/>
      <c r="D1" s="9"/>
      <c r="E1" s="9"/>
      <c r="F1" s="9"/>
      <c r="G1" s="9"/>
      <c r="H1" s="9"/>
      <c r="I1" s="9"/>
      <c r="J1" s="9"/>
      <c r="K1" s="9"/>
      <c r="L1" s="9"/>
      <c r="M1" s="9"/>
      <c r="N1" s="9"/>
      <c r="O1" s="9"/>
      <c r="P1" s="9"/>
      <c r="Q1" s="9"/>
      <c r="R1" s="9"/>
      <c r="S1" s="9"/>
      <c r="T1" s="9"/>
      <c r="U1" s="9"/>
      <c r="V1" s="9"/>
      <c r="W1" s="9"/>
      <c r="X1" s="9"/>
      <c r="Y1" s="9"/>
    </row>
    <row r="2" spans="1:25" ht="15.75" customHeight="1" thickBot="1" x14ac:dyDescent="0.3">
      <c r="A2" s="432" t="s">
        <v>57</v>
      </c>
      <c r="B2" s="433"/>
      <c r="C2" s="433"/>
      <c r="D2" s="433"/>
      <c r="E2" s="433"/>
      <c r="F2" s="433"/>
      <c r="G2" s="434"/>
      <c r="H2" s="9"/>
      <c r="I2" s="9"/>
      <c r="J2" s="405" t="s">
        <v>47</v>
      </c>
      <c r="K2" s="406"/>
      <c r="L2" s="406"/>
      <c r="M2" s="407"/>
      <c r="N2" s="9"/>
      <c r="O2" s="9"/>
      <c r="P2" s="9"/>
      <c r="Q2" s="9"/>
      <c r="R2" s="9"/>
      <c r="S2" s="9"/>
      <c r="T2" s="9"/>
      <c r="U2" s="9"/>
      <c r="V2" s="9"/>
      <c r="W2" s="9"/>
      <c r="X2" s="9"/>
      <c r="Y2" s="9"/>
    </row>
    <row r="3" spans="1:25" ht="23.25" customHeight="1" thickBot="1" x14ac:dyDescent="0.5">
      <c r="A3" s="435" t="s">
        <v>58</v>
      </c>
      <c r="B3" s="436"/>
      <c r="C3" s="441" t="str">
        <f>IF(Données!L5="","Remplir dans configuration",Données!L5)</f>
        <v>7/11 ans</v>
      </c>
      <c r="D3" s="442"/>
      <c r="E3" s="442"/>
      <c r="F3" s="442"/>
      <c r="G3" s="443"/>
      <c r="H3" s="9"/>
      <c r="I3" s="9"/>
      <c r="J3" s="411" t="s">
        <v>28</v>
      </c>
      <c r="K3" s="412"/>
      <c r="L3" s="412"/>
      <c r="M3" s="413"/>
      <c r="N3" s="9"/>
      <c r="O3" s="9"/>
      <c r="P3" s="9"/>
      <c r="Q3" s="9"/>
      <c r="R3" s="9"/>
      <c r="S3" s="9"/>
      <c r="T3" s="9"/>
      <c r="U3" s="9"/>
      <c r="V3" s="9"/>
      <c r="W3" s="9"/>
      <c r="X3" s="9"/>
      <c r="Y3" s="9"/>
    </row>
    <row r="4" spans="1:25" ht="15.75" customHeight="1" thickBot="1" x14ac:dyDescent="0.3">
      <c r="A4" s="437" t="s">
        <v>25</v>
      </c>
      <c r="B4" s="438"/>
      <c r="C4" s="439">
        <f>IF(An="","Remplir dans configuration",An)</f>
        <v>2018</v>
      </c>
      <c r="D4" s="439"/>
      <c r="E4" s="439"/>
      <c r="F4" s="439"/>
      <c r="G4" s="440"/>
      <c r="H4" s="9"/>
      <c r="I4" s="9"/>
      <c r="J4" s="414" t="s">
        <v>29</v>
      </c>
      <c r="K4" s="415"/>
      <c r="L4" s="415"/>
      <c r="M4" s="416"/>
      <c r="N4" s="9"/>
      <c r="O4" s="9"/>
      <c r="P4" s="9"/>
      <c r="Q4" s="9"/>
      <c r="R4" s="9"/>
      <c r="S4" s="9"/>
      <c r="T4" s="9"/>
      <c r="U4" s="9"/>
      <c r="V4" s="9"/>
      <c r="W4" s="9"/>
      <c r="X4" s="9"/>
      <c r="Y4" s="9"/>
    </row>
    <row r="5" spans="1:25" ht="15.75" customHeight="1" x14ac:dyDescent="0.25">
      <c r="A5" s="9"/>
      <c r="B5" s="9"/>
      <c r="C5" s="9"/>
      <c r="D5" s="9"/>
      <c r="E5" s="9"/>
      <c r="F5" s="9"/>
      <c r="G5" s="9"/>
      <c r="H5" s="9"/>
      <c r="I5" s="9"/>
      <c r="J5" s="417"/>
      <c r="K5" s="418"/>
      <c r="L5" s="418"/>
      <c r="M5" s="419"/>
      <c r="N5" s="9"/>
      <c r="O5" s="9"/>
      <c r="P5" s="9"/>
      <c r="Q5" s="9"/>
      <c r="R5" s="9"/>
      <c r="S5" s="9"/>
      <c r="T5" s="9"/>
      <c r="U5" s="9"/>
      <c r="V5" s="9"/>
      <c r="W5" s="9"/>
      <c r="X5" s="9"/>
      <c r="Y5" s="9"/>
    </row>
    <row r="6" spans="1:25" ht="15" customHeight="1" thickBot="1" x14ac:dyDescent="0.3">
      <c r="A6" s="9"/>
      <c r="B6" s="9"/>
      <c r="C6" s="9"/>
      <c r="D6" s="9"/>
      <c r="E6" s="9"/>
      <c r="F6" s="9"/>
      <c r="G6" s="9"/>
      <c r="H6" s="9"/>
      <c r="I6" s="9"/>
      <c r="J6" s="420"/>
      <c r="K6" s="421"/>
      <c r="L6" s="421"/>
      <c r="M6" s="422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</row>
    <row r="7" spans="1:25" ht="15.75" thickBot="1" x14ac:dyDescent="0.3">
      <c r="A7" s="9"/>
      <c r="B7" s="9"/>
      <c r="C7" s="9"/>
      <c r="D7" s="9"/>
      <c r="E7" s="9"/>
      <c r="F7" s="9"/>
      <c r="G7" s="9"/>
      <c r="H7" s="9"/>
      <c r="I7" s="9"/>
      <c r="J7" s="9"/>
      <c r="K7" s="9"/>
      <c r="L7" s="9"/>
      <c r="M7" s="9"/>
      <c r="N7" s="9"/>
      <c r="O7" s="9"/>
      <c r="P7" s="9"/>
      <c r="Q7" s="9"/>
      <c r="R7" s="9"/>
      <c r="S7" s="9"/>
      <c r="T7" s="9"/>
      <c r="U7" s="9"/>
      <c r="V7" s="9"/>
      <c r="W7" s="9"/>
      <c r="X7" s="9"/>
      <c r="Y7" s="9"/>
    </row>
    <row r="8" spans="1:25" ht="15.75" thickBot="1" x14ac:dyDescent="0.3">
      <c r="A8" s="9"/>
      <c r="B8" s="9"/>
      <c r="C8" s="9"/>
      <c r="D8" s="9"/>
      <c r="E8" s="9"/>
      <c r="F8" s="9"/>
      <c r="G8" s="9"/>
      <c r="H8" s="9"/>
      <c r="I8" s="9"/>
      <c r="J8" s="408" t="s">
        <v>48</v>
      </c>
      <c r="K8" s="409"/>
      <c r="L8" s="409"/>
      <c r="M8" s="410"/>
      <c r="N8" s="9"/>
      <c r="O8" s="9"/>
      <c r="P8" s="9"/>
      <c r="Q8" s="9"/>
      <c r="R8" s="9"/>
      <c r="S8" s="9"/>
      <c r="T8" s="9"/>
      <c r="U8" s="9"/>
      <c r="V8" s="9"/>
      <c r="W8" s="9"/>
      <c r="X8" s="9"/>
      <c r="Y8" s="9"/>
    </row>
    <row r="9" spans="1:25" ht="15.75" customHeight="1" x14ac:dyDescent="0.25">
      <c r="A9" s="9"/>
      <c r="B9" s="9"/>
      <c r="C9" s="9"/>
      <c r="D9" s="9"/>
      <c r="E9" s="9"/>
      <c r="F9" s="9"/>
      <c r="G9" s="9"/>
      <c r="H9" s="9"/>
      <c r="I9" s="9"/>
      <c r="J9" s="423" t="s">
        <v>33</v>
      </c>
      <c r="K9" s="424"/>
      <c r="L9" s="424"/>
      <c r="M9" s="425"/>
      <c r="N9" s="9"/>
      <c r="O9" s="9"/>
      <c r="P9" s="9"/>
      <c r="Q9" s="9"/>
      <c r="R9" s="9"/>
      <c r="S9" s="9"/>
      <c r="T9" s="9"/>
      <c r="U9" s="9"/>
      <c r="V9" s="9"/>
      <c r="W9" s="9"/>
      <c r="X9" s="9"/>
      <c r="Y9" s="9"/>
    </row>
    <row r="10" spans="1:25" ht="15" customHeight="1" x14ac:dyDescent="0.25">
      <c r="A10" s="9"/>
      <c r="B10" s="9"/>
      <c r="C10" s="9"/>
      <c r="D10" s="9"/>
      <c r="E10" s="9"/>
      <c r="F10" s="9"/>
      <c r="G10" s="9"/>
      <c r="H10" s="9"/>
      <c r="I10" s="9"/>
      <c r="J10" s="426"/>
      <c r="K10" s="427"/>
      <c r="L10" s="427"/>
      <c r="M10" s="428"/>
      <c r="N10" s="9"/>
      <c r="O10" s="9"/>
      <c r="P10" s="9"/>
      <c r="Q10" s="9"/>
      <c r="R10" s="9"/>
      <c r="S10" s="9"/>
      <c r="T10" s="9"/>
      <c r="U10" s="9"/>
      <c r="V10" s="9"/>
      <c r="W10" s="9"/>
      <c r="X10" s="9"/>
      <c r="Y10" s="9"/>
    </row>
    <row r="11" spans="1:25" ht="15" customHeight="1" x14ac:dyDescent="0.25">
      <c r="A11" s="9"/>
      <c r="B11" s="9"/>
      <c r="C11" s="9"/>
      <c r="D11" s="9"/>
      <c r="E11" s="9"/>
      <c r="F11" s="9"/>
      <c r="G11" s="9"/>
      <c r="H11" s="9"/>
      <c r="I11" s="9"/>
      <c r="J11" s="426"/>
      <c r="K11" s="427"/>
      <c r="L11" s="427"/>
      <c r="M11" s="428"/>
      <c r="N11" s="9"/>
      <c r="O11" s="9"/>
      <c r="P11" s="9"/>
      <c r="Q11" s="9"/>
      <c r="R11" s="9"/>
      <c r="S11" s="9"/>
      <c r="T11" s="9"/>
      <c r="U11" s="9"/>
      <c r="V11" s="9"/>
      <c r="W11" s="9"/>
      <c r="X11" s="9"/>
      <c r="Y11" s="9"/>
    </row>
    <row r="12" spans="1:25" ht="15.75" customHeight="1" thickBot="1" x14ac:dyDescent="0.3">
      <c r="A12" s="9"/>
      <c r="B12" s="9"/>
      <c r="C12" s="9"/>
      <c r="D12" s="9"/>
      <c r="E12" s="9"/>
      <c r="F12" s="9"/>
      <c r="G12" s="9"/>
      <c r="H12" s="9"/>
      <c r="I12" s="9"/>
      <c r="J12" s="429"/>
      <c r="K12" s="430"/>
      <c r="L12" s="430"/>
      <c r="M12" s="431"/>
      <c r="N12" s="9"/>
      <c r="O12" s="9"/>
      <c r="P12" s="9"/>
      <c r="Q12" s="9"/>
      <c r="R12" s="9"/>
      <c r="S12" s="9"/>
      <c r="T12" s="9"/>
      <c r="U12" s="9"/>
      <c r="V12" s="9"/>
      <c r="W12" s="9"/>
      <c r="X12" s="9"/>
      <c r="Y12" s="9"/>
    </row>
    <row r="13" spans="1:25" ht="15.75" customHeight="1" x14ac:dyDescent="0.25">
      <c r="A13" s="9"/>
      <c r="B13" s="9"/>
      <c r="C13" s="9"/>
      <c r="D13" s="9"/>
      <c r="E13" s="9"/>
      <c r="F13" s="9"/>
      <c r="G13" s="9"/>
      <c r="H13" s="9"/>
      <c r="I13" s="9"/>
      <c r="J13" s="9"/>
      <c r="K13" s="9"/>
      <c r="L13" s="9"/>
      <c r="M13" s="9"/>
      <c r="N13" s="9"/>
      <c r="O13" s="9"/>
      <c r="P13" s="9"/>
      <c r="Q13" s="9"/>
      <c r="R13" s="9"/>
      <c r="S13" s="9"/>
      <c r="T13" s="9"/>
      <c r="U13" s="9"/>
      <c r="V13" s="9"/>
      <c r="W13" s="9"/>
      <c r="X13" s="9"/>
      <c r="Y13" s="9"/>
    </row>
    <row r="14" spans="1:25" x14ac:dyDescent="0.25">
      <c r="A14" s="9"/>
      <c r="B14" s="9"/>
      <c r="C14" s="9"/>
      <c r="D14" s="9"/>
      <c r="E14" s="9"/>
      <c r="F14" s="9"/>
      <c r="G14" s="9"/>
      <c r="H14" s="9"/>
      <c r="I14" s="9"/>
      <c r="J14" s="9"/>
      <c r="K14" s="9"/>
      <c r="L14" s="9"/>
      <c r="M14" s="9"/>
      <c r="N14" s="9"/>
      <c r="O14" s="9"/>
      <c r="P14" s="9"/>
      <c r="Q14" s="9"/>
      <c r="R14" s="9"/>
      <c r="S14" s="9"/>
      <c r="T14" s="9"/>
      <c r="U14" s="9"/>
      <c r="V14" s="9"/>
      <c r="W14" s="9"/>
      <c r="X14" s="9"/>
      <c r="Y14" s="9"/>
    </row>
    <row r="15" spans="1:25" ht="15.75" thickBot="1" x14ac:dyDescent="0.3">
      <c r="A15" s="9"/>
      <c r="B15" s="9"/>
      <c r="C15" s="9"/>
      <c r="D15" s="9"/>
      <c r="E15" s="9"/>
      <c r="F15" s="9"/>
      <c r="G15" s="9"/>
      <c r="H15" s="9"/>
      <c r="I15" s="9"/>
      <c r="J15" s="9"/>
      <c r="K15" s="9"/>
      <c r="L15" s="9"/>
      <c r="M15" s="9"/>
      <c r="N15" s="9"/>
      <c r="O15" s="9"/>
      <c r="P15" s="9"/>
      <c r="Q15" s="9"/>
      <c r="R15" s="9"/>
      <c r="S15" s="9"/>
      <c r="T15" s="9"/>
      <c r="U15" s="9"/>
      <c r="V15" s="9"/>
      <c r="W15" s="9"/>
      <c r="X15" s="9"/>
      <c r="Y15" s="9"/>
    </row>
    <row r="16" spans="1:25" ht="15.75" thickBot="1" x14ac:dyDescent="0.3">
      <c r="A16" s="9"/>
      <c r="B16" s="9"/>
      <c r="C16" s="9"/>
      <c r="D16" s="9"/>
      <c r="E16" s="9"/>
      <c r="F16" s="9"/>
      <c r="G16" s="9"/>
      <c r="H16" s="9"/>
      <c r="I16" s="9"/>
      <c r="J16" s="408" t="s">
        <v>27</v>
      </c>
      <c r="K16" s="409"/>
      <c r="L16" s="409"/>
      <c r="M16" s="410"/>
      <c r="N16" s="9"/>
      <c r="O16" s="9"/>
      <c r="P16" s="9"/>
      <c r="Q16" s="9"/>
      <c r="R16" s="9"/>
      <c r="S16" s="9"/>
      <c r="T16" s="9"/>
      <c r="U16" s="9"/>
      <c r="V16" s="9"/>
      <c r="W16" s="9"/>
      <c r="X16" s="9"/>
      <c r="Y16" s="9"/>
    </row>
    <row r="17" spans="1:25" x14ac:dyDescent="0.25">
      <c r="A17" s="9"/>
      <c r="B17" s="9"/>
      <c r="C17" s="9"/>
      <c r="D17" s="9"/>
      <c r="E17" s="9"/>
      <c r="F17" s="9"/>
      <c r="G17" s="9"/>
      <c r="H17" s="9"/>
      <c r="I17" s="9"/>
      <c r="J17" s="399" t="s">
        <v>29</v>
      </c>
      <c r="K17" s="400"/>
      <c r="L17" s="400"/>
      <c r="M17" s="401"/>
      <c r="N17" s="9"/>
      <c r="O17" s="9"/>
      <c r="P17" s="9"/>
      <c r="Q17" s="9"/>
      <c r="R17" s="9"/>
      <c r="S17" s="9"/>
      <c r="T17" s="9"/>
      <c r="U17" s="9"/>
      <c r="V17" s="9"/>
      <c r="W17" s="9"/>
      <c r="X17" s="9"/>
      <c r="Y17" s="9"/>
    </row>
    <row r="18" spans="1:25" x14ac:dyDescent="0.25">
      <c r="A18" s="9"/>
      <c r="B18" s="9"/>
      <c r="C18" s="9"/>
      <c r="D18" s="9"/>
      <c r="E18" s="9"/>
      <c r="F18" s="9"/>
      <c r="G18" s="9"/>
      <c r="H18" s="9"/>
      <c r="I18" s="9"/>
      <c r="J18" s="399"/>
      <c r="K18" s="400"/>
      <c r="L18" s="400"/>
      <c r="M18" s="401"/>
      <c r="N18" s="9"/>
      <c r="O18" s="9"/>
      <c r="P18" s="9"/>
      <c r="Q18" s="9"/>
      <c r="R18" s="9"/>
      <c r="S18" s="9"/>
      <c r="T18" s="9"/>
      <c r="U18" s="9"/>
      <c r="V18" s="9"/>
      <c r="W18" s="9"/>
      <c r="X18" s="9"/>
      <c r="Y18" s="9"/>
    </row>
    <row r="19" spans="1:25" x14ac:dyDescent="0.25">
      <c r="A19" s="9"/>
      <c r="B19" s="9"/>
      <c r="C19" s="9"/>
      <c r="D19" s="9"/>
      <c r="E19" s="9"/>
      <c r="F19" s="9"/>
      <c r="G19" s="9"/>
      <c r="H19" s="9"/>
      <c r="I19" s="9"/>
      <c r="J19" s="399"/>
      <c r="K19" s="400"/>
      <c r="L19" s="400"/>
      <c r="M19" s="401"/>
      <c r="N19" s="9"/>
      <c r="O19" s="9"/>
      <c r="P19" s="9"/>
      <c r="Q19" s="9"/>
      <c r="R19" s="9"/>
      <c r="S19" s="9"/>
      <c r="T19" s="9"/>
      <c r="U19" s="9"/>
      <c r="V19" s="9"/>
      <c r="W19" s="9"/>
      <c r="X19" s="9"/>
      <c r="Y19" s="9"/>
    </row>
    <row r="20" spans="1:25" ht="15.75" thickBot="1" x14ac:dyDescent="0.3">
      <c r="A20" s="9"/>
      <c r="B20" s="9"/>
      <c r="C20" s="9"/>
      <c r="D20" s="9"/>
      <c r="E20" s="9"/>
      <c r="F20" s="9"/>
      <c r="G20" s="9"/>
      <c r="H20" s="9"/>
      <c r="I20" s="9"/>
      <c r="J20" s="402"/>
      <c r="K20" s="403"/>
      <c r="L20" s="403"/>
      <c r="M20" s="404"/>
      <c r="N20" s="9"/>
      <c r="O20" s="9"/>
      <c r="P20" s="9"/>
      <c r="Q20" s="9"/>
      <c r="R20" s="9"/>
      <c r="S20" s="9"/>
      <c r="T20" s="9"/>
      <c r="U20" s="9"/>
      <c r="V20" s="9"/>
      <c r="W20" s="9"/>
      <c r="X20" s="9"/>
      <c r="Y20" s="9"/>
    </row>
    <row r="21" spans="1:25" x14ac:dyDescent="0.25">
      <c r="A21" s="9"/>
      <c r="B21" s="9"/>
      <c r="C21" s="9"/>
      <c r="D21" s="9"/>
      <c r="E21" s="9"/>
      <c r="F21" s="9"/>
      <c r="G21" s="9"/>
      <c r="H21" s="9"/>
      <c r="I21" s="9"/>
      <c r="J21" s="9"/>
      <c r="K21" s="9"/>
      <c r="L21" s="9"/>
      <c r="M21" s="9"/>
      <c r="N21" s="9"/>
      <c r="O21" s="9"/>
      <c r="P21" s="9"/>
      <c r="Q21" s="9"/>
      <c r="R21" s="9"/>
      <c r="S21" s="9"/>
      <c r="T21" s="9"/>
      <c r="U21" s="9"/>
      <c r="V21" s="9"/>
      <c r="W21" s="9"/>
      <c r="X21" s="9"/>
      <c r="Y21" s="9"/>
    </row>
    <row r="22" spans="1:25" x14ac:dyDescent="0.25">
      <c r="A22" s="9"/>
      <c r="B22" s="9"/>
      <c r="C22" s="9"/>
      <c r="D22" s="9"/>
      <c r="E22" s="9"/>
      <c r="F22" s="9"/>
      <c r="G22" s="9"/>
      <c r="H22" s="9"/>
      <c r="I22" s="9"/>
      <c r="J22" s="9"/>
      <c r="K22" s="9"/>
      <c r="L22" s="9"/>
      <c r="M22" s="9"/>
      <c r="N22" s="9"/>
      <c r="O22" s="9"/>
      <c r="P22" s="9"/>
      <c r="Q22" s="9"/>
      <c r="R22" s="9"/>
      <c r="S22" s="9"/>
      <c r="T22" s="9"/>
      <c r="U22" s="9"/>
      <c r="V22" s="9"/>
      <c r="W22" s="9"/>
      <c r="X22" s="9"/>
      <c r="Y22" s="9"/>
    </row>
    <row r="23" spans="1:25" x14ac:dyDescent="0.25">
      <c r="A23" s="9"/>
      <c r="B23" s="9"/>
      <c r="C23" s="9"/>
      <c r="D23" s="9"/>
      <c r="E23" s="9"/>
      <c r="F23" s="9"/>
      <c r="G23" s="9"/>
      <c r="H23" s="9"/>
      <c r="I23" s="9"/>
      <c r="J23" s="9"/>
      <c r="K23" s="9"/>
      <c r="L23" s="9"/>
      <c r="M23" s="9"/>
      <c r="N23" s="9"/>
      <c r="O23" s="9"/>
      <c r="P23" s="9"/>
      <c r="Q23" s="9"/>
      <c r="R23" s="9"/>
      <c r="S23" s="9"/>
      <c r="T23" s="9"/>
      <c r="U23" s="9"/>
      <c r="V23" s="9"/>
      <c r="W23" s="9"/>
      <c r="X23" s="9"/>
      <c r="Y23" s="9"/>
    </row>
    <row r="24" spans="1:25" x14ac:dyDescent="0.25">
      <c r="A24" s="9"/>
      <c r="B24" s="9"/>
      <c r="C24" s="9"/>
      <c r="D24" s="9"/>
      <c r="E24" s="9"/>
      <c r="F24" s="9"/>
      <c r="G24" s="9"/>
      <c r="H24" s="9"/>
      <c r="I24" s="9"/>
      <c r="J24" s="9"/>
      <c r="K24" s="9"/>
      <c r="L24" s="9"/>
      <c r="M24" s="9"/>
      <c r="N24" s="9"/>
      <c r="O24" s="9"/>
      <c r="P24" s="9"/>
      <c r="Q24" s="9"/>
      <c r="R24" s="9"/>
      <c r="S24" s="9"/>
      <c r="T24" s="9"/>
      <c r="U24" s="9"/>
      <c r="V24" s="9"/>
      <c r="W24" s="9"/>
      <c r="X24" s="9"/>
      <c r="Y24" s="9"/>
    </row>
    <row r="25" spans="1:25" x14ac:dyDescent="0.25">
      <c r="A25" s="9"/>
      <c r="B25" s="9"/>
      <c r="C25" s="9"/>
      <c r="D25" s="9"/>
      <c r="E25" s="9"/>
      <c r="F25" s="9"/>
      <c r="G25" s="9"/>
      <c r="H25" s="9"/>
      <c r="I25" s="9"/>
      <c r="J25" s="9"/>
      <c r="K25" s="9"/>
      <c r="L25" s="9"/>
      <c r="M25" s="9"/>
      <c r="N25" s="9"/>
      <c r="O25" s="9"/>
      <c r="P25" s="9"/>
      <c r="Q25" s="9"/>
      <c r="R25" s="9"/>
      <c r="S25" s="9"/>
      <c r="T25" s="9"/>
      <c r="U25" s="9"/>
      <c r="V25" s="9"/>
      <c r="W25" s="9"/>
      <c r="X25" s="9"/>
      <c r="Y25" s="9"/>
    </row>
    <row r="26" spans="1:25" x14ac:dyDescent="0.25">
      <c r="A26" s="9"/>
      <c r="B26" s="9"/>
      <c r="C26" s="9"/>
      <c r="D26" s="9"/>
      <c r="E26" s="9"/>
      <c r="F26" s="9"/>
      <c r="G26" s="9"/>
      <c r="H26" s="9"/>
      <c r="I26" s="9"/>
      <c r="J26" s="9"/>
      <c r="K26" s="9"/>
      <c r="L26" s="9"/>
      <c r="M26" s="9"/>
      <c r="N26" s="9"/>
      <c r="O26" s="9"/>
      <c r="P26" s="9"/>
      <c r="Q26" s="9"/>
      <c r="R26" s="9"/>
      <c r="S26" s="9"/>
      <c r="T26" s="9"/>
      <c r="U26" s="9"/>
      <c r="V26" s="9"/>
      <c r="W26" s="9"/>
      <c r="X26" s="9"/>
      <c r="Y26" s="9"/>
    </row>
    <row r="27" spans="1:25" x14ac:dyDescent="0.25">
      <c r="A27" s="9"/>
      <c r="B27" s="9"/>
      <c r="C27" s="9"/>
      <c r="D27" s="9"/>
      <c r="E27" s="9"/>
      <c r="F27" s="9"/>
      <c r="G27" s="9"/>
      <c r="H27" s="9"/>
      <c r="I27" s="9"/>
      <c r="J27" s="9"/>
      <c r="K27" s="9"/>
      <c r="L27" s="9"/>
      <c r="M27" s="9"/>
      <c r="N27" s="9"/>
      <c r="O27" s="9"/>
      <c r="P27" s="9"/>
      <c r="Q27" s="9"/>
      <c r="R27" s="9"/>
      <c r="S27" s="9"/>
      <c r="T27" s="9"/>
      <c r="U27" s="9"/>
      <c r="V27" s="9"/>
      <c r="W27" s="9"/>
      <c r="X27" s="9"/>
      <c r="Y27" s="9"/>
    </row>
    <row r="28" spans="1:25" x14ac:dyDescent="0.25">
      <c r="A28" s="9"/>
      <c r="B28" s="9"/>
      <c r="C28" s="9"/>
      <c r="D28" s="9"/>
      <c r="E28" s="9"/>
      <c r="F28" s="9"/>
      <c r="G28" s="9"/>
      <c r="H28" s="9"/>
      <c r="I28" s="9"/>
      <c r="J28" s="9"/>
      <c r="K28" s="9"/>
      <c r="L28" s="9"/>
      <c r="M28" s="9"/>
      <c r="N28" s="9"/>
      <c r="O28" s="9"/>
      <c r="P28" s="9"/>
      <c r="Q28" s="9"/>
      <c r="R28" s="9"/>
      <c r="S28" s="9"/>
      <c r="T28" s="9"/>
      <c r="U28" s="9"/>
      <c r="V28" s="9"/>
      <c r="W28" s="9"/>
      <c r="X28" s="9"/>
      <c r="Y28" s="9"/>
    </row>
    <row r="29" spans="1:25" x14ac:dyDescent="0.25">
      <c r="A29" s="9"/>
      <c r="B29" s="9"/>
      <c r="C29" s="9"/>
      <c r="D29" s="9"/>
      <c r="E29" s="9"/>
      <c r="F29" s="9"/>
      <c r="G29" s="9"/>
      <c r="H29" s="9"/>
      <c r="I29" s="9"/>
      <c r="J29" s="9"/>
      <c r="K29" s="9"/>
      <c r="L29" s="9"/>
      <c r="M29" s="9"/>
      <c r="N29" s="9"/>
      <c r="O29" s="9"/>
      <c r="P29" s="9"/>
      <c r="Q29" s="9"/>
      <c r="R29" s="9"/>
      <c r="S29" s="9"/>
      <c r="T29" s="9"/>
      <c r="U29" s="9"/>
      <c r="V29" s="9"/>
      <c r="W29" s="9"/>
      <c r="X29" s="9"/>
      <c r="Y29" s="9"/>
    </row>
    <row r="30" spans="1:25" x14ac:dyDescent="0.25">
      <c r="A30" s="9"/>
      <c r="B30" s="9"/>
      <c r="C30" s="9"/>
      <c r="D30" s="9"/>
      <c r="E30" s="9"/>
      <c r="F30" s="9"/>
      <c r="G30" s="9"/>
      <c r="H30" s="9"/>
      <c r="I30" s="9"/>
      <c r="J30" s="9"/>
      <c r="K30" s="9"/>
      <c r="L30" s="9"/>
      <c r="M30" s="9"/>
      <c r="N30" s="9"/>
      <c r="O30" s="9"/>
      <c r="P30" s="9"/>
      <c r="Q30" s="9"/>
      <c r="R30" s="9"/>
      <c r="S30" s="9"/>
      <c r="T30" s="9"/>
      <c r="U30" s="9"/>
      <c r="V30" s="9"/>
      <c r="W30" s="9"/>
      <c r="X30" s="9"/>
      <c r="Y30" s="9"/>
    </row>
    <row r="31" spans="1:25" x14ac:dyDescent="0.25">
      <c r="A31" s="9"/>
      <c r="B31" s="9"/>
      <c r="C31" s="9"/>
      <c r="D31" s="9"/>
      <c r="E31" s="9"/>
      <c r="F31" s="9"/>
      <c r="G31" s="9"/>
      <c r="H31" s="9"/>
      <c r="I31" s="9"/>
      <c r="J31" s="9"/>
      <c r="K31" s="9"/>
      <c r="L31" s="9"/>
      <c r="M31" s="9"/>
      <c r="N31" s="9"/>
      <c r="O31" s="9"/>
      <c r="P31" s="9"/>
      <c r="Q31" s="9"/>
      <c r="R31" s="9"/>
      <c r="S31" s="9"/>
      <c r="T31" s="9"/>
      <c r="U31" s="9"/>
      <c r="V31" s="9"/>
      <c r="W31" s="9"/>
      <c r="X31" s="9"/>
      <c r="Y31" s="9"/>
    </row>
    <row r="32" spans="1:25" x14ac:dyDescent="0.25">
      <c r="A32" s="9"/>
      <c r="B32" s="9"/>
      <c r="C32" s="9"/>
      <c r="D32" s="9"/>
      <c r="E32" s="9"/>
      <c r="F32" s="9"/>
      <c r="G32" s="9"/>
      <c r="H32" s="9"/>
      <c r="I32" s="9"/>
      <c r="J32" s="9"/>
      <c r="K32" s="9"/>
      <c r="L32" s="9"/>
      <c r="M32" s="9"/>
      <c r="N32" s="9"/>
      <c r="O32" s="9"/>
      <c r="P32" s="9"/>
      <c r="Q32" s="9"/>
      <c r="R32" s="9"/>
      <c r="S32" s="9"/>
      <c r="T32" s="9"/>
      <c r="U32" s="9"/>
      <c r="V32" s="9"/>
      <c r="W32" s="9"/>
      <c r="X32" s="9"/>
      <c r="Y32" s="9"/>
    </row>
    <row r="33" spans="1:25" x14ac:dyDescent="0.25">
      <c r="A33" s="9"/>
      <c r="B33" s="9"/>
      <c r="C33" s="9"/>
      <c r="D33" s="9"/>
      <c r="E33" s="9"/>
      <c r="F33" s="9"/>
      <c r="G33" s="9"/>
      <c r="H33" s="9"/>
      <c r="I33" s="9"/>
      <c r="J33" s="9"/>
      <c r="K33" s="9"/>
      <c r="L33" s="9"/>
      <c r="M33" s="9"/>
      <c r="N33" s="9"/>
      <c r="O33" s="9"/>
      <c r="P33" s="9"/>
      <c r="Q33" s="9"/>
      <c r="R33" s="9"/>
      <c r="S33" s="9"/>
      <c r="T33" s="9"/>
      <c r="U33" s="9"/>
      <c r="V33" s="9"/>
      <c r="W33" s="9"/>
      <c r="X33" s="9"/>
      <c r="Y33" s="9"/>
    </row>
    <row r="34" spans="1:25" x14ac:dyDescent="0.25">
      <c r="A34" s="9"/>
      <c r="B34" s="9"/>
      <c r="C34" s="9"/>
      <c r="D34" s="9"/>
      <c r="E34" s="9"/>
      <c r="F34" s="9"/>
      <c r="G34" s="9"/>
      <c r="H34" s="9"/>
      <c r="I34" s="9"/>
      <c r="J34" s="9"/>
      <c r="K34" s="9"/>
      <c r="L34" s="9"/>
      <c r="M34" s="9"/>
      <c r="N34" s="9"/>
      <c r="O34" s="9"/>
      <c r="P34" s="9"/>
      <c r="Q34" s="9"/>
      <c r="R34" s="9"/>
      <c r="S34" s="9"/>
      <c r="T34" s="9"/>
      <c r="U34" s="9"/>
      <c r="V34" s="9"/>
      <c r="W34" s="9"/>
      <c r="X34" s="9"/>
      <c r="Y34" s="9"/>
    </row>
    <row r="35" spans="1:25" x14ac:dyDescent="0.25">
      <c r="A35" s="9"/>
      <c r="B35" s="9"/>
      <c r="C35" s="9"/>
      <c r="D35" s="9"/>
      <c r="E35" s="9"/>
      <c r="F35" s="9"/>
      <c r="G35" s="9"/>
      <c r="H35" s="9"/>
      <c r="I35" s="9"/>
      <c r="J35" s="9"/>
      <c r="K35" s="9"/>
      <c r="L35" s="9"/>
      <c r="M35" s="9"/>
      <c r="N35" s="9"/>
      <c r="O35" s="9"/>
      <c r="P35" s="9"/>
      <c r="Q35" s="9"/>
      <c r="R35" s="9"/>
      <c r="S35" s="9"/>
      <c r="T35" s="9"/>
      <c r="U35" s="9"/>
      <c r="V35" s="9"/>
      <c r="W35" s="9"/>
      <c r="X35" s="9"/>
      <c r="Y35" s="9"/>
    </row>
    <row r="36" spans="1:25" x14ac:dyDescent="0.25">
      <c r="A36" s="9"/>
      <c r="B36" s="9"/>
      <c r="C36" s="9"/>
      <c r="D36" s="9"/>
      <c r="E36" s="9"/>
      <c r="F36" s="9"/>
      <c r="G36" s="9"/>
      <c r="H36" s="9"/>
      <c r="I36" s="9"/>
      <c r="J36" s="9"/>
      <c r="K36" s="9"/>
      <c r="L36" s="9"/>
      <c r="M36" s="9"/>
      <c r="N36" s="9"/>
      <c r="O36" s="9"/>
      <c r="P36" s="9"/>
      <c r="Q36" s="9"/>
      <c r="R36" s="9"/>
      <c r="S36" s="9"/>
      <c r="T36" s="9"/>
      <c r="U36" s="9"/>
      <c r="V36" s="9"/>
      <c r="W36" s="9"/>
      <c r="X36" s="9"/>
      <c r="Y36" s="9"/>
    </row>
    <row r="37" spans="1:25" x14ac:dyDescent="0.25">
      <c r="A37" s="9"/>
      <c r="B37" s="9"/>
      <c r="C37" s="9"/>
      <c r="D37" s="9"/>
      <c r="E37" s="9"/>
      <c r="F37" s="9"/>
      <c r="G37" s="9"/>
      <c r="H37" s="9"/>
      <c r="I37" s="9"/>
      <c r="J37" s="9"/>
      <c r="K37" s="9"/>
      <c r="L37" s="9"/>
      <c r="M37" s="9"/>
      <c r="N37" s="9"/>
      <c r="O37" s="9"/>
      <c r="P37" s="9"/>
      <c r="Q37" s="9"/>
      <c r="R37" s="9"/>
      <c r="S37" s="9"/>
      <c r="T37" s="9"/>
      <c r="U37" s="9"/>
      <c r="V37" s="9"/>
      <c r="W37" s="9"/>
      <c r="X37" s="9"/>
      <c r="Y37" s="9"/>
    </row>
  </sheetData>
  <mergeCells count="12">
    <mergeCell ref="A2:G2"/>
    <mergeCell ref="A3:B3"/>
    <mergeCell ref="A4:B4"/>
    <mergeCell ref="C4:G4"/>
    <mergeCell ref="C3:G3"/>
    <mergeCell ref="J17:M20"/>
    <mergeCell ref="J2:M2"/>
    <mergeCell ref="J8:M8"/>
    <mergeCell ref="J16:M16"/>
    <mergeCell ref="J3:M3"/>
    <mergeCell ref="J4:M6"/>
    <mergeCell ref="J9:M12"/>
  </mergeCells>
  <dataValidations count="3">
    <dataValidation type="list" allowBlank="1" showInputMessage="1" showErrorMessage="1" sqref="J4" xr:uid="{00000000-0002-0000-0000-000000000000}">
      <formula1>Mois</formula1>
    </dataValidation>
    <dataValidation type="list" allowBlank="1" showInputMessage="1" showErrorMessage="1" sqref="J9" xr:uid="{00000000-0002-0000-0000-000001000000}">
      <formula1>Hmois</formula1>
    </dataValidation>
    <dataValidation type="list" allowBlank="1" showInputMessage="1" showErrorMessage="1" sqref="J17:M20" xr:uid="{00000000-0002-0000-0000-000002000000}">
      <formula1>BMois</formula1>
    </dataValidation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4" name="Bouton 1">
              <controlPr defaultSize="0" print="0" autoFill="0" autoPict="0" macro="[0]!Config">
                <anchor moveWithCells="1" sizeWithCells="1">
                  <from>
                    <xdr:col>0</xdr:col>
                    <xdr:colOff>504825</xdr:colOff>
                    <xdr:row>4</xdr:row>
                    <xdr:rowOff>123825</xdr:rowOff>
                  </from>
                  <to>
                    <xdr:col>6</xdr:col>
                    <xdr:colOff>152400</xdr:colOff>
                    <xdr:row>13</xdr:row>
                    <xdr:rowOff>85725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9" r:id="rId5" name="Bouton 11">
              <controlPr defaultSize="0" print="0" autoFill="0" autoPict="0" macro="[0]!Bilan">
                <anchor moveWithCells="1" sizeWithCells="1">
                  <from>
                    <xdr:col>0</xdr:col>
                    <xdr:colOff>504825</xdr:colOff>
                    <xdr:row>14</xdr:row>
                    <xdr:rowOff>104775</xdr:rowOff>
                  </from>
                  <to>
                    <xdr:col>6</xdr:col>
                    <xdr:colOff>142875</xdr:colOff>
                    <xdr:row>21</xdr:row>
                    <xdr:rowOff>57150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13"/>
  <dimension ref="A1:AA85"/>
  <sheetViews>
    <sheetView showGridLines="0" showRowColHeaders="0" topLeftCell="A4" zoomScaleNormal="100" workbookViewId="0">
      <selection activeCell="G17" sqref="G17"/>
    </sheetView>
  </sheetViews>
  <sheetFormatPr baseColWidth="10" defaultRowHeight="15" x14ac:dyDescent="0.25"/>
  <cols>
    <col min="1" max="3" width="10.7109375" customWidth="1"/>
    <col min="4" max="4" width="12.5703125" hidden="1" customWidth="1"/>
    <col min="5" max="5" width="10.7109375" customWidth="1"/>
    <col min="6" max="6" width="10.7109375" hidden="1" customWidth="1"/>
    <col min="7" max="7" width="20.7109375" customWidth="1"/>
    <col min="8" max="8" width="25.7109375" customWidth="1"/>
    <col min="9" max="9" width="4.28515625" customWidth="1"/>
    <col min="10" max="10" width="11.28515625" style="53" customWidth="1"/>
    <col min="12" max="12" width="20.7109375" customWidth="1"/>
    <col min="13" max="15" width="11.42578125" customWidth="1"/>
    <col min="17" max="19" width="11.42578125" customWidth="1"/>
    <col min="22" max="22" width="16.85546875" customWidth="1"/>
    <col min="23" max="23" width="13.140625" style="131" hidden="1" customWidth="1"/>
    <col min="24" max="24" width="8.7109375" hidden="1" customWidth="1"/>
  </cols>
  <sheetData>
    <row r="1" spans="1:27" ht="15.75" thickBot="1" x14ac:dyDescent="0.3">
      <c r="A1" s="461" t="s">
        <v>52</v>
      </c>
      <c r="B1" s="462"/>
      <c r="C1" s="462"/>
      <c r="D1" s="462"/>
      <c r="E1" s="194" t="s">
        <v>92</v>
      </c>
      <c r="F1" s="195" t="s">
        <v>93</v>
      </c>
      <c r="G1" s="80">
        <v>1</v>
      </c>
      <c r="H1" s="81"/>
      <c r="I1" s="82"/>
      <c r="J1" s="82"/>
      <c r="K1" s="78"/>
      <c r="L1" s="481" t="s">
        <v>107</v>
      </c>
      <c r="M1" s="482"/>
      <c r="N1" s="482"/>
      <c r="O1" s="483"/>
      <c r="P1" s="81"/>
      <c r="Q1" s="81"/>
      <c r="R1" s="81"/>
      <c r="S1" s="81"/>
      <c r="T1" s="81"/>
      <c r="U1" s="81"/>
      <c r="V1" s="81"/>
      <c r="W1" s="128"/>
      <c r="X1" s="78"/>
      <c r="Y1" s="78"/>
    </row>
    <row r="2" spans="1:27" ht="15.75" thickBot="1" x14ac:dyDescent="0.3">
      <c r="A2" s="83"/>
      <c r="B2" s="84" t="s">
        <v>90</v>
      </c>
      <c r="C2" s="84" t="s">
        <v>91</v>
      </c>
      <c r="D2" s="78"/>
      <c r="E2" s="476" t="s">
        <v>112</v>
      </c>
      <c r="F2" s="477"/>
      <c r="G2" s="80">
        <v>0.87430555555555556</v>
      </c>
      <c r="H2" s="81"/>
      <c r="I2" s="82"/>
      <c r="J2" s="82"/>
      <c r="K2" s="78"/>
      <c r="L2" s="484" t="s">
        <v>109</v>
      </c>
      <c r="M2" s="485"/>
      <c r="N2" s="485"/>
      <c r="O2" s="486"/>
      <c r="P2" s="81"/>
      <c r="Q2" s="81"/>
      <c r="R2" s="81"/>
      <c r="S2" s="81"/>
      <c r="T2" s="81"/>
      <c r="U2" s="81"/>
      <c r="V2" s="81"/>
      <c r="W2" s="129"/>
      <c r="X2" s="78"/>
      <c r="Y2" s="78"/>
    </row>
    <row r="3" spans="1:27" ht="15.75" customHeight="1" thickBot="1" x14ac:dyDescent="0.3">
      <c r="A3" s="298" t="s">
        <v>115</v>
      </c>
      <c r="B3" s="280">
        <v>0.29166666666666669</v>
      </c>
      <c r="C3" s="281">
        <v>0.60416666666666663</v>
      </c>
      <c r="D3" s="261">
        <v>0.33333333333333331</v>
      </c>
      <c r="E3" s="272">
        <f t="shared" ref="E3:E13" si="0">IFERROR(IF(ISTEXT(C3),"00:00",IF(B3&lt;$G$2,IF(C3-B3&lt;0,$G$1+C3-B3,C3-B3),$G$1-(B3-C3))),"00:00")</f>
        <v>0.31249999999999994</v>
      </c>
      <c r="F3" s="257">
        <v>6.9444444444444198E-4</v>
      </c>
      <c r="G3" s="238"/>
      <c r="H3" s="487" t="s">
        <v>89</v>
      </c>
      <c r="I3" s="488"/>
      <c r="J3" s="491" t="s">
        <v>108</v>
      </c>
      <c r="K3" s="78"/>
      <c r="L3" s="78"/>
      <c r="M3" s="78"/>
      <c r="N3" s="78"/>
      <c r="O3" s="78"/>
      <c r="P3" s="81"/>
      <c r="Q3" s="78"/>
      <c r="R3" s="78"/>
      <c r="S3" s="78"/>
      <c r="T3" s="81"/>
      <c r="U3" s="81"/>
      <c r="V3" s="81"/>
      <c r="W3" s="129"/>
      <c r="X3" s="78"/>
      <c r="Y3" s="78"/>
    </row>
    <row r="4" spans="1:27" ht="15.75" thickBot="1" x14ac:dyDescent="0.3">
      <c r="A4" s="299" t="s">
        <v>24</v>
      </c>
      <c r="B4" s="282">
        <v>0.58333333333333337</v>
      </c>
      <c r="C4" s="283">
        <v>0.89583333333333337</v>
      </c>
      <c r="D4" s="261">
        <v>0.33333333333333331</v>
      </c>
      <c r="E4" s="272">
        <f t="shared" si="0"/>
        <v>0.3125</v>
      </c>
      <c r="F4" s="257" t="s">
        <v>123</v>
      </c>
      <c r="G4" s="238"/>
      <c r="H4" s="489"/>
      <c r="I4" s="490"/>
      <c r="J4" s="492"/>
      <c r="K4" s="78"/>
      <c r="L4" s="463" t="s">
        <v>26</v>
      </c>
      <c r="M4" s="464"/>
      <c r="N4" s="78"/>
      <c r="O4" s="78"/>
      <c r="P4" s="78"/>
      <c r="Q4" s="78"/>
      <c r="R4" s="78"/>
      <c r="S4" s="78"/>
      <c r="T4" s="78"/>
      <c r="U4" s="78"/>
      <c r="V4" s="81"/>
      <c r="W4" s="130"/>
      <c r="X4" s="78"/>
      <c r="Y4" s="78"/>
    </row>
    <row r="5" spans="1:27" ht="15.75" thickBot="1" x14ac:dyDescent="0.3">
      <c r="A5" s="299" t="s">
        <v>116</v>
      </c>
      <c r="B5" s="282">
        <v>0.41666666666666669</v>
      </c>
      <c r="C5" s="283">
        <v>0.72916666666666663</v>
      </c>
      <c r="D5" s="261">
        <v>0.35416666666666669</v>
      </c>
      <c r="E5" s="272">
        <f t="shared" si="0"/>
        <v>0.31249999999999994</v>
      </c>
      <c r="F5" s="257" t="s">
        <v>123</v>
      </c>
      <c r="G5" s="238"/>
      <c r="H5" s="241" t="s">
        <v>16</v>
      </c>
      <c r="I5" s="243"/>
      <c r="J5" s="252"/>
      <c r="K5" s="78"/>
      <c r="L5" s="465" t="s">
        <v>147</v>
      </c>
      <c r="M5" s="466"/>
      <c r="N5" s="78"/>
      <c r="O5" s="78"/>
      <c r="P5" s="78"/>
      <c r="Q5" s="78"/>
      <c r="R5" s="78"/>
      <c r="S5" s="156" t="s">
        <v>49</v>
      </c>
      <c r="T5" s="157" t="s">
        <v>50</v>
      </c>
      <c r="U5" s="158" t="s">
        <v>51</v>
      </c>
      <c r="V5" s="152" t="s">
        <v>73</v>
      </c>
      <c r="W5" s="132"/>
      <c r="X5" s="118"/>
      <c r="Y5" s="118"/>
      <c r="Z5" s="118"/>
      <c r="AA5" s="118"/>
    </row>
    <row r="6" spans="1:27" ht="15.75" thickBot="1" x14ac:dyDescent="0.3">
      <c r="A6" s="299" t="s">
        <v>117</v>
      </c>
      <c r="B6" s="282">
        <v>0.47916666666666669</v>
      </c>
      <c r="C6" s="283">
        <v>0.79166666666666663</v>
      </c>
      <c r="D6" s="261">
        <v>0.33333333333333331</v>
      </c>
      <c r="E6" s="272">
        <f t="shared" si="0"/>
        <v>0.31249999999999994</v>
      </c>
      <c r="F6" s="257" t="s">
        <v>123</v>
      </c>
      <c r="G6" s="238"/>
      <c r="H6" s="284" t="s">
        <v>154</v>
      </c>
      <c r="I6" s="245"/>
      <c r="J6" s="329">
        <v>59.5</v>
      </c>
      <c r="K6" s="78"/>
      <c r="L6" s="85" t="s">
        <v>25</v>
      </c>
      <c r="M6" s="86">
        <v>2018</v>
      </c>
      <c r="N6" s="78"/>
      <c r="O6" s="78"/>
      <c r="P6" s="78"/>
      <c r="Q6" s="78"/>
      <c r="R6" s="78"/>
      <c r="S6" s="159" t="s">
        <v>29</v>
      </c>
      <c r="T6" s="133" t="s">
        <v>29</v>
      </c>
      <c r="U6" s="134" t="s">
        <v>29</v>
      </c>
      <c r="V6" s="153">
        <v>1</v>
      </c>
      <c r="W6" s="132"/>
      <c r="X6" s="118"/>
      <c r="Y6" s="118"/>
      <c r="Z6" s="118"/>
      <c r="AA6" s="118"/>
    </row>
    <row r="7" spans="1:27" x14ac:dyDescent="0.25">
      <c r="A7" s="299" t="s">
        <v>118</v>
      </c>
      <c r="B7" s="282">
        <v>0.41666666666666669</v>
      </c>
      <c r="C7" s="283">
        <v>0.52083333333333337</v>
      </c>
      <c r="D7" s="261">
        <v>0.33333333333333331</v>
      </c>
      <c r="E7" s="272">
        <f t="shared" si="0"/>
        <v>0.10416666666666669</v>
      </c>
      <c r="F7" s="257" t="s">
        <v>123</v>
      </c>
      <c r="G7" s="238"/>
      <c r="H7" s="304" t="s">
        <v>153</v>
      </c>
      <c r="I7" s="245"/>
      <c r="J7" s="329">
        <v>59.5</v>
      </c>
      <c r="K7" s="78"/>
      <c r="L7" s="78"/>
      <c r="M7" s="78"/>
      <c r="N7" s="78"/>
      <c r="O7" s="78"/>
      <c r="P7" s="78"/>
      <c r="Q7" s="78"/>
      <c r="R7" s="78"/>
      <c r="S7" s="160" t="s">
        <v>44</v>
      </c>
      <c r="T7" s="135" t="s">
        <v>44</v>
      </c>
      <c r="U7" s="136" t="s">
        <v>44</v>
      </c>
      <c r="V7" s="154">
        <v>2</v>
      </c>
      <c r="W7" s="132"/>
      <c r="X7" s="118"/>
      <c r="Y7" s="118"/>
      <c r="Z7" s="118"/>
      <c r="AA7" s="118"/>
    </row>
    <row r="8" spans="1:27" x14ac:dyDescent="0.25">
      <c r="A8" s="299" t="s">
        <v>122</v>
      </c>
      <c r="B8" s="282">
        <v>0.41666666666666669</v>
      </c>
      <c r="C8" s="283">
        <v>0.89583333333333337</v>
      </c>
      <c r="D8" s="240" t="s">
        <v>124</v>
      </c>
      <c r="E8" s="272">
        <f t="shared" si="0"/>
        <v>0.47916666666666669</v>
      </c>
      <c r="F8" s="257" t="s">
        <v>123</v>
      </c>
      <c r="G8" s="238"/>
      <c r="H8" s="304" t="s">
        <v>152</v>
      </c>
      <c r="I8" s="245"/>
      <c r="J8" s="329">
        <v>59.5</v>
      </c>
      <c r="K8" s="78"/>
      <c r="L8" s="78"/>
      <c r="M8" s="78"/>
      <c r="N8" s="78"/>
      <c r="O8" s="78"/>
      <c r="P8" s="78"/>
      <c r="Q8" s="78"/>
      <c r="R8" s="78"/>
      <c r="S8" s="160" t="s">
        <v>40</v>
      </c>
      <c r="T8" s="135" t="s">
        <v>40</v>
      </c>
      <c r="U8" s="136" t="s">
        <v>40</v>
      </c>
      <c r="V8" s="154">
        <v>3</v>
      </c>
      <c r="W8" s="132"/>
      <c r="X8" s="118"/>
      <c r="Y8" s="118"/>
      <c r="Z8" s="118"/>
      <c r="AA8" s="118"/>
    </row>
    <row r="9" spans="1:27" ht="15" customHeight="1" x14ac:dyDescent="0.25">
      <c r="A9" s="299" t="s">
        <v>18</v>
      </c>
      <c r="B9" s="282">
        <v>0.29166666666666669</v>
      </c>
      <c r="C9" s="283">
        <v>0.80208333333333337</v>
      </c>
      <c r="D9" s="240" t="s">
        <v>125</v>
      </c>
      <c r="E9" s="272">
        <f t="shared" si="0"/>
        <v>0.51041666666666674</v>
      </c>
      <c r="F9" s="257" t="s">
        <v>123</v>
      </c>
      <c r="G9" s="238"/>
      <c r="H9" s="304" t="s">
        <v>151</v>
      </c>
      <c r="I9" s="245"/>
      <c r="J9" s="329">
        <v>59.5</v>
      </c>
      <c r="K9" s="78"/>
      <c r="L9" s="78"/>
      <c r="M9" s="78"/>
      <c r="N9" s="467" t="s">
        <v>23</v>
      </c>
      <c r="O9" s="468"/>
      <c r="P9" s="468"/>
      <c r="Q9" s="469"/>
      <c r="R9" s="78"/>
      <c r="S9" s="160" t="s">
        <v>39</v>
      </c>
      <c r="T9" s="135" t="s">
        <v>39</v>
      </c>
      <c r="U9" s="136" t="s">
        <v>39</v>
      </c>
      <c r="V9" s="154">
        <v>4</v>
      </c>
      <c r="W9" s="132"/>
      <c r="X9" s="118"/>
      <c r="Y9" s="118"/>
      <c r="Z9" s="118"/>
      <c r="AA9" s="118"/>
    </row>
    <row r="10" spans="1:27" x14ac:dyDescent="0.25">
      <c r="A10" s="299" t="s">
        <v>119</v>
      </c>
      <c r="B10" s="282">
        <v>0.41666666666666669</v>
      </c>
      <c r="C10" s="283">
        <v>0.89583333333333337</v>
      </c>
      <c r="D10" s="240" t="s">
        <v>126</v>
      </c>
      <c r="E10" s="272">
        <f t="shared" si="0"/>
        <v>0.47916666666666669</v>
      </c>
      <c r="F10" s="257" t="s">
        <v>123</v>
      </c>
      <c r="G10" s="238"/>
      <c r="H10" s="304" t="s">
        <v>150</v>
      </c>
      <c r="I10" s="245"/>
      <c r="J10" s="329">
        <v>59.5</v>
      </c>
      <c r="K10" s="78"/>
      <c r="L10" s="78"/>
      <c r="M10" s="78"/>
      <c r="N10" s="470"/>
      <c r="O10" s="471"/>
      <c r="P10" s="471"/>
      <c r="Q10" s="472"/>
      <c r="R10" s="78"/>
      <c r="S10" s="160" t="s">
        <v>38</v>
      </c>
      <c r="T10" s="135" t="s">
        <v>38</v>
      </c>
      <c r="U10" s="136" t="s">
        <v>38</v>
      </c>
      <c r="V10" s="154">
        <v>5</v>
      </c>
      <c r="W10" s="132"/>
      <c r="X10" s="118"/>
      <c r="Y10" s="118"/>
      <c r="Z10" s="118"/>
      <c r="AA10" s="118"/>
    </row>
    <row r="11" spans="1:27" ht="15" customHeight="1" x14ac:dyDescent="0.25">
      <c r="A11" s="299" t="s">
        <v>22</v>
      </c>
      <c r="B11" s="282">
        <v>0.80208333333333337</v>
      </c>
      <c r="C11" s="283">
        <v>0.30208333333333331</v>
      </c>
      <c r="D11" s="240" t="s">
        <v>127</v>
      </c>
      <c r="E11" s="272">
        <f t="shared" si="0"/>
        <v>0.49999999999999989</v>
      </c>
      <c r="F11" s="257" t="s">
        <v>123</v>
      </c>
      <c r="G11" s="238"/>
      <c r="H11" s="285" t="s">
        <v>149</v>
      </c>
      <c r="I11" s="245"/>
      <c r="J11" s="329">
        <v>59.5</v>
      </c>
      <c r="K11" s="78"/>
      <c r="L11" s="78"/>
      <c r="M11" s="78"/>
      <c r="N11" s="473"/>
      <c r="O11" s="474"/>
      <c r="P11" s="474"/>
      <c r="Q11" s="475"/>
      <c r="R11" s="78"/>
      <c r="S11" s="160" t="s">
        <v>37</v>
      </c>
      <c r="T11" s="135" t="s">
        <v>37</v>
      </c>
      <c r="U11" s="136" t="s">
        <v>37</v>
      </c>
      <c r="V11" s="154">
        <v>6</v>
      </c>
      <c r="W11" s="132"/>
      <c r="X11" s="118"/>
      <c r="Y11" s="118"/>
      <c r="Z11" s="118"/>
      <c r="AA11" s="118"/>
    </row>
    <row r="12" spans="1:27" x14ac:dyDescent="0.25">
      <c r="A12" s="299" t="s">
        <v>144</v>
      </c>
      <c r="B12" s="282">
        <v>0.84375</v>
      </c>
      <c r="C12" s="283">
        <v>0.30208333333333331</v>
      </c>
      <c r="D12" s="240" t="s">
        <v>130</v>
      </c>
      <c r="E12" s="272">
        <f t="shared" si="0"/>
        <v>0.45833333333333326</v>
      </c>
      <c r="F12" s="272" t="str">
        <f>IFERROR(IF(ISTEXT(D12),"00:00",IF(C12&lt;$G$2,IF(D12-C12&lt;0,$G$1+D12-C12,D12-C12),$G$1-(C12-D12))),"00:00")</f>
        <v>00:00</v>
      </c>
      <c r="G12" s="238"/>
      <c r="H12" s="304" t="s">
        <v>148</v>
      </c>
      <c r="I12" s="245"/>
      <c r="J12" s="329">
        <v>59.5</v>
      </c>
      <c r="K12" s="78"/>
      <c r="L12" s="78"/>
      <c r="M12" s="78"/>
      <c r="N12" s="78"/>
      <c r="O12" s="78"/>
      <c r="P12" s="78"/>
      <c r="Q12" s="78"/>
      <c r="R12" s="78"/>
      <c r="S12" s="160" t="s">
        <v>36</v>
      </c>
      <c r="T12" s="135" t="s">
        <v>36</v>
      </c>
      <c r="U12" s="136" t="s">
        <v>36</v>
      </c>
      <c r="V12" s="154">
        <v>7</v>
      </c>
      <c r="W12" s="132"/>
      <c r="X12" s="118"/>
      <c r="Y12" s="118"/>
      <c r="Z12" s="118"/>
      <c r="AA12" s="118"/>
    </row>
    <row r="13" spans="1:27" ht="15" customHeight="1" x14ac:dyDescent="0.25">
      <c r="A13" s="299" t="s">
        <v>120</v>
      </c>
      <c r="B13" s="291">
        <v>0.41666666666666669</v>
      </c>
      <c r="C13" s="291">
        <v>0.91666666666666663</v>
      </c>
      <c r="D13" s="240" t="s">
        <v>131</v>
      </c>
      <c r="E13" s="272">
        <f t="shared" si="0"/>
        <v>0.49999999999999994</v>
      </c>
      <c r="F13" s="257" t="s">
        <v>123</v>
      </c>
      <c r="G13" s="238"/>
      <c r="H13" s="284" t="s">
        <v>155</v>
      </c>
      <c r="I13" s="245"/>
      <c r="J13" s="329">
        <v>59.5</v>
      </c>
      <c r="K13" s="78"/>
      <c r="L13" s="78"/>
      <c r="M13" s="78"/>
      <c r="N13" s="467" t="s">
        <v>106</v>
      </c>
      <c r="O13" s="468"/>
      <c r="P13" s="469"/>
      <c r="Q13" s="87"/>
      <c r="R13" s="78"/>
      <c r="S13" s="160" t="s">
        <v>45</v>
      </c>
      <c r="T13" s="135" t="s">
        <v>45</v>
      </c>
      <c r="U13" s="136" t="s">
        <v>45</v>
      </c>
      <c r="V13" s="154">
        <v>8</v>
      </c>
      <c r="W13" s="132"/>
      <c r="X13" s="118"/>
      <c r="Y13" s="118"/>
      <c r="Z13" s="118"/>
      <c r="AA13" s="118"/>
    </row>
    <row r="14" spans="1:27" x14ac:dyDescent="0.25">
      <c r="A14" s="299" t="s">
        <v>17</v>
      </c>
      <c r="B14" s="286" t="s">
        <v>17</v>
      </c>
      <c r="C14" s="291">
        <v>0.79166666666666663</v>
      </c>
      <c r="D14" s="240" t="s">
        <v>132</v>
      </c>
      <c r="E14" s="272">
        <v>0.29166666666666669</v>
      </c>
      <c r="F14" s="257" t="s">
        <v>123</v>
      </c>
      <c r="G14" s="238"/>
      <c r="H14" s="284" t="s">
        <v>156</v>
      </c>
      <c r="I14" s="245"/>
      <c r="J14" s="329">
        <v>59.5</v>
      </c>
      <c r="K14" s="78"/>
      <c r="L14" s="78"/>
      <c r="M14" s="78"/>
      <c r="N14" s="473"/>
      <c r="O14" s="474"/>
      <c r="P14" s="475"/>
      <c r="Q14" s="78"/>
      <c r="R14" s="78"/>
      <c r="S14" s="160" t="s">
        <v>35</v>
      </c>
      <c r="T14" s="135" t="s">
        <v>35</v>
      </c>
      <c r="U14" s="136" t="s">
        <v>35</v>
      </c>
      <c r="V14" s="154">
        <v>9</v>
      </c>
      <c r="W14" s="132"/>
      <c r="X14" s="118"/>
      <c r="Y14" s="118"/>
      <c r="Z14" s="118"/>
      <c r="AA14" s="118"/>
    </row>
    <row r="15" spans="1:27" ht="15.75" thickBot="1" x14ac:dyDescent="0.3">
      <c r="A15" s="299" t="s">
        <v>128</v>
      </c>
      <c r="B15" s="286" t="s">
        <v>129</v>
      </c>
      <c r="C15" s="286" t="s">
        <v>129</v>
      </c>
      <c r="D15" s="240" t="s">
        <v>133</v>
      </c>
      <c r="E15" s="272">
        <v>0.3125</v>
      </c>
      <c r="F15" s="257" t="s">
        <v>123</v>
      </c>
      <c r="G15" s="238"/>
      <c r="H15" s="304"/>
      <c r="I15" s="245" t="s">
        <v>88</v>
      </c>
      <c r="J15" s="255">
        <v>59.5</v>
      </c>
      <c r="K15" s="78"/>
      <c r="L15" s="78"/>
      <c r="M15" s="78"/>
      <c r="N15" s="78"/>
      <c r="O15" s="78"/>
      <c r="P15" s="78"/>
      <c r="Q15" s="78"/>
      <c r="R15" s="78"/>
      <c r="S15" s="160" t="s">
        <v>34</v>
      </c>
      <c r="T15" s="135" t="s">
        <v>34</v>
      </c>
      <c r="U15" s="136" t="s">
        <v>34</v>
      </c>
      <c r="V15" s="154">
        <v>10</v>
      </c>
      <c r="W15" s="132"/>
      <c r="X15" s="118"/>
      <c r="Y15" s="118"/>
      <c r="Z15" s="118"/>
      <c r="AA15" s="118"/>
    </row>
    <row r="16" spans="1:27" ht="15.75" customHeight="1" thickBot="1" x14ac:dyDescent="0.3">
      <c r="A16" s="299" t="s">
        <v>15</v>
      </c>
      <c r="B16" s="286" t="s">
        <v>15</v>
      </c>
      <c r="C16" s="286" t="s">
        <v>15</v>
      </c>
      <c r="D16" s="240" t="s">
        <v>134</v>
      </c>
      <c r="E16" s="272">
        <v>0.3125</v>
      </c>
      <c r="F16" s="257" t="s">
        <v>123</v>
      </c>
      <c r="G16" s="238"/>
      <c r="H16" s="284"/>
      <c r="I16" s="245" t="s">
        <v>88</v>
      </c>
      <c r="J16" s="255">
        <v>59.5</v>
      </c>
      <c r="K16" s="78"/>
      <c r="L16" s="478" t="s">
        <v>21</v>
      </c>
      <c r="M16" s="479"/>
      <c r="N16" s="479"/>
      <c r="O16" s="480"/>
      <c r="P16" s="78"/>
      <c r="Q16" s="78"/>
      <c r="R16" s="78"/>
      <c r="S16" s="160" t="s">
        <v>33</v>
      </c>
      <c r="T16" s="135" t="s">
        <v>33</v>
      </c>
      <c r="U16" s="136" t="s">
        <v>33</v>
      </c>
      <c r="V16" s="154">
        <v>11</v>
      </c>
      <c r="W16" s="456" t="s">
        <v>99</v>
      </c>
      <c r="X16" s="444" t="s">
        <v>98</v>
      </c>
      <c r="Y16" s="118"/>
      <c r="Z16" s="118"/>
      <c r="AA16" s="118"/>
    </row>
    <row r="17" spans="1:27" ht="15.75" customHeight="1" thickBot="1" x14ac:dyDescent="0.3">
      <c r="A17" s="299" t="s">
        <v>14</v>
      </c>
      <c r="B17" s="286" t="s">
        <v>14</v>
      </c>
      <c r="C17" s="286" t="s">
        <v>14</v>
      </c>
      <c r="D17" s="240" t="s">
        <v>135</v>
      </c>
      <c r="E17" s="272">
        <v>0.3125</v>
      </c>
      <c r="F17" s="257" t="s">
        <v>123</v>
      </c>
      <c r="G17" s="238"/>
      <c r="H17" s="284"/>
      <c r="I17" s="245" t="s">
        <v>88</v>
      </c>
      <c r="J17" s="255">
        <v>59.5</v>
      </c>
      <c r="K17" s="78"/>
      <c r="L17" s="340" t="s">
        <v>20</v>
      </c>
      <c r="M17" s="341" t="s">
        <v>19</v>
      </c>
      <c r="N17" s="342" t="s">
        <v>18</v>
      </c>
      <c r="O17" s="332"/>
      <c r="P17" s="78"/>
      <c r="Q17" s="78"/>
      <c r="R17" s="78"/>
      <c r="S17" s="161" t="s">
        <v>46</v>
      </c>
      <c r="T17" s="162" t="s">
        <v>46</v>
      </c>
      <c r="U17" s="163" t="s">
        <v>46</v>
      </c>
      <c r="V17" s="155">
        <v>12</v>
      </c>
      <c r="W17" s="457"/>
      <c r="X17" s="445"/>
      <c r="Y17" s="137"/>
      <c r="Z17" s="118"/>
      <c r="AA17" s="118"/>
    </row>
    <row r="18" spans="1:27" ht="15.75" customHeight="1" thickBot="1" x14ac:dyDescent="0.3">
      <c r="A18" s="299" t="s">
        <v>13</v>
      </c>
      <c r="B18" s="286" t="s">
        <v>13</v>
      </c>
      <c r="C18" s="286" t="s">
        <v>13</v>
      </c>
      <c r="D18" s="240" t="s">
        <v>137</v>
      </c>
      <c r="E18" s="272">
        <v>0.3125</v>
      </c>
      <c r="F18" s="257" t="s">
        <v>123</v>
      </c>
      <c r="G18" s="238"/>
      <c r="H18" s="284"/>
      <c r="I18" s="245" t="s">
        <v>88</v>
      </c>
      <c r="J18" s="255">
        <v>59.5</v>
      </c>
      <c r="K18" s="78"/>
      <c r="L18" s="333"/>
      <c r="M18" s="334"/>
      <c r="N18" s="334"/>
      <c r="O18" s="335"/>
      <c r="P18" s="78"/>
      <c r="Q18" s="78"/>
      <c r="R18" s="78"/>
      <c r="S18" s="118"/>
      <c r="T18" s="118"/>
      <c r="U18" s="118"/>
      <c r="V18" s="138"/>
      <c r="W18" s="457"/>
      <c r="X18" s="445"/>
      <c r="Y18" s="137"/>
      <c r="Z18" s="118"/>
      <c r="AA18" s="118"/>
    </row>
    <row r="19" spans="1:27" ht="15.75" thickBot="1" x14ac:dyDescent="0.3">
      <c r="A19" s="299" t="s">
        <v>11</v>
      </c>
      <c r="B19" s="286" t="s">
        <v>11</v>
      </c>
      <c r="C19" s="286" t="s">
        <v>11</v>
      </c>
      <c r="D19" s="240" t="s">
        <v>138</v>
      </c>
      <c r="E19" s="272">
        <v>0.29166666666666669</v>
      </c>
      <c r="F19" s="257" t="s">
        <v>123</v>
      </c>
      <c r="G19" s="238"/>
      <c r="H19" s="284"/>
      <c r="I19" s="245" t="s">
        <v>88</v>
      </c>
      <c r="J19" s="255">
        <v>59.5</v>
      </c>
      <c r="K19" s="78"/>
      <c r="L19" s="328" t="s">
        <v>16</v>
      </c>
      <c r="M19" s="334"/>
      <c r="N19" s="334"/>
      <c r="O19" s="335"/>
      <c r="P19" s="78"/>
      <c r="Q19" s="78"/>
      <c r="R19" s="78"/>
      <c r="S19" s="447" t="s">
        <v>72</v>
      </c>
      <c r="T19" s="448"/>
      <c r="U19" s="448"/>
      <c r="V19" s="449"/>
      <c r="W19" s="458"/>
      <c r="X19" s="446"/>
      <c r="Y19" s="137"/>
      <c r="Z19" s="118"/>
      <c r="AA19" s="118"/>
    </row>
    <row r="20" spans="1:27" ht="15.75" x14ac:dyDescent="0.25">
      <c r="A20" s="299" t="s">
        <v>10</v>
      </c>
      <c r="B20" s="286" t="s">
        <v>10</v>
      </c>
      <c r="C20" s="286" t="s">
        <v>10</v>
      </c>
      <c r="D20" s="240" t="s">
        <v>139</v>
      </c>
      <c r="E20" s="272" t="str">
        <f t="shared" ref="E20:E45" si="1">IFERROR(IF(ISTEXT(C20),"00:00",IF(B20&lt;$G$2,IF(C20-B20&lt;0,$G$1+C20-B20,C20-B20),$G$1-(B20-C20))),"00:00")</f>
        <v>00:00</v>
      </c>
      <c r="F20" s="257" t="s">
        <v>123</v>
      </c>
      <c r="G20" s="238"/>
      <c r="H20" s="284"/>
      <c r="I20" s="245" t="s">
        <v>88</v>
      </c>
      <c r="J20" s="255">
        <v>59.5</v>
      </c>
      <c r="K20" s="78"/>
      <c r="L20" s="336"/>
      <c r="M20" s="331"/>
      <c r="N20" s="330"/>
      <c r="O20" s="335"/>
      <c r="P20" s="78"/>
      <c r="Q20" s="78"/>
      <c r="R20" s="78"/>
      <c r="S20" s="139" t="s">
        <v>59</v>
      </c>
      <c r="T20" s="140"/>
      <c r="U20" s="452">
        <f>DATE(An,Janvier,1)</f>
        <v>41639</v>
      </c>
      <c r="V20" s="453"/>
      <c r="W20" s="141">
        <f>U20</f>
        <v>41639</v>
      </c>
      <c r="X20" s="142">
        <f>W20-1</f>
        <v>41638</v>
      </c>
      <c r="Y20" s="118"/>
      <c r="Z20" s="118"/>
      <c r="AA20" s="118"/>
    </row>
    <row r="21" spans="1:27" ht="16.5" thickBot="1" x14ac:dyDescent="0.3">
      <c r="A21" s="299" t="s">
        <v>136</v>
      </c>
      <c r="B21" s="286" t="s">
        <v>136</v>
      </c>
      <c r="C21" s="286" t="s">
        <v>136</v>
      </c>
      <c r="D21" s="240" t="s">
        <v>140</v>
      </c>
      <c r="E21" s="272" t="str">
        <f t="shared" si="1"/>
        <v>00:00</v>
      </c>
      <c r="F21" s="257" t="s">
        <v>123</v>
      </c>
      <c r="G21" s="238"/>
      <c r="H21" s="305"/>
      <c r="I21" s="245" t="s">
        <v>88</v>
      </c>
      <c r="J21" s="255">
        <v>59.5</v>
      </c>
      <c r="K21" s="78"/>
      <c r="L21" s="337"/>
      <c r="M21" s="338"/>
      <c r="N21" s="338"/>
      <c r="O21" s="339"/>
      <c r="P21" s="78"/>
      <c r="Q21" s="78"/>
      <c r="R21" s="81"/>
      <c r="S21" s="143" t="s">
        <v>60</v>
      </c>
      <c r="T21" s="144"/>
      <c r="U21" s="454">
        <f>IF(MOD(19*MOD(An,19)+24,30)+MOD(2*MOD(An,4)+4*MOD(An,7)+6*
MOD(19*MOD(An,19)+24,30)+5,7)-9&lt;=0,DATE(An,3,22+MOD(19*MOD(An,
19)+24,30)+MOD(2*MOD(An,4)+4*MOD(An,7)+6*MOD(19*MOD(An,19)+24,
30)+5,7)),DATE(An,4,MOD(19*MOD(An,19)+24,30)+MOD(2*MOD(An,4)+4*
MOD(An,7)+6*MOD(19*MOD(An,19)+24,30)+5,7)-9))</f>
        <v>41729</v>
      </c>
      <c r="V21" s="455"/>
      <c r="W21" s="145">
        <f t="shared" ref="W21:W32" si="2">U21</f>
        <v>41729</v>
      </c>
      <c r="X21" s="146">
        <f t="shared" ref="X21:X84" si="3">W21-1</f>
        <v>41728</v>
      </c>
      <c r="Y21" s="118"/>
      <c r="Z21" s="118"/>
      <c r="AA21" s="118"/>
    </row>
    <row r="22" spans="1:27" ht="16.5" thickBot="1" x14ac:dyDescent="0.3">
      <c r="A22" s="299" t="s">
        <v>9</v>
      </c>
      <c r="B22" s="286" t="s">
        <v>9</v>
      </c>
      <c r="C22" s="286" t="s">
        <v>9</v>
      </c>
      <c r="D22" s="240"/>
      <c r="E22" s="272" t="str">
        <f t="shared" si="1"/>
        <v>00:00</v>
      </c>
      <c r="F22" s="257" t="s">
        <v>123</v>
      </c>
      <c r="G22" s="238"/>
      <c r="H22" s="306" t="s">
        <v>12</v>
      </c>
      <c r="I22" s="243"/>
      <c r="J22" s="253"/>
      <c r="K22" s="78"/>
      <c r="L22" s="78"/>
      <c r="M22" s="78"/>
      <c r="N22" s="78"/>
      <c r="O22" s="78"/>
      <c r="P22" s="78"/>
      <c r="Q22" s="78"/>
      <c r="R22" s="81"/>
      <c r="S22" s="143" t="s">
        <v>61</v>
      </c>
      <c r="T22" s="144"/>
      <c r="U22" s="454">
        <f>U21+1</f>
        <v>41730</v>
      </c>
      <c r="V22" s="455"/>
      <c r="W22" s="145">
        <f t="shared" si="2"/>
        <v>41730</v>
      </c>
      <c r="X22" s="146">
        <f t="shared" si="3"/>
        <v>41729</v>
      </c>
      <c r="Y22" s="118"/>
      <c r="Z22" s="118"/>
      <c r="AA22" s="118"/>
    </row>
    <row r="23" spans="1:27" ht="15.75" x14ac:dyDescent="0.25">
      <c r="A23" s="299" t="s">
        <v>54</v>
      </c>
      <c r="B23" s="291">
        <v>0.375</v>
      </c>
      <c r="C23" s="287">
        <v>0.6875</v>
      </c>
      <c r="D23" s="240" t="s">
        <v>139</v>
      </c>
      <c r="E23" s="272">
        <f t="shared" si="1"/>
        <v>0.3125</v>
      </c>
      <c r="F23" s="257" t="s">
        <v>123</v>
      </c>
      <c r="G23" s="238"/>
      <c r="H23" s="284" t="s">
        <v>157</v>
      </c>
      <c r="I23" s="245"/>
      <c r="J23" s="255">
        <v>57.958333333333336</v>
      </c>
      <c r="K23" s="78"/>
      <c r="L23" s="78"/>
      <c r="M23" s="78"/>
      <c r="N23" s="78"/>
      <c r="O23" s="78"/>
      <c r="P23" s="78"/>
      <c r="Q23" s="78"/>
      <c r="R23" s="81"/>
      <c r="S23" s="143" t="s">
        <v>62</v>
      </c>
      <c r="T23" s="144"/>
      <c r="U23" s="454">
        <f>DATE(An,Mai,1)</f>
        <v>41759</v>
      </c>
      <c r="V23" s="455"/>
      <c r="W23" s="145">
        <f t="shared" si="2"/>
        <v>41759</v>
      </c>
      <c r="X23" s="146">
        <f t="shared" si="3"/>
        <v>41758</v>
      </c>
      <c r="Y23" s="118"/>
      <c r="Z23" s="118"/>
      <c r="AA23" s="118"/>
    </row>
    <row r="24" spans="1:27" ht="15.75" x14ac:dyDescent="0.25">
      <c r="A24" s="299" t="s">
        <v>8</v>
      </c>
      <c r="B24" s="286"/>
      <c r="C24" s="288"/>
      <c r="D24" s="240" t="s">
        <v>141</v>
      </c>
      <c r="E24" s="272">
        <f t="shared" si="1"/>
        <v>0</v>
      </c>
      <c r="F24" s="257" t="s">
        <v>123</v>
      </c>
      <c r="G24" s="238"/>
      <c r="H24" s="304" t="s">
        <v>158</v>
      </c>
      <c r="I24" s="245"/>
      <c r="J24" s="255">
        <v>57.958333333333336</v>
      </c>
      <c r="K24" s="78"/>
      <c r="Q24" s="78"/>
      <c r="R24" s="81"/>
      <c r="S24" s="143" t="s">
        <v>63</v>
      </c>
      <c r="T24" s="144"/>
      <c r="U24" s="454">
        <f>DATE(An,Mai,8)</f>
        <v>41766</v>
      </c>
      <c r="V24" s="455"/>
      <c r="W24" s="145">
        <f t="shared" si="2"/>
        <v>41766</v>
      </c>
      <c r="X24" s="146">
        <f t="shared" si="3"/>
        <v>41765</v>
      </c>
      <c r="Y24" s="118"/>
      <c r="Z24" s="118"/>
      <c r="AA24" s="118"/>
    </row>
    <row r="25" spans="1:27" ht="15.75" x14ac:dyDescent="0.25">
      <c r="A25" s="299"/>
      <c r="B25" s="289"/>
      <c r="C25" s="289"/>
      <c r="D25" s="240" t="s">
        <v>142</v>
      </c>
      <c r="E25" s="272">
        <f t="shared" si="1"/>
        <v>0</v>
      </c>
      <c r="F25" s="257" t="s">
        <v>123</v>
      </c>
      <c r="G25" s="238"/>
      <c r="H25" s="304" t="s">
        <v>159</v>
      </c>
      <c r="I25" s="245"/>
      <c r="J25" s="255">
        <v>57.958333333333336</v>
      </c>
      <c r="K25" s="78"/>
      <c r="Q25" s="78"/>
      <c r="R25" s="81"/>
      <c r="S25" s="143" t="s">
        <v>64</v>
      </c>
      <c r="T25" s="144"/>
      <c r="U25" s="454">
        <f>U21+39</f>
        <v>41768</v>
      </c>
      <c r="V25" s="455"/>
      <c r="W25" s="145">
        <f t="shared" si="2"/>
        <v>41768</v>
      </c>
      <c r="X25" s="146">
        <f t="shared" si="3"/>
        <v>41767</v>
      </c>
      <c r="Y25" s="118"/>
      <c r="Z25" s="118"/>
      <c r="AA25" s="118"/>
    </row>
    <row r="26" spans="1:27" ht="15.75" x14ac:dyDescent="0.25">
      <c r="A26" s="299" t="s">
        <v>6</v>
      </c>
      <c r="B26" s="289" t="s">
        <v>6</v>
      </c>
      <c r="C26" s="289"/>
      <c r="D26" s="240" t="s">
        <v>142</v>
      </c>
      <c r="E26" s="272" t="str">
        <f t="shared" si="1"/>
        <v>00:00</v>
      </c>
      <c r="F26" s="257" t="s">
        <v>123</v>
      </c>
      <c r="G26" s="238"/>
      <c r="H26" s="284" t="s">
        <v>160</v>
      </c>
      <c r="I26" s="245"/>
      <c r="J26" s="255">
        <v>59.5</v>
      </c>
      <c r="K26" s="78"/>
      <c r="Q26" s="78"/>
      <c r="R26" s="78"/>
      <c r="S26" s="143" t="s">
        <v>65</v>
      </c>
      <c r="T26" s="144"/>
      <c r="U26" s="450">
        <f>U21+49</f>
        <v>41778</v>
      </c>
      <c r="V26" s="451"/>
      <c r="W26" s="145">
        <f t="shared" si="2"/>
        <v>41778</v>
      </c>
      <c r="X26" s="146">
        <f t="shared" si="3"/>
        <v>41777</v>
      </c>
      <c r="Y26" s="118"/>
      <c r="Z26" s="118"/>
      <c r="AA26" s="118"/>
    </row>
    <row r="27" spans="1:27" ht="15.75" x14ac:dyDescent="0.25">
      <c r="A27" s="300" t="s">
        <v>121</v>
      </c>
      <c r="B27" s="292">
        <v>0.375</v>
      </c>
      <c r="C27" s="292">
        <v>0.6875</v>
      </c>
      <c r="D27" s="240" t="s">
        <v>142</v>
      </c>
      <c r="E27" s="272">
        <f t="shared" si="1"/>
        <v>0.3125</v>
      </c>
      <c r="F27" s="257" t="s">
        <v>123</v>
      </c>
      <c r="G27" s="238"/>
      <c r="H27" s="284"/>
      <c r="I27" s="245" t="s">
        <v>88</v>
      </c>
      <c r="J27" s="255">
        <v>59.5</v>
      </c>
      <c r="K27" s="78"/>
      <c r="L27" s="78"/>
      <c r="M27" s="78"/>
      <c r="N27" s="78"/>
      <c r="O27" s="78"/>
      <c r="P27" s="78"/>
      <c r="Q27" s="78"/>
      <c r="R27" s="78"/>
      <c r="S27" s="143" t="s">
        <v>66</v>
      </c>
      <c r="T27" s="144"/>
      <c r="U27" s="450">
        <f>U21+50</f>
        <v>41779</v>
      </c>
      <c r="V27" s="451"/>
      <c r="W27" s="145">
        <f t="shared" si="2"/>
        <v>41779</v>
      </c>
      <c r="X27" s="146">
        <f t="shared" si="3"/>
        <v>41778</v>
      </c>
      <c r="Y27" s="118"/>
      <c r="Z27" s="118"/>
      <c r="AA27" s="118"/>
    </row>
    <row r="28" spans="1:27" ht="15.75" x14ac:dyDescent="0.25">
      <c r="A28" s="300" t="s">
        <v>145</v>
      </c>
      <c r="B28" s="290" t="s">
        <v>145</v>
      </c>
      <c r="C28" s="290" t="s">
        <v>145</v>
      </c>
      <c r="D28" s="240" t="s">
        <v>142</v>
      </c>
      <c r="E28" s="272" t="str">
        <f t="shared" si="1"/>
        <v>00:00</v>
      </c>
      <c r="F28" s="257" t="s">
        <v>123</v>
      </c>
      <c r="G28" s="238"/>
      <c r="H28" s="284"/>
      <c r="I28" s="245" t="s">
        <v>88</v>
      </c>
      <c r="J28" s="255">
        <v>59.5</v>
      </c>
      <c r="K28" s="78"/>
      <c r="L28" s="78"/>
      <c r="M28" s="78"/>
      <c r="N28" s="78"/>
      <c r="O28" s="78"/>
      <c r="P28" s="78"/>
      <c r="Q28" s="78"/>
      <c r="R28" s="78"/>
      <c r="S28" s="143" t="s">
        <v>67</v>
      </c>
      <c r="T28" s="144"/>
      <c r="U28" s="450">
        <f>DATE(An,Juillet,14)</f>
        <v>41833</v>
      </c>
      <c r="V28" s="451"/>
      <c r="W28" s="145">
        <f t="shared" si="2"/>
        <v>41833</v>
      </c>
      <c r="X28" s="146">
        <f t="shared" si="3"/>
        <v>41832</v>
      </c>
      <c r="Y28" s="118"/>
      <c r="Z28" s="118"/>
      <c r="AA28" s="118"/>
    </row>
    <row r="29" spans="1:27" ht="15.75" x14ac:dyDescent="0.25">
      <c r="A29" s="314" t="s">
        <v>146</v>
      </c>
      <c r="B29" s="315" t="s">
        <v>146</v>
      </c>
      <c r="C29" s="315" t="s">
        <v>146</v>
      </c>
      <c r="D29" s="240" t="s">
        <v>142</v>
      </c>
      <c r="E29" s="272" t="str">
        <f t="shared" si="1"/>
        <v>00:00</v>
      </c>
      <c r="F29" s="257" t="s">
        <v>123</v>
      </c>
      <c r="G29" s="238"/>
      <c r="H29" s="284"/>
      <c r="I29" s="245" t="s">
        <v>88</v>
      </c>
      <c r="J29" s="255">
        <v>59.5</v>
      </c>
      <c r="K29" s="78"/>
      <c r="L29" s="78"/>
      <c r="M29" s="78"/>
      <c r="N29" s="78"/>
      <c r="O29" s="78"/>
      <c r="P29" s="78"/>
      <c r="Q29" s="78"/>
      <c r="R29" s="78"/>
      <c r="S29" s="143" t="s">
        <v>68</v>
      </c>
      <c r="T29" s="144"/>
      <c r="U29" s="450">
        <f>DATE(An,Aout,15)</f>
        <v>41865</v>
      </c>
      <c r="V29" s="451"/>
      <c r="W29" s="145">
        <f t="shared" si="2"/>
        <v>41865</v>
      </c>
      <c r="X29" s="146">
        <f t="shared" si="3"/>
        <v>41864</v>
      </c>
      <c r="Y29" s="118"/>
      <c r="Z29" s="118"/>
      <c r="AA29" s="118"/>
    </row>
    <row r="30" spans="1:27" ht="15.75" x14ac:dyDescent="0.25">
      <c r="A30" s="301"/>
      <c r="B30" s="291"/>
      <c r="C30" s="291"/>
      <c r="D30" s="240" t="s">
        <v>142</v>
      </c>
      <c r="E30" s="272">
        <f t="shared" si="1"/>
        <v>0</v>
      </c>
      <c r="F30" s="257" t="s">
        <v>123</v>
      </c>
      <c r="G30" s="238"/>
      <c r="H30" s="304"/>
      <c r="I30" s="245" t="s">
        <v>88</v>
      </c>
      <c r="J30" s="255">
        <v>59.5</v>
      </c>
      <c r="K30" s="78"/>
      <c r="L30" s="78"/>
      <c r="M30" s="78"/>
      <c r="N30" s="78"/>
      <c r="O30" s="78"/>
      <c r="P30" s="78"/>
      <c r="Q30" s="78"/>
      <c r="R30" s="78"/>
      <c r="S30" s="143" t="s">
        <v>69</v>
      </c>
      <c r="T30" s="144"/>
      <c r="U30" s="450">
        <f>DATE(An,Novembre,1)</f>
        <v>41943</v>
      </c>
      <c r="V30" s="451"/>
      <c r="W30" s="145">
        <f t="shared" si="2"/>
        <v>41943</v>
      </c>
      <c r="X30" s="146">
        <f t="shared" si="3"/>
        <v>41942</v>
      </c>
      <c r="Y30" s="118"/>
      <c r="Z30" s="118"/>
      <c r="AA30" s="118"/>
    </row>
    <row r="31" spans="1:27" ht="16.5" thickBot="1" x14ac:dyDescent="0.3">
      <c r="A31" s="301"/>
      <c r="B31" s="291"/>
      <c r="C31" s="291"/>
      <c r="D31" s="240" t="s">
        <v>142</v>
      </c>
      <c r="E31" s="272">
        <f t="shared" si="1"/>
        <v>0</v>
      </c>
      <c r="F31" s="257" t="s">
        <v>123</v>
      </c>
      <c r="G31" s="238"/>
      <c r="H31" s="305"/>
      <c r="I31" s="246" t="s">
        <v>88</v>
      </c>
      <c r="J31" s="255">
        <v>59.5</v>
      </c>
      <c r="K31" s="78"/>
      <c r="L31" s="78"/>
      <c r="M31" s="78"/>
      <c r="N31" s="78"/>
      <c r="O31" s="78"/>
      <c r="P31" s="78"/>
      <c r="Q31" s="78"/>
      <c r="R31" s="78"/>
      <c r="S31" s="143" t="s">
        <v>70</v>
      </c>
      <c r="T31" s="144"/>
      <c r="U31" s="450">
        <f>DATE(An,Novembre,11)</f>
        <v>41953</v>
      </c>
      <c r="V31" s="451"/>
      <c r="W31" s="145">
        <f t="shared" si="2"/>
        <v>41953</v>
      </c>
      <c r="X31" s="146">
        <f t="shared" si="3"/>
        <v>41952</v>
      </c>
      <c r="Y31" s="118"/>
      <c r="Z31" s="118"/>
      <c r="AA31" s="118"/>
    </row>
    <row r="32" spans="1:27" ht="16.5" thickBot="1" x14ac:dyDescent="0.3">
      <c r="A32" s="301"/>
      <c r="B32" s="291"/>
      <c r="C32" s="292"/>
      <c r="D32" s="240" t="s">
        <v>142</v>
      </c>
      <c r="E32" s="272">
        <f t="shared" si="1"/>
        <v>0</v>
      </c>
      <c r="F32" s="257" t="s">
        <v>123</v>
      </c>
      <c r="G32" s="238"/>
      <c r="H32" s="307" t="s">
        <v>5</v>
      </c>
      <c r="I32" s="243"/>
      <c r="J32" s="253"/>
      <c r="K32" s="78"/>
      <c r="L32" s="78"/>
      <c r="M32" s="78"/>
      <c r="N32" s="78"/>
      <c r="O32" s="78"/>
      <c r="P32" s="78"/>
      <c r="Q32" s="78"/>
      <c r="R32" s="78"/>
      <c r="S32" s="147" t="s">
        <v>71</v>
      </c>
      <c r="T32" s="148"/>
      <c r="U32" s="459">
        <f>DATE(An,Decembre,25)</f>
        <v>41997</v>
      </c>
      <c r="V32" s="460"/>
      <c r="W32" s="149">
        <f t="shared" si="2"/>
        <v>41997</v>
      </c>
      <c r="X32" s="146">
        <f t="shared" si="3"/>
        <v>41996</v>
      </c>
      <c r="Y32" s="118"/>
      <c r="Z32" s="118"/>
      <c r="AA32" s="118"/>
    </row>
    <row r="33" spans="1:27" x14ac:dyDescent="0.25">
      <c r="A33" s="301"/>
      <c r="B33" s="291"/>
      <c r="C33" s="292"/>
      <c r="D33" s="240" t="s">
        <v>142</v>
      </c>
      <c r="E33" s="272">
        <f t="shared" si="1"/>
        <v>0</v>
      </c>
      <c r="F33" s="257" t="s">
        <v>123</v>
      </c>
      <c r="G33" s="238"/>
      <c r="H33" s="308" t="s">
        <v>161</v>
      </c>
      <c r="I33" s="244"/>
      <c r="J33" s="255">
        <v>63</v>
      </c>
      <c r="K33" s="78"/>
      <c r="L33" s="78"/>
      <c r="M33" s="78"/>
      <c r="N33" s="78"/>
      <c r="O33" s="78"/>
      <c r="P33" s="78"/>
      <c r="Q33" s="78"/>
      <c r="R33" s="78"/>
      <c r="S33" s="118"/>
      <c r="T33" s="118"/>
      <c r="U33" s="118"/>
      <c r="V33" s="118"/>
      <c r="W33" s="145">
        <f>IF(WEEKDAY(DATE(An,1,1),2)=1,DATE(An,1,1)+6,IF(WEEKDAY(DATE(An,1,1),2)=2,DATE(An,1,1)+5,IF(WEEKDAY(DATE(An,1,1),2)=3,DATE(An,1,1)+4,IF(WEEKDAY(DATE(An,1,1),2)=4,DATE(An,1,1)+3,IF(WEEKDAY(DATE(An,1,1),2)=5,DATE(An,1,1)+2,IF(WEEKDAY(DATE(An,1,1),2)=6,DATE(An,1,1)+1,DATE(An,1,1)))))))</f>
        <v>41645</v>
      </c>
      <c r="X33" s="146">
        <f t="shared" si="3"/>
        <v>41644</v>
      </c>
      <c r="Y33" s="118"/>
      <c r="Z33" s="118"/>
      <c r="AA33" s="118"/>
    </row>
    <row r="34" spans="1:27" x14ac:dyDescent="0.25">
      <c r="A34" s="301"/>
      <c r="B34" s="291"/>
      <c r="C34" s="292"/>
      <c r="D34" s="240" t="s">
        <v>142</v>
      </c>
      <c r="E34" s="272">
        <f t="shared" si="1"/>
        <v>0</v>
      </c>
      <c r="F34" s="257" t="s">
        <v>123</v>
      </c>
      <c r="G34" s="238"/>
      <c r="H34" s="284"/>
      <c r="I34" s="245" t="s">
        <v>88</v>
      </c>
      <c r="J34" s="255">
        <v>59.5</v>
      </c>
      <c r="K34" s="78"/>
      <c r="L34" s="78"/>
      <c r="M34" s="78"/>
      <c r="N34" s="78"/>
      <c r="O34" s="78"/>
      <c r="P34" s="78"/>
      <c r="Q34" s="78"/>
      <c r="R34" s="78"/>
      <c r="S34" s="118"/>
      <c r="T34" s="118"/>
      <c r="U34" s="118"/>
      <c r="V34" s="118"/>
      <c r="W34" s="145">
        <f>IF(WEEKDAY(W33,2)=6,W33+1,IF(WEEKDAY(W33,2)=7,W33+7,10))</f>
        <v>41652</v>
      </c>
      <c r="X34" s="146">
        <f t="shared" si="3"/>
        <v>41651</v>
      </c>
      <c r="Y34" s="118"/>
      <c r="Z34" s="118"/>
      <c r="AA34" s="118"/>
    </row>
    <row r="35" spans="1:27" ht="15.75" thickBot="1" x14ac:dyDescent="0.3">
      <c r="A35" s="314"/>
      <c r="B35" s="315"/>
      <c r="C35" s="316"/>
      <c r="D35" s="259" t="s">
        <v>142</v>
      </c>
      <c r="E35" s="272">
        <f t="shared" si="1"/>
        <v>0</v>
      </c>
      <c r="F35" s="258" t="s">
        <v>123</v>
      </c>
      <c r="G35" s="238"/>
      <c r="H35" s="284"/>
      <c r="I35" s="245" t="s">
        <v>88</v>
      </c>
      <c r="J35" s="255">
        <v>59.5</v>
      </c>
      <c r="K35" s="78"/>
      <c r="L35" s="81"/>
      <c r="M35" s="81"/>
      <c r="N35" s="81"/>
      <c r="O35" s="81"/>
      <c r="P35" s="81"/>
      <c r="Q35" s="78"/>
      <c r="R35" s="78"/>
      <c r="S35" s="118"/>
      <c r="T35" s="118"/>
      <c r="U35" s="118"/>
      <c r="V35" s="118"/>
      <c r="W35" s="145">
        <f t="shared" ref="W35:W85" si="4">IF(WEEKDAY(W34,2)=6,W34+1,IF(WEEKDAY(W34,2)=7,W34+7,10))</f>
        <v>41659</v>
      </c>
      <c r="X35" s="146">
        <f t="shared" si="3"/>
        <v>41658</v>
      </c>
      <c r="Y35" s="118"/>
      <c r="Z35" s="118"/>
      <c r="AA35" s="118"/>
    </row>
    <row r="36" spans="1:27" x14ac:dyDescent="0.25">
      <c r="A36" s="299"/>
      <c r="B36" s="289"/>
      <c r="C36" s="289"/>
      <c r="D36" s="259" t="s">
        <v>142</v>
      </c>
      <c r="E36" s="272">
        <f t="shared" si="1"/>
        <v>0</v>
      </c>
      <c r="F36" s="242"/>
      <c r="G36" s="239"/>
      <c r="H36" s="284"/>
      <c r="I36" s="245" t="s">
        <v>88</v>
      </c>
      <c r="J36" s="255">
        <v>59.5</v>
      </c>
      <c r="K36" s="78"/>
      <c r="L36" s="78"/>
      <c r="M36" s="78"/>
      <c r="N36" s="78"/>
      <c r="O36" s="78"/>
      <c r="P36" s="78"/>
      <c r="Q36" s="78"/>
      <c r="R36" s="78"/>
      <c r="S36" s="118"/>
      <c r="T36" s="118"/>
      <c r="U36" s="118"/>
      <c r="V36" s="118"/>
      <c r="W36" s="145">
        <f t="shared" si="4"/>
        <v>41666</v>
      </c>
      <c r="X36" s="146">
        <f t="shared" si="3"/>
        <v>41665</v>
      </c>
      <c r="Y36" s="118"/>
      <c r="Z36" s="118"/>
      <c r="AA36" s="118"/>
    </row>
    <row r="37" spans="1:27" x14ac:dyDescent="0.25">
      <c r="A37" s="301"/>
      <c r="B37" s="289"/>
      <c r="C37" s="289"/>
      <c r="D37" s="259" t="s">
        <v>142</v>
      </c>
      <c r="E37" s="272">
        <f t="shared" si="1"/>
        <v>0</v>
      </c>
      <c r="F37" s="238"/>
      <c r="G37" s="239"/>
      <c r="H37" s="284"/>
      <c r="I37" s="245" t="s">
        <v>88</v>
      </c>
      <c r="J37" s="255">
        <v>59.5</v>
      </c>
      <c r="K37" s="78"/>
      <c r="L37" s="78"/>
      <c r="M37" s="78"/>
      <c r="N37" s="78"/>
      <c r="O37" s="78"/>
      <c r="P37" s="78"/>
      <c r="Q37" s="78"/>
      <c r="R37" s="78"/>
      <c r="S37" s="118"/>
      <c r="T37" s="118"/>
      <c r="U37" s="118"/>
      <c r="V37" s="118"/>
      <c r="W37" s="145">
        <f t="shared" si="4"/>
        <v>41673</v>
      </c>
      <c r="X37" s="146">
        <f t="shared" si="3"/>
        <v>41672</v>
      </c>
      <c r="Y37" s="118"/>
      <c r="Z37" s="118"/>
      <c r="AA37" s="118"/>
    </row>
    <row r="38" spans="1:27" x14ac:dyDescent="0.25">
      <c r="A38" s="301"/>
      <c r="B38" s="291"/>
      <c r="C38" s="302"/>
      <c r="D38" s="259" t="s">
        <v>142</v>
      </c>
      <c r="E38" s="272">
        <f t="shared" si="1"/>
        <v>0</v>
      </c>
      <c r="F38" s="238"/>
      <c r="G38" s="239"/>
      <c r="H38" s="284"/>
      <c r="I38" s="245" t="s">
        <v>88</v>
      </c>
      <c r="J38" s="255">
        <v>59.5</v>
      </c>
      <c r="K38" s="78"/>
      <c r="L38" s="78"/>
      <c r="M38" s="78"/>
      <c r="N38" s="78"/>
      <c r="O38" s="78"/>
      <c r="P38" s="78"/>
      <c r="Q38" s="78"/>
      <c r="R38" s="78"/>
      <c r="S38" s="118"/>
      <c r="T38" s="118"/>
      <c r="U38" s="118"/>
      <c r="V38" s="118"/>
      <c r="W38" s="145">
        <f t="shared" si="4"/>
        <v>41680</v>
      </c>
      <c r="X38" s="146">
        <f t="shared" si="3"/>
        <v>41679</v>
      </c>
      <c r="Y38" s="118"/>
      <c r="Z38" s="118"/>
      <c r="AA38" s="118"/>
    </row>
    <row r="39" spans="1:27" x14ac:dyDescent="0.25">
      <c r="A39" s="299"/>
      <c r="B39" s="289"/>
      <c r="C39" s="289"/>
      <c r="D39" s="259" t="s">
        <v>142</v>
      </c>
      <c r="E39" s="272">
        <f t="shared" si="1"/>
        <v>0</v>
      </c>
      <c r="F39" s="236"/>
      <c r="G39" s="237"/>
      <c r="H39" s="273"/>
      <c r="I39" s="247" t="s">
        <v>88</v>
      </c>
      <c r="J39" s="255">
        <v>59.5</v>
      </c>
      <c r="S39" s="118"/>
      <c r="T39" s="118"/>
      <c r="U39" s="118"/>
      <c r="V39" s="118"/>
      <c r="W39" s="145">
        <f t="shared" si="4"/>
        <v>41687</v>
      </c>
      <c r="X39" s="146">
        <f t="shared" si="3"/>
        <v>41686</v>
      </c>
      <c r="Y39" s="118"/>
      <c r="Z39" s="118"/>
      <c r="AA39" s="118"/>
    </row>
    <row r="40" spans="1:27" x14ac:dyDescent="0.25">
      <c r="A40" s="301"/>
      <c r="B40" s="289"/>
      <c r="C40" s="289"/>
      <c r="D40" s="259" t="s">
        <v>142</v>
      </c>
      <c r="E40" s="272">
        <f t="shared" si="1"/>
        <v>0</v>
      </c>
      <c r="F40" s="236"/>
      <c r="G40" s="237"/>
      <c r="H40" s="273"/>
      <c r="I40" s="247" t="s">
        <v>88</v>
      </c>
      <c r="J40" s="255">
        <v>59.5</v>
      </c>
      <c r="S40" s="118"/>
      <c r="T40" s="118"/>
      <c r="U40" s="118"/>
      <c r="V40" s="118"/>
      <c r="W40" s="145">
        <f t="shared" si="4"/>
        <v>41694</v>
      </c>
      <c r="X40" s="146">
        <f t="shared" si="3"/>
        <v>41693</v>
      </c>
      <c r="Y40" s="118"/>
      <c r="Z40" s="118"/>
      <c r="AA40" s="118"/>
    </row>
    <row r="41" spans="1:27" ht="15.75" thickBot="1" x14ac:dyDescent="0.3">
      <c r="A41" s="301"/>
      <c r="B41" s="291"/>
      <c r="C41" s="302"/>
      <c r="D41" s="259" t="s">
        <v>142</v>
      </c>
      <c r="E41" s="272">
        <f t="shared" si="1"/>
        <v>0</v>
      </c>
      <c r="F41" s="237"/>
      <c r="G41" s="237"/>
      <c r="H41" s="309"/>
      <c r="I41" s="248" t="s">
        <v>88</v>
      </c>
      <c r="J41" s="255">
        <v>59.5</v>
      </c>
      <c r="S41" s="118"/>
      <c r="T41" s="118"/>
      <c r="U41" s="118"/>
      <c r="V41" s="118"/>
      <c r="W41" s="145">
        <f t="shared" si="4"/>
        <v>41701</v>
      </c>
      <c r="X41" s="146">
        <f t="shared" si="3"/>
        <v>41700</v>
      </c>
      <c r="Y41" s="118"/>
      <c r="Z41" s="118"/>
      <c r="AA41" s="118"/>
    </row>
    <row r="42" spans="1:27" ht="15.75" thickBot="1" x14ac:dyDescent="0.3">
      <c r="A42" s="301"/>
      <c r="B42" s="291"/>
      <c r="C42" s="302"/>
      <c r="D42" s="259" t="s">
        <v>142</v>
      </c>
      <c r="E42" s="272">
        <f t="shared" si="1"/>
        <v>0</v>
      </c>
      <c r="F42" s="236"/>
      <c r="G42" s="236"/>
      <c r="H42" s="310" t="s">
        <v>4</v>
      </c>
      <c r="I42" s="249"/>
      <c r="J42" s="254"/>
      <c r="S42" s="118"/>
      <c r="T42" s="118"/>
      <c r="U42" s="118"/>
      <c r="V42" s="118"/>
      <c r="W42" s="145">
        <f t="shared" si="4"/>
        <v>41708</v>
      </c>
      <c r="X42" s="146">
        <f t="shared" si="3"/>
        <v>41707</v>
      </c>
      <c r="Y42" s="118"/>
      <c r="Z42" s="118"/>
      <c r="AA42" s="118"/>
    </row>
    <row r="43" spans="1:27" x14ac:dyDescent="0.25">
      <c r="A43" s="301"/>
      <c r="B43" s="291"/>
      <c r="C43" s="302"/>
      <c r="D43" s="259" t="s">
        <v>142</v>
      </c>
      <c r="E43" s="272">
        <f t="shared" si="1"/>
        <v>0</v>
      </c>
      <c r="F43" s="236"/>
      <c r="G43" s="236"/>
      <c r="H43" s="311" t="s">
        <v>162</v>
      </c>
      <c r="I43" s="250"/>
      <c r="J43" s="255">
        <v>63</v>
      </c>
      <c r="S43" s="118"/>
      <c r="T43" s="118"/>
      <c r="U43" s="118"/>
      <c r="V43" s="118"/>
      <c r="W43" s="145">
        <f t="shared" si="4"/>
        <v>41715</v>
      </c>
      <c r="X43" s="146">
        <f t="shared" si="3"/>
        <v>41714</v>
      </c>
      <c r="Y43" s="118"/>
      <c r="Z43" s="118"/>
      <c r="AA43" s="118"/>
    </row>
    <row r="44" spans="1:27" x14ac:dyDescent="0.25">
      <c r="A44" s="301"/>
      <c r="B44" s="286"/>
      <c r="C44" s="289"/>
      <c r="D44" s="259" t="s">
        <v>142</v>
      </c>
      <c r="E44" s="272">
        <f t="shared" si="1"/>
        <v>0</v>
      </c>
      <c r="F44" s="236"/>
      <c r="G44" s="236"/>
      <c r="H44" s="312"/>
      <c r="I44" s="247" t="s">
        <v>88</v>
      </c>
      <c r="J44" s="255">
        <v>59.5</v>
      </c>
      <c r="S44" s="118"/>
      <c r="T44" s="118"/>
      <c r="U44" s="118"/>
      <c r="V44" s="118"/>
      <c r="W44" s="145">
        <f t="shared" si="4"/>
        <v>41722</v>
      </c>
      <c r="X44" s="146">
        <f t="shared" si="3"/>
        <v>41721</v>
      </c>
      <c r="Y44" s="118"/>
      <c r="Z44" s="118"/>
      <c r="AA44" s="118"/>
    </row>
    <row r="45" spans="1:27" ht="15.75" thickBot="1" x14ac:dyDescent="0.3">
      <c r="A45" s="303">
        <v>0</v>
      </c>
      <c r="B45" s="293" t="s">
        <v>7</v>
      </c>
      <c r="C45" s="293"/>
      <c r="D45" s="260" t="s">
        <v>143</v>
      </c>
      <c r="E45" s="271" t="str">
        <f t="shared" si="1"/>
        <v>00:00</v>
      </c>
      <c r="F45" s="236"/>
      <c r="G45" s="236"/>
      <c r="H45" s="309"/>
      <c r="I45" s="248" t="s">
        <v>88</v>
      </c>
      <c r="J45" s="255">
        <v>59.5</v>
      </c>
      <c r="S45" s="118"/>
      <c r="T45" s="118"/>
      <c r="U45" s="118"/>
      <c r="V45" s="118"/>
      <c r="W45" s="145">
        <f t="shared" si="4"/>
        <v>41729</v>
      </c>
      <c r="X45" s="146">
        <f t="shared" si="3"/>
        <v>41728</v>
      </c>
      <c r="Y45" s="118"/>
      <c r="Z45" s="118"/>
      <c r="AA45" s="118"/>
    </row>
    <row r="46" spans="1:27" ht="15.75" thickBot="1" x14ac:dyDescent="0.3">
      <c r="A46" s="237"/>
      <c r="B46" s="236"/>
      <c r="C46" s="236"/>
      <c r="D46" s="236"/>
      <c r="E46" s="236"/>
      <c r="F46" s="236"/>
      <c r="G46" s="236"/>
      <c r="H46" s="310" t="s">
        <v>3</v>
      </c>
      <c r="I46" s="249"/>
      <c r="J46" s="254"/>
      <c r="S46" s="118"/>
      <c r="T46" s="118"/>
      <c r="U46" s="118"/>
      <c r="V46" s="118"/>
      <c r="W46" s="145">
        <f t="shared" si="4"/>
        <v>41736</v>
      </c>
      <c r="X46" s="146">
        <f t="shared" si="3"/>
        <v>41735</v>
      </c>
      <c r="Y46" s="118"/>
      <c r="Z46" s="118"/>
      <c r="AA46" s="118"/>
    </row>
    <row r="47" spans="1:27" x14ac:dyDescent="0.25">
      <c r="A47" s="237"/>
      <c r="B47" s="236"/>
      <c r="C47" s="236"/>
      <c r="D47" s="236"/>
      <c r="E47" s="236"/>
      <c r="F47" s="236"/>
      <c r="G47" s="236"/>
      <c r="H47" s="311" t="s">
        <v>163</v>
      </c>
      <c r="I47" s="250"/>
      <c r="J47" s="255">
        <v>63</v>
      </c>
      <c r="S47" s="118"/>
      <c r="T47" s="118"/>
      <c r="U47" s="118"/>
      <c r="V47" s="118"/>
      <c r="W47" s="145">
        <f t="shared" si="4"/>
        <v>41743</v>
      </c>
      <c r="X47" s="146">
        <f t="shared" si="3"/>
        <v>41742</v>
      </c>
      <c r="Y47" s="118"/>
      <c r="Z47" s="118"/>
      <c r="AA47" s="118"/>
    </row>
    <row r="48" spans="1:27" x14ac:dyDescent="0.25">
      <c r="A48" s="237"/>
      <c r="B48" s="236"/>
      <c r="C48" s="236"/>
      <c r="D48" s="236"/>
      <c r="E48" s="236"/>
      <c r="F48" s="236"/>
      <c r="G48" s="236"/>
      <c r="H48" s="312"/>
      <c r="I48" s="247" t="s">
        <v>88</v>
      </c>
      <c r="J48" s="255">
        <v>59.5</v>
      </c>
      <c r="S48" s="118"/>
      <c r="T48" s="118"/>
      <c r="U48" s="118"/>
      <c r="V48" s="118"/>
      <c r="W48" s="145">
        <f t="shared" si="4"/>
        <v>41750</v>
      </c>
      <c r="X48" s="146">
        <f t="shared" si="3"/>
        <v>41749</v>
      </c>
      <c r="Y48" s="118"/>
      <c r="Z48" s="118"/>
      <c r="AA48" s="118"/>
    </row>
    <row r="49" spans="1:27" x14ac:dyDescent="0.25">
      <c r="A49" s="237"/>
      <c r="B49" s="236"/>
      <c r="C49" s="236"/>
      <c r="D49" s="236"/>
      <c r="E49" s="236"/>
      <c r="F49" s="236"/>
      <c r="G49" s="236"/>
      <c r="H49" s="312"/>
      <c r="I49" s="247" t="s">
        <v>88</v>
      </c>
      <c r="J49" s="255">
        <v>59.5</v>
      </c>
      <c r="S49" s="118"/>
      <c r="T49" s="118"/>
      <c r="U49" s="118"/>
      <c r="V49" s="118"/>
      <c r="W49" s="145">
        <f t="shared" si="4"/>
        <v>41757</v>
      </c>
      <c r="X49" s="146">
        <f t="shared" si="3"/>
        <v>41756</v>
      </c>
      <c r="Y49" s="118"/>
      <c r="Z49" s="118"/>
      <c r="AA49" s="118"/>
    </row>
    <row r="50" spans="1:27" x14ac:dyDescent="0.25">
      <c r="A50" s="237"/>
      <c r="B50" s="236"/>
      <c r="C50" s="236"/>
      <c r="D50" s="236"/>
      <c r="E50" s="236"/>
      <c r="F50" s="236"/>
      <c r="G50" s="236"/>
      <c r="H50" s="312"/>
      <c r="I50" s="247" t="s">
        <v>88</v>
      </c>
      <c r="J50" s="255">
        <v>59.5</v>
      </c>
      <c r="S50" s="118"/>
      <c r="T50" s="118"/>
      <c r="U50" s="118"/>
      <c r="V50" s="118"/>
      <c r="W50" s="145">
        <f t="shared" si="4"/>
        <v>41764</v>
      </c>
      <c r="X50" s="146">
        <f t="shared" si="3"/>
        <v>41763</v>
      </c>
      <c r="Y50" s="118"/>
      <c r="Z50" s="118"/>
      <c r="AA50" s="118"/>
    </row>
    <row r="51" spans="1:27" ht="15.75" thickBot="1" x14ac:dyDescent="0.3">
      <c r="A51" s="237"/>
      <c r="B51" s="236"/>
      <c r="C51" s="236"/>
      <c r="D51" s="236"/>
      <c r="E51" s="236"/>
      <c r="F51" s="236"/>
      <c r="G51" s="236"/>
      <c r="H51" s="309"/>
      <c r="I51" s="248" t="s">
        <v>88</v>
      </c>
      <c r="J51" s="255">
        <v>59.5</v>
      </c>
      <c r="L51" s="5"/>
      <c r="M51" s="5"/>
      <c r="S51" s="118"/>
      <c r="T51" s="118"/>
      <c r="U51" s="118"/>
      <c r="V51" s="118"/>
      <c r="W51" s="145">
        <f t="shared" si="4"/>
        <v>41771</v>
      </c>
      <c r="X51" s="146">
        <f t="shared" si="3"/>
        <v>41770</v>
      </c>
      <c r="Y51" s="118"/>
      <c r="Z51" s="118"/>
      <c r="AA51" s="118"/>
    </row>
    <row r="52" spans="1:27" ht="15.75" thickBot="1" x14ac:dyDescent="0.3">
      <c r="A52" s="237"/>
      <c r="B52" s="237"/>
      <c r="C52" s="237"/>
      <c r="D52" s="237"/>
      <c r="E52" s="237"/>
      <c r="F52" s="237"/>
      <c r="G52" s="236"/>
      <c r="H52" s="310" t="s">
        <v>2</v>
      </c>
      <c r="I52" s="249"/>
      <c r="J52" s="254"/>
      <c r="L52" s="5"/>
      <c r="M52" s="5"/>
      <c r="S52" s="118"/>
      <c r="T52" s="118"/>
      <c r="U52" s="118"/>
      <c r="V52" s="118"/>
      <c r="W52" s="145">
        <f t="shared" si="4"/>
        <v>41778</v>
      </c>
      <c r="X52" s="146">
        <f t="shared" si="3"/>
        <v>41777</v>
      </c>
      <c r="Y52" s="118"/>
      <c r="Z52" s="118"/>
      <c r="AA52" s="118"/>
    </row>
    <row r="53" spans="1:27" ht="15.75" thickBot="1" x14ac:dyDescent="0.3">
      <c r="A53" s="236"/>
      <c r="B53" s="236"/>
      <c r="C53" s="236"/>
      <c r="D53" s="236"/>
      <c r="E53" s="236"/>
      <c r="F53" s="236"/>
      <c r="G53" s="236"/>
      <c r="H53" s="313" t="s">
        <v>164</v>
      </c>
      <c r="I53" s="251"/>
      <c r="J53" s="256">
        <v>63</v>
      </c>
      <c r="S53" s="118"/>
      <c r="T53" s="118"/>
      <c r="U53" s="118"/>
      <c r="V53" s="118"/>
      <c r="W53" s="145">
        <f t="shared" si="4"/>
        <v>41785</v>
      </c>
      <c r="X53" s="146">
        <f t="shared" si="3"/>
        <v>41784</v>
      </c>
      <c r="Y53" s="118"/>
      <c r="Z53" s="118"/>
      <c r="AA53" s="118"/>
    </row>
    <row r="54" spans="1:27" x14ac:dyDescent="0.25">
      <c r="I54" s="49"/>
      <c r="J54" s="49"/>
      <c r="S54" s="118"/>
      <c r="T54" s="118"/>
      <c r="U54" s="118"/>
      <c r="V54" s="118"/>
      <c r="W54" s="145">
        <f t="shared" si="4"/>
        <v>41792</v>
      </c>
      <c r="X54" s="146">
        <f t="shared" si="3"/>
        <v>41791</v>
      </c>
      <c r="Y54" s="118"/>
      <c r="Z54" s="118"/>
      <c r="AA54" s="118"/>
    </row>
    <row r="55" spans="1:27" x14ac:dyDescent="0.25">
      <c r="I55" s="49"/>
      <c r="J55" s="49"/>
      <c r="S55" s="118"/>
      <c r="T55" s="118"/>
      <c r="U55" s="118"/>
      <c r="V55" s="118"/>
      <c r="W55" s="145">
        <f t="shared" si="4"/>
        <v>41799</v>
      </c>
      <c r="X55" s="146">
        <f t="shared" si="3"/>
        <v>41798</v>
      </c>
      <c r="Y55" s="118"/>
      <c r="Z55" s="118"/>
      <c r="AA55" s="118"/>
    </row>
    <row r="56" spans="1:27" x14ac:dyDescent="0.25">
      <c r="I56" s="49"/>
      <c r="J56" s="49"/>
      <c r="S56" s="118"/>
      <c r="T56" s="118"/>
      <c r="U56" s="118"/>
      <c r="V56" s="118"/>
      <c r="W56" s="145">
        <f t="shared" si="4"/>
        <v>41806</v>
      </c>
      <c r="X56" s="146">
        <f t="shared" si="3"/>
        <v>41805</v>
      </c>
      <c r="Y56" s="118"/>
      <c r="Z56" s="118"/>
      <c r="AA56" s="118"/>
    </row>
    <row r="57" spans="1:27" x14ac:dyDescent="0.25">
      <c r="I57" s="49"/>
      <c r="J57" s="49"/>
      <c r="S57" s="118"/>
      <c r="T57" s="118"/>
      <c r="U57" s="118"/>
      <c r="V57" s="118"/>
      <c r="W57" s="145">
        <f t="shared" si="4"/>
        <v>41813</v>
      </c>
      <c r="X57" s="146">
        <f t="shared" si="3"/>
        <v>41812</v>
      </c>
      <c r="Y57" s="118"/>
      <c r="Z57" s="118"/>
      <c r="AA57" s="118"/>
    </row>
    <row r="58" spans="1:27" x14ac:dyDescent="0.25">
      <c r="I58" s="49"/>
      <c r="J58" s="49"/>
      <c r="S58" s="118"/>
      <c r="T58" s="118"/>
      <c r="U58" s="118"/>
      <c r="V58" s="118"/>
      <c r="W58" s="145">
        <f t="shared" si="4"/>
        <v>41820</v>
      </c>
      <c r="X58" s="146">
        <f t="shared" si="3"/>
        <v>41819</v>
      </c>
      <c r="Y58" s="118"/>
      <c r="Z58" s="118"/>
      <c r="AA58" s="118"/>
    </row>
    <row r="59" spans="1:27" x14ac:dyDescent="0.25">
      <c r="I59" s="49"/>
      <c r="J59" s="49"/>
      <c r="S59" s="118"/>
      <c r="T59" s="118"/>
      <c r="U59" s="118"/>
      <c r="V59" s="118"/>
      <c r="W59" s="145">
        <f t="shared" si="4"/>
        <v>41827</v>
      </c>
      <c r="X59" s="146">
        <f t="shared" si="3"/>
        <v>41826</v>
      </c>
      <c r="Y59" s="118"/>
      <c r="Z59" s="118"/>
      <c r="AA59" s="118"/>
    </row>
    <row r="60" spans="1:27" x14ac:dyDescent="0.25">
      <c r="I60" s="49"/>
      <c r="J60" s="49"/>
      <c r="S60" s="118"/>
      <c r="T60" s="118"/>
      <c r="U60" s="118"/>
      <c r="V60" s="118"/>
      <c r="W60" s="145">
        <f t="shared" si="4"/>
        <v>41834</v>
      </c>
      <c r="X60" s="146">
        <f t="shared" si="3"/>
        <v>41833</v>
      </c>
      <c r="Y60" s="118"/>
      <c r="Z60" s="118"/>
      <c r="AA60" s="118"/>
    </row>
    <row r="61" spans="1:27" x14ac:dyDescent="0.25">
      <c r="I61" s="49"/>
      <c r="J61" s="49"/>
      <c r="S61" s="118"/>
      <c r="T61" s="118"/>
      <c r="U61" s="118"/>
      <c r="V61" s="118"/>
      <c r="W61" s="145">
        <f t="shared" si="4"/>
        <v>41841</v>
      </c>
      <c r="X61" s="146">
        <f t="shared" si="3"/>
        <v>41840</v>
      </c>
      <c r="Y61" s="118"/>
      <c r="Z61" s="118"/>
      <c r="AA61" s="118"/>
    </row>
    <row r="62" spans="1:27" x14ac:dyDescent="0.25">
      <c r="I62" s="49"/>
      <c r="J62" s="49"/>
      <c r="S62" s="118"/>
      <c r="T62" s="118"/>
      <c r="U62" s="118"/>
      <c r="V62" s="118"/>
      <c r="W62" s="145">
        <f t="shared" si="4"/>
        <v>41848</v>
      </c>
      <c r="X62" s="146">
        <f t="shared" si="3"/>
        <v>41847</v>
      </c>
      <c r="Y62" s="118"/>
      <c r="Z62" s="118"/>
      <c r="AA62" s="118"/>
    </row>
    <row r="63" spans="1:27" x14ac:dyDescent="0.25">
      <c r="I63" s="49"/>
      <c r="J63" s="49"/>
      <c r="S63" s="118"/>
      <c r="T63" s="118"/>
      <c r="U63" s="118"/>
      <c r="V63" s="118"/>
      <c r="W63" s="145">
        <f t="shared" si="4"/>
        <v>41855</v>
      </c>
      <c r="X63" s="146">
        <f t="shared" si="3"/>
        <v>41854</v>
      </c>
      <c r="Y63" s="118"/>
      <c r="Z63" s="118"/>
      <c r="AA63" s="118"/>
    </row>
    <row r="64" spans="1:27" x14ac:dyDescent="0.25">
      <c r="I64" s="49"/>
      <c r="J64" s="49"/>
      <c r="S64" s="118"/>
      <c r="T64" s="118"/>
      <c r="U64" s="118"/>
      <c r="V64" s="118"/>
      <c r="W64" s="145">
        <f t="shared" si="4"/>
        <v>41862</v>
      </c>
      <c r="X64" s="146">
        <f t="shared" si="3"/>
        <v>41861</v>
      </c>
      <c r="Y64" s="118"/>
      <c r="Z64" s="118"/>
      <c r="AA64" s="118"/>
    </row>
    <row r="65" spans="9:27" x14ac:dyDescent="0.25">
      <c r="I65" s="49"/>
      <c r="J65" s="49"/>
      <c r="S65" s="118"/>
      <c r="T65" s="118"/>
      <c r="U65" s="118"/>
      <c r="V65" s="118"/>
      <c r="W65" s="145">
        <f t="shared" si="4"/>
        <v>41869</v>
      </c>
      <c r="X65" s="146">
        <f t="shared" si="3"/>
        <v>41868</v>
      </c>
      <c r="Y65" s="118"/>
      <c r="Z65" s="118"/>
      <c r="AA65" s="118"/>
    </row>
    <row r="66" spans="9:27" x14ac:dyDescent="0.25">
      <c r="I66" s="49"/>
      <c r="J66" s="49"/>
      <c r="S66" s="118"/>
      <c r="T66" s="118"/>
      <c r="U66" s="118"/>
      <c r="V66" s="118"/>
      <c r="W66" s="145">
        <f t="shared" si="4"/>
        <v>41876</v>
      </c>
      <c r="X66" s="146">
        <f t="shared" si="3"/>
        <v>41875</v>
      </c>
      <c r="Y66" s="118"/>
      <c r="Z66" s="118"/>
      <c r="AA66" s="118"/>
    </row>
    <row r="67" spans="9:27" x14ac:dyDescent="0.25">
      <c r="I67" s="49"/>
      <c r="J67" s="49"/>
      <c r="S67" s="118"/>
      <c r="T67" s="118"/>
      <c r="U67" s="118"/>
      <c r="V67" s="118"/>
      <c r="W67" s="145">
        <f t="shared" si="4"/>
        <v>41883</v>
      </c>
      <c r="X67" s="146">
        <f t="shared" si="3"/>
        <v>41882</v>
      </c>
      <c r="Y67" s="118"/>
      <c r="Z67" s="118"/>
      <c r="AA67" s="118"/>
    </row>
    <row r="68" spans="9:27" ht="13.5" customHeight="1" x14ac:dyDescent="0.25">
      <c r="I68" s="49"/>
      <c r="J68" s="49"/>
      <c r="S68" s="118"/>
      <c r="T68" s="118"/>
      <c r="U68" s="118"/>
      <c r="V68" s="118"/>
      <c r="W68" s="145">
        <f t="shared" si="4"/>
        <v>41890</v>
      </c>
      <c r="X68" s="146">
        <f t="shared" si="3"/>
        <v>41889</v>
      </c>
      <c r="Y68" s="118"/>
      <c r="Z68" s="118"/>
      <c r="AA68" s="118"/>
    </row>
    <row r="69" spans="9:27" x14ac:dyDescent="0.25">
      <c r="I69" s="49"/>
      <c r="J69" s="49"/>
      <c r="S69" s="118"/>
      <c r="T69" s="118"/>
      <c r="U69" s="118"/>
      <c r="V69" s="118"/>
      <c r="W69" s="145">
        <f t="shared" si="4"/>
        <v>41897</v>
      </c>
      <c r="X69" s="146">
        <f t="shared" si="3"/>
        <v>41896</v>
      </c>
      <c r="Y69" s="118"/>
      <c r="Z69" s="118"/>
      <c r="AA69" s="118"/>
    </row>
    <row r="70" spans="9:27" x14ac:dyDescent="0.25">
      <c r="I70" s="49"/>
      <c r="J70" s="49"/>
      <c r="S70" s="118"/>
      <c r="T70" s="118"/>
      <c r="U70" s="118"/>
      <c r="V70" s="118"/>
      <c r="W70" s="145">
        <f t="shared" si="4"/>
        <v>41904</v>
      </c>
      <c r="X70" s="146">
        <f t="shared" si="3"/>
        <v>41903</v>
      </c>
      <c r="Y70" s="118"/>
      <c r="Z70" s="118"/>
      <c r="AA70" s="118"/>
    </row>
    <row r="71" spans="9:27" x14ac:dyDescent="0.25">
      <c r="I71" s="49"/>
      <c r="J71" s="49"/>
      <c r="S71" s="118"/>
      <c r="T71" s="118"/>
      <c r="U71" s="118"/>
      <c r="V71" s="118"/>
      <c r="W71" s="145">
        <f t="shared" si="4"/>
        <v>41911</v>
      </c>
      <c r="X71" s="146">
        <f t="shared" si="3"/>
        <v>41910</v>
      </c>
      <c r="Y71" s="118"/>
      <c r="Z71" s="118"/>
      <c r="AA71" s="118"/>
    </row>
    <row r="72" spans="9:27" x14ac:dyDescent="0.25">
      <c r="I72" s="49"/>
      <c r="J72" s="49"/>
      <c r="S72" s="118"/>
      <c r="T72" s="118"/>
      <c r="U72" s="118"/>
      <c r="V72" s="118"/>
      <c r="W72" s="145">
        <f t="shared" si="4"/>
        <v>41918</v>
      </c>
      <c r="X72" s="146">
        <f t="shared" si="3"/>
        <v>41917</v>
      </c>
      <c r="Y72" s="118"/>
      <c r="Z72" s="118"/>
      <c r="AA72" s="118"/>
    </row>
    <row r="73" spans="9:27" x14ac:dyDescent="0.25">
      <c r="I73" s="49"/>
      <c r="J73" s="49"/>
      <c r="S73" s="118"/>
      <c r="T73" s="118"/>
      <c r="U73" s="118"/>
      <c r="V73" s="118"/>
      <c r="W73" s="145">
        <f t="shared" si="4"/>
        <v>41925</v>
      </c>
      <c r="X73" s="146">
        <f t="shared" si="3"/>
        <v>41924</v>
      </c>
      <c r="Y73" s="118"/>
      <c r="Z73" s="118"/>
      <c r="AA73" s="118"/>
    </row>
    <row r="74" spans="9:27" x14ac:dyDescent="0.25">
      <c r="I74" s="49"/>
      <c r="J74" s="49"/>
      <c r="S74" s="118"/>
      <c r="T74" s="118"/>
      <c r="U74" s="118"/>
      <c r="V74" s="118"/>
      <c r="W74" s="145">
        <f t="shared" si="4"/>
        <v>41932</v>
      </c>
      <c r="X74" s="146">
        <f t="shared" si="3"/>
        <v>41931</v>
      </c>
      <c r="Y74" s="118"/>
      <c r="Z74" s="118"/>
      <c r="AA74" s="118"/>
    </row>
    <row r="75" spans="9:27" x14ac:dyDescent="0.25">
      <c r="I75" s="49"/>
      <c r="J75" s="49"/>
      <c r="S75" s="118"/>
      <c r="T75" s="118"/>
      <c r="U75" s="118"/>
      <c r="V75" s="118"/>
      <c r="W75" s="145">
        <f t="shared" si="4"/>
        <v>41939</v>
      </c>
      <c r="X75" s="146">
        <f t="shared" si="3"/>
        <v>41938</v>
      </c>
      <c r="Y75" s="118"/>
      <c r="Z75" s="118"/>
      <c r="AA75" s="118"/>
    </row>
    <row r="76" spans="9:27" x14ac:dyDescent="0.25">
      <c r="I76" s="49"/>
      <c r="J76" s="49"/>
      <c r="S76" s="118"/>
      <c r="T76" s="118"/>
      <c r="U76" s="118"/>
      <c r="V76" s="118"/>
      <c r="W76" s="145">
        <f t="shared" si="4"/>
        <v>41946</v>
      </c>
      <c r="X76" s="146">
        <f t="shared" si="3"/>
        <v>41945</v>
      </c>
      <c r="Y76" s="118"/>
      <c r="Z76" s="118"/>
      <c r="AA76" s="118"/>
    </row>
    <row r="77" spans="9:27" x14ac:dyDescent="0.25">
      <c r="I77" s="49"/>
      <c r="J77" s="49"/>
      <c r="S77" s="118"/>
      <c r="T77" s="118"/>
      <c r="U77" s="118"/>
      <c r="V77" s="118"/>
      <c r="W77" s="145">
        <f t="shared" si="4"/>
        <v>41953</v>
      </c>
      <c r="X77" s="146">
        <f t="shared" si="3"/>
        <v>41952</v>
      </c>
      <c r="Y77" s="118"/>
      <c r="Z77" s="118"/>
      <c r="AA77" s="118"/>
    </row>
    <row r="78" spans="9:27" x14ac:dyDescent="0.25">
      <c r="I78" s="49"/>
      <c r="J78" s="49"/>
      <c r="S78" s="118"/>
      <c r="T78" s="118"/>
      <c r="U78" s="118"/>
      <c r="V78" s="118"/>
      <c r="W78" s="145">
        <f t="shared" si="4"/>
        <v>41960</v>
      </c>
      <c r="X78" s="146">
        <f t="shared" si="3"/>
        <v>41959</v>
      </c>
      <c r="Y78" s="118"/>
      <c r="Z78" s="118"/>
      <c r="AA78" s="118"/>
    </row>
    <row r="79" spans="9:27" x14ac:dyDescent="0.25">
      <c r="I79" s="49"/>
      <c r="J79" s="49"/>
      <c r="S79" s="118"/>
      <c r="T79" s="118"/>
      <c r="U79" s="118"/>
      <c r="V79" s="118"/>
      <c r="W79" s="145">
        <f t="shared" si="4"/>
        <v>41967</v>
      </c>
      <c r="X79" s="146">
        <f t="shared" si="3"/>
        <v>41966</v>
      </c>
      <c r="Y79" s="118"/>
      <c r="Z79" s="118"/>
      <c r="AA79" s="118"/>
    </row>
    <row r="80" spans="9:27" x14ac:dyDescent="0.25">
      <c r="I80" s="49"/>
      <c r="J80" s="49"/>
      <c r="S80" s="118"/>
      <c r="T80" s="118"/>
      <c r="U80" s="118"/>
      <c r="V80" s="118"/>
      <c r="W80" s="145">
        <f t="shared" si="4"/>
        <v>41974</v>
      </c>
      <c r="X80" s="146">
        <f t="shared" si="3"/>
        <v>41973</v>
      </c>
      <c r="Y80" s="118"/>
      <c r="Z80" s="118"/>
      <c r="AA80" s="118"/>
    </row>
    <row r="81" spans="9:27" x14ac:dyDescent="0.25">
      <c r="I81" s="49"/>
      <c r="J81" s="49"/>
      <c r="S81" s="118"/>
      <c r="T81" s="118"/>
      <c r="U81" s="118"/>
      <c r="V81" s="118"/>
      <c r="W81" s="145">
        <f t="shared" si="4"/>
        <v>41981</v>
      </c>
      <c r="X81" s="146">
        <f t="shared" si="3"/>
        <v>41980</v>
      </c>
      <c r="Y81" s="118"/>
      <c r="Z81" s="118"/>
      <c r="AA81" s="118"/>
    </row>
    <row r="82" spans="9:27" x14ac:dyDescent="0.25">
      <c r="I82" s="49"/>
      <c r="J82" s="49"/>
      <c r="S82" s="118"/>
      <c r="T82" s="118"/>
      <c r="U82" s="118"/>
      <c r="V82" s="118"/>
      <c r="W82" s="145">
        <f t="shared" si="4"/>
        <v>41988</v>
      </c>
      <c r="X82" s="146">
        <f t="shared" si="3"/>
        <v>41987</v>
      </c>
      <c r="Y82" s="118"/>
      <c r="Z82" s="118"/>
      <c r="AA82" s="118"/>
    </row>
    <row r="83" spans="9:27" x14ac:dyDescent="0.25">
      <c r="I83" s="49"/>
      <c r="J83" s="49"/>
      <c r="S83" s="118"/>
      <c r="T83" s="118"/>
      <c r="U83" s="118"/>
      <c r="V83" s="118"/>
      <c r="W83" s="145">
        <f t="shared" si="4"/>
        <v>41995</v>
      </c>
      <c r="X83" s="146">
        <f t="shared" si="3"/>
        <v>41994</v>
      </c>
      <c r="Y83" s="118"/>
      <c r="Z83" s="118"/>
      <c r="AA83" s="118"/>
    </row>
    <row r="84" spans="9:27" x14ac:dyDescent="0.25">
      <c r="I84" s="49"/>
      <c r="J84" s="49"/>
      <c r="S84" s="118"/>
      <c r="T84" s="118"/>
      <c r="U84" s="118"/>
      <c r="V84" s="118"/>
      <c r="W84" s="145">
        <f t="shared" si="4"/>
        <v>42002</v>
      </c>
      <c r="X84" s="146">
        <f t="shared" si="3"/>
        <v>42001</v>
      </c>
      <c r="Y84" s="118"/>
      <c r="Z84" s="118"/>
      <c r="AA84" s="118"/>
    </row>
    <row r="85" spans="9:27" ht="15.75" thickBot="1" x14ac:dyDescent="0.3">
      <c r="I85" s="49"/>
      <c r="J85" s="49"/>
      <c r="S85" s="118"/>
      <c r="T85" s="118"/>
      <c r="U85" s="118"/>
      <c r="V85" s="118"/>
      <c r="W85" s="150">
        <f t="shared" si="4"/>
        <v>42009</v>
      </c>
      <c r="X85" s="151">
        <f>W85-1</f>
        <v>42008</v>
      </c>
      <c r="Y85" s="118"/>
      <c r="Z85" s="118"/>
      <c r="AA85" s="118"/>
    </row>
  </sheetData>
  <mergeCells count="27">
    <mergeCell ref="L16:O16"/>
    <mergeCell ref="N13:P14"/>
    <mergeCell ref="L1:O1"/>
    <mergeCell ref="L2:O2"/>
    <mergeCell ref="H3:I4"/>
    <mergeCell ref="J3:J4"/>
    <mergeCell ref="A1:D1"/>
    <mergeCell ref="L4:M4"/>
    <mergeCell ref="L5:M5"/>
    <mergeCell ref="N9:Q11"/>
    <mergeCell ref="E2:F2"/>
    <mergeCell ref="U31:V31"/>
    <mergeCell ref="U32:V32"/>
    <mergeCell ref="U24:V24"/>
    <mergeCell ref="U25:V25"/>
    <mergeCell ref="U26:V26"/>
    <mergeCell ref="U27:V27"/>
    <mergeCell ref="U28:V28"/>
    <mergeCell ref="X16:X19"/>
    <mergeCell ref="S19:V19"/>
    <mergeCell ref="U29:V29"/>
    <mergeCell ref="U30:V30"/>
    <mergeCell ref="U20:V20"/>
    <mergeCell ref="U21:V21"/>
    <mergeCell ref="U22:V22"/>
    <mergeCell ref="U23:V23"/>
    <mergeCell ref="W16:W19"/>
  </mergeCells>
  <conditionalFormatting sqref="S20:T32">
    <cfRule type="expression" dxfId="1814" priority="60">
      <formula>MOD(ROW(),2)</formula>
    </cfRule>
  </conditionalFormatting>
  <conditionalFormatting sqref="U20:V32">
    <cfRule type="expression" dxfId="1813" priority="44">
      <formula>MOD(ROW(),2)</formula>
    </cfRule>
  </conditionalFormatting>
  <conditionalFormatting sqref="W20:W32">
    <cfRule type="expression" dxfId="1812" priority="43">
      <formula>MOD(ROW(),2)</formula>
    </cfRule>
  </conditionalFormatting>
  <conditionalFormatting sqref="X20:X85">
    <cfRule type="expression" dxfId="1811" priority="42">
      <formula>MOD(ROW(),2)</formula>
    </cfRule>
  </conditionalFormatting>
  <conditionalFormatting sqref="W33:W85">
    <cfRule type="expression" dxfId="1810" priority="41">
      <formula>MOD(ROW(),2)</formula>
    </cfRule>
  </conditionalFormatting>
  <conditionalFormatting sqref="F12 E3:E45">
    <cfRule type="expression" dxfId="1809" priority="19">
      <formula>ISBLANK($C3)</formula>
    </cfRule>
  </conditionalFormatting>
  <conditionalFormatting sqref="M20:N20">
    <cfRule type="containsText" dxfId="1808" priority="9" operator="containsText" text="Syn">
      <formula>NOT(ISERROR(SEARCH("Syn",M20)))</formula>
    </cfRule>
    <cfRule type="containsText" dxfId="1807" priority="10" operator="containsText" text="EM">
      <formula>NOT(ISERROR(SEARCH("EM",M20)))</formula>
    </cfRule>
    <cfRule type="containsText" dxfId="1806" priority="11" operator="containsText" text="AM">
      <formula>NOT(ISERROR(SEARCH("AM",M20)))</formula>
    </cfRule>
    <cfRule type="containsText" dxfId="1805" priority="12" operator="containsText" text="AT">
      <formula>NOT(ISERROR(SEARCH("AT",M20)))</formula>
    </cfRule>
    <cfRule type="containsText" dxfId="1804" priority="13" operator="containsText" text="F">
      <formula>NOT(ISERROR(SEARCH("F",M20)))</formula>
    </cfRule>
    <cfRule type="containsText" dxfId="1803" priority="14" operator="containsText" text="CA17">
      <formula>NOT(ISERROR(SEARCH("CA17",M20)))</formula>
    </cfRule>
    <cfRule type="containsText" dxfId="1802" priority="15" operator="containsText" text="CA">
      <formula>NOT(ISERROR(SEARCH("CA",M20)))</formula>
    </cfRule>
  </conditionalFormatting>
  <conditionalFormatting sqref="M20">
    <cfRule type="containsText" dxfId="1801" priority="1" operator="containsText" text="PL">
      <formula>NOT(ISERROR(SEARCH("PL",M20)))</formula>
    </cfRule>
    <cfRule type="containsText" dxfId="1800" priority="2" operator="containsText" text="CE">
      <formula>NOT(ISERROR(SEARCH("CE",M20)))</formula>
    </cfRule>
    <cfRule type="containsText" dxfId="1799" priority="3" operator="containsText" text="PFJ">
      <formula>NOT(ISERROR(SEARCH("PFJ",M20)))</formula>
    </cfRule>
    <cfRule type="containsText" dxfId="1798" priority="4" operator="containsText" text="sta">
      <formula>NOT(ISERROR(SEARCH("sta",M20)))</formula>
    </cfRule>
    <cfRule type="colorScale" priority="5">
      <colorScale>
        <cfvo type="min"/>
        <cfvo type="max"/>
        <color rgb="FFFF7128"/>
        <color rgb="FFFFEF9C"/>
      </colorScale>
    </cfRule>
    <cfRule type="containsText" dxfId="1797" priority="6" operator="containsText" text="TP">
      <formula>NOT(ISERROR(SEARCH("TP",M20)))</formula>
    </cfRule>
    <cfRule type="containsText" dxfId="1796" priority="7" operator="containsText" text="REC">
      <formula>NOT(ISERROR(SEARCH("REC",M20)))</formula>
    </cfRule>
    <cfRule type="containsText" dxfId="1795" priority="8" operator="containsText" text="CM">
      <formula>NOT(ISERROR(SEARCH("CM",M20)))</formula>
    </cfRule>
  </conditionalFormatting>
  <hyperlinks>
    <hyperlink ref="S6" location="Janvier!A1" display="Janvier" xr:uid="{00000000-0004-0000-0100-000000000000}"/>
    <hyperlink ref="S7" location="Fevrier!A1" display="Février" xr:uid="{00000000-0004-0000-0100-000001000000}"/>
    <hyperlink ref="S8" location="Mars!A1" display="Mars" xr:uid="{00000000-0004-0000-0100-000002000000}"/>
    <hyperlink ref="S9" location="Avril!A1" display="Avril" xr:uid="{00000000-0004-0000-0100-000003000000}"/>
    <hyperlink ref="S10" location="Mai!A1" display="Mai" xr:uid="{00000000-0004-0000-0100-000004000000}"/>
    <hyperlink ref="S11" location="Juin!A1" display="Juin" xr:uid="{00000000-0004-0000-0100-000005000000}"/>
    <hyperlink ref="S12" location="Juillet!A1" display="Juillet" xr:uid="{00000000-0004-0000-0100-000006000000}"/>
    <hyperlink ref="S13" location="Aout!A1" display="Août" xr:uid="{00000000-0004-0000-0100-000007000000}"/>
    <hyperlink ref="S14" location="Septembre!A1" display="Septembre" xr:uid="{00000000-0004-0000-0100-000008000000}"/>
    <hyperlink ref="S15" location="Octobre!A1" display="Octobre" xr:uid="{00000000-0004-0000-0100-000009000000}"/>
    <hyperlink ref="S16" location="Novembre!A1" display="Novembre" xr:uid="{00000000-0004-0000-0100-00000A000000}"/>
    <hyperlink ref="S17" location="Decembre!A1" display="Décembre" xr:uid="{00000000-0004-0000-0100-00000B000000}"/>
    <hyperlink ref="T6" location="HJanvier!A1" display="Janvier" xr:uid="{00000000-0004-0000-0100-00000C000000}"/>
    <hyperlink ref="T7" location="HFevrier!A1" display="Février" xr:uid="{00000000-0004-0000-0100-00000D000000}"/>
    <hyperlink ref="T8" location="HMars!A1" display="Mars" xr:uid="{00000000-0004-0000-0100-00000E000000}"/>
    <hyperlink ref="T9" location="HAvril!A1" display="Avril" xr:uid="{00000000-0004-0000-0100-00000F000000}"/>
    <hyperlink ref="T10" location="HMai!A1" display="Mai" xr:uid="{00000000-0004-0000-0100-000010000000}"/>
    <hyperlink ref="T11" location="HJuin!A1" display="Juin" xr:uid="{00000000-0004-0000-0100-000011000000}"/>
    <hyperlink ref="T12" location="HJuillet!A1" display="Juillet" xr:uid="{00000000-0004-0000-0100-000012000000}"/>
    <hyperlink ref="T13" location="HAout!A1" display="Août" xr:uid="{00000000-0004-0000-0100-000013000000}"/>
    <hyperlink ref="T14" location="HSeptembre!A1" display="Septembre" xr:uid="{00000000-0004-0000-0100-000014000000}"/>
    <hyperlink ref="T15" location="HOctobre!A1" display="Octobre" xr:uid="{00000000-0004-0000-0100-000015000000}"/>
    <hyperlink ref="T16" location="HNovembre!A1" display="Novembre" xr:uid="{00000000-0004-0000-0100-000016000000}"/>
    <hyperlink ref="T17" location="HDecembre!A1" display="Décembre" xr:uid="{00000000-0004-0000-0100-000017000000}"/>
    <hyperlink ref="U6" location="Bjanvier!A1" display="Janvier" xr:uid="{00000000-0004-0000-0100-000018000000}"/>
    <hyperlink ref="U7" location="Bfevrier!A1" display="Février" xr:uid="{00000000-0004-0000-0100-000019000000}"/>
    <hyperlink ref="U8" location="BMars!A1" display="Mars" xr:uid="{00000000-0004-0000-0100-00001A000000}"/>
    <hyperlink ref="U9" location="BAvril!A1" display="Avril" xr:uid="{00000000-0004-0000-0100-00001B000000}"/>
    <hyperlink ref="U10" location="BMai!A1" display="Mai" xr:uid="{00000000-0004-0000-0100-00001C000000}"/>
    <hyperlink ref="U11" location="BJuin!A1" display="Juin" xr:uid="{00000000-0004-0000-0100-00001D000000}"/>
    <hyperlink ref="U12" location="BJuillet!A1" display="Juillet" xr:uid="{00000000-0004-0000-0100-00001E000000}"/>
    <hyperlink ref="U13" location="BAout!A1" display="Août" xr:uid="{00000000-0004-0000-0100-00001F000000}"/>
    <hyperlink ref="U14" location="BSeptembre!A1" display="Septembre" xr:uid="{00000000-0004-0000-0100-000020000000}"/>
    <hyperlink ref="U15" location="BOctobre!A1" display="Octobre" xr:uid="{00000000-0004-0000-0100-000021000000}"/>
    <hyperlink ref="U16" location="BNovembre!A1" display="Novembre" xr:uid="{00000000-0004-0000-0100-000022000000}"/>
    <hyperlink ref="U17" location="BDecembre!A1" display="Décembre" xr:uid="{00000000-0004-0000-0100-000023000000}"/>
  </hyperlink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outon 5">
              <controlPr defaultSize="0" print="0" autoFill="0" autoPict="0" macro="[0]!Miseenforme">
                <anchor moveWithCells="1" sizeWithCells="1">
                  <from>
                    <xdr:col>11</xdr:col>
                    <xdr:colOff>0</xdr:colOff>
                    <xdr:row>7</xdr:row>
                    <xdr:rowOff>47625</xdr:rowOff>
                  </from>
                  <to>
                    <xdr:col>13</xdr:col>
                    <xdr:colOff>0</xdr:colOff>
                    <xdr:row>10</xdr:row>
                    <xdr:rowOff>123825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8" r:id="rId5" name="Bouton 4">
              <controlPr defaultSize="0" print="0" autoFill="0" autoPict="0" macro="[0]!Accueil">
                <anchor moveWithCells="1" sizeWithCells="1">
                  <from>
                    <xdr:col>14</xdr:col>
                    <xdr:colOff>19050</xdr:colOff>
                    <xdr:row>2</xdr:row>
                    <xdr:rowOff>123825</xdr:rowOff>
                  </from>
                  <to>
                    <xdr:col>16</xdr:col>
                    <xdr:colOff>9525</xdr:colOff>
                    <xdr:row>4</xdr:row>
                    <xdr:rowOff>123825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9" r:id="rId6" name="Button 5">
              <controlPr defaultSize="0" print="0" autoFill="0" autoPict="0" macro="[0]!newsy">
                <anchor moveWithCells="1" sizeWithCells="1">
                  <from>
                    <xdr:col>10</xdr:col>
                    <xdr:colOff>504825</xdr:colOff>
                    <xdr:row>12</xdr:row>
                    <xdr:rowOff>9525</xdr:rowOff>
                  </from>
                  <to>
                    <xdr:col>13</xdr:col>
                    <xdr:colOff>9525</xdr:colOff>
                    <xdr:row>14</xdr:row>
                    <xdr:rowOff>9525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14">
    <tabColor theme="4" tint="0.39997558519241921"/>
  </sheetPr>
  <dimension ref="A1:IV62"/>
  <sheetViews>
    <sheetView showGridLines="0" zoomScale="95" zoomScaleNormal="95" workbookViewId="0">
      <selection activeCell="D4" sqref="D4"/>
    </sheetView>
  </sheetViews>
  <sheetFormatPr baseColWidth="10" defaultColWidth="3.7109375" defaultRowHeight="15" x14ac:dyDescent="0.25"/>
  <cols>
    <col min="1" max="1" width="17.7109375" customWidth="1"/>
    <col min="35" max="36" width="8.7109375" customWidth="1"/>
    <col min="38" max="40" width="8.7109375" customWidth="1"/>
    <col min="42" max="43" width="8.7109375" customWidth="1"/>
    <col min="45" max="46" width="8.7109375" customWidth="1"/>
  </cols>
  <sheetData>
    <row r="1" spans="1:256" s="1" customFormat="1" ht="15.75" thickBot="1" x14ac:dyDescent="0.3">
      <c r="A1" s="111"/>
      <c r="B1" s="111"/>
      <c r="C1" s="111"/>
      <c r="D1" s="111"/>
      <c r="E1" s="111"/>
      <c r="F1" s="111"/>
      <c r="G1" s="111"/>
      <c r="H1" s="111"/>
      <c r="I1" s="111"/>
      <c r="J1" s="111"/>
      <c r="K1" s="111"/>
      <c r="L1" s="111"/>
      <c r="M1" s="111"/>
      <c r="N1" s="111"/>
      <c r="O1" s="111"/>
      <c r="P1" s="111"/>
      <c r="Q1" s="111"/>
      <c r="R1" s="111"/>
      <c r="S1" s="111"/>
      <c r="T1" s="111"/>
      <c r="U1" s="111"/>
      <c r="V1" s="111"/>
      <c r="W1" s="111"/>
      <c r="X1" s="111"/>
      <c r="AG1"/>
      <c r="AH1"/>
      <c r="AI1"/>
      <c r="AJ1"/>
      <c r="AK1"/>
      <c r="AL1"/>
      <c r="AM1"/>
      <c r="AN1"/>
      <c r="AO1"/>
      <c r="AP1"/>
      <c r="AQ1"/>
      <c r="AR1"/>
      <c r="AS1"/>
      <c r="AT1"/>
      <c r="AU1"/>
      <c r="AV1"/>
      <c r="AW1"/>
      <c r="AX1"/>
      <c r="AY1"/>
      <c r="AZ1"/>
      <c r="BA1"/>
      <c r="BB1"/>
      <c r="BC1"/>
      <c r="BD1"/>
      <c r="BE1"/>
      <c r="BF1"/>
      <c r="BG1"/>
      <c r="BH1"/>
      <c r="BI1"/>
      <c r="BJ1"/>
      <c r="BK1"/>
      <c r="BL1"/>
      <c r="BM1"/>
      <c r="BN1"/>
      <c r="BO1"/>
      <c r="BP1"/>
      <c r="BQ1"/>
      <c r="BR1"/>
      <c r="BS1"/>
      <c r="BT1"/>
      <c r="BU1"/>
      <c r="BV1"/>
      <c r="BW1"/>
      <c r="BX1"/>
      <c r="BY1"/>
      <c r="BZ1"/>
      <c r="CA1"/>
      <c r="CB1"/>
      <c r="CC1"/>
      <c r="CD1"/>
      <c r="CE1"/>
      <c r="CF1"/>
      <c r="CG1"/>
      <c r="CH1"/>
      <c r="CI1"/>
      <c r="CJ1"/>
      <c r="CK1"/>
      <c r="CL1"/>
      <c r="CM1"/>
      <c r="CN1"/>
      <c r="CO1"/>
      <c r="CP1"/>
      <c r="CQ1"/>
      <c r="CR1"/>
      <c r="CS1"/>
      <c r="CT1"/>
      <c r="CU1"/>
      <c r="CV1"/>
      <c r="CW1"/>
      <c r="CX1"/>
      <c r="CY1"/>
      <c r="CZ1"/>
      <c r="DA1"/>
      <c r="DB1"/>
      <c r="DC1"/>
      <c r="DD1"/>
      <c r="DE1"/>
      <c r="DF1"/>
      <c r="DG1"/>
      <c r="DH1"/>
      <c r="DI1"/>
      <c r="DJ1"/>
      <c r="DK1"/>
      <c r="DL1"/>
      <c r="DM1"/>
      <c r="DN1"/>
      <c r="DO1"/>
      <c r="DP1"/>
      <c r="DQ1"/>
      <c r="DR1"/>
      <c r="DS1"/>
      <c r="DT1"/>
      <c r="DU1"/>
      <c r="DV1"/>
      <c r="DW1"/>
      <c r="DX1"/>
      <c r="DY1"/>
      <c r="DZ1"/>
      <c r="EA1"/>
      <c r="EB1"/>
      <c r="EC1"/>
      <c r="ED1"/>
      <c r="EE1"/>
      <c r="EF1"/>
      <c r="EG1"/>
      <c r="EH1"/>
      <c r="EI1"/>
      <c r="EJ1"/>
      <c r="EK1"/>
      <c r="EL1"/>
      <c r="EM1"/>
      <c r="EN1"/>
      <c r="EO1"/>
      <c r="EP1"/>
      <c r="EQ1"/>
      <c r="ER1"/>
      <c r="ES1"/>
      <c r="ET1"/>
      <c r="EU1"/>
      <c r="EV1"/>
      <c r="EW1"/>
      <c r="EX1"/>
      <c r="EY1"/>
      <c r="EZ1"/>
      <c r="FA1"/>
      <c r="FB1"/>
      <c r="FC1"/>
      <c r="FD1"/>
      <c r="FE1"/>
      <c r="FF1"/>
      <c r="FG1"/>
      <c r="FH1"/>
      <c r="FI1"/>
      <c r="FJ1"/>
      <c r="FK1"/>
      <c r="FL1"/>
      <c r="FM1"/>
      <c r="FN1"/>
      <c r="FO1"/>
      <c r="FP1"/>
      <c r="FQ1"/>
      <c r="FR1"/>
      <c r="FS1"/>
      <c r="FT1"/>
      <c r="FU1"/>
      <c r="FV1"/>
      <c r="FW1"/>
      <c r="FX1"/>
      <c r="FY1"/>
      <c r="FZ1"/>
      <c r="GA1"/>
      <c r="GB1"/>
      <c r="GC1"/>
      <c r="GD1"/>
      <c r="GE1"/>
      <c r="GF1"/>
      <c r="GG1"/>
      <c r="GH1"/>
      <c r="GI1"/>
      <c r="GJ1"/>
      <c r="GK1"/>
      <c r="GL1"/>
      <c r="GM1"/>
      <c r="GN1"/>
      <c r="GO1"/>
      <c r="GP1"/>
      <c r="GQ1"/>
      <c r="GR1"/>
      <c r="GS1"/>
      <c r="GT1"/>
      <c r="GU1"/>
      <c r="GV1"/>
      <c r="GW1"/>
      <c r="GX1"/>
      <c r="GY1"/>
      <c r="GZ1"/>
      <c r="HA1"/>
      <c r="HB1"/>
      <c r="HC1"/>
      <c r="HD1"/>
      <c r="HE1"/>
      <c r="HF1"/>
      <c r="HG1"/>
      <c r="HH1"/>
      <c r="HI1"/>
      <c r="HJ1"/>
      <c r="HK1"/>
      <c r="HL1"/>
      <c r="HM1"/>
      <c r="HN1"/>
      <c r="HO1"/>
      <c r="HP1"/>
      <c r="HQ1"/>
      <c r="HR1"/>
      <c r="HS1"/>
      <c r="HT1"/>
      <c r="HU1"/>
      <c r="HV1"/>
      <c r="HW1"/>
      <c r="HX1"/>
      <c r="HY1"/>
      <c r="HZ1"/>
      <c r="IA1"/>
      <c r="IB1"/>
      <c r="IC1"/>
      <c r="ID1"/>
      <c r="IE1"/>
      <c r="IF1"/>
      <c r="IG1"/>
      <c r="IH1"/>
      <c r="II1"/>
      <c r="IJ1"/>
      <c r="IK1"/>
      <c r="IL1"/>
      <c r="IM1"/>
      <c r="IN1"/>
      <c r="IO1"/>
      <c r="IP1"/>
      <c r="IQ1"/>
      <c r="IR1"/>
      <c r="IS1"/>
      <c r="IT1"/>
      <c r="IU1"/>
      <c r="IV1"/>
    </row>
    <row r="2" spans="1:256" s="1" customFormat="1" x14ac:dyDescent="0.25">
      <c r="A2" s="112"/>
      <c r="B2" s="107">
        <f t="shared" ref="B2:AF2" si="0">DATE(An,Janvier,B7)</f>
        <v>41639</v>
      </c>
      <c r="C2" s="107">
        <f t="shared" si="0"/>
        <v>41640</v>
      </c>
      <c r="D2" s="107">
        <f t="shared" si="0"/>
        <v>41641</v>
      </c>
      <c r="E2" s="107">
        <f t="shared" si="0"/>
        <v>41642</v>
      </c>
      <c r="F2" s="107">
        <f t="shared" si="0"/>
        <v>41643</v>
      </c>
      <c r="G2" s="107">
        <f t="shared" si="0"/>
        <v>41644</v>
      </c>
      <c r="H2" s="107">
        <f t="shared" si="0"/>
        <v>41645</v>
      </c>
      <c r="I2" s="107">
        <f t="shared" si="0"/>
        <v>41646</v>
      </c>
      <c r="J2" s="107">
        <f t="shared" si="0"/>
        <v>41647</v>
      </c>
      <c r="K2" s="107">
        <f t="shared" si="0"/>
        <v>41648</v>
      </c>
      <c r="L2" s="107">
        <f t="shared" si="0"/>
        <v>41649</v>
      </c>
      <c r="M2" s="107">
        <f t="shared" si="0"/>
        <v>41650</v>
      </c>
      <c r="N2" s="107">
        <f t="shared" si="0"/>
        <v>41651</v>
      </c>
      <c r="O2" s="107">
        <f t="shared" si="0"/>
        <v>41652</v>
      </c>
      <c r="P2" s="107">
        <f t="shared" si="0"/>
        <v>41653</v>
      </c>
      <c r="Q2" s="107">
        <f t="shared" si="0"/>
        <v>41654</v>
      </c>
      <c r="R2" s="107">
        <f t="shared" si="0"/>
        <v>41655</v>
      </c>
      <c r="S2" s="107">
        <f t="shared" si="0"/>
        <v>41656</v>
      </c>
      <c r="T2" s="107">
        <f t="shared" si="0"/>
        <v>41657</v>
      </c>
      <c r="U2" s="107">
        <f t="shared" si="0"/>
        <v>41658</v>
      </c>
      <c r="V2" s="107">
        <f t="shared" si="0"/>
        <v>41659</v>
      </c>
      <c r="W2" s="107">
        <f t="shared" si="0"/>
        <v>41660</v>
      </c>
      <c r="X2" s="107">
        <f t="shared" si="0"/>
        <v>41661</v>
      </c>
      <c r="Y2" s="29">
        <f t="shared" si="0"/>
        <v>41662</v>
      </c>
      <c r="Z2" s="29">
        <f t="shared" si="0"/>
        <v>41663</v>
      </c>
      <c r="AA2" s="29">
        <f t="shared" si="0"/>
        <v>41664</v>
      </c>
      <c r="AB2" s="29">
        <f t="shared" si="0"/>
        <v>41665</v>
      </c>
      <c r="AC2" s="29">
        <f t="shared" si="0"/>
        <v>41666</v>
      </c>
      <c r="AD2" s="29">
        <f t="shared" si="0"/>
        <v>41667</v>
      </c>
      <c r="AE2" s="29">
        <f t="shared" si="0"/>
        <v>41668</v>
      </c>
      <c r="AF2" s="29">
        <f t="shared" si="0"/>
        <v>41669</v>
      </c>
      <c r="AG2"/>
      <c r="AH2"/>
      <c r="AI2" s="68" t="s">
        <v>84</v>
      </c>
      <c r="AJ2" s="69" t="s">
        <v>86</v>
      </c>
      <c r="AK2"/>
      <c r="AL2"/>
      <c r="AM2" s="53"/>
      <c r="AN2" s="53"/>
      <c r="AO2" s="30" t="str">
        <f>IF(ISNUMBER(AO7),DATE(An,Janvier,AO7),"")</f>
        <v/>
      </c>
      <c r="AP2" s="30" t="str">
        <f>IF(ISNUMBER(AP7),DATE(An,Janvier,AP7),"")</f>
        <v/>
      </c>
      <c r="AQ2" s="53"/>
      <c r="AR2" s="53"/>
      <c r="AS2" s="53"/>
      <c r="AT2"/>
      <c r="AU2"/>
      <c r="AV2"/>
      <c r="AW2"/>
      <c r="AX2"/>
      <c r="AY2"/>
      <c r="AZ2"/>
      <c r="BA2"/>
      <c r="BB2"/>
      <c r="BC2"/>
      <c r="BD2"/>
      <c r="BE2"/>
      <c r="BF2"/>
      <c r="BG2"/>
      <c r="BH2"/>
      <c r="BI2"/>
      <c r="BJ2"/>
      <c r="BK2"/>
      <c r="BL2"/>
      <c r="BM2"/>
      <c r="BN2"/>
      <c r="BO2"/>
      <c r="BP2"/>
      <c r="BQ2"/>
      <c r="BR2"/>
      <c r="BS2"/>
      <c r="BT2"/>
      <c r="BU2"/>
      <c r="BV2"/>
      <c r="BW2"/>
      <c r="BX2"/>
      <c r="BY2"/>
      <c r="BZ2"/>
      <c r="CA2"/>
      <c r="CB2"/>
      <c r="CC2"/>
      <c r="CD2"/>
      <c r="CE2"/>
      <c r="CF2"/>
      <c r="CG2"/>
      <c r="CH2"/>
      <c r="CI2"/>
      <c r="CJ2"/>
      <c r="CK2"/>
      <c r="CL2"/>
      <c r="CM2"/>
      <c r="CN2"/>
      <c r="CO2"/>
      <c r="CP2"/>
      <c r="CQ2"/>
      <c r="CR2"/>
      <c r="CS2"/>
      <c r="CT2"/>
      <c r="CU2"/>
      <c r="CV2"/>
      <c r="CW2"/>
      <c r="CX2"/>
      <c r="CY2"/>
      <c r="CZ2"/>
      <c r="DA2"/>
      <c r="DB2"/>
      <c r="DC2"/>
      <c r="DD2"/>
      <c r="DE2"/>
      <c r="DF2"/>
      <c r="DG2"/>
      <c r="DH2"/>
      <c r="DI2"/>
      <c r="DJ2"/>
      <c r="DK2"/>
      <c r="DL2"/>
      <c r="DM2"/>
      <c r="DN2"/>
      <c r="DO2"/>
      <c r="DP2"/>
      <c r="DQ2"/>
      <c r="DR2"/>
      <c r="DS2"/>
      <c r="DT2"/>
      <c r="DU2"/>
      <c r="DV2"/>
      <c r="DW2"/>
      <c r="DX2"/>
      <c r="DY2"/>
      <c r="DZ2"/>
      <c r="EA2"/>
      <c r="EB2"/>
      <c r="EC2"/>
      <c r="ED2"/>
      <c r="EE2"/>
      <c r="EF2"/>
      <c r="EG2"/>
      <c r="EH2"/>
      <c r="EI2"/>
      <c r="EJ2"/>
      <c r="EK2"/>
      <c r="EL2"/>
      <c r="EM2"/>
      <c r="EN2"/>
      <c r="EO2"/>
      <c r="EP2"/>
      <c r="EQ2"/>
      <c r="ER2"/>
      <c r="ES2"/>
      <c r="ET2"/>
      <c r="EU2"/>
      <c r="EV2"/>
      <c r="EW2"/>
      <c r="EX2"/>
      <c r="EY2"/>
      <c r="EZ2"/>
      <c r="FA2"/>
      <c r="FB2"/>
      <c r="FC2"/>
      <c r="FD2"/>
      <c r="FE2"/>
      <c r="FF2"/>
      <c r="FG2"/>
      <c r="FH2"/>
      <c r="FI2"/>
      <c r="FJ2"/>
      <c r="FK2"/>
      <c r="FL2"/>
      <c r="FM2"/>
      <c r="FN2"/>
      <c r="FO2"/>
      <c r="FP2"/>
      <c r="FQ2"/>
      <c r="FR2"/>
      <c r="FS2"/>
      <c r="FT2"/>
      <c r="FU2"/>
      <c r="FV2"/>
      <c r="FW2"/>
      <c r="FX2"/>
      <c r="FY2"/>
      <c r="FZ2"/>
      <c r="GA2"/>
      <c r="GB2"/>
      <c r="GC2"/>
      <c r="GD2"/>
      <c r="GE2"/>
      <c r="GF2"/>
      <c r="GG2"/>
      <c r="GH2"/>
      <c r="GI2"/>
      <c r="GJ2"/>
      <c r="GK2"/>
      <c r="GL2"/>
      <c r="GM2"/>
      <c r="GN2"/>
      <c r="GO2"/>
      <c r="GP2"/>
      <c r="GQ2"/>
      <c r="GR2"/>
      <c r="GS2"/>
      <c r="GT2"/>
      <c r="GU2"/>
      <c r="GV2"/>
      <c r="GW2"/>
      <c r="GX2"/>
      <c r="GY2"/>
      <c r="GZ2"/>
      <c r="HA2"/>
      <c r="HB2"/>
      <c r="HC2"/>
      <c r="HD2"/>
      <c r="HE2"/>
      <c r="HF2"/>
      <c r="HG2"/>
      <c r="HH2"/>
      <c r="HI2"/>
      <c r="HJ2"/>
      <c r="HK2"/>
      <c r="HL2"/>
      <c r="HM2"/>
      <c r="HN2"/>
      <c r="HO2"/>
      <c r="HP2"/>
      <c r="HQ2"/>
      <c r="HR2"/>
      <c r="HS2"/>
      <c r="HT2"/>
      <c r="HU2"/>
      <c r="HV2"/>
      <c r="HW2"/>
      <c r="HX2"/>
      <c r="HY2"/>
      <c r="HZ2"/>
      <c r="IA2"/>
      <c r="IB2"/>
      <c r="IC2"/>
      <c r="ID2"/>
      <c r="IE2"/>
      <c r="IF2"/>
      <c r="IG2"/>
      <c r="IH2"/>
      <c r="II2"/>
      <c r="IJ2"/>
      <c r="IK2"/>
      <c r="IL2"/>
      <c r="IM2"/>
      <c r="IN2"/>
      <c r="IO2"/>
      <c r="IP2"/>
      <c r="IQ2"/>
      <c r="IR2"/>
      <c r="IS2"/>
      <c r="IT2"/>
      <c r="IU2"/>
      <c r="IV2"/>
    </row>
    <row r="3" spans="1:256" s="1" customFormat="1" ht="15" customHeight="1" thickBot="1" x14ac:dyDescent="0.3">
      <c r="A3" s="325" t="str">
        <f>IF(Données!$L$5="","Service",Données!$L$5)</f>
        <v>7/11 ans</v>
      </c>
      <c r="B3" s="78"/>
      <c r="C3" s="78"/>
      <c r="D3" s="78"/>
      <c r="E3" s="78"/>
      <c r="F3" s="78"/>
      <c r="G3" s="78"/>
      <c r="H3" s="78"/>
      <c r="I3" s="78"/>
      <c r="J3" s="78"/>
      <c r="K3" s="110" t="s">
        <v>100</v>
      </c>
      <c r="L3" s="106"/>
      <c r="M3" s="106"/>
      <c r="N3" s="78"/>
      <c r="O3" s="493">
        <f>An</f>
        <v>2018</v>
      </c>
      <c r="P3" s="493"/>
      <c r="Q3" s="114"/>
      <c r="R3" s="106"/>
      <c r="S3" s="106"/>
      <c r="T3" s="106"/>
      <c r="U3" s="106"/>
      <c r="V3" s="106"/>
      <c r="W3" s="106"/>
      <c r="X3" s="106"/>
      <c r="Y3" s="2"/>
      <c r="Z3" s="2"/>
      <c r="AA3" s="2"/>
      <c r="AB3" s="2"/>
      <c r="AC3" s="2"/>
      <c r="AD3" s="2"/>
      <c r="AE3" s="2"/>
      <c r="AF3" s="2"/>
      <c r="AG3"/>
      <c r="AH3"/>
      <c r="AI3" s="67" t="s">
        <v>85</v>
      </c>
      <c r="AJ3" s="70"/>
      <c r="AK3"/>
      <c r="AL3"/>
      <c r="AM3" s="53"/>
      <c r="AN3" s="53"/>
      <c r="AO3"/>
      <c r="AP3" s="4"/>
      <c r="AQ3" s="53"/>
      <c r="AR3" s="53"/>
      <c r="AS3" s="53"/>
      <c r="AT3" s="53"/>
      <c r="AW3"/>
      <c r="AX3"/>
      <c r="AY3"/>
      <c r="AZ3"/>
      <c r="BA3"/>
      <c r="BB3"/>
      <c r="BC3"/>
      <c r="BD3"/>
      <c r="BE3"/>
      <c r="BF3"/>
      <c r="BG3"/>
      <c r="BH3"/>
      <c r="BI3"/>
      <c r="BJ3"/>
      <c r="BK3"/>
      <c r="BL3"/>
      <c r="BM3"/>
      <c r="BN3"/>
      <c r="BO3"/>
      <c r="BP3"/>
      <c r="BQ3"/>
      <c r="BR3"/>
      <c r="BS3"/>
      <c r="BT3"/>
      <c r="BU3"/>
      <c r="BV3"/>
      <c r="BW3"/>
      <c r="BX3"/>
      <c r="BY3"/>
      <c r="BZ3"/>
      <c r="CA3"/>
      <c r="CB3"/>
      <c r="CC3"/>
      <c r="CD3"/>
      <c r="CE3"/>
      <c r="CF3"/>
      <c r="CG3"/>
      <c r="CH3"/>
      <c r="CI3"/>
      <c r="CJ3"/>
      <c r="CK3"/>
      <c r="CL3"/>
      <c r="CM3"/>
      <c r="CN3"/>
      <c r="CO3"/>
      <c r="CP3"/>
      <c r="CQ3"/>
      <c r="CR3"/>
      <c r="CS3"/>
      <c r="CT3"/>
      <c r="CU3"/>
      <c r="CV3"/>
      <c r="CW3"/>
      <c r="CX3"/>
      <c r="CY3"/>
      <c r="CZ3"/>
      <c r="DA3"/>
      <c r="DB3"/>
      <c r="DC3"/>
      <c r="DD3"/>
      <c r="DE3"/>
      <c r="DF3"/>
      <c r="DG3"/>
      <c r="DH3"/>
      <c r="DI3"/>
      <c r="DJ3"/>
      <c r="DK3"/>
      <c r="DL3"/>
      <c r="DM3"/>
      <c r="DN3"/>
      <c r="DO3"/>
      <c r="DP3"/>
      <c r="DQ3"/>
      <c r="DR3"/>
      <c r="DS3"/>
      <c r="DT3"/>
      <c r="DU3"/>
      <c r="DV3"/>
      <c r="DW3"/>
      <c r="DX3"/>
      <c r="DY3"/>
      <c r="DZ3"/>
      <c r="EA3"/>
      <c r="EB3"/>
      <c r="EC3"/>
      <c r="ED3"/>
      <c r="EE3"/>
      <c r="EF3"/>
      <c r="EG3"/>
      <c r="EH3"/>
      <c r="EI3"/>
      <c r="EJ3"/>
      <c r="EK3"/>
      <c r="EL3"/>
      <c r="EM3"/>
      <c r="EN3"/>
      <c r="EO3"/>
      <c r="EP3"/>
      <c r="EQ3"/>
      <c r="ER3"/>
      <c r="ES3"/>
      <c r="ET3"/>
      <c r="EU3"/>
      <c r="EV3"/>
      <c r="EW3"/>
      <c r="EX3"/>
      <c r="EY3"/>
      <c r="EZ3"/>
      <c r="FA3"/>
      <c r="FB3"/>
      <c r="FC3"/>
      <c r="FD3"/>
      <c r="FE3"/>
      <c r="FF3"/>
      <c r="FG3"/>
      <c r="FH3"/>
      <c r="FI3"/>
      <c r="FJ3"/>
      <c r="FK3"/>
      <c r="FL3"/>
      <c r="FM3"/>
      <c r="FN3"/>
      <c r="FO3"/>
      <c r="FP3"/>
      <c r="FQ3"/>
      <c r="FR3"/>
      <c r="FS3"/>
      <c r="FT3"/>
      <c r="FU3"/>
      <c r="FV3"/>
      <c r="FW3"/>
      <c r="FX3"/>
      <c r="FY3"/>
      <c r="FZ3"/>
      <c r="GA3"/>
      <c r="GB3"/>
      <c r="GC3"/>
      <c r="GD3"/>
      <c r="GE3"/>
      <c r="GF3"/>
      <c r="GG3"/>
      <c r="GH3"/>
      <c r="GI3"/>
      <c r="GJ3"/>
      <c r="GK3"/>
      <c r="GL3"/>
      <c r="GM3"/>
      <c r="GN3"/>
      <c r="GO3"/>
      <c r="GP3"/>
      <c r="GQ3"/>
      <c r="GR3"/>
      <c r="GS3"/>
      <c r="GT3"/>
      <c r="GU3"/>
      <c r="GV3"/>
      <c r="GW3"/>
      <c r="GX3"/>
      <c r="GY3"/>
      <c r="GZ3"/>
      <c r="HA3"/>
      <c r="HB3"/>
      <c r="HC3"/>
      <c r="HD3"/>
      <c r="HE3"/>
      <c r="HF3"/>
      <c r="HG3"/>
      <c r="HH3"/>
      <c r="HI3"/>
      <c r="HJ3"/>
      <c r="HK3"/>
      <c r="HL3"/>
      <c r="HM3"/>
      <c r="HN3"/>
      <c r="HO3"/>
      <c r="HP3"/>
      <c r="HQ3"/>
      <c r="HR3"/>
      <c r="HS3"/>
      <c r="HT3"/>
      <c r="HU3"/>
      <c r="HV3"/>
      <c r="HW3"/>
      <c r="HX3"/>
      <c r="HY3"/>
      <c r="HZ3"/>
      <c r="IA3"/>
      <c r="IB3"/>
      <c r="IC3"/>
      <c r="ID3"/>
      <c r="IE3"/>
      <c r="IF3"/>
      <c r="IG3"/>
      <c r="IH3"/>
      <c r="II3"/>
      <c r="IJ3"/>
      <c r="IK3"/>
      <c r="IL3"/>
      <c r="IM3"/>
      <c r="IN3"/>
      <c r="IO3"/>
      <c r="IP3"/>
      <c r="IQ3"/>
      <c r="IR3"/>
      <c r="IS3"/>
      <c r="IT3"/>
      <c r="IU3"/>
      <c r="IV3"/>
    </row>
    <row r="4" spans="1:256" s="1" customFormat="1" ht="15.75" customHeight="1" thickBot="1" x14ac:dyDescent="0.3">
      <c r="A4" s="115"/>
      <c r="B4" s="78"/>
      <c r="C4" s="78"/>
      <c r="D4" s="78"/>
      <c r="E4" s="78"/>
      <c r="F4" s="78"/>
      <c r="G4" s="78"/>
      <c r="H4" s="78"/>
      <c r="I4" s="78"/>
      <c r="J4" s="78"/>
      <c r="K4" s="78"/>
      <c r="L4" s="78"/>
      <c r="M4" s="78"/>
      <c r="N4" s="78"/>
      <c r="O4" s="106"/>
      <c r="P4" s="106"/>
      <c r="Q4" s="106"/>
      <c r="R4" s="106"/>
      <c r="S4" s="106"/>
      <c r="T4" s="106"/>
      <c r="U4" s="106"/>
      <c r="V4" s="106"/>
      <c r="W4" s="106"/>
      <c r="X4" s="106"/>
      <c r="Y4" s="2"/>
      <c r="Z4" s="2"/>
      <c r="AA4" s="2"/>
      <c r="AB4" s="2"/>
      <c r="AC4" s="2"/>
      <c r="AD4" s="2"/>
      <c r="AE4" s="2"/>
      <c r="AF4" s="2"/>
      <c r="AG4"/>
      <c r="AH4"/>
      <c r="AI4" s="71" t="s">
        <v>101</v>
      </c>
      <c r="AJ4" s="72"/>
      <c r="AK4"/>
      <c r="AL4"/>
      <c r="AM4" s="53"/>
      <c r="AN4" s="43"/>
      <c r="AO4"/>
      <c r="AP4" s="3"/>
      <c r="AQ4" s="3"/>
      <c r="AR4" s="53"/>
      <c r="AS4" s="494" t="s">
        <v>97</v>
      </c>
      <c r="AT4" s="497" t="s">
        <v>113</v>
      </c>
      <c r="AU4"/>
      <c r="AW4"/>
      <c r="AX4"/>
      <c r="AY4"/>
      <c r="AZ4"/>
      <c r="BA4"/>
      <c r="BB4"/>
      <c r="BC4"/>
      <c r="BD4"/>
      <c r="BE4"/>
      <c r="BF4"/>
      <c r="BG4"/>
      <c r="BH4"/>
      <c r="BI4"/>
      <c r="BJ4"/>
      <c r="BK4"/>
      <c r="BL4"/>
      <c r="BM4"/>
      <c r="BN4"/>
      <c r="BO4"/>
      <c r="BP4"/>
      <c r="BQ4"/>
      <c r="BR4"/>
      <c r="BS4"/>
      <c r="BT4"/>
      <c r="BU4"/>
      <c r="BV4"/>
      <c r="BW4"/>
      <c r="BX4"/>
      <c r="BY4"/>
      <c r="BZ4"/>
      <c r="CA4"/>
      <c r="CB4"/>
      <c r="CC4"/>
      <c r="CD4"/>
      <c r="CE4"/>
      <c r="CF4"/>
      <c r="CG4"/>
      <c r="CH4"/>
      <c r="CI4"/>
      <c r="CJ4"/>
      <c r="CK4"/>
      <c r="CL4"/>
      <c r="CM4"/>
      <c r="CN4"/>
      <c r="CO4"/>
      <c r="CP4"/>
      <c r="CQ4"/>
      <c r="CR4"/>
      <c r="CS4"/>
      <c r="CT4"/>
      <c r="CU4"/>
      <c r="CV4"/>
      <c r="CW4"/>
      <c r="CX4"/>
      <c r="CY4"/>
      <c r="CZ4"/>
      <c r="DA4"/>
      <c r="DB4"/>
      <c r="DC4"/>
      <c r="DD4"/>
      <c r="DE4"/>
      <c r="DF4"/>
      <c r="DG4"/>
      <c r="DH4"/>
      <c r="DI4"/>
      <c r="DJ4"/>
      <c r="DK4"/>
      <c r="DL4"/>
      <c r="DM4"/>
      <c r="DN4"/>
      <c r="DO4"/>
      <c r="DP4"/>
      <c r="DQ4"/>
      <c r="DR4"/>
      <c r="DS4"/>
      <c r="DT4"/>
      <c r="DU4"/>
      <c r="DV4"/>
      <c r="DW4"/>
      <c r="DX4"/>
      <c r="DY4"/>
      <c r="DZ4"/>
      <c r="EA4"/>
      <c r="EB4"/>
      <c r="EC4"/>
      <c r="ED4"/>
      <c r="EE4"/>
      <c r="EF4"/>
      <c r="EG4"/>
      <c r="EH4"/>
      <c r="EI4"/>
      <c r="EJ4"/>
      <c r="EK4"/>
      <c r="EL4"/>
      <c r="EM4"/>
      <c r="EN4"/>
      <c r="EO4"/>
      <c r="EP4"/>
      <c r="EQ4"/>
      <c r="ER4"/>
      <c r="ES4"/>
      <c r="ET4"/>
      <c r="EU4"/>
      <c r="EV4"/>
      <c r="EW4"/>
      <c r="EX4"/>
      <c r="EY4"/>
      <c r="EZ4"/>
      <c r="FA4"/>
      <c r="FB4"/>
      <c r="FC4"/>
      <c r="FD4"/>
      <c r="FE4"/>
      <c r="FF4"/>
      <c r="FG4"/>
      <c r="FH4"/>
      <c r="FI4"/>
      <c r="FJ4"/>
      <c r="FK4"/>
      <c r="FL4"/>
      <c r="FM4"/>
      <c r="FN4"/>
      <c r="FO4"/>
      <c r="FP4"/>
      <c r="FQ4"/>
      <c r="FR4"/>
      <c r="FS4"/>
      <c r="FT4"/>
      <c r="FU4"/>
      <c r="FV4"/>
      <c r="FW4"/>
      <c r="FX4"/>
      <c r="FY4"/>
      <c r="FZ4"/>
      <c r="GA4"/>
      <c r="GB4"/>
      <c r="GC4"/>
      <c r="GD4"/>
      <c r="GE4"/>
      <c r="GF4"/>
      <c r="GG4"/>
      <c r="GH4"/>
      <c r="GI4"/>
      <c r="GJ4"/>
      <c r="GK4"/>
      <c r="GL4"/>
      <c r="GM4"/>
      <c r="GN4"/>
      <c r="GO4"/>
      <c r="GP4"/>
      <c r="GQ4"/>
      <c r="GR4"/>
      <c r="GS4"/>
      <c r="GT4"/>
      <c r="GU4"/>
      <c r="GV4"/>
      <c r="GW4"/>
      <c r="GX4"/>
      <c r="GY4"/>
      <c r="GZ4"/>
      <c r="HA4"/>
      <c r="HB4"/>
      <c r="HC4"/>
      <c r="HD4"/>
      <c r="HE4"/>
      <c r="HF4"/>
      <c r="HG4"/>
      <c r="HH4"/>
      <c r="HI4"/>
      <c r="HJ4"/>
      <c r="HK4"/>
      <c r="HL4"/>
      <c r="HM4"/>
      <c r="HN4"/>
      <c r="HO4"/>
      <c r="HP4"/>
      <c r="HQ4"/>
      <c r="HR4"/>
      <c r="HS4"/>
      <c r="HT4"/>
      <c r="HU4"/>
      <c r="HV4"/>
      <c r="HW4"/>
      <c r="HX4"/>
      <c r="HY4"/>
      <c r="HZ4"/>
      <c r="IA4"/>
      <c r="IB4"/>
      <c r="IC4"/>
      <c r="ID4"/>
      <c r="IE4"/>
      <c r="IF4"/>
      <c r="IG4"/>
      <c r="IH4"/>
      <c r="II4"/>
      <c r="IJ4"/>
      <c r="IK4"/>
      <c r="IL4"/>
      <c r="IM4"/>
      <c r="IN4"/>
      <c r="IO4"/>
      <c r="IP4"/>
      <c r="IQ4"/>
      <c r="IR4"/>
      <c r="IS4"/>
      <c r="IT4"/>
      <c r="IU4"/>
      <c r="IV4"/>
    </row>
    <row r="5" spans="1:256" s="1" customFormat="1" ht="15.75" customHeight="1" thickBot="1" x14ac:dyDescent="0.3">
      <c r="A5" s="116"/>
      <c r="B5" s="78"/>
      <c r="C5" s="78"/>
      <c r="D5" s="78"/>
      <c r="E5" s="78"/>
      <c r="F5" s="78"/>
      <c r="G5" s="78"/>
      <c r="H5" s="78"/>
      <c r="I5" s="78"/>
      <c r="J5" s="78"/>
      <c r="K5" s="78"/>
      <c r="L5" s="78"/>
      <c r="M5" s="78"/>
      <c r="N5" s="78"/>
      <c r="O5" s="117"/>
      <c r="P5" s="117"/>
      <c r="Q5" s="117"/>
      <c r="R5" s="117"/>
      <c r="S5" s="117"/>
      <c r="T5" s="117"/>
      <c r="U5" s="117"/>
      <c r="V5" s="117"/>
      <c r="W5" s="117"/>
      <c r="X5" s="117"/>
      <c r="Y5" s="10"/>
      <c r="Z5" s="10"/>
      <c r="AA5" s="10"/>
      <c r="AB5" s="10"/>
      <c r="AC5" s="10"/>
      <c r="AD5" s="10"/>
      <c r="AE5" s="53"/>
      <c r="AF5" s="53"/>
      <c r="AG5"/>
      <c r="AH5"/>
      <c r="AI5" s="65" t="s">
        <v>103</v>
      </c>
      <c r="AJ5" s="66" t="s">
        <v>103</v>
      </c>
      <c r="AL5" s="40" t="s">
        <v>79</v>
      </c>
      <c r="AM5" s="40" t="s">
        <v>79</v>
      </c>
      <c r="AN5" s="40" t="s">
        <v>79</v>
      </c>
      <c r="AO5"/>
      <c r="AP5" s="64" t="s">
        <v>43</v>
      </c>
      <c r="AQ5" s="63"/>
      <c r="AR5" s="53"/>
      <c r="AS5" s="495"/>
      <c r="AT5" s="498"/>
      <c r="AU5"/>
      <c r="AW5" s="221"/>
      <c r="AX5" s="221"/>
      <c r="AY5" s="221"/>
      <c r="AZ5"/>
      <c r="BA5"/>
      <c r="BB5"/>
      <c r="BC5"/>
      <c r="BD5"/>
      <c r="BE5"/>
      <c r="BF5"/>
      <c r="BG5"/>
      <c r="BH5"/>
      <c r="BI5"/>
      <c r="BJ5"/>
      <c r="BK5"/>
      <c r="BL5"/>
      <c r="BM5"/>
      <c r="BN5"/>
      <c r="BO5"/>
      <c r="BP5"/>
      <c r="BQ5"/>
      <c r="BR5"/>
      <c r="BS5"/>
      <c r="BT5"/>
      <c r="BU5"/>
      <c r="BV5"/>
      <c r="BW5"/>
      <c r="BX5"/>
      <c r="BY5"/>
      <c r="BZ5"/>
      <c r="CA5"/>
      <c r="CB5"/>
      <c r="CC5"/>
      <c r="CD5"/>
      <c r="CE5"/>
      <c r="CF5"/>
      <c r="CG5"/>
      <c r="CH5"/>
      <c r="CI5"/>
      <c r="CJ5"/>
      <c r="CK5"/>
      <c r="CL5"/>
      <c r="CM5"/>
      <c r="CN5"/>
      <c r="CO5"/>
      <c r="CP5"/>
      <c r="CQ5"/>
      <c r="CR5"/>
      <c r="CS5"/>
      <c r="CT5"/>
      <c r="CU5"/>
      <c r="CV5"/>
      <c r="CW5"/>
      <c r="CX5"/>
      <c r="CY5"/>
      <c r="CZ5"/>
      <c r="DA5"/>
      <c r="DB5"/>
      <c r="DC5"/>
      <c r="DD5"/>
      <c r="DE5"/>
      <c r="DF5"/>
      <c r="DG5"/>
      <c r="DH5"/>
      <c r="DI5"/>
      <c r="DJ5"/>
      <c r="DK5"/>
      <c r="DL5"/>
      <c r="DM5"/>
      <c r="DN5"/>
      <c r="DO5"/>
      <c r="DP5"/>
      <c r="DQ5"/>
      <c r="DR5"/>
      <c r="DS5"/>
      <c r="DT5"/>
      <c r="DU5"/>
      <c r="DV5"/>
      <c r="DW5"/>
      <c r="DX5"/>
      <c r="DY5"/>
      <c r="DZ5"/>
      <c r="EA5"/>
      <c r="EB5"/>
      <c r="EC5"/>
      <c r="ED5"/>
      <c r="EE5"/>
      <c r="EF5"/>
      <c r="EG5"/>
      <c r="EH5"/>
      <c r="EI5"/>
      <c r="EJ5"/>
      <c r="EK5"/>
      <c r="EL5"/>
      <c r="EM5"/>
      <c r="EN5"/>
      <c r="EO5"/>
      <c r="EP5"/>
      <c r="EQ5"/>
      <c r="ER5"/>
      <c r="ES5"/>
      <c r="ET5"/>
      <c r="EU5"/>
      <c r="EV5"/>
      <c r="EW5"/>
      <c r="EX5"/>
      <c r="EY5"/>
      <c r="EZ5"/>
      <c r="FA5"/>
      <c r="FB5"/>
      <c r="FC5"/>
      <c r="FD5"/>
      <c r="FE5"/>
      <c r="FF5"/>
      <c r="FG5"/>
      <c r="FH5"/>
      <c r="FI5"/>
      <c r="FJ5"/>
      <c r="FK5"/>
      <c r="FL5"/>
      <c r="FM5"/>
      <c r="FN5"/>
      <c r="FO5"/>
      <c r="FP5"/>
      <c r="FQ5"/>
      <c r="FR5"/>
      <c r="FS5"/>
      <c r="FT5"/>
      <c r="FU5"/>
      <c r="FV5"/>
      <c r="FW5"/>
      <c r="FX5"/>
      <c r="FY5"/>
      <c r="FZ5"/>
      <c r="GA5"/>
      <c r="GB5"/>
      <c r="GC5"/>
      <c r="GD5"/>
      <c r="GE5"/>
      <c r="GF5"/>
      <c r="GG5"/>
      <c r="GH5"/>
      <c r="GI5"/>
      <c r="GJ5"/>
      <c r="GK5"/>
      <c r="GL5"/>
      <c r="GM5"/>
      <c r="GN5"/>
      <c r="GO5"/>
      <c r="GP5"/>
      <c r="GQ5"/>
      <c r="GR5"/>
      <c r="GS5"/>
      <c r="GT5"/>
      <c r="GU5"/>
      <c r="GV5"/>
      <c r="GW5"/>
      <c r="GX5"/>
      <c r="GY5"/>
      <c r="GZ5"/>
      <c r="HA5"/>
      <c r="HB5"/>
      <c r="HC5"/>
      <c r="HD5"/>
      <c r="HE5"/>
      <c r="HF5"/>
      <c r="HG5"/>
      <c r="HH5"/>
      <c r="HI5"/>
      <c r="HJ5"/>
      <c r="HK5"/>
      <c r="HL5"/>
      <c r="HM5"/>
      <c r="HN5"/>
      <c r="HO5"/>
      <c r="HP5"/>
      <c r="HQ5"/>
      <c r="HR5"/>
      <c r="HS5"/>
      <c r="HT5"/>
      <c r="HU5"/>
      <c r="HV5"/>
      <c r="HW5"/>
      <c r="HX5"/>
      <c r="HY5"/>
      <c r="HZ5"/>
      <c r="IA5"/>
      <c r="IB5"/>
      <c r="IC5"/>
      <c r="ID5"/>
      <c r="IE5"/>
      <c r="IF5"/>
      <c r="IG5"/>
      <c r="IH5"/>
      <c r="II5"/>
      <c r="IJ5"/>
      <c r="IK5"/>
      <c r="IL5"/>
      <c r="IM5"/>
      <c r="IN5"/>
      <c r="IO5"/>
      <c r="IP5"/>
      <c r="IQ5"/>
      <c r="IR5"/>
      <c r="IS5"/>
      <c r="IT5"/>
      <c r="IU5"/>
      <c r="IV5"/>
    </row>
    <row r="6" spans="1:256" s="1" customFormat="1" ht="15.75" thickBot="1" x14ac:dyDescent="0.3">
      <c r="A6" s="113" t="s">
        <v>0</v>
      </c>
      <c r="B6" s="342" t="str">
        <f>PROPER(LEFT(TEXT(DATE(An,Janvier,B7),"jjj"),1))</f>
        <v>L</v>
      </c>
      <c r="C6" s="341" t="str">
        <f t="shared" ref="C6:AF6" si="1">PROPER(LEFT(TEXT(DATE(An,Janvier,C7),"jjj"),1))</f>
        <v>M</v>
      </c>
      <c r="D6" s="341" t="str">
        <f t="shared" si="1"/>
        <v>M</v>
      </c>
      <c r="E6" s="341" t="str">
        <f t="shared" si="1"/>
        <v>J</v>
      </c>
      <c r="F6" s="341" t="str">
        <f t="shared" si="1"/>
        <v>V</v>
      </c>
      <c r="G6" s="342" t="str">
        <f t="shared" si="1"/>
        <v>S</v>
      </c>
      <c r="H6" s="342" t="str">
        <f t="shared" si="1"/>
        <v>D</v>
      </c>
      <c r="I6" s="341" t="str">
        <f t="shared" si="1"/>
        <v>L</v>
      </c>
      <c r="J6" s="341" t="str">
        <f t="shared" si="1"/>
        <v>M</v>
      </c>
      <c r="K6" s="341" t="str">
        <f t="shared" si="1"/>
        <v>M</v>
      </c>
      <c r="L6" s="341" t="str">
        <f t="shared" si="1"/>
        <v>J</v>
      </c>
      <c r="M6" s="341" t="str">
        <f t="shared" si="1"/>
        <v>V</v>
      </c>
      <c r="N6" s="342" t="str">
        <f t="shared" si="1"/>
        <v>S</v>
      </c>
      <c r="O6" s="342" t="str">
        <f t="shared" si="1"/>
        <v>D</v>
      </c>
      <c r="P6" s="341" t="str">
        <f t="shared" si="1"/>
        <v>L</v>
      </c>
      <c r="Q6" s="341" t="str">
        <f t="shared" si="1"/>
        <v>M</v>
      </c>
      <c r="R6" s="341" t="str">
        <f t="shared" si="1"/>
        <v>M</v>
      </c>
      <c r="S6" s="341" t="str">
        <f t="shared" si="1"/>
        <v>J</v>
      </c>
      <c r="T6" s="341" t="str">
        <f t="shared" si="1"/>
        <v>V</v>
      </c>
      <c r="U6" s="342" t="str">
        <f t="shared" si="1"/>
        <v>S</v>
      </c>
      <c r="V6" s="342" t="str">
        <f t="shared" si="1"/>
        <v>D</v>
      </c>
      <c r="W6" s="341" t="str">
        <f t="shared" si="1"/>
        <v>L</v>
      </c>
      <c r="X6" s="341" t="str">
        <f t="shared" si="1"/>
        <v>M</v>
      </c>
      <c r="Y6" s="341" t="str">
        <f t="shared" si="1"/>
        <v>M</v>
      </c>
      <c r="Z6" s="341" t="str">
        <f t="shared" si="1"/>
        <v>J</v>
      </c>
      <c r="AA6" s="341" t="str">
        <f t="shared" si="1"/>
        <v>V</v>
      </c>
      <c r="AB6" s="342" t="str">
        <f t="shared" si="1"/>
        <v>S</v>
      </c>
      <c r="AC6" s="342" t="str">
        <f t="shared" si="1"/>
        <v>D</v>
      </c>
      <c r="AD6" s="341" t="str">
        <f t="shared" si="1"/>
        <v>L</v>
      </c>
      <c r="AE6" s="341" t="str">
        <f t="shared" si="1"/>
        <v>M</v>
      </c>
      <c r="AF6" s="343" t="str">
        <f t="shared" si="1"/>
        <v>M</v>
      </c>
      <c r="AG6"/>
      <c r="AH6"/>
      <c r="AI6" s="390" t="s">
        <v>104</v>
      </c>
      <c r="AJ6" s="357" t="s">
        <v>105</v>
      </c>
      <c r="AK6" s="358"/>
      <c r="AL6" s="359" t="s">
        <v>80</v>
      </c>
      <c r="AM6" s="360" t="s">
        <v>102</v>
      </c>
      <c r="AN6" s="361" t="s">
        <v>80</v>
      </c>
      <c r="AO6" s="358"/>
      <c r="AP6" s="362" t="s">
        <v>80</v>
      </c>
      <c r="AQ6" s="363" t="s">
        <v>80</v>
      </c>
      <c r="AR6" s="395"/>
      <c r="AS6" s="496"/>
      <c r="AT6" s="499"/>
      <c r="AU6"/>
      <c r="AV6"/>
      <c r="AW6"/>
      <c r="AX6"/>
      <c r="AY6"/>
      <c r="AZ6"/>
      <c r="BA6"/>
      <c r="BB6"/>
      <c r="BC6"/>
      <c r="BD6"/>
      <c r="BE6"/>
      <c r="BF6"/>
      <c r="BG6"/>
      <c r="BH6"/>
      <c r="BI6"/>
      <c r="BJ6"/>
      <c r="BK6"/>
      <c r="BL6"/>
      <c r="BM6"/>
      <c r="BN6"/>
      <c r="BO6"/>
      <c r="BP6"/>
      <c r="BQ6"/>
      <c r="BR6"/>
      <c r="BS6"/>
      <c r="BT6"/>
      <c r="BU6"/>
      <c r="BV6"/>
      <c r="BW6"/>
      <c r="BX6"/>
      <c r="BY6"/>
      <c r="BZ6"/>
      <c r="CA6"/>
      <c r="CB6"/>
      <c r="CC6"/>
      <c r="CD6"/>
      <c r="CE6"/>
      <c r="CF6"/>
      <c r="CG6"/>
      <c r="CH6"/>
      <c r="CI6"/>
      <c r="CJ6"/>
      <c r="CK6"/>
      <c r="CL6"/>
      <c r="CM6"/>
      <c r="CN6"/>
      <c r="CO6"/>
      <c r="CP6"/>
      <c r="CQ6"/>
      <c r="CR6"/>
      <c r="CS6"/>
      <c r="CT6"/>
      <c r="CU6"/>
      <c r="CV6"/>
      <c r="CW6"/>
      <c r="CX6"/>
      <c r="CY6"/>
      <c r="CZ6"/>
      <c r="DA6"/>
      <c r="DB6"/>
      <c r="DC6"/>
      <c r="DD6"/>
      <c r="DE6"/>
      <c r="DF6"/>
      <c r="DG6"/>
      <c r="DH6"/>
      <c r="DI6"/>
      <c r="DJ6"/>
      <c r="DK6"/>
      <c r="DL6"/>
      <c r="DM6"/>
      <c r="DN6"/>
      <c r="DO6"/>
      <c r="DP6"/>
      <c r="DQ6"/>
      <c r="DR6"/>
      <c r="DS6"/>
      <c r="DT6"/>
      <c r="DU6"/>
      <c r="DV6"/>
      <c r="DW6"/>
      <c r="DX6"/>
      <c r="DY6"/>
      <c r="DZ6"/>
      <c r="EA6"/>
      <c r="EB6"/>
      <c r="EC6"/>
      <c r="ED6"/>
      <c r="EE6"/>
      <c r="EF6"/>
      <c r="EG6"/>
      <c r="EH6"/>
      <c r="EI6"/>
      <c r="EJ6"/>
      <c r="EK6"/>
      <c r="EL6"/>
      <c r="EM6"/>
      <c r="EN6"/>
      <c r="EO6"/>
      <c r="EP6"/>
      <c r="EQ6"/>
      <c r="ER6"/>
      <c r="ES6"/>
      <c r="ET6"/>
      <c r="EU6"/>
      <c r="EV6"/>
      <c r="EW6"/>
      <c r="EX6"/>
      <c r="EY6"/>
      <c r="EZ6"/>
      <c r="FA6"/>
      <c r="FB6"/>
      <c r="FC6"/>
      <c r="FD6"/>
      <c r="FE6"/>
      <c r="FF6"/>
      <c r="FG6"/>
      <c r="FH6"/>
      <c r="FI6"/>
      <c r="FJ6"/>
      <c r="FK6"/>
      <c r="FL6"/>
      <c r="FM6"/>
      <c r="FN6"/>
      <c r="FO6"/>
      <c r="FP6"/>
      <c r="FQ6"/>
      <c r="FR6"/>
      <c r="FS6"/>
      <c r="FT6"/>
      <c r="FU6"/>
      <c r="FV6"/>
      <c r="FW6"/>
      <c r="FX6"/>
      <c r="FY6"/>
      <c r="FZ6"/>
      <c r="GA6"/>
      <c r="GB6"/>
      <c r="GC6"/>
      <c r="GD6"/>
      <c r="GE6"/>
      <c r="GF6"/>
      <c r="GG6"/>
      <c r="GH6"/>
      <c r="GI6"/>
      <c r="GJ6"/>
      <c r="GK6"/>
      <c r="GL6"/>
      <c r="GM6"/>
      <c r="GN6"/>
      <c r="GO6"/>
      <c r="GP6"/>
      <c r="GQ6"/>
      <c r="GR6"/>
      <c r="GS6"/>
      <c r="GT6"/>
      <c r="GU6"/>
      <c r="GV6"/>
      <c r="GW6"/>
      <c r="GX6"/>
      <c r="GY6"/>
      <c r="GZ6"/>
      <c r="HA6"/>
      <c r="HB6"/>
      <c r="HC6"/>
      <c r="HD6"/>
      <c r="HE6"/>
      <c r="HF6"/>
      <c r="HG6"/>
      <c r="HH6"/>
      <c r="HI6"/>
      <c r="HJ6"/>
      <c r="HK6"/>
      <c r="HL6"/>
      <c r="HM6"/>
      <c r="HN6"/>
      <c r="HO6"/>
      <c r="HP6"/>
      <c r="HQ6"/>
      <c r="HR6"/>
      <c r="HS6"/>
      <c r="HT6"/>
      <c r="HU6"/>
      <c r="HV6"/>
      <c r="HW6"/>
      <c r="HX6"/>
      <c r="HY6"/>
      <c r="HZ6"/>
      <c r="IA6"/>
      <c r="IB6"/>
      <c r="IC6"/>
      <c r="ID6"/>
      <c r="IE6"/>
      <c r="IF6"/>
      <c r="IG6"/>
      <c r="IH6"/>
      <c r="II6"/>
      <c r="IJ6"/>
      <c r="IK6"/>
      <c r="IL6"/>
      <c r="IM6"/>
      <c r="IN6"/>
      <c r="IO6"/>
      <c r="IP6"/>
      <c r="IQ6"/>
      <c r="IR6"/>
      <c r="IS6"/>
      <c r="IT6"/>
      <c r="IU6"/>
      <c r="IV6"/>
    </row>
    <row r="7" spans="1:256" s="1" customFormat="1" ht="15.75" thickBot="1" x14ac:dyDescent="0.3">
      <c r="A7" s="88"/>
      <c r="B7" s="342">
        <f t="shared" ref="B7:AF7" si="2">A7+1</f>
        <v>1</v>
      </c>
      <c r="C7" s="341">
        <f t="shared" si="2"/>
        <v>2</v>
      </c>
      <c r="D7" s="341">
        <f t="shared" si="2"/>
        <v>3</v>
      </c>
      <c r="E7" s="341">
        <f t="shared" si="2"/>
        <v>4</v>
      </c>
      <c r="F7" s="341">
        <f t="shared" si="2"/>
        <v>5</v>
      </c>
      <c r="G7" s="342">
        <f t="shared" si="2"/>
        <v>6</v>
      </c>
      <c r="H7" s="342">
        <f t="shared" si="2"/>
        <v>7</v>
      </c>
      <c r="I7" s="341">
        <f t="shared" si="2"/>
        <v>8</v>
      </c>
      <c r="J7" s="341">
        <f t="shared" si="2"/>
        <v>9</v>
      </c>
      <c r="K7" s="341">
        <f t="shared" si="2"/>
        <v>10</v>
      </c>
      <c r="L7" s="341">
        <f t="shared" si="2"/>
        <v>11</v>
      </c>
      <c r="M7" s="341">
        <f t="shared" si="2"/>
        <v>12</v>
      </c>
      <c r="N7" s="342">
        <f t="shared" si="2"/>
        <v>13</v>
      </c>
      <c r="O7" s="342">
        <f t="shared" si="2"/>
        <v>14</v>
      </c>
      <c r="P7" s="341">
        <f t="shared" si="2"/>
        <v>15</v>
      </c>
      <c r="Q7" s="341">
        <f t="shared" si="2"/>
        <v>16</v>
      </c>
      <c r="R7" s="341">
        <f t="shared" si="2"/>
        <v>17</v>
      </c>
      <c r="S7" s="341">
        <f t="shared" si="2"/>
        <v>18</v>
      </c>
      <c r="T7" s="341">
        <f t="shared" si="2"/>
        <v>19</v>
      </c>
      <c r="U7" s="342">
        <f t="shared" si="2"/>
        <v>20</v>
      </c>
      <c r="V7" s="342">
        <f t="shared" si="2"/>
        <v>21</v>
      </c>
      <c r="W7" s="341">
        <f t="shared" si="2"/>
        <v>22</v>
      </c>
      <c r="X7" s="341">
        <f t="shared" si="2"/>
        <v>23</v>
      </c>
      <c r="Y7" s="341">
        <f t="shared" si="2"/>
        <v>24</v>
      </c>
      <c r="Z7" s="341">
        <f t="shared" si="2"/>
        <v>25</v>
      </c>
      <c r="AA7" s="341">
        <f t="shared" si="2"/>
        <v>26</v>
      </c>
      <c r="AB7" s="342">
        <f t="shared" si="2"/>
        <v>27</v>
      </c>
      <c r="AC7" s="342">
        <f t="shared" si="2"/>
        <v>28</v>
      </c>
      <c r="AD7" s="341">
        <f t="shared" si="2"/>
        <v>29</v>
      </c>
      <c r="AE7" s="341">
        <f t="shared" si="2"/>
        <v>30</v>
      </c>
      <c r="AF7" s="343">
        <f t="shared" si="2"/>
        <v>31</v>
      </c>
      <c r="AG7"/>
      <c r="AH7"/>
      <c r="AI7" s="365" t="s">
        <v>78</v>
      </c>
      <c r="AJ7" s="365" t="s">
        <v>78</v>
      </c>
      <c r="AK7" s="358"/>
      <c r="AL7" s="366" t="s">
        <v>81</v>
      </c>
      <c r="AM7" s="367" t="s">
        <v>81</v>
      </c>
      <c r="AN7" s="368" t="s">
        <v>105</v>
      </c>
      <c r="AO7" s="358"/>
      <c r="AP7" s="369" t="s">
        <v>82</v>
      </c>
      <c r="AQ7" s="370" t="s">
        <v>83</v>
      </c>
      <c r="AR7" s="395"/>
      <c r="AS7" s="164" t="s">
        <v>78</v>
      </c>
      <c r="AT7" s="345" t="s">
        <v>114</v>
      </c>
      <c r="AU7"/>
      <c r="AV7"/>
      <c r="AW7"/>
      <c r="AX7"/>
      <c r="AY7"/>
      <c r="AZ7"/>
      <c r="BA7"/>
      <c r="BB7"/>
      <c r="BC7"/>
      <c r="BD7"/>
      <c r="BE7"/>
      <c r="BF7"/>
      <c r="BG7"/>
      <c r="BH7"/>
      <c r="BI7"/>
      <c r="BJ7"/>
      <c r="BK7"/>
      <c r="BL7"/>
      <c r="BM7"/>
      <c r="BN7"/>
      <c r="BO7"/>
      <c r="BP7"/>
      <c r="BQ7"/>
      <c r="BR7"/>
      <c r="BS7"/>
      <c r="BT7"/>
      <c r="BU7"/>
      <c r="BV7"/>
      <c r="BW7"/>
      <c r="BX7"/>
      <c r="BY7"/>
      <c r="BZ7"/>
      <c r="CA7"/>
      <c r="CB7"/>
      <c r="CC7"/>
      <c r="CD7"/>
      <c r="CE7"/>
      <c r="CF7"/>
      <c r="CG7"/>
      <c r="CH7"/>
      <c r="CI7"/>
      <c r="CJ7"/>
      <c r="CK7"/>
      <c r="CL7"/>
      <c r="CM7"/>
      <c r="CN7"/>
      <c r="CO7"/>
      <c r="CP7"/>
      <c r="CQ7"/>
      <c r="CR7"/>
      <c r="CS7"/>
      <c r="CT7"/>
      <c r="CU7"/>
      <c r="CV7"/>
      <c r="CW7"/>
      <c r="CX7"/>
      <c r="CY7"/>
      <c r="CZ7"/>
      <c r="DA7"/>
      <c r="DB7"/>
      <c r="DC7"/>
      <c r="DD7"/>
      <c r="DE7"/>
      <c r="DF7"/>
      <c r="DG7"/>
      <c r="DH7"/>
      <c r="DI7"/>
      <c r="DJ7"/>
      <c r="DK7"/>
      <c r="DL7"/>
      <c r="DM7"/>
      <c r="DN7"/>
      <c r="DO7"/>
      <c r="DP7"/>
      <c r="DQ7"/>
      <c r="DR7"/>
      <c r="DS7"/>
      <c r="DT7"/>
      <c r="DU7"/>
      <c r="DV7"/>
      <c r="DW7"/>
      <c r="DX7"/>
      <c r="DY7"/>
      <c r="DZ7"/>
      <c r="EA7"/>
      <c r="EB7"/>
      <c r="EC7"/>
      <c r="ED7"/>
      <c r="EE7"/>
      <c r="EF7"/>
      <c r="EG7"/>
      <c r="EH7"/>
      <c r="EI7"/>
      <c r="EJ7"/>
      <c r="EK7"/>
      <c r="EL7"/>
      <c r="EM7"/>
      <c r="EN7"/>
      <c r="EO7"/>
      <c r="EP7"/>
      <c r="EQ7"/>
      <c r="ER7"/>
      <c r="ES7"/>
      <c r="ET7"/>
      <c r="EU7"/>
      <c r="EV7"/>
      <c r="EW7"/>
      <c r="EX7"/>
      <c r="EY7"/>
      <c r="EZ7"/>
      <c r="FA7"/>
      <c r="FB7"/>
      <c r="FC7"/>
      <c r="FD7"/>
      <c r="FE7"/>
      <c r="FF7"/>
      <c r="FG7"/>
      <c r="FH7"/>
      <c r="FI7"/>
      <c r="FJ7"/>
      <c r="FK7"/>
      <c r="FL7"/>
      <c r="FM7"/>
      <c r="FN7"/>
      <c r="FO7"/>
      <c r="FP7"/>
      <c r="FQ7"/>
      <c r="FR7"/>
      <c r="FS7"/>
      <c r="FT7"/>
      <c r="FU7"/>
      <c r="FV7"/>
      <c r="FW7"/>
      <c r="FX7"/>
      <c r="FY7"/>
      <c r="FZ7"/>
      <c r="GA7"/>
      <c r="GB7"/>
      <c r="GC7"/>
      <c r="GD7"/>
      <c r="GE7"/>
      <c r="GF7"/>
      <c r="GG7"/>
      <c r="GH7"/>
      <c r="GI7"/>
      <c r="GJ7"/>
      <c r="GK7"/>
      <c r="GL7"/>
      <c r="GM7"/>
      <c r="GN7"/>
      <c r="GO7"/>
      <c r="GP7"/>
      <c r="GQ7"/>
      <c r="GR7"/>
      <c r="GS7"/>
      <c r="GT7"/>
      <c r="GU7"/>
      <c r="GV7"/>
      <c r="GW7"/>
      <c r="GX7"/>
      <c r="GY7"/>
      <c r="GZ7"/>
      <c r="HA7"/>
      <c r="HB7"/>
      <c r="HC7"/>
      <c r="HD7"/>
      <c r="HE7"/>
      <c r="HF7"/>
      <c r="HG7"/>
      <c r="HH7"/>
      <c r="HI7"/>
      <c r="HJ7"/>
      <c r="HK7"/>
      <c r="HL7"/>
      <c r="HM7"/>
      <c r="HN7"/>
      <c r="HO7"/>
      <c r="HP7"/>
      <c r="HQ7"/>
      <c r="HR7"/>
      <c r="HS7"/>
      <c r="HT7"/>
      <c r="HU7"/>
      <c r="HV7"/>
      <c r="HW7"/>
      <c r="HX7"/>
      <c r="HY7"/>
      <c r="HZ7"/>
      <c r="IA7"/>
      <c r="IB7"/>
      <c r="IC7"/>
      <c r="ID7"/>
      <c r="IE7"/>
      <c r="IF7"/>
      <c r="IG7"/>
      <c r="IH7"/>
      <c r="II7"/>
      <c r="IJ7"/>
      <c r="IK7"/>
      <c r="IL7"/>
      <c r="IM7"/>
      <c r="IN7"/>
      <c r="IO7"/>
      <c r="IP7"/>
      <c r="IQ7"/>
      <c r="IR7"/>
      <c r="IS7"/>
      <c r="IT7"/>
      <c r="IU7"/>
      <c r="IV7"/>
    </row>
    <row r="8" spans="1:256" s="1" customFormat="1" ht="15.75" thickBot="1" x14ac:dyDescent="0.3">
      <c r="A8" s="344" t="s">
        <v>16</v>
      </c>
      <c r="B8" s="344"/>
      <c r="C8" s="344"/>
      <c r="D8" s="344"/>
      <c r="E8" s="344"/>
      <c r="F8" s="344"/>
      <c r="G8" s="344"/>
      <c r="H8" s="344"/>
      <c r="I8" s="344"/>
      <c r="J8" s="344"/>
      <c r="K8" s="344"/>
      <c r="L8" s="344"/>
      <c r="M8" s="344"/>
      <c r="N8" s="344"/>
      <c r="O8" s="344"/>
      <c r="P8" s="344"/>
      <c r="Q8" s="344"/>
      <c r="R8" s="344"/>
      <c r="S8" s="344"/>
      <c r="T8" s="344"/>
      <c r="U8" s="344"/>
      <c r="V8" s="344"/>
      <c r="W8" s="344"/>
      <c r="X8" s="344"/>
      <c r="Y8" s="344"/>
      <c r="Z8" s="344"/>
      <c r="AA8" s="344"/>
      <c r="AB8" s="344"/>
      <c r="AC8" s="344"/>
      <c r="AD8" s="344"/>
      <c r="AE8" s="344"/>
      <c r="AF8" s="354"/>
      <c r="AG8"/>
      <c r="AH8"/>
      <c r="AI8" s="371"/>
      <c r="AJ8" s="371"/>
      <c r="AK8" s="358"/>
      <c r="AL8" s="371"/>
      <c r="AM8" s="371"/>
      <c r="AN8" s="371"/>
      <c r="AO8" s="358"/>
      <c r="AP8" s="371"/>
      <c r="AQ8" s="371"/>
      <c r="AR8" s="395"/>
      <c r="AS8" s="344"/>
      <c r="AT8" s="396"/>
      <c r="AU8"/>
      <c r="AV8"/>
      <c r="AW8"/>
      <c r="AX8"/>
      <c r="AY8"/>
      <c r="AZ8"/>
      <c r="BA8"/>
      <c r="BB8"/>
      <c r="BC8"/>
      <c r="BD8"/>
      <c r="BE8"/>
      <c r="BF8"/>
      <c r="BG8"/>
      <c r="BH8"/>
      <c r="BI8"/>
      <c r="BJ8"/>
      <c r="BK8"/>
      <c r="BL8"/>
      <c r="BM8"/>
      <c r="BN8"/>
      <c r="BO8"/>
      <c r="BP8"/>
      <c r="BQ8"/>
      <c r="BR8"/>
      <c r="BS8"/>
      <c r="BT8"/>
      <c r="BU8"/>
      <c r="BV8"/>
      <c r="BW8"/>
      <c r="BX8"/>
      <c r="BY8"/>
      <c r="BZ8"/>
      <c r="CA8"/>
      <c r="CB8"/>
      <c r="CC8"/>
      <c r="CD8"/>
      <c r="CE8"/>
      <c r="CF8"/>
      <c r="CG8"/>
      <c r="CH8"/>
      <c r="CI8"/>
      <c r="CJ8"/>
      <c r="CK8"/>
      <c r="CL8"/>
      <c r="CM8"/>
      <c r="CN8"/>
      <c r="CO8"/>
      <c r="CP8"/>
      <c r="CQ8"/>
      <c r="CR8"/>
      <c r="CS8"/>
      <c r="CT8"/>
      <c r="CU8"/>
      <c r="CV8"/>
      <c r="CW8"/>
      <c r="CX8"/>
      <c r="CY8"/>
      <c r="CZ8"/>
      <c r="DA8"/>
      <c r="DB8"/>
      <c r="DC8"/>
      <c r="DD8"/>
      <c r="DE8"/>
      <c r="DF8"/>
      <c r="DG8"/>
      <c r="DH8"/>
      <c r="DI8"/>
      <c r="DJ8"/>
      <c r="DK8"/>
      <c r="DL8"/>
      <c r="DM8"/>
      <c r="DN8"/>
      <c r="DO8"/>
      <c r="DP8"/>
      <c r="DQ8"/>
      <c r="DR8"/>
      <c r="DS8"/>
      <c r="DT8"/>
      <c r="DU8"/>
      <c r="DV8"/>
      <c r="DW8"/>
      <c r="DX8"/>
      <c r="DY8"/>
      <c r="DZ8"/>
      <c r="EA8"/>
      <c r="EB8"/>
      <c r="EC8"/>
      <c r="ED8"/>
      <c r="EE8"/>
      <c r="EF8"/>
      <c r="EG8"/>
      <c r="EH8"/>
      <c r="EI8"/>
      <c r="EJ8"/>
      <c r="EK8"/>
      <c r="EL8"/>
      <c r="EM8"/>
      <c r="EN8"/>
      <c r="EO8"/>
      <c r="EP8"/>
      <c r="EQ8"/>
      <c r="ER8"/>
      <c r="ES8"/>
      <c r="ET8"/>
      <c r="EU8"/>
      <c r="EV8"/>
      <c r="EW8"/>
      <c r="EX8"/>
      <c r="EY8"/>
      <c r="EZ8"/>
      <c r="FA8"/>
      <c r="FB8"/>
      <c r="FC8"/>
      <c r="FD8"/>
      <c r="FE8"/>
      <c r="FF8"/>
      <c r="FG8"/>
      <c r="FH8"/>
      <c r="FI8"/>
      <c r="FJ8"/>
      <c r="FK8"/>
      <c r="FL8"/>
      <c r="FM8"/>
      <c r="FN8"/>
      <c r="FO8"/>
      <c r="FP8"/>
      <c r="FQ8"/>
      <c r="FR8"/>
      <c r="FS8"/>
      <c r="FT8"/>
      <c r="FU8"/>
      <c r="FV8"/>
      <c r="FW8"/>
      <c r="FX8"/>
      <c r="FY8"/>
      <c r="FZ8"/>
      <c r="GA8"/>
      <c r="GB8"/>
      <c r="GC8"/>
      <c r="GD8"/>
      <c r="GE8"/>
      <c r="GF8"/>
      <c r="GG8"/>
      <c r="GH8"/>
      <c r="GI8"/>
      <c r="GJ8"/>
      <c r="GK8"/>
      <c r="GL8"/>
      <c r="GM8"/>
      <c r="GN8"/>
      <c r="GO8"/>
      <c r="GP8"/>
      <c r="GQ8"/>
      <c r="GR8"/>
      <c r="GS8"/>
      <c r="GT8"/>
      <c r="GU8"/>
      <c r="GV8"/>
      <c r="GW8"/>
      <c r="GX8"/>
      <c r="GY8"/>
      <c r="GZ8"/>
      <c r="HA8"/>
      <c r="HB8"/>
      <c r="HC8"/>
      <c r="HD8"/>
      <c r="HE8"/>
      <c r="HF8"/>
      <c r="HG8"/>
      <c r="HH8"/>
      <c r="HI8"/>
      <c r="HJ8"/>
      <c r="HK8"/>
      <c r="HL8"/>
      <c r="HM8"/>
      <c r="HN8"/>
      <c r="HO8"/>
      <c r="HP8"/>
      <c r="HQ8"/>
      <c r="HR8"/>
      <c r="HS8"/>
      <c r="HT8"/>
      <c r="HU8"/>
      <c r="HV8"/>
      <c r="HW8"/>
      <c r="HX8"/>
      <c r="HY8"/>
      <c r="HZ8"/>
      <c r="IA8"/>
      <c r="IB8"/>
      <c r="IC8"/>
      <c r="ID8"/>
      <c r="IE8"/>
      <c r="IF8"/>
      <c r="IG8"/>
      <c r="IH8"/>
      <c r="II8"/>
      <c r="IJ8"/>
      <c r="IK8"/>
      <c r="IL8"/>
      <c r="IM8"/>
      <c r="IN8"/>
      <c r="IO8"/>
      <c r="IP8"/>
      <c r="IQ8"/>
      <c r="IR8"/>
      <c r="IS8"/>
      <c r="IT8"/>
      <c r="IU8"/>
      <c r="IV8"/>
    </row>
    <row r="9" spans="1:256" s="1" customFormat="1" x14ac:dyDescent="0.25">
      <c r="A9" s="108" t="str">
        <f>Données!$H6</f>
        <v>MUBANGIA Emeraude</v>
      </c>
      <c r="B9" s="349" t="s">
        <v>18</v>
      </c>
      <c r="C9" s="350"/>
      <c r="D9" s="350" t="s">
        <v>115</v>
      </c>
      <c r="E9" s="350" t="s">
        <v>115</v>
      </c>
      <c r="F9" s="350" t="s">
        <v>119</v>
      </c>
      <c r="G9" s="349"/>
      <c r="H9" s="349"/>
      <c r="I9" s="350" t="s">
        <v>24</v>
      </c>
      <c r="J9" s="350" t="s">
        <v>122</v>
      </c>
      <c r="K9" s="350" t="s">
        <v>24</v>
      </c>
      <c r="L9" s="350" t="s">
        <v>117</v>
      </c>
      <c r="M9" s="350" t="s">
        <v>24</v>
      </c>
      <c r="N9" s="349"/>
      <c r="O9" s="349"/>
      <c r="P9" s="350" t="s">
        <v>115</v>
      </c>
      <c r="Q9" s="350" t="s">
        <v>115</v>
      </c>
      <c r="R9" s="350" t="s">
        <v>115</v>
      </c>
      <c r="S9" s="350" t="s">
        <v>24</v>
      </c>
      <c r="T9" s="350"/>
      <c r="U9" s="349" t="s">
        <v>18</v>
      </c>
      <c r="V9" s="349" t="s">
        <v>18</v>
      </c>
      <c r="W9" s="350"/>
      <c r="X9" s="350"/>
      <c r="Y9" s="350" t="s">
        <v>24</v>
      </c>
      <c r="Z9" s="350" t="s">
        <v>24</v>
      </c>
      <c r="AA9" s="350" t="s">
        <v>115</v>
      </c>
      <c r="AB9" s="349"/>
      <c r="AC9" s="349"/>
      <c r="AD9" s="350" t="s">
        <v>115</v>
      </c>
      <c r="AE9" s="350" t="s">
        <v>118</v>
      </c>
      <c r="AF9" s="355"/>
      <c r="AG9"/>
      <c r="AH9"/>
      <c r="AI9" s="391"/>
      <c r="AJ9" s="372"/>
      <c r="AK9" s="358"/>
      <c r="AL9" s="373">
        <f ca="1">VLOOKUP($A9,BJanvier!$A$8:$BC$57,35,FALSE)</f>
        <v>1.0208333333333335</v>
      </c>
      <c r="AM9" s="374">
        <f ca="1">VLOOKUP($A9,BJanvier!$A$8:$BC$57,36,FALSE)</f>
        <v>0</v>
      </c>
      <c r="AN9" s="375">
        <f ca="1">VLOOKUP($A9,BJanvier!$A$8:$BC$57,37,FALSE)</f>
        <v>0.16666666666666696</v>
      </c>
      <c r="AO9" s="358"/>
      <c r="AP9" s="376">
        <f ca="1">VLOOKUP($A9,BJanvier!$A$8:$BC$57,39,FALSE)</f>
        <v>6.9687500000000009</v>
      </c>
      <c r="AQ9" s="377">
        <f ca="1">VLOOKUP($A9,Bilan!$A$8:$BE$57,41,FALSE)</f>
        <v>11.197916666666666</v>
      </c>
      <c r="AR9" s="395"/>
      <c r="AS9" s="166"/>
      <c r="AT9" s="346">
        <f>IFERROR(SUM((VLOOKUP(Janvier!A9,Données!$H$6:$J$53,3,TRUE)/12)*1),"")</f>
        <v>0</v>
      </c>
      <c r="AU9"/>
      <c r="AV9"/>
      <c r="AW9"/>
      <c r="AX9"/>
      <c r="AY9"/>
      <c r="AZ9"/>
      <c r="BA9"/>
      <c r="BB9"/>
      <c r="BC9"/>
      <c r="BD9"/>
      <c r="BE9"/>
      <c r="BF9"/>
      <c r="BG9"/>
      <c r="BH9"/>
      <c r="BI9"/>
      <c r="BJ9"/>
      <c r="BK9"/>
      <c r="BL9"/>
      <c r="BM9"/>
      <c r="BN9"/>
      <c r="BO9"/>
      <c r="BP9"/>
      <c r="BQ9"/>
      <c r="BR9"/>
      <c r="BS9"/>
      <c r="BT9"/>
      <c r="BU9"/>
      <c r="BV9"/>
      <c r="BW9"/>
      <c r="BX9"/>
      <c r="BY9"/>
      <c r="BZ9"/>
      <c r="CA9"/>
      <c r="CB9"/>
      <c r="CC9"/>
      <c r="CD9"/>
      <c r="CE9"/>
      <c r="CF9"/>
      <c r="CG9"/>
      <c r="CH9"/>
      <c r="CI9"/>
      <c r="CJ9"/>
      <c r="CK9"/>
      <c r="CL9"/>
      <c r="CM9"/>
      <c r="CN9"/>
      <c r="CO9"/>
      <c r="CP9"/>
      <c r="CQ9"/>
      <c r="CR9"/>
      <c r="CS9"/>
      <c r="CT9"/>
      <c r="CU9"/>
      <c r="CV9"/>
      <c r="CW9"/>
      <c r="CX9"/>
      <c r="CY9"/>
      <c r="CZ9"/>
      <c r="DA9"/>
      <c r="DB9"/>
      <c r="DC9"/>
      <c r="DD9"/>
      <c r="DE9"/>
      <c r="DF9"/>
      <c r="DG9"/>
      <c r="DH9"/>
      <c r="DI9"/>
      <c r="DJ9"/>
      <c r="DK9"/>
      <c r="DL9"/>
      <c r="DM9"/>
      <c r="DN9"/>
      <c r="DO9"/>
      <c r="DP9"/>
      <c r="DQ9"/>
      <c r="DR9"/>
      <c r="DS9"/>
      <c r="DT9"/>
      <c r="DU9"/>
      <c r="DV9"/>
      <c r="DW9"/>
      <c r="DX9"/>
      <c r="DY9"/>
      <c r="DZ9"/>
      <c r="EA9"/>
      <c r="EB9"/>
      <c r="EC9"/>
      <c r="ED9"/>
      <c r="EE9"/>
      <c r="EF9"/>
      <c r="EG9"/>
      <c r="EH9"/>
      <c r="EI9"/>
      <c r="EJ9"/>
      <c r="EK9"/>
      <c r="EL9"/>
      <c r="EM9"/>
      <c r="EN9"/>
      <c r="EO9"/>
      <c r="EP9"/>
      <c r="EQ9"/>
      <c r="ER9"/>
      <c r="ES9"/>
      <c r="ET9"/>
      <c r="EU9"/>
      <c r="EV9"/>
      <c r="EW9"/>
      <c r="EX9"/>
      <c r="EY9"/>
      <c r="EZ9"/>
      <c r="FA9"/>
      <c r="FB9"/>
      <c r="FC9"/>
      <c r="FD9"/>
      <c r="FE9"/>
      <c r="FF9"/>
      <c r="FG9"/>
      <c r="FH9"/>
      <c r="FI9"/>
      <c r="FJ9"/>
      <c r="FK9"/>
      <c r="FL9"/>
      <c r="FM9"/>
      <c r="FN9"/>
      <c r="FO9"/>
      <c r="FP9"/>
      <c r="FQ9"/>
      <c r="FR9"/>
      <c r="FS9"/>
      <c r="FT9"/>
      <c r="FU9"/>
      <c r="FV9"/>
      <c r="FW9"/>
      <c r="FX9"/>
      <c r="FY9"/>
      <c r="FZ9"/>
      <c r="GA9"/>
      <c r="GB9"/>
      <c r="GC9"/>
      <c r="GD9"/>
      <c r="GE9"/>
      <c r="GF9"/>
      <c r="GG9"/>
      <c r="GH9"/>
      <c r="GI9"/>
      <c r="GJ9"/>
      <c r="GK9"/>
      <c r="GL9"/>
      <c r="GM9"/>
      <c r="GN9"/>
      <c r="GO9"/>
      <c r="GP9"/>
      <c r="GQ9"/>
      <c r="GR9"/>
      <c r="GS9"/>
      <c r="GT9"/>
      <c r="GU9"/>
      <c r="GV9"/>
      <c r="GW9"/>
      <c r="GX9"/>
      <c r="GY9"/>
      <c r="GZ9"/>
      <c r="HA9"/>
      <c r="HB9"/>
      <c r="HC9"/>
      <c r="HD9"/>
      <c r="HE9"/>
      <c r="HF9"/>
      <c r="HG9"/>
      <c r="HH9"/>
      <c r="HI9"/>
      <c r="HJ9"/>
      <c r="HK9"/>
      <c r="HL9"/>
      <c r="HM9"/>
      <c r="HN9"/>
      <c r="HO9"/>
      <c r="HP9"/>
      <c r="HQ9"/>
      <c r="HR9"/>
      <c r="HS9"/>
      <c r="HT9"/>
      <c r="HU9"/>
      <c r="HV9"/>
      <c r="HW9"/>
      <c r="HX9"/>
      <c r="HY9"/>
      <c r="HZ9"/>
      <c r="IA9"/>
      <c r="IB9"/>
      <c r="IC9"/>
      <c r="ID9"/>
      <c r="IE9"/>
      <c r="IF9"/>
      <c r="IG9"/>
      <c r="IH9"/>
      <c r="II9"/>
      <c r="IJ9"/>
      <c r="IK9"/>
      <c r="IL9"/>
      <c r="IM9"/>
      <c r="IN9"/>
      <c r="IO9"/>
      <c r="IP9"/>
      <c r="IQ9"/>
      <c r="IR9"/>
      <c r="IS9"/>
      <c r="IT9"/>
      <c r="IU9"/>
      <c r="IV9"/>
    </row>
    <row r="10" spans="1:256" s="1" customFormat="1" x14ac:dyDescent="0.25">
      <c r="A10" s="109" t="str">
        <f>Données!$H7</f>
        <v>CLAVIER William</v>
      </c>
      <c r="B10" s="349"/>
      <c r="C10" s="350" t="s">
        <v>10</v>
      </c>
      <c r="D10" s="350" t="s">
        <v>10</v>
      </c>
      <c r="E10" s="350" t="s">
        <v>10</v>
      </c>
      <c r="F10" s="350" t="s">
        <v>10</v>
      </c>
      <c r="G10" s="349"/>
      <c r="H10" s="349"/>
      <c r="I10" s="350"/>
      <c r="J10" s="350" t="s">
        <v>115</v>
      </c>
      <c r="K10" s="350" t="s">
        <v>24</v>
      </c>
      <c r="L10" s="350"/>
      <c r="M10" s="350"/>
      <c r="N10" s="349" t="s">
        <v>119</v>
      </c>
      <c r="O10" s="349" t="s">
        <v>18</v>
      </c>
      <c r="P10" s="350"/>
      <c r="Q10" s="350" t="s">
        <v>116</v>
      </c>
      <c r="R10" s="350"/>
      <c r="S10" s="350" t="s">
        <v>115</v>
      </c>
      <c r="T10" s="350" t="s">
        <v>24</v>
      </c>
      <c r="U10" s="349"/>
      <c r="V10" s="349"/>
      <c r="W10" s="350" t="s">
        <v>24</v>
      </c>
      <c r="X10" s="350" t="s">
        <v>115</v>
      </c>
      <c r="Y10" s="350" t="s">
        <v>24</v>
      </c>
      <c r="Z10" s="350" t="s">
        <v>115</v>
      </c>
      <c r="AA10" s="350" t="s">
        <v>115</v>
      </c>
      <c r="AB10" s="349"/>
      <c r="AC10" s="349"/>
      <c r="AD10" s="350" t="s">
        <v>115</v>
      </c>
      <c r="AE10" s="350" t="s">
        <v>122</v>
      </c>
      <c r="AF10" s="355" t="s">
        <v>24</v>
      </c>
      <c r="AG10"/>
      <c r="AH10"/>
      <c r="AI10" s="392"/>
      <c r="AJ10" s="378"/>
      <c r="AK10" s="358"/>
      <c r="AL10" s="379">
        <f ca="1">VLOOKUP($A10,BJanvier!$A$8:$BC$57,35,FALSE)</f>
        <v>0.51041666666666674</v>
      </c>
      <c r="AM10" s="380">
        <f ca="1">VLOOKUP($A10,BJanvier!$A$8:$BC$57,36,FALSE)</f>
        <v>0</v>
      </c>
      <c r="AN10" s="381">
        <f ca="1">VLOOKUP($A10,BJanvier!$A$8:$BC$57,37,FALSE)</f>
        <v>0.14583333333333359</v>
      </c>
      <c r="AO10" s="358"/>
      <c r="AP10" s="382">
        <f ca="1">VLOOKUP($A10,BJanvier!$A$8:$BC$57,39,FALSE)</f>
        <v>5.21875</v>
      </c>
      <c r="AQ10" s="383">
        <f ca="1">VLOOKUP($A10,Bilan!$A$8:$BE$57,41,FALSE)</f>
        <v>11.802083333333334</v>
      </c>
      <c r="AR10" s="395"/>
      <c r="AS10" s="166"/>
      <c r="AT10" s="347">
        <f>IFERROR(SUM((VLOOKUP(Janvier!A10,Données!$H$6:$J$53,3,TRUE)/12)*1),"")</f>
        <v>4.958333333333333</v>
      </c>
      <c r="AU10"/>
      <c r="AV10"/>
      <c r="AW10"/>
      <c r="AX10"/>
      <c r="AY10"/>
      <c r="AZ10"/>
      <c r="BA10"/>
      <c r="BB10"/>
      <c r="BC10"/>
      <c r="BD10"/>
      <c r="BE10"/>
      <c r="BF10"/>
      <c r="BG10"/>
      <c r="BH10"/>
      <c r="BI10"/>
      <c r="BJ10"/>
      <c r="BK10"/>
      <c r="BL10"/>
      <c r="BM10"/>
      <c r="BN10"/>
      <c r="BO10"/>
      <c r="BP10"/>
      <c r="BQ10"/>
      <c r="BR10"/>
      <c r="BS10"/>
      <c r="BT10"/>
      <c r="BU10"/>
      <c r="BV10"/>
      <c r="BW10"/>
      <c r="BX10"/>
      <c r="BY10"/>
      <c r="BZ10"/>
      <c r="CA10"/>
      <c r="CB10"/>
      <c r="CC10"/>
      <c r="CD10"/>
      <c r="CE10"/>
      <c r="CF10"/>
      <c r="CG10"/>
      <c r="CH10"/>
      <c r="CI10"/>
      <c r="CJ10"/>
      <c r="CK10"/>
      <c r="CL10"/>
      <c r="CM10"/>
      <c r="CN10"/>
      <c r="CO10"/>
      <c r="CP10"/>
      <c r="CQ10"/>
      <c r="CR10"/>
      <c r="CS10"/>
      <c r="CT10"/>
      <c r="CU10"/>
      <c r="CV10"/>
      <c r="CW10"/>
      <c r="CX10"/>
      <c r="CY10"/>
      <c r="CZ10"/>
      <c r="DA10"/>
      <c r="DB10"/>
      <c r="DC10"/>
      <c r="DD10"/>
      <c r="DE10"/>
      <c r="DF10"/>
      <c r="DG10"/>
      <c r="DH10"/>
      <c r="DI10"/>
      <c r="DJ10"/>
      <c r="DK10"/>
      <c r="DL10"/>
      <c r="DM10"/>
      <c r="DN10"/>
      <c r="DO10"/>
      <c r="DP10"/>
      <c r="DQ10"/>
      <c r="DR10"/>
      <c r="DS10"/>
      <c r="DT10"/>
      <c r="DU10"/>
      <c r="DV10"/>
      <c r="DW10"/>
      <c r="DX10"/>
      <c r="DY10"/>
      <c r="DZ10"/>
      <c r="EA10"/>
      <c r="EB10"/>
      <c r="EC10"/>
      <c r="ED10"/>
      <c r="EE10"/>
      <c r="EF10"/>
      <c r="EG10"/>
      <c r="EH10"/>
      <c r="EI10"/>
      <c r="EJ10"/>
      <c r="EK10"/>
      <c r="EL10"/>
      <c r="EM10"/>
      <c r="EN10"/>
      <c r="EO10"/>
      <c r="EP10"/>
      <c r="EQ10"/>
      <c r="ER10"/>
      <c r="ES10"/>
      <c r="ET10"/>
      <c r="EU10"/>
      <c r="EV10"/>
      <c r="EW10"/>
      <c r="EX10"/>
      <c r="EY10"/>
      <c r="EZ10"/>
      <c r="FA10"/>
      <c r="FB10"/>
      <c r="FC10"/>
      <c r="FD10"/>
      <c r="FE10"/>
      <c r="FF10"/>
      <c r="FG10"/>
      <c r="FH10"/>
      <c r="FI10"/>
      <c r="FJ10"/>
      <c r="FK10"/>
      <c r="FL10"/>
      <c r="FM10"/>
      <c r="FN10"/>
      <c r="FO10"/>
      <c r="FP10"/>
      <c r="FQ10"/>
      <c r="FR10"/>
      <c r="FS10"/>
      <c r="FT10"/>
      <c r="FU10"/>
      <c r="FV10"/>
      <c r="FW10"/>
      <c r="FX10"/>
      <c r="FY10"/>
      <c r="FZ10"/>
      <c r="GA10"/>
      <c r="GB10"/>
      <c r="GC10"/>
      <c r="GD10"/>
      <c r="GE10"/>
      <c r="GF10"/>
      <c r="GG10"/>
      <c r="GH10"/>
      <c r="GI10"/>
      <c r="GJ10"/>
      <c r="GK10"/>
      <c r="GL10"/>
      <c r="GM10"/>
      <c r="GN10"/>
      <c r="GO10"/>
      <c r="GP10"/>
      <c r="GQ10"/>
      <c r="GR10"/>
      <c r="GS10"/>
      <c r="GT10"/>
      <c r="GU10"/>
      <c r="GV10"/>
      <c r="GW10"/>
      <c r="GX10"/>
      <c r="GY10"/>
      <c r="GZ10"/>
      <c r="HA10"/>
      <c r="HB10"/>
      <c r="HC10"/>
      <c r="HD10"/>
      <c r="HE10"/>
      <c r="HF10"/>
      <c r="HG10"/>
      <c r="HH10"/>
      <c r="HI10"/>
      <c r="HJ10"/>
      <c r="HK10"/>
      <c r="HL10"/>
      <c r="HM10"/>
      <c r="HN10"/>
      <c r="HO10"/>
      <c r="HP10"/>
      <c r="HQ10"/>
      <c r="HR10"/>
      <c r="HS10"/>
      <c r="HT10"/>
      <c r="HU10"/>
      <c r="HV10"/>
      <c r="HW10"/>
      <c r="HX10"/>
      <c r="HY10"/>
      <c r="HZ10"/>
      <c r="IA10"/>
      <c r="IB10"/>
      <c r="IC10"/>
      <c r="ID10"/>
      <c r="IE10"/>
      <c r="IF10"/>
      <c r="IG10"/>
      <c r="IH10"/>
      <c r="II10"/>
      <c r="IJ10"/>
      <c r="IK10"/>
      <c r="IL10"/>
      <c r="IM10"/>
      <c r="IN10"/>
      <c r="IO10"/>
      <c r="IP10"/>
      <c r="IQ10"/>
      <c r="IR10"/>
      <c r="IS10"/>
      <c r="IT10"/>
      <c r="IU10"/>
      <c r="IV10"/>
    </row>
    <row r="11" spans="1:256" s="1" customFormat="1" x14ac:dyDescent="0.25">
      <c r="A11" s="109" t="str">
        <f>Données!$H8</f>
        <v>BOUNGUELA Silvère</v>
      </c>
      <c r="B11" s="349"/>
      <c r="C11" s="350" t="s">
        <v>136</v>
      </c>
      <c r="D11" s="350" t="s">
        <v>136</v>
      </c>
      <c r="E11" s="350" t="s">
        <v>136</v>
      </c>
      <c r="F11" s="350" t="s">
        <v>136</v>
      </c>
      <c r="G11" s="349"/>
      <c r="H11" s="349"/>
      <c r="I11" s="350" t="s">
        <v>136</v>
      </c>
      <c r="J11" s="350" t="s">
        <v>136</v>
      </c>
      <c r="K11" s="350" t="s">
        <v>136</v>
      </c>
      <c r="L11" s="350" t="s">
        <v>136</v>
      </c>
      <c r="M11" s="350" t="s">
        <v>136</v>
      </c>
      <c r="N11" s="349"/>
      <c r="O11" s="349"/>
      <c r="P11" s="350" t="s">
        <v>11</v>
      </c>
      <c r="Q11" s="350"/>
      <c r="R11" s="350" t="s">
        <v>24</v>
      </c>
      <c r="S11" s="350"/>
      <c r="T11" s="350"/>
      <c r="U11" s="349" t="s">
        <v>119</v>
      </c>
      <c r="V11" s="349" t="s">
        <v>119</v>
      </c>
      <c r="W11" s="350"/>
      <c r="X11" s="350" t="s">
        <v>122</v>
      </c>
      <c r="Y11" s="350"/>
      <c r="Z11" s="350" t="s">
        <v>115</v>
      </c>
      <c r="AA11" s="350" t="s">
        <v>24</v>
      </c>
      <c r="AB11" s="349"/>
      <c r="AC11" s="349"/>
      <c r="AD11" s="350" t="s">
        <v>24</v>
      </c>
      <c r="AE11" s="350" t="s">
        <v>117</v>
      </c>
      <c r="AF11" s="355" t="s">
        <v>115</v>
      </c>
      <c r="AG11"/>
      <c r="AH11"/>
      <c r="AI11" s="392"/>
      <c r="AJ11" s="378"/>
      <c r="AK11" s="358"/>
      <c r="AL11" s="379">
        <f ca="1">VLOOKUP($A11,BJanvier!$A$8:$BC$57,35,FALSE)</f>
        <v>0.45833333333333331</v>
      </c>
      <c r="AM11" s="380">
        <f ca="1">VLOOKUP($A11,BJanvier!$A$8:$BC$57,36,FALSE)</f>
        <v>2.083333333333337E-2</v>
      </c>
      <c r="AN11" s="381">
        <f ca="1">VLOOKUP($A11,BJanvier!$A$8:$BC$57,37,FALSE)</f>
        <v>0.10416666666666685</v>
      </c>
      <c r="AO11" s="358"/>
      <c r="AP11" s="382">
        <f ca="1">VLOOKUP($A11,BJanvier!$A$8:$BC$57,39,FALSE)</f>
        <v>3.6041666666666665</v>
      </c>
      <c r="AQ11" s="383">
        <f ca="1">VLOOKUP($A11,Bilan!$A$8:$BE$57,41,FALSE)</f>
        <v>10.583333333333332</v>
      </c>
      <c r="AR11" s="395"/>
      <c r="AS11" s="166"/>
      <c r="AT11" s="347" t="str">
        <f>IFERROR(SUM((VLOOKUP(Janvier!A11,Données!$H$6:$J$53,3,TRUE)/12)*1),"")</f>
        <v/>
      </c>
      <c r="AU11"/>
      <c r="AV11"/>
      <c r="AW11"/>
      <c r="AX11"/>
      <c r="AY11"/>
      <c r="AZ11"/>
      <c r="BA11"/>
      <c r="BB11"/>
      <c r="BC11"/>
      <c r="BD11"/>
      <c r="BE11"/>
      <c r="BF11"/>
      <c r="BG11"/>
      <c r="BH11"/>
      <c r="BI11"/>
      <c r="BJ11"/>
      <c r="BK11"/>
      <c r="BL11"/>
      <c r="BM11"/>
      <c r="BN11"/>
      <c r="BO11"/>
      <c r="BP11"/>
      <c r="BQ11"/>
      <c r="BR11"/>
      <c r="BS11"/>
      <c r="BT11"/>
      <c r="BU11"/>
      <c r="BV11"/>
      <c r="BW11"/>
      <c r="BX11"/>
      <c r="BY11"/>
      <c r="BZ11"/>
      <c r="CA11"/>
      <c r="CB11"/>
      <c r="CC11"/>
      <c r="CD11"/>
      <c r="CE11"/>
      <c r="CF11"/>
      <c r="CG11"/>
      <c r="CH11"/>
      <c r="CI11"/>
      <c r="CJ11"/>
      <c r="CK11"/>
      <c r="CL11"/>
      <c r="CM11"/>
      <c r="CN11"/>
      <c r="CO11"/>
      <c r="CP11"/>
      <c r="CQ11"/>
      <c r="CR11"/>
      <c r="CS11"/>
      <c r="CT11"/>
      <c r="CU11"/>
      <c r="CV11"/>
      <c r="CW11"/>
      <c r="CX11"/>
      <c r="CY11"/>
      <c r="CZ11"/>
      <c r="DA11"/>
      <c r="DB11"/>
      <c r="DC11"/>
      <c r="DD11"/>
      <c r="DE11"/>
      <c r="DF11"/>
      <c r="DG11"/>
      <c r="DH11"/>
      <c r="DI11"/>
      <c r="DJ11"/>
      <c r="DK11"/>
      <c r="DL11"/>
      <c r="DM11"/>
      <c r="DN11"/>
      <c r="DO11"/>
      <c r="DP11"/>
      <c r="DQ11"/>
      <c r="DR11"/>
      <c r="DS11"/>
      <c r="DT11"/>
      <c r="DU11"/>
      <c r="DV11"/>
      <c r="DW11"/>
      <c r="DX11"/>
      <c r="DY11"/>
      <c r="DZ11"/>
      <c r="EA11"/>
      <c r="EB11"/>
      <c r="EC11"/>
      <c r="ED11"/>
      <c r="EE11"/>
      <c r="EF11"/>
      <c r="EG11"/>
      <c r="EH11"/>
      <c r="EI11"/>
      <c r="EJ11"/>
      <c r="EK11"/>
      <c r="EL11"/>
      <c r="EM11"/>
      <c r="EN11"/>
      <c r="EO11"/>
      <c r="EP11"/>
      <c r="EQ11"/>
      <c r="ER11"/>
      <c r="ES11"/>
      <c r="ET11"/>
      <c r="EU11"/>
      <c r="EV11"/>
      <c r="EW11"/>
      <c r="EX11"/>
      <c r="EY11"/>
      <c r="EZ11"/>
      <c r="FA11"/>
      <c r="FB11"/>
      <c r="FC11"/>
      <c r="FD11"/>
      <c r="FE11"/>
      <c r="FF11"/>
      <c r="FG11"/>
      <c r="FH11"/>
      <c r="FI11"/>
      <c r="FJ11"/>
      <c r="FK11"/>
      <c r="FL11"/>
      <c r="FM11"/>
      <c r="FN11"/>
      <c r="FO11"/>
      <c r="FP11"/>
      <c r="FQ11"/>
      <c r="FR11"/>
      <c r="FS11"/>
      <c r="FT11"/>
      <c r="FU11"/>
      <c r="FV11"/>
      <c r="FW11"/>
      <c r="FX11"/>
      <c r="FY11"/>
      <c r="FZ11"/>
      <c r="GA11"/>
      <c r="GB11"/>
      <c r="GC11"/>
      <c r="GD11"/>
      <c r="GE11"/>
      <c r="GF11"/>
      <c r="GG11"/>
      <c r="GH11"/>
      <c r="GI11"/>
      <c r="GJ11"/>
      <c r="GK11"/>
      <c r="GL11"/>
      <c r="GM11"/>
      <c r="GN11"/>
      <c r="GO11"/>
      <c r="GP11"/>
      <c r="GQ11"/>
      <c r="GR11"/>
      <c r="GS11"/>
      <c r="GT11"/>
      <c r="GU11"/>
      <c r="GV11"/>
      <c r="GW11"/>
      <c r="GX11"/>
      <c r="GY11"/>
      <c r="GZ11"/>
      <c r="HA11"/>
      <c r="HB11"/>
      <c r="HC11"/>
      <c r="HD11"/>
      <c r="HE11"/>
      <c r="HF11"/>
      <c r="HG11"/>
      <c r="HH11"/>
      <c r="HI11"/>
      <c r="HJ11"/>
      <c r="HK11"/>
      <c r="HL11"/>
      <c r="HM11"/>
      <c r="HN11"/>
      <c r="HO11"/>
      <c r="HP11"/>
      <c r="HQ11"/>
      <c r="HR11"/>
      <c r="HS11"/>
      <c r="HT11"/>
      <c r="HU11"/>
      <c r="HV11"/>
      <c r="HW11"/>
      <c r="HX11"/>
      <c r="HY11"/>
      <c r="HZ11"/>
      <c r="IA11"/>
      <c r="IB11"/>
      <c r="IC11"/>
      <c r="ID11"/>
      <c r="IE11"/>
      <c r="IF11"/>
      <c r="IG11"/>
      <c r="IH11"/>
      <c r="II11"/>
      <c r="IJ11"/>
      <c r="IK11"/>
      <c r="IL11"/>
      <c r="IM11"/>
      <c r="IN11"/>
      <c r="IO11"/>
      <c r="IP11"/>
      <c r="IQ11"/>
      <c r="IR11"/>
      <c r="IS11"/>
      <c r="IT11"/>
      <c r="IU11"/>
      <c r="IV11"/>
    </row>
    <row r="12" spans="1:256" s="1" customFormat="1" x14ac:dyDescent="0.25">
      <c r="A12" s="109" t="str">
        <f>Données!$H9</f>
        <v>RIBEIRO Christelle</v>
      </c>
      <c r="B12" s="349"/>
      <c r="C12" s="350" t="s">
        <v>115</v>
      </c>
      <c r="D12" s="350" t="s">
        <v>24</v>
      </c>
      <c r="E12" s="350" t="s">
        <v>24</v>
      </c>
      <c r="F12" s="350" t="s">
        <v>18</v>
      </c>
      <c r="G12" s="349"/>
      <c r="H12" s="349"/>
      <c r="I12" s="350" t="s">
        <v>115</v>
      </c>
      <c r="J12" s="350" t="s">
        <v>122</v>
      </c>
      <c r="K12" s="350"/>
      <c r="L12" s="350"/>
      <c r="M12" s="350" t="s">
        <v>115</v>
      </c>
      <c r="N12" s="349" t="s">
        <v>18</v>
      </c>
      <c r="O12" s="349" t="s">
        <v>119</v>
      </c>
      <c r="P12" s="350"/>
      <c r="Q12" s="350"/>
      <c r="R12" s="350" t="s">
        <v>115</v>
      </c>
      <c r="S12" s="350" t="s">
        <v>115</v>
      </c>
      <c r="T12" s="350" t="s">
        <v>115</v>
      </c>
      <c r="U12" s="349"/>
      <c r="V12" s="349"/>
      <c r="W12" s="350" t="s">
        <v>10</v>
      </c>
      <c r="X12" s="350" t="s">
        <v>10</v>
      </c>
      <c r="Y12" s="350" t="s">
        <v>10</v>
      </c>
      <c r="Z12" s="350"/>
      <c r="AA12" s="350"/>
      <c r="AB12" s="349" t="s">
        <v>18</v>
      </c>
      <c r="AC12" s="349" t="s">
        <v>18</v>
      </c>
      <c r="AD12" s="350"/>
      <c r="AE12" s="350" t="s">
        <v>115</v>
      </c>
      <c r="AF12" s="355"/>
      <c r="AG12"/>
      <c r="AH12"/>
      <c r="AI12" s="392"/>
      <c r="AJ12" s="378"/>
      <c r="AK12" s="358"/>
      <c r="AL12" s="379">
        <f ca="1">VLOOKUP($A12,BJanvier!$A$8:$BC$57,35,FALSE)</f>
        <v>0.96875</v>
      </c>
      <c r="AM12" s="380">
        <f ca="1">VLOOKUP($A12,BJanvier!$A$8:$BC$57,36,FALSE)</f>
        <v>2.083333333333337E-2</v>
      </c>
      <c r="AN12" s="381">
        <f ca="1">VLOOKUP($A12,BJanvier!$A$8:$BC$57,37,FALSE)</f>
        <v>6.2500000000000111E-2</v>
      </c>
      <c r="AO12" s="358"/>
      <c r="AP12" s="382">
        <f ca="1">VLOOKUP($A12,BJanvier!$A$8:$BC$57,39,FALSE)</f>
        <v>5.8125</v>
      </c>
      <c r="AQ12" s="383">
        <f ca="1">VLOOKUP($A12,Bilan!$A$8:$BE$57,41,FALSE)</f>
        <v>11.270833333333332</v>
      </c>
      <c r="AR12" s="395"/>
      <c r="AS12" s="166"/>
      <c r="AT12" s="347">
        <f>IFERROR(SUM((VLOOKUP(Janvier!A12,Données!$H$6:$J$53,3,TRUE)/12)*1),"")</f>
        <v>0</v>
      </c>
      <c r="AU12"/>
      <c r="AV12"/>
      <c r="AW12"/>
      <c r="AX12"/>
      <c r="AY12"/>
      <c r="AZ12"/>
      <c r="BA12"/>
      <c r="BB12"/>
      <c r="BC12"/>
      <c r="BD12"/>
      <c r="BE12"/>
      <c r="BF12"/>
      <c r="BG12"/>
      <c r="BH12"/>
      <c r="BI12"/>
      <c r="BJ12"/>
      <c r="BK12"/>
      <c r="BL12"/>
      <c r="BM12"/>
      <c r="BN12"/>
      <c r="BO12"/>
      <c r="BP12"/>
      <c r="BQ12"/>
      <c r="BR12"/>
      <c r="BS12"/>
      <c r="BT12"/>
      <c r="BU12"/>
      <c r="BV12"/>
      <c r="BW12"/>
      <c r="BX12"/>
      <c r="BY12"/>
      <c r="BZ12"/>
      <c r="CA12"/>
      <c r="CB12"/>
      <c r="CC12"/>
      <c r="CD12"/>
      <c r="CE12"/>
      <c r="CF12"/>
      <c r="CG12"/>
      <c r="CH12"/>
      <c r="CI12"/>
      <c r="CJ12"/>
      <c r="CK12"/>
      <c r="CL12"/>
      <c r="CM12"/>
      <c r="CN12"/>
      <c r="CO12"/>
      <c r="CP12"/>
      <c r="CQ12"/>
      <c r="CR12"/>
      <c r="CS12"/>
      <c r="CT12"/>
      <c r="CU12"/>
      <c r="CV12"/>
      <c r="CW12"/>
      <c r="CX12"/>
      <c r="CY12"/>
      <c r="CZ12"/>
      <c r="DA12"/>
      <c r="DB12"/>
      <c r="DC12"/>
      <c r="DD12"/>
      <c r="DE12"/>
      <c r="DF12"/>
      <c r="DG12"/>
      <c r="DH12"/>
      <c r="DI12"/>
      <c r="DJ12"/>
      <c r="DK12"/>
      <c r="DL12"/>
      <c r="DM12"/>
      <c r="DN12"/>
      <c r="DO12"/>
      <c r="DP12"/>
      <c r="DQ12"/>
      <c r="DR12"/>
      <c r="DS12"/>
      <c r="DT12"/>
      <c r="DU12"/>
      <c r="DV12"/>
      <c r="DW12"/>
      <c r="DX12"/>
      <c r="DY12"/>
      <c r="DZ12"/>
      <c r="EA12"/>
      <c r="EB12"/>
      <c r="EC12"/>
      <c r="ED12"/>
      <c r="EE12"/>
      <c r="EF12"/>
      <c r="EG12"/>
      <c r="EH12"/>
      <c r="EI12"/>
      <c r="EJ12"/>
      <c r="EK12"/>
      <c r="EL12"/>
      <c r="EM12"/>
      <c r="EN12"/>
      <c r="EO12"/>
      <c r="EP12"/>
      <c r="EQ12"/>
      <c r="ER12"/>
      <c r="ES12"/>
      <c r="ET12"/>
      <c r="EU12"/>
      <c r="EV12"/>
      <c r="EW12"/>
      <c r="EX12"/>
      <c r="EY12"/>
      <c r="EZ12"/>
      <c r="FA12"/>
      <c r="FB12"/>
      <c r="FC12"/>
      <c r="FD12"/>
      <c r="FE12"/>
      <c r="FF12"/>
      <c r="FG12"/>
      <c r="FH12"/>
      <c r="FI12"/>
      <c r="FJ12"/>
      <c r="FK12"/>
      <c r="FL12"/>
      <c r="FM12"/>
      <c r="FN12"/>
      <c r="FO12"/>
      <c r="FP12"/>
      <c r="FQ12"/>
      <c r="FR12"/>
      <c r="FS12"/>
      <c r="FT12"/>
      <c r="FU12"/>
      <c r="FV12"/>
      <c r="FW12"/>
      <c r="FX12"/>
      <c r="FY12"/>
      <c r="FZ12"/>
      <c r="GA12"/>
      <c r="GB12"/>
      <c r="GC12"/>
      <c r="GD12"/>
      <c r="GE12"/>
      <c r="GF12"/>
      <c r="GG12"/>
      <c r="GH12"/>
      <c r="GI12"/>
      <c r="GJ12"/>
      <c r="GK12"/>
      <c r="GL12"/>
      <c r="GM12"/>
      <c r="GN12"/>
      <c r="GO12"/>
      <c r="GP12"/>
      <c r="GQ12"/>
      <c r="GR12"/>
      <c r="GS12"/>
      <c r="GT12"/>
      <c r="GU12"/>
      <c r="GV12"/>
      <c r="GW12"/>
      <c r="GX12"/>
      <c r="GY12"/>
      <c r="GZ12"/>
      <c r="HA12"/>
      <c r="HB12"/>
      <c r="HC12"/>
      <c r="HD12"/>
      <c r="HE12"/>
      <c r="HF12"/>
      <c r="HG12"/>
      <c r="HH12"/>
      <c r="HI12"/>
      <c r="HJ12"/>
      <c r="HK12"/>
      <c r="HL12"/>
      <c r="HM12"/>
      <c r="HN12"/>
      <c r="HO12"/>
      <c r="HP12"/>
      <c r="HQ12"/>
      <c r="HR12"/>
      <c r="HS12"/>
      <c r="HT12"/>
      <c r="HU12"/>
      <c r="HV12"/>
      <c r="HW12"/>
      <c r="HX12"/>
      <c r="HY12"/>
      <c r="HZ12"/>
      <c r="IA12"/>
      <c r="IB12"/>
      <c r="IC12"/>
      <c r="ID12"/>
      <c r="IE12"/>
      <c r="IF12"/>
      <c r="IG12"/>
      <c r="IH12"/>
      <c r="II12"/>
      <c r="IJ12"/>
      <c r="IK12"/>
      <c r="IL12"/>
      <c r="IM12"/>
      <c r="IN12"/>
      <c r="IO12"/>
      <c r="IP12"/>
      <c r="IQ12"/>
      <c r="IR12"/>
      <c r="IS12"/>
      <c r="IT12"/>
      <c r="IU12"/>
      <c r="IV12"/>
    </row>
    <row r="13" spans="1:256" s="1" customFormat="1" x14ac:dyDescent="0.25">
      <c r="A13" s="109" t="str">
        <f>Données!$H10</f>
        <v>LE HIR Sébastien</v>
      </c>
      <c r="B13" s="349" t="s">
        <v>15</v>
      </c>
      <c r="C13" s="350" t="s">
        <v>15</v>
      </c>
      <c r="D13" s="350" t="s">
        <v>15</v>
      </c>
      <c r="E13" s="350" t="s">
        <v>15</v>
      </c>
      <c r="F13" s="350"/>
      <c r="G13" s="349" t="s">
        <v>18</v>
      </c>
      <c r="H13" s="349" t="s">
        <v>18</v>
      </c>
      <c r="I13" s="350"/>
      <c r="J13" s="350"/>
      <c r="K13" s="350" t="s">
        <v>115</v>
      </c>
      <c r="L13" s="350" t="s">
        <v>24</v>
      </c>
      <c r="M13" s="350" t="s">
        <v>24</v>
      </c>
      <c r="N13" s="349"/>
      <c r="O13" s="349"/>
      <c r="P13" s="350" t="s">
        <v>24</v>
      </c>
      <c r="Q13" s="350" t="s">
        <v>24</v>
      </c>
      <c r="R13" s="350"/>
      <c r="S13" s="350" t="s">
        <v>10</v>
      </c>
      <c r="T13" s="350" t="s">
        <v>10</v>
      </c>
      <c r="U13" s="349"/>
      <c r="V13" s="349"/>
      <c r="W13" s="350" t="s">
        <v>10</v>
      </c>
      <c r="X13" s="350" t="s">
        <v>10</v>
      </c>
      <c r="Y13" s="350" t="s">
        <v>10</v>
      </c>
      <c r="Z13" s="350" t="s">
        <v>10</v>
      </c>
      <c r="AA13" s="350" t="s">
        <v>10</v>
      </c>
      <c r="AB13" s="349"/>
      <c r="AC13" s="349"/>
      <c r="AD13" s="350" t="s">
        <v>24</v>
      </c>
      <c r="AE13" s="350" t="s">
        <v>122</v>
      </c>
      <c r="AF13" s="355" t="s">
        <v>116</v>
      </c>
      <c r="AG13"/>
      <c r="AH13"/>
      <c r="AI13" s="392"/>
      <c r="AJ13" s="378"/>
      <c r="AK13" s="358"/>
      <c r="AL13" s="379">
        <f ca="1">VLOOKUP($A13,BJanvier!$A$8:$BC$57,35,FALSE)</f>
        <v>0.51041666666666674</v>
      </c>
      <c r="AM13" s="380">
        <f ca="1">VLOOKUP($A13,BJanvier!$A$8:$BC$57,36,FALSE)</f>
        <v>0</v>
      </c>
      <c r="AN13" s="381">
        <f ca="1">VLOOKUP($A13,BJanvier!$A$8:$BC$57,37,FALSE)</f>
        <v>0.12500000000000022</v>
      </c>
      <c r="AO13" s="358"/>
      <c r="AP13" s="382">
        <f ca="1">VLOOKUP($A13,BJanvier!$A$8:$BC$57,39,FALSE)</f>
        <v>4.9375</v>
      </c>
      <c r="AQ13" s="383">
        <f ca="1">VLOOKUP($A13,Bilan!$A$8:$BE$57,41,FALSE)</f>
        <v>11.354166666666668</v>
      </c>
      <c r="AR13" s="395"/>
      <c r="AS13" s="166"/>
      <c r="AT13" s="347">
        <f>IFERROR(SUM((VLOOKUP(Janvier!A13,Données!$H$6:$J$53,3,TRUE)/12)*1),"")</f>
        <v>4.958333333333333</v>
      </c>
      <c r="AU13"/>
      <c r="AV13"/>
      <c r="AW13"/>
      <c r="AX13"/>
      <c r="AY13"/>
      <c r="AZ13"/>
      <c r="BA13"/>
      <c r="BB13"/>
      <c r="BC13"/>
      <c r="BD13"/>
      <c r="BE13"/>
      <c r="BF13"/>
      <c r="BG13"/>
      <c r="BH13"/>
      <c r="BI13"/>
      <c r="BJ13"/>
      <c r="BK13"/>
      <c r="BL13"/>
      <c r="BM13"/>
      <c r="BN13"/>
      <c r="BO13"/>
      <c r="BP13"/>
      <c r="BQ13"/>
      <c r="BR13"/>
      <c r="BS13"/>
      <c r="BT13"/>
      <c r="BU13"/>
      <c r="BV13"/>
      <c r="BW13"/>
      <c r="BX13"/>
      <c r="BY13"/>
      <c r="BZ13"/>
      <c r="CA13"/>
      <c r="CB13"/>
      <c r="CC13"/>
      <c r="CD13"/>
      <c r="CE13"/>
      <c r="CF13"/>
      <c r="CG13"/>
      <c r="CH13"/>
      <c r="CI13"/>
      <c r="CJ13"/>
      <c r="CK13"/>
      <c r="CL13"/>
      <c r="CM13"/>
      <c r="CN13"/>
      <c r="CO13"/>
      <c r="CP13"/>
      <c r="CQ13"/>
      <c r="CR13"/>
      <c r="CS13"/>
      <c r="CT13"/>
      <c r="CU13"/>
      <c r="CV13"/>
      <c r="CW13"/>
      <c r="CX13"/>
      <c r="CY13"/>
      <c r="CZ13"/>
      <c r="DA13"/>
      <c r="DB13"/>
      <c r="DC13"/>
      <c r="DD13"/>
      <c r="DE13"/>
      <c r="DF13"/>
      <c r="DG13"/>
      <c r="DH13"/>
      <c r="DI13"/>
      <c r="DJ13"/>
      <c r="DK13"/>
      <c r="DL13"/>
      <c r="DM13"/>
      <c r="DN13"/>
      <c r="DO13"/>
      <c r="DP13"/>
      <c r="DQ13"/>
      <c r="DR13"/>
      <c r="DS13"/>
      <c r="DT13"/>
      <c r="DU13"/>
      <c r="DV13"/>
      <c r="DW13"/>
      <c r="DX13"/>
      <c r="DY13"/>
      <c r="DZ13"/>
      <c r="EA13"/>
      <c r="EB13"/>
      <c r="EC13"/>
      <c r="ED13"/>
      <c r="EE13"/>
      <c r="EF13"/>
      <c r="EG13"/>
      <c r="EH13"/>
      <c r="EI13"/>
      <c r="EJ13"/>
      <c r="EK13"/>
      <c r="EL13"/>
      <c r="EM13"/>
      <c r="EN13"/>
      <c r="EO13"/>
      <c r="EP13"/>
      <c r="EQ13"/>
      <c r="ER13"/>
      <c r="ES13"/>
      <c r="ET13"/>
      <c r="EU13"/>
      <c r="EV13"/>
      <c r="EW13"/>
      <c r="EX13"/>
      <c r="EY13"/>
      <c r="EZ13"/>
      <c r="FA13"/>
      <c r="FB13"/>
      <c r="FC13"/>
      <c r="FD13"/>
      <c r="FE13"/>
      <c r="FF13"/>
      <c r="FG13"/>
      <c r="FH13"/>
      <c r="FI13"/>
      <c r="FJ13"/>
      <c r="FK13"/>
      <c r="FL13"/>
      <c r="FM13"/>
      <c r="FN13"/>
      <c r="FO13"/>
      <c r="FP13"/>
      <c r="FQ13"/>
      <c r="FR13"/>
      <c r="FS13"/>
      <c r="FT13"/>
      <c r="FU13"/>
      <c r="FV13"/>
      <c r="FW13"/>
      <c r="FX13"/>
      <c r="FY13"/>
      <c r="FZ13"/>
      <c r="GA13"/>
      <c r="GB13"/>
      <c r="GC13"/>
      <c r="GD13"/>
      <c r="GE13"/>
      <c r="GF13"/>
      <c r="GG13"/>
      <c r="GH13"/>
      <c r="GI13"/>
      <c r="GJ13"/>
      <c r="GK13"/>
      <c r="GL13"/>
      <c r="GM13"/>
      <c r="GN13"/>
      <c r="GO13"/>
      <c r="GP13"/>
      <c r="GQ13"/>
      <c r="GR13"/>
      <c r="GS13"/>
      <c r="GT13"/>
      <c r="GU13"/>
      <c r="GV13"/>
      <c r="GW13"/>
      <c r="GX13"/>
      <c r="GY13"/>
      <c r="GZ13"/>
      <c r="HA13"/>
      <c r="HB13"/>
      <c r="HC13"/>
      <c r="HD13"/>
      <c r="HE13"/>
      <c r="HF13"/>
      <c r="HG13"/>
      <c r="HH13"/>
      <c r="HI13"/>
      <c r="HJ13"/>
      <c r="HK13"/>
      <c r="HL13"/>
      <c r="HM13"/>
      <c r="HN13"/>
      <c r="HO13"/>
      <c r="HP13"/>
      <c r="HQ13"/>
      <c r="HR13"/>
      <c r="HS13"/>
      <c r="HT13"/>
      <c r="HU13"/>
      <c r="HV13"/>
      <c r="HW13"/>
      <c r="HX13"/>
      <c r="HY13"/>
      <c r="HZ13"/>
      <c r="IA13"/>
      <c r="IB13"/>
      <c r="IC13"/>
      <c r="ID13"/>
      <c r="IE13"/>
      <c r="IF13"/>
      <c r="IG13"/>
      <c r="IH13"/>
      <c r="II13"/>
      <c r="IJ13"/>
      <c r="IK13"/>
      <c r="IL13"/>
      <c r="IM13"/>
      <c r="IN13"/>
      <c r="IO13"/>
      <c r="IP13"/>
      <c r="IQ13"/>
      <c r="IR13"/>
      <c r="IS13"/>
      <c r="IT13"/>
      <c r="IU13"/>
      <c r="IV13"/>
    </row>
    <row r="14" spans="1:256" s="1" customFormat="1" x14ac:dyDescent="0.25">
      <c r="A14" s="109" t="str">
        <f>Données!$H11</f>
        <v>BUISSON Vincent</v>
      </c>
      <c r="B14" s="349"/>
      <c r="C14" s="350" t="s">
        <v>10</v>
      </c>
      <c r="D14" s="350" t="s">
        <v>24</v>
      </c>
      <c r="E14" s="350" t="s">
        <v>24</v>
      </c>
      <c r="F14" s="350"/>
      <c r="G14" s="349" t="s">
        <v>119</v>
      </c>
      <c r="H14" s="349" t="s">
        <v>119</v>
      </c>
      <c r="I14" s="350"/>
      <c r="J14" s="350"/>
      <c r="K14" s="350" t="s">
        <v>10</v>
      </c>
      <c r="L14" s="350" t="s">
        <v>10</v>
      </c>
      <c r="M14" s="350" t="s">
        <v>10</v>
      </c>
      <c r="N14" s="349"/>
      <c r="O14" s="349"/>
      <c r="P14" s="350" t="s">
        <v>115</v>
      </c>
      <c r="Q14" s="350" t="s">
        <v>122</v>
      </c>
      <c r="R14" s="350" t="s">
        <v>24</v>
      </c>
      <c r="S14" s="350" t="s">
        <v>54</v>
      </c>
      <c r="T14" s="350" t="s">
        <v>115</v>
      </c>
      <c r="U14" s="349"/>
      <c r="V14" s="349"/>
      <c r="W14" s="350" t="s">
        <v>115</v>
      </c>
      <c r="X14" s="350" t="s">
        <v>115</v>
      </c>
      <c r="Y14" s="350" t="s">
        <v>115</v>
      </c>
      <c r="Z14" s="350"/>
      <c r="AA14" s="350"/>
      <c r="AB14" s="349" t="s">
        <v>119</v>
      </c>
      <c r="AC14" s="349" t="s">
        <v>119</v>
      </c>
      <c r="AD14" s="350"/>
      <c r="AE14" s="350" t="s">
        <v>118</v>
      </c>
      <c r="AF14" s="355" t="s">
        <v>24</v>
      </c>
      <c r="AG14"/>
      <c r="AH14"/>
      <c r="AI14" s="392"/>
      <c r="AJ14" s="378"/>
      <c r="AK14" s="358"/>
      <c r="AL14" s="379">
        <f ca="1">VLOOKUP($A14,BJanvier!$A$8:$BC$57,35,FALSE)</f>
        <v>0.91666666666666663</v>
      </c>
      <c r="AM14" s="380">
        <f ca="1">VLOOKUP($A14,BJanvier!$A$8:$BC$57,36,FALSE)</f>
        <v>4.1666666666666741E-2</v>
      </c>
      <c r="AN14" s="381">
        <f ca="1">VLOOKUP($A14,BJanvier!$A$8:$BC$57,37,FALSE)</f>
        <v>0.14583333333333359</v>
      </c>
      <c r="AO14" s="358"/>
      <c r="AP14" s="382">
        <f ca="1">VLOOKUP($A14,BJanvier!$A$8:$BC$57,39,FALSE)</f>
        <v>5.625</v>
      </c>
      <c r="AQ14" s="383">
        <f ca="1">VLOOKUP($A14,Bilan!$A$8:$BE$57,41,FALSE)</f>
        <v>10.875</v>
      </c>
      <c r="AR14" s="395"/>
      <c r="AS14" s="166"/>
      <c r="AT14" s="347" t="str">
        <f>IFERROR(SUM((VLOOKUP(Janvier!A14,Données!$H$6:$J$53,3,TRUE)/12)*1),"")</f>
        <v/>
      </c>
      <c r="AU14"/>
      <c r="AV14"/>
      <c r="AW14"/>
      <c r="AX14"/>
      <c r="AY14"/>
      <c r="AZ14"/>
      <c r="BA14"/>
      <c r="BB14"/>
      <c r="BC14"/>
      <c r="BD14"/>
      <c r="BE14"/>
      <c r="BF14"/>
      <c r="BG14"/>
      <c r="BH14"/>
      <c r="BI14"/>
      <c r="BJ14"/>
      <c r="BK14"/>
      <c r="BL14"/>
      <c r="BM14"/>
      <c r="BN14"/>
      <c r="BO14"/>
      <c r="BP14"/>
      <c r="BQ14"/>
      <c r="BR14"/>
      <c r="BS14"/>
      <c r="BT14"/>
      <c r="BU14"/>
      <c r="BV14"/>
      <c r="BW14"/>
      <c r="BX14"/>
      <c r="BY14"/>
      <c r="BZ14"/>
      <c r="CA14"/>
      <c r="CB14"/>
      <c r="CC14"/>
      <c r="CD14"/>
      <c r="CE14"/>
      <c r="CF14"/>
      <c r="CG14"/>
      <c r="CH14"/>
      <c r="CI14"/>
      <c r="CJ14"/>
      <c r="CK14"/>
      <c r="CL14"/>
      <c r="CM14"/>
      <c r="CN14"/>
      <c r="CO14"/>
      <c r="CP14"/>
      <c r="CQ14"/>
      <c r="CR14"/>
      <c r="CS14"/>
      <c r="CT14"/>
      <c r="CU14"/>
      <c r="CV14"/>
      <c r="CW14"/>
      <c r="CX14"/>
      <c r="CY14"/>
      <c r="CZ14"/>
      <c r="DA14"/>
      <c r="DB14"/>
      <c r="DC14"/>
      <c r="DD14"/>
      <c r="DE14"/>
      <c r="DF14"/>
      <c r="DG14"/>
      <c r="DH14"/>
      <c r="DI14"/>
      <c r="DJ14"/>
      <c r="DK14"/>
      <c r="DL14"/>
      <c r="DM14"/>
      <c r="DN14"/>
      <c r="DO14"/>
      <c r="DP14"/>
      <c r="DQ14"/>
      <c r="DR14"/>
      <c r="DS14"/>
      <c r="DT14"/>
      <c r="DU14"/>
      <c r="DV14"/>
      <c r="DW14"/>
      <c r="DX14"/>
      <c r="DY14"/>
      <c r="DZ14"/>
      <c r="EA14"/>
      <c r="EB14"/>
      <c r="EC14"/>
      <c r="ED14"/>
      <c r="EE14"/>
      <c r="EF14"/>
      <c r="EG14"/>
      <c r="EH14"/>
      <c r="EI14"/>
      <c r="EJ14"/>
      <c r="EK14"/>
      <c r="EL14"/>
      <c r="EM14"/>
      <c r="EN14"/>
      <c r="EO14"/>
      <c r="EP14"/>
      <c r="EQ14"/>
      <c r="ER14"/>
      <c r="ES14"/>
      <c r="ET14"/>
      <c r="EU14"/>
      <c r="EV14"/>
      <c r="EW14"/>
      <c r="EX14"/>
      <c r="EY14"/>
      <c r="EZ14"/>
      <c r="FA14"/>
      <c r="FB14"/>
      <c r="FC14"/>
      <c r="FD14"/>
      <c r="FE14"/>
      <c r="FF14"/>
      <c r="FG14"/>
      <c r="FH14"/>
      <c r="FI14"/>
      <c r="FJ14"/>
      <c r="FK14"/>
      <c r="FL14"/>
      <c r="FM14"/>
      <c r="FN14"/>
      <c r="FO14"/>
      <c r="FP14"/>
      <c r="FQ14"/>
      <c r="FR14"/>
      <c r="FS14"/>
      <c r="FT14"/>
      <c r="FU14"/>
      <c r="FV14"/>
      <c r="FW14"/>
      <c r="FX14"/>
      <c r="FY14"/>
      <c r="FZ14"/>
      <c r="GA14"/>
      <c r="GB14"/>
      <c r="GC14"/>
      <c r="GD14"/>
      <c r="GE14"/>
      <c r="GF14"/>
      <c r="GG14"/>
      <c r="GH14"/>
      <c r="GI14"/>
      <c r="GJ14"/>
      <c r="GK14"/>
      <c r="GL14"/>
      <c r="GM14"/>
      <c r="GN14"/>
      <c r="GO14"/>
      <c r="GP14"/>
      <c r="GQ14"/>
      <c r="GR14"/>
      <c r="GS14"/>
      <c r="GT14"/>
      <c r="GU14"/>
      <c r="GV14"/>
      <c r="GW14"/>
      <c r="GX14"/>
      <c r="GY14"/>
      <c r="GZ14"/>
      <c r="HA14"/>
      <c r="HB14"/>
      <c r="HC14"/>
      <c r="HD14"/>
      <c r="HE14"/>
      <c r="HF14"/>
      <c r="HG14"/>
      <c r="HH14"/>
      <c r="HI14"/>
      <c r="HJ14"/>
      <c r="HK14"/>
      <c r="HL14"/>
      <c r="HM14"/>
      <c r="HN14"/>
      <c r="HO14"/>
      <c r="HP14"/>
      <c r="HQ14"/>
      <c r="HR14"/>
      <c r="HS14"/>
      <c r="HT14"/>
      <c r="HU14"/>
      <c r="HV14"/>
      <c r="HW14"/>
      <c r="HX14"/>
      <c r="HY14"/>
      <c r="HZ14"/>
      <c r="IA14"/>
      <c r="IB14"/>
      <c r="IC14"/>
      <c r="ID14"/>
      <c r="IE14"/>
      <c r="IF14"/>
      <c r="IG14"/>
      <c r="IH14"/>
      <c r="II14"/>
      <c r="IJ14"/>
      <c r="IK14"/>
      <c r="IL14"/>
      <c r="IM14"/>
      <c r="IN14"/>
      <c r="IO14"/>
      <c r="IP14"/>
      <c r="IQ14"/>
      <c r="IR14"/>
      <c r="IS14"/>
      <c r="IT14"/>
      <c r="IU14"/>
      <c r="IV14"/>
    </row>
    <row r="15" spans="1:256" s="1" customFormat="1" ht="15" customHeight="1" x14ac:dyDescent="0.25">
      <c r="A15" s="109" t="str">
        <f>Données!$H12</f>
        <v>NDIAYE Fatou</v>
      </c>
      <c r="B15" s="349"/>
      <c r="C15" s="350" t="s">
        <v>136</v>
      </c>
      <c r="D15" s="350" t="s">
        <v>136</v>
      </c>
      <c r="E15" s="350" t="s">
        <v>136</v>
      </c>
      <c r="F15" s="350" t="s">
        <v>136</v>
      </c>
      <c r="G15" s="349"/>
      <c r="H15" s="349"/>
      <c r="I15" s="350" t="s">
        <v>24</v>
      </c>
      <c r="J15" s="350" t="s">
        <v>116</v>
      </c>
      <c r="K15" s="350" t="s">
        <v>115</v>
      </c>
      <c r="L15" s="350" t="s">
        <v>115</v>
      </c>
      <c r="M15" s="350" t="s">
        <v>115</v>
      </c>
      <c r="N15" s="349"/>
      <c r="O15" s="349"/>
      <c r="P15" s="350" t="s">
        <v>116</v>
      </c>
      <c r="Q15" s="350" t="s">
        <v>115</v>
      </c>
      <c r="R15" s="350"/>
      <c r="S15" s="350" t="s">
        <v>24</v>
      </c>
      <c r="T15" s="350" t="s">
        <v>117</v>
      </c>
      <c r="U15" s="349"/>
      <c r="V15" s="349"/>
      <c r="W15" s="350" t="s">
        <v>115</v>
      </c>
      <c r="X15" s="350" t="s">
        <v>122</v>
      </c>
      <c r="Y15" s="350" t="s">
        <v>115</v>
      </c>
      <c r="Z15" s="350" t="s">
        <v>14</v>
      </c>
      <c r="AA15" s="350" t="s">
        <v>14</v>
      </c>
      <c r="AB15" s="349"/>
      <c r="AC15" s="349"/>
      <c r="AD15" s="350" t="s">
        <v>115</v>
      </c>
      <c r="AE15" s="350" t="s">
        <v>115</v>
      </c>
      <c r="AF15" s="355" t="s">
        <v>115</v>
      </c>
      <c r="AG15"/>
      <c r="AH15"/>
      <c r="AI15" s="392"/>
      <c r="AJ15" s="378"/>
      <c r="AK15" s="358"/>
      <c r="AL15" s="379">
        <f ca="1">VLOOKUP($A15,BJanvier!$A$8:$BC$57,35,FALSE)</f>
        <v>0</v>
      </c>
      <c r="AM15" s="380">
        <f ca="1">VLOOKUP($A15,BJanvier!$A$8:$BC$57,36,FALSE)</f>
        <v>0</v>
      </c>
      <c r="AN15" s="381">
        <f ca="1">VLOOKUP($A15,BJanvier!$A$8:$BC$57,37,FALSE)</f>
        <v>6.2500000000000111E-2</v>
      </c>
      <c r="AO15" s="358"/>
      <c r="AP15" s="382">
        <f ca="1">VLOOKUP($A15,BJanvier!$A$8:$BC$57,39,FALSE)</f>
        <v>5.4791666666666661</v>
      </c>
      <c r="AQ15" s="383">
        <f ca="1">VLOOKUP($A15,Bilan!$A$8:$BE$57,41,FALSE)</f>
        <v>9.8541666666666661</v>
      </c>
      <c r="AR15" s="395"/>
      <c r="AS15" s="166"/>
      <c r="AT15" s="347">
        <f>IFERROR(SUM((VLOOKUP(Janvier!A15,Données!$H$6:$J$53,3,TRUE)/12)*1),"")</f>
        <v>0</v>
      </c>
      <c r="AU15"/>
      <c r="AV15"/>
      <c r="AW15"/>
      <c r="AX15"/>
      <c r="AY15"/>
      <c r="AZ15"/>
      <c r="BA15"/>
      <c r="BB15"/>
      <c r="BC15"/>
      <c r="BD15"/>
      <c r="BE15"/>
      <c r="BF15"/>
      <c r="BG15"/>
      <c r="BH15"/>
      <c r="BI15"/>
      <c r="BJ15"/>
      <c r="BK15"/>
      <c r="BL15"/>
      <c r="BM15"/>
      <c r="BN15"/>
      <c r="BO15"/>
      <c r="BP15"/>
      <c r="BQ15"/>
      <c r="BR15"/>
      <c r="BS15"/>
      <c r="BT15"/>
      <c r="BU15"/>
      <c r="BV15"/>
      <c r="BW15"/>
      <c r="BX15"/>
      <c r="BY15"/>
      <c r="BZ15"/>
      <c r="CA15"/>
      <c r="CB15"/>
      <c r="CC15"/>
      <c r="CD15"/>
      <c r="CE15"/>
      <c r="CF15"/>
      <c r="CG15"/>
      <c r="CH15"/>
      <c r="CI15"/>
      <c r="CJ15"/>
      <c r="CK15"/>
      <c r="CL15"/>
      <c r="CM15"/>
      <c r="CN15"/>
      <c r="CO15"/>
      <c r="CP15"/>
      <c r="CQ15"/>
      <c r="CR15"/>
      <c r="CS15"/>
      <c r="CT15"/>
      <c r="CU15"/>
      <c r="CV15"/>
      <c r="CW15"/>
      <c r="CX15"/>
      <c r="CY15"/>
      <c r="CZ15"/>
      <c r="DA15"/>
      <c r="DB15"/>
      <c r="DC15"/>
      <c r="DD15"/>
      <c r="DE15"/>
      <c r="DF15"/>
      <c r="DG15"/>
      <c r="DH15"/>
      <c r="DI15"/>
      <c r="DJ15"/>
      <c r="DK15"/>
      <c r="DL15"/>
      <c r="DM15"/>
      <c r="DN15"/>
      <c r="DO15"/>
      <c r="DP15"/>
      <c r="DQ15"/>
      <c r="DR15"/>
      <c r="DS15"/>
      <c r="DT15"/>
      <c r="DU15"/>
      <c r="DV15"/>
      <c r="DW15"/>
      <c r="DX15"/>
      <c r="DY15"/>
      <c r="DZ15"/>
      <c r="EA15"/>
      <c r="EB15"/>
      <c r="EC15"/>
      <c r="ED15"/>
      <c r="EE15"/>
      <c r="EF15"/>
      <c r="EG15"/>
      <c r="EH15"/>
      <c r="EI15"/>
      <c r="EJ15"/>
      <c r="EK15"/>
      <c r="EL15"/>
      <c r="EM15"/>
      <c r="EN15"/>
      <c r="EO15"/>
      <c r="EP15"/>
      <c r="EQ15"/>
      <c r="ER15"/>
      <c r="ES15"/>
      <c r="ET15"/>
      <c r="EU15"/>
      <c r="EV15"/>
      <c r="EW15"/>
      <c r="EX15"/>
      <c r="EY15"/>
      <c r="EZ15"/>
      <c r="FA15"/>
      <c r="FB15"/>
      <c r="FC15"/>
      <c r="FD15"/>
      <c r="FE15"/>
      <c r="FF15"/>
      <c r="FG15"/>
      <c r="FH15"/>
      <c r="FI15"/>
      <c r="FJ15"/>
      <c r="FK15"/>
      <c r="FL15"/>
      <c r="FM15"/>
      <c r="FN15"/>
      <c r="FO15"/>
      <c r="FP15"/>
      <c r="FQ15"/>
      <c r="FR15"/>
      <c r="FS15"/>
      <c r="FT15"/>
      <c r="FU15"/>
      <c r="FV15"/>
      <c r="FW15"/>
      <c r="FX15"/>
      <c r="FY15"/>
      <c r="FZ15"/>
      <c r="GA15"/>
      <c r="GB15"/>
      <c r="GC15"/>
      <c r="GD15"/>
      <c r="GE15"/>
      <c r="GF15"/>
      <c r="GG15"/>
      <c r="GH15"/>
      <c r="GI15"/>
      <c r="GJ15"/>
      <c r="GK15"/>
      <c r="GL15"/>
      <c r="GM15"/>
      <c r="GN15"/>
      <c r="GO15"/>
      <c r="GP15"/>
      <c r="GQ15"/>
      <c r="GR15"/>
      <c r="GS15"/>
      <c r="GT15"/>
      <c r="GU15"/>
      <c r="GV15"/>
      <c r="GW15"/>
      <c r="GX15"/>
      <c r="GY15"/>
      <c r="GZ15"/>
      <c r="HA15"/>
      <c r="HB15"/>
      <c r="HC15"/>
      <c r="HD15"/>
      <c r="HE15"/>
      <c r="HF15"/>
      <c r="HG15"/>
      <c r="HH15"/>
      <c r="HI15"/>
      <c r="HJ15"/>
      <c r="HK15"/>
      <c r="HL15"/>
      <c r="HM15"/>
      <c r="HN15"/>
      <c r="HO15"/>
      <c r="HP15"/>
      <c r="HQ15"/>
      <c r="HR15"/>
      <c r="HS15"/>
      <c r="HT15"/>
      <c r="HU15"/>
      <c r="HV15"/>
      <c r="HW15"/>
      <c r="HX15"/>
      <c r="HY15"/>
      <c r="HZ15"/>
      <c r="IA15"/>
      <c r="IB15"/>
      <c r="IC15"/>
      <c r="ID15"/>
      <c r="IE15"/>
      <c r="IF15"/>
      <c r="IG15"/>
      <c r="IH15"/>
      <c r="II15"/>
      <c r="IJ15"/>
      <c r="IK15"/>
      <c r="IL15"/>
      <c r="IM15"/>
      <c r="IN15"/>
      <c r="IO15"/>
      <c r="IP15"/>
      <c r="IQ15"/>
      <c r="IR15"/>
      <c r="IS15"/>
      <c r="IT15"/>
      <c r="IU15"/>
      <c r="IV15"/>
    </row>
    <row r="16" spans="1:256" s="1" customFormat="1" ht="15" customHeight="1" x14ac:dyDescent="0.25">
      <c r="A16" s="109" t="str">
        <f>Données!$H13</f>
        <v>VARELA TAVARES Eunice</v>
      </c>
      <c r="B16" s="349"/>
      <c r="C16" s="350" t="s">
        <v>117</v>
      </c>
      <c r="D16" s="350" t="s">
        <v>17</v>
      </c>
      <c r="E16" s="350" t="s">
        <v>17</v>
      </c>
      <c r="F16" s="350" t="s">
        <v>17</v>
      </c>
      <c r="G16" s="349"/>
      <c r="H16" s="349"/>
      <c r="I16" s="350" t="s">
        <v>17</v>
      </c>
      <c r="J16" s="350" t="s">
        <v>17</v>
      </c>
      <c r="K16" s="350" t="s">
        <v>17</v>
      </c>
      <c r="L16" s="350" t="s">
        <v>17</v>
      </c>
      <c r="M16" s="350" t="s">
        <v>17</v>
      </c>
      <c r="N16" s="349"/>
      <c r="O16" s="349"/>
      <c r="P16" s="350" t="s">
        <v>17</v>
      </c>
      <c r="Q16" s="350" t="s">
        <v>17</v>
      </c>
      <c r="R16" s="350" t="s">
        <v>17</v>
      </c>
      <c r="S16" s="350" t="s">
        <v>17</v>
      </c>
      <c r="T16" s="350" t="s">
        <v>17</v>
      </c>
      <c r="U16" s="349"/>
      <c r="V16" s="349"/>
      <c r="W16" s="350" t="s">
        <v>17</v>
      </c>
      <c r="X16" s="350" t="s">
        <v>17</v>
      </c>
      <c r="Y16" s="350" t="s">
        <v>17</v>
      </c>
      <c r="Z16" s="350" t="s">
        <v>17</v>
      </c>
      <c r="AA16" s="350" t="s">
        <v>17</v>
      </c>
      <c r="AB16" s="349"/>
      <c r="AC16" s="349"/>
      <c r="AD16" s="350" t="s">
        <v>17</v>
      </c>
      <c r="AE16" s="350" t="s">
        <v>17</v>
      </c>
      <c r="AF16" s="355" t="s">
        <v>17</v>
      </c>
      <c r="AG16"/>
      <c r="AH16"/>
      <c r="AI16" s="392"/>
      <c r="AJ16" s="378"/>
      <c r="AK16" s="358"/>
      <c r="AL16" s="379">
        <f ca="1">VLOOKUP($A16,BJanvier!$A$8:$BC$57,35,FALSE)</f>
        <v>0</v>
      </c>
      <c r="AM16" s="380">
        <f ca="1">VLOOKUP($A16,BJanvier!$A$8:$BC$57,36,FALSE)</f>
        <v>0</v>
      </c>
      <c r="AN16" s="381">
        <f ca="1">VLOOKUP($A16,BJanvier!$A$8:$BC$57,37,FALSE)</f>
        <v>0</v>
      </c>
      <c r="AO16" s="358"/>
      <c r="AP16" s="382">
        <f ca="1">VLOOKUP($A16,BJanvier!$A$8:$BC$57,39,FALSE)</f>
        <v>6.4375</v>
      </c>
      <c r="AQ16" s="383">
        <f ca="1">VLOOKUP($A16,Bilan!$A$8:$BE$57,41,FALSE)</f>
        <v>10.770833333333334</v>
      </c>
      <c r="AR16" s="395"/>
      <c r="AS16" s="166"/>
      <c r="AT16" s="347">
        <f>IFERROR(SUM((VLOOKUP(Janvier!A16,Données!$H$6:$J$53,3,TRUE)/12)*1),"")</f>
        <v>5.25</v>
      </c>
      <c r="AU16"/>
      <c r="AV16"/>
      <c r="AW16"/>
      <c r="AX16"/>
      <c r="AY16"/>
      <c r="AZ16"/>
      <c r="BA16"/>
      <c r="BB16"/>
      <c r="BC16"/>
      <c r="BD16"/>
      <c r="BE16"/>
      <c r="BF16"/>
      <c r="BG16"/>
      <c r="BH16"/>
      <c r="BI16"/>
      <c r="BJ16"/>
      <c r="BK16"/>
      <c r="BL16"/>
      <c r="BM16"/>
      <c r="BN16"/>
      <c r="BO16"/>
      <c r="BP16"/>
      <c r="BQ16"/>
      <c r="BR16"/>
      <c r="BS16"/>
      <c r="BT16"/>
      <c r="BU16"/>
      <c r="BV16"/>
      <c r="BW16"/>
      <c r="BX16"/>
      <c r="BY16"/>
      <c r="BZ16"/>
      <c r="CA16"/>
      <c r="CB16"/>
      <c r="CC16"/>
      <c r="CD16"/>
      <c r="CE16"/>
      <c r="CF16"/>
      <c r="CG16"/>
      <c r="CH16"/>
      <c r="CI16"/>
      <c r="CJ16"/>
      <c r="CK16"/>
      <c r="CL16"/>
      <c r="CM16"/>
      <c r="CN16"/>
      <c r="CO16"/>
      <c r="CP16"/>
      <c r="CQ16"/>
      <c r="CR16"/>
      <c r="CS16"/>
      <c r="CT16"/>
      <c r="CU16"/>
      <c r="CV16"/>
      <c r="CW16"/>
      <c r="CX16"/>
      <c r="CY16"/>
      <c r="CZ16"/>
      <c r="DA16"/>
      <c r="DB16"/>
      <c r="DC16"/>
      <c r="DD16"/>
      <c r="DE16"/>
      <c r="DF16"/>
      <c r="DG16"/>
      <c r="DH16"/>
      <c r="DI16"/>
      <c r="DJ16"/>
      <c r="DK16"/>
      <c r="DL16"/>
      <c r="DM16"/>
      <c r="DN16"/>
      <c r="DO16"/>
      <c r="DP16"/>
      <c r="DQ16"/>
      <c r="DR16"/>
      <c r="DS16"/>
      <c r="DT16"/>
      <c r="DU16"/>
      <c r="DV16"/>
      <c r="DW16"/>
      <c r="DX16"/>
      <c r="DY16"/>
      <c r="DZ16"/>
      <c r="EA16"/>
      <c r="EB16"/>
      <c r="EC16"/>
      <c r="ED16"/>
      <c r="EE16"/>
      <c r="EF16"/>
      <c r="EG16"/>
      <c r="EH16"/>
      <c r="EI16"/>
      <c r="EJ16"/>
      <c r="EK16"/>
      <c r="EL16"/>
      <c r="EM16"/>
      <c r="EN16"/>
      <c r="EO16"/>
      <c r="EP16"/>
      <c r="EQ16"/>
      <c r="ER16"/>
      <c r="ES16"/>
      <c r="ET16"/>
      <c r="EU16"/>
      <c r="EV16"/>
      <c r="EW16"/>
      <c r="EX16"/>
      <c r="EY16"/>
      <c r="EZ16"/>
      <c r="FA16"/>
      <c r="FB16"/>
      <c r="FC16"/>
      <c r="FD16"/>
      <c r="FE16"/>
      <c r="FF16"/>
      <c r="FG16"/>
      <c r="FH16"/>
      <c r="FI16"/>
      <c r="FJ16"/>
      <c r="FK16"/>
      <c r="FL16"/>
      <c r="FM16"/>
      <c r="FN16"/>
      <c r="FO16"/>
      <c r="FP16"/>
      <c r="FQ16"/>
      <c r="FR16"/>
      <c r="FS16"/>
      <c r="FT16"/>
      <c r="FU16"/>
      <c r="FV16"/>
      <c r="FW16"/>
      <c r="FX16"/>
      <c r="FY16"/>
      <c r="FZ16"/>
      <c r="GA16"/>
      <c r="GB16"/>
      <c r="GC16"/>
      <c r="GD16"/>
      <c r="GE16"/>
      <c r="GF16"/>
      <c r="GG16"/>
      <c r="GH16"/>
      <c r="GI16"/>
      <c r="GJ16"/>
      <c r="GK16"/>
      <c r="GL16"/>
      <c r="GM16"/>
      <c r="GN16"/>
      <c r="GO16"/>
      <c r="GP16"/>
      <c r="GQ16"/>
      <c r="GR16"/>
      <c r="GS16"/>
      <c r="GT16"/>
      <c r="GU16"/>
      <c r="GV16"/>
      <c r="GW16"/>
      <c r="GX16"/>
      <c r="GY16"/>
      <c r="GZ16"/>
      <c r="HA16"/>
      <c r="HB16"/>
      <c r="HC16"/>
      <c r="HD16"/>
      <c r="HE16"/>
      <c r="HF16"/>
      <c r="HG16"/>
      <c r="HH16"/>
      <c r="HI16"/>
      <c r="HJ16"/>
      <c r="HK16"/>
      <c r="HL16"/>
      <c r="HM16"/>
      <c r="HN16"/>
      <c r="HO16"/>
      <c r="HP16"/>
      <c r="HQ16"/>
      <c r="HR16"/>
      <c r="HS16"/>
      <c r="HT16"/>
      <c r="HU16"/>
      <c r="HV16"/>
      <c r="HW16"/>
      <c r="HX16"/>
      <c r="HY16"/>
      <c r="HZ16"/>
      <c r="IA16"/>
      <c r="IB16"/>
      <c r="IC16"/>
      <c r="ID16"/>
      <c r="IE16"/>
      <c r="IF16"/>
      <c r="IG16"/>
      <c r="IH16"/>
      <c r="II16"/>
      <c r="IJ16"/>
      <c r="IK16"/>
      <c r="IL16"/>
      <c r="IM16"/>
      <c r="IN16"/>
      <c r="IO16"/>
      <c r="IP16"/>
      <c r="IQ16"/>
      <c r="IR16"/>
      <c r="IS16"/>
      <c r="IT16"/>
      <c r="IU16"/>
      <c r="IV16"/>
    </row>
    <row r="17" spans="1:256" s="1" customFormat="1" ht="15" customHeight="1" thickBot="1" x14ac:dyDescent="0.3">
      <c r="A17" s="109" t="str">
        <f>Données!$H14</f>
        <v>LAVILLE Caroline</v>
      </c>
      <c r="B17" s="349"/>
      <c r="C17" s="350" t="s">
        <v>10</v>
      </c>
      <c r="D17" s="350"/>
      <c r="E17" s="350" t="s">
        <v>115</v>
      </c>
      <c r="F17" s="350" t="s">
        <v>117</v>
      </c>
      <c r="G17" s="349"/>
      <c r="H17" s="349"/>
      <c r="I17" s="350" t="s">
        <v>115</v>
      </c>
      <c r="J17" s="350" t="s">
        <v>115</v>
      </c>
      <c r="K17" s="350" t="s">
        <v>115</v>
      </c>
      <c r="L17" s="350" t="s">
        <v>17</v>
      </c>
      <c r="M17" s="350" t="s">
        <v>17</v>
      </c>
      <c r="N17" s="349"/>
      <c r="O17" s="349"/>
      <c r="P17" s="350" t="s">
        <v>14</v>
      </c>
      <c r="Q17" s="350" t="s">
        <v>14</v>
      </c>
      <c r="R17" s="350" t="s">
        <v>14</v>
      </c>
      <c r="S17" s="350" t="s">
        <v>14</v>
      </c>
      <c r="T17" s="350" t="s">
        <v>14</v>
      </c>
      <c r="U17" s="349"/>
      <c r="V17" s="349"/>
      <c r="W17" s="350" t="s">
        <v>14</v>
      </c>
      <c r="X17" s="350" t="s">
        <v>14</v>
      </c>
      <c r="Y17" s="350" t="s">
        <v>14</v>
      </c>
      <c r="Z17" s="350" t="s">
        <v>14</v>
      </c>
      <c r="AA17" s="350" t="s">
        <v>14</v>
      </c>
      <c r="AB17" s="349"/>
      <c r="AC17" s="349"/>
      <c r="AD17" s="350" t="s">
        <v>117</v>
      </c>
      <c r="AE17" s="350" t="s">
        <v>116</v>
      </c>
      <c r="AF17" s="355" t="s">
        <v>115</v>
      </c>
      <c r="AG17"/>
      <c r="AH17"/>
      <c r="AI17" s="392"/>
      <c r="AJ17" s="378"/>
      <c r="AK17" s="358"/>
      <c r="AL17" s="379">
        <f ca="1">VLOOKUP($A17,BJanvier!$A$8:$BC$57,35,FALSE)</f>
        <v>0</v>
      </c>
      <c r="AM17" s="380">
        <f ca="1">VLOOKUP($A17,BJanvier!$A$8:$BC$57,36,FALSE)</f>
        <v>0</v>
      </c>
      <c r="AN17" s="381">
        <f ca="1">VLOOKUP($A17,BJanvier!$A$8:$BC$57,37,FALSE)</f>
        <v>0</v>
      </c>
      <c r="AO17" s="358"/>
      <c r="AP17" s="382">
        <f ca="1">VLOOKUP($A17,BJanvier!$A$8:$BC$57,39,FALSE)</f>
        <v>6.208333333333333</v>
      </c>
      <c r="AQ17" s="383">
        <f ca="1">VLOOKUP($A17,Bilan!$A$8:$BE$57,41,FALSE)</f>
        <v>8.3125</v>
      </c>
      <c r="AR17" s="395"/>
      <c r="AS17" s="166"/>
      <c r="AT17" s="347">
        <f>IFERROR(SUM((VLOOKUP(Janvier!A17,Données!$H$6:$J$53,3,TRUE)/12)*1),"")</f>
        <v>4.958333333333333</v>
      </c>
      <c r="AU17"/>
      <c r="AV17"/>
      <c r="AW17"/>
      <c r="AX17"/>
      <c r="AY17"/>
      <c r="AZ17"/>
      <c r="BA17"/>
      <c r="BB17"/>
      <c r="BC17"/>
      <c r="BD17"/>
      <c r="BE17"/>
      <c r="BF17"/>
      <c r="BG17"/>
      <c r="BH17"/>
      <c r="BI17"/>
      <c r="BJ17"/>
      <c r="BK17"/>
      <c r="BL17"/>
      <c r="BM17"/>
      <c r="BN17"/>
      <c r="BO17"/>
      <c r="BP17"/>
      <c r="BQ17"/>
      <c r="BR17"/>
      <c r="BS17"/>
      <c r="BT17"/>
      <c r="BU17"/>
      <c r="BV17"/>
      <c r="BW17"/>
      <c r="BX17"/>
      <c r="BY17"/>
      <c r="BZ17"/>
      <c r="CA17"/>
      <c r="CB17"/>
      <c r="CC17"/>
      <c r="CD17"/>
      <c r="CE17"/>
      <c r="CF17"/>
      <c r="CG17"/>
      <c r="CH17"/>
      <c r="CI17"/>
      <c r="CJ17"/>
      <c r="CK17"/>
      <c r="CL17"/>
      <c r="CM17"/>
      <c r="CN17"/>
      <c r="CO17"/>
      <c r="CP17"/>
      <c r="CQ17"/>
      <c r="CR17"/>
      <c r="CS17"/>
      <c r="CT17"/>
      <c r="CU17"/>
      <c r="CV17"/>
      <c r="CW17"/>
      <c r="CX17"/>
      <c r="CY17"/>
      <c r="CZ17"/>
      <c r="DA17"/>
      <c r="DB17"/>
      <c r="DC17"/>
      <c r="DD17"/>
      <c r="DE17"/>
      <c r="DF17"/>
      <c r="DG17"/>
      <c r="DH17"/>
      <c r="DI17"/>
      <c r="DJ17"/>
      <c r="DK17"/>
      <c r="DL17"/>
      <c r="DM17"/>
      <c r="DN17"/>
      <c r="DO17"/>
      <c r="DP17"/>
      <c r="DQ17"/>
      <c r="DR17"/>
      <c r="DS17"/>
      <c r="DT17"/>
      <c r="DU17"/>
      <c r="DV17"/>
      <c r="DW17"/>
      <c r="DX17"/>
      <c r="DY17"/>
      <c r="DZ17"/>
      <c r="EA17"/>
      <c r="EB17"/>
      <c r="EC17"/>
      <c r="ED17"/>
      <c r="EE17"/>
      <c r="EF17"/>
      <c r="EG17"/>
      <c r="EH17"/>
      <c r="EI17"/>
      <c r="EJ17"/>
      <c r="EK17"/>
      <c r="EL17"/>
      <c r="EM17"/>
      <c r="EN17"/>
      <c r="EO17"/>
      <c r="EP17"/>
      <c r="EQ17"/>
      <c r="ER17"/>
      <c r="ES17"/>
      <c r="ET17"/>
      <c r="EU17"/>
      <c r="EV17"/>
      <c r="EW17"/>
      <c r="EX17"/>
      <c r="EY17"/>
      <c r="EZ17"/>
      <c r="FA17"/>
      <c r="FB17"/>
      <c r="FC17"/>
      <c r="FD17"/>
      <c r="FE17"/>
      <c r="FF17"/>
      <c r="FG17"/>
      <c r="FH17"/>
      <c r="FI17"/>
      <c r="FJ17"/>
      <c r="FK17"/>
      <c r="FL17"/>
      <c r="FM17"/>
      <c r="FN17"/>
      <c r="FO17"/>
      <c r="FP17"/>
      <c r="FQ17"/>
      <c r="FR17"/>
      <c r="FS17"/>
      <c r="FT17"/>
      <c r="FU17"/>
      <c r="FV17"/>
      <c r="FW17"/>
      <c r="FX17"/>
      <c r="FY17"/>
      <c r="FZ17"/>
      <c r="GA17"/>
      <c r="GB17"/>
      <c r="GC17"/>
      <c r="GD17"/>
      <c r="GE17"/>
      <c r="GF17"/>
      <c r="GG17"/>
      <c r="GH17"/>
      <c r="GI17"/>
      <c r="GJ17"/>
      <c r="GK17"/>
      <c r="GL17"/>
      <c r="GM17"/>
      <c r="GN17"/>
      <c r="GO17"/>
      <c r="GP17"/>
      <c r="GQ17"/>
      <c r="GR17"/>
      <c r="GS17"/>
      <c r="GT17"/>
      <c r="GU17"/>
      <c r="GV17"/>
      <c r="GW17"/>
      <c r="GX17"/>
      <c r="GY17"/>
      <c r="GZ17"/>
      <c r="HA17"/>
      <c r="HB17"/>
      <c r="HC17"/>
      <c r="HD17"/>
      <c r="HE17"/>
      <c r="HF17"/>
      <c r="HG17"/>
      <c r="HH17"/>
      <c r="HI17"/>
      <c r="HJ17"/>
      <c r="HK17"/>
      <c r="HL17"/>
      <c r="HM17"/>
      <c r="HN17"/>
      <c r="HO17"/>
      <c r="HP17"/>
      <c r="HQ17"/>
      <c r="HR17"/>
      <c r="HS17"/>
      <c r="HT17"/>
      <c r="HU17"/>
      <c r="HV17"/>
      <c r="HW17"/>
      <c r="HX17"/>
      <c r="HY17"/>
      <c r="HZ17"/>
      <c r="IA17"/>
      <c r="IB17"/>
      <c r="IC17"/>
      <c r="ID17"/>
      <c r="IE17"/>
      <c r="IF17"/>
      <c r="IG17"/>
      <c r="IH17"/>
      <c r="II17"/>
      <c r="IJ17"/>
      <c r="IK17"/>
      <c r="IL17"/>
      <c r="IM17"/>
      <c r="IN17"/>
      <c r="IO17"/>
      <c r="IP17"/>
      <c r="IQ17"/>
      <c r="IR17"/>
      <c r="IS17"/>
      <c r="IT17"/>
      <c r="IU17"/>
      <c r="IV17"/>
    </row>
    <row r="18" spans="1:256" s="1" customFormat="1" ht="15" hidden="1" customHeight="1" x14ac:dyDescent="0.25">
      <c r="A18" s="109">
        <f>Données!$H15</f>
        <v>0</v>
      </c>
      <c r="B18" s="349"/>
      <c r="C18" s="350"/>
      <c r="D18" s="350"/>
      <c r="E18" s="350"/>
      <c r="F18" s="350"/>
      <c r="G18" s="349"/>
      <c r="H18" s="349"/>
      <c r="I18" s="350"/>
      <c r="J18" s="350"/>
      <c r="K18" s="350"/>
      <c r="L18" s="350"/>
      <c r="M18" s="350"/>
      <c r="N18" s="349"/>
      <c r="O18" s="349"/>
      <c r="P18" s="350"/>
      <c r="Q18" s="350"/>
      <c r="R18" s="350"/>
      <c r="S18" s="350"/>
      <c r="T18" s="350"/>
      <c r="U18" s="349"/>
      <c r="V18" s="349"/>
      <c r="W18" s="350"/>
      <c r="X18" s="350"/>
      <c r="Y18" s="350"/>
      <c r="Z18" s="350"/>
      <c r="AA18" s="350"/>
      <c r="AB18" s="349"/>
      <c r="AC18" s="349"/>
      <c r="AD18" s="350"/>
      <c r="AE18" s="350"/>
      <c r="AF18" s="355"/>
      <c r="AG18"/>
      <c r="AH18"/>
      <c r="AI18" s="392"/>
      <c r="AJ18" s="378"/>
      <c r="AK18" s="358"/>
      <c r="AL18" s="379">
        <f ca="1">VLOOKUP($A18,BJanvier!$A$8:$BC$57,35,FALSE)</f>
        <v>0</v>
      </c>
      <c r="AM18" s="380">
        <f ca="1">VLOOKUP($A18,BJanvier!$A$8:$BC$57,36,FALSE)</f>
        <v>0</v>
      </c>
      <c r="AN18" s="381">
        <f ca="1">VLOOKUP($A18,BJanvier!$A$8:$BC$57,37,FALSE)</f>
        <v>0</v>
      </c>
      <c r="AO18" s="358"/>
      <c r="AP18" s="382">
        <f ca="1">VLOOKUP($A18,BJanvier!$A$8:$BC$57,39,FALSE)</f>
        <v>0</v>
      </c>
      <c r="AQ18" s="383">
        <f ca="1">VLOOKUP($A18,Bilan!$A$8:$BE$57,41,FALSE)</f>
        <v>1614</v>
      </c>
      <c r="AR18" s="395"/>
      <c r="AS18" s="166"/>
      <c r="AT18" s="347" t="str">
        <f>IFERROR(SUM((VLOOKUP(Janvier!A18,Données!$H$6:$J$53,3,TRUE)/12)*1),"")</f>
        <v/>
      </c>
      <c r="AU18"/>
      <c r="AV18"/>
      <c r="AW18"/>
      <c r="AX18"/>
      <c r="AY18"/>
      <c r="AZ18"/>
      <c r="BA18"/>
      <c r="BB18"/>
      <c r="BC18"/>
      <c r="BD18"/>
      <c r="BE18"/>
      <c r="BF18"/>
      <c r="BG18"/>
      <c r="BH18"/>
      <c r="BI18"/>
      <c r="BJ18"/>
      <c r="BK18"/>
      <c r="BL18"/>
      <c r="BM18"/>
      <c r="BN18"/>
      <c r="BO18"/>
      <c r="BP18"/>
      <c r="BQ18"/>
      <c r="BR18"/>
      <c r="BS18"/>
      <c r="BT18"/>
      <c r="BU18"/>
      <c r="BV18"/>
      <c r="BW18"/>
      <c r="BX18"/>
      <c r="BY18"/>
      <c r="BZ18"/>
      <c r="CA18"/>
      <c r="CB18"/>
      <c r="CC18"/>
      <c r="CD18"/>
      <c r="CE18"/>
      <c r="CF18"/>
      <c r="CG18"/>
      <c r="CH18"/>
      <c r="CI18"/>
      <c r="CJ18"/>
      <c r="CK18"/>
      <c r="CL18"/>
      <c r="CM18"/>
      <c r="CN18"/>
      <c r="CO18"/>
      <c r="CP18"/>
      <c r="CQ18"/>
      <c r="CR18"/>
      <c r="CS18"/>
      <c r="CT18"/>
      <c r="CU18"/>
      <c r="CV18"/>
      <c r="CW18"/>
      <c r="CX18"/>
      <c r="CY18"/>
      <c r="CZ18"/>
      <c r="DA18"/>
      <c r="DB18"/>
      <c r="DC18"/>
      <c r="DD18"/>
      <c r="DE18"/>
      <c r="DF18"/>
      <c r="DG18"/>
      <c r="DH18"/>
      <c r="DI18"/>
      <c r="DJ18"/>
      <c r="DK18"/>
      <c r="DL18"/>
      <c r="DM18"/>
      <c r="DN18"/>
      <c r="DO18"/>
      <c r="DP18"/>
      <c r="DQ18"/>
      <c r="DR18"/>
      <c r="DS18"/>
      <c r="DT18"/>
      <c r="DU18"/>
      <c r="DV18"/>
      <c r="DW18"/>
      <c r="DX18"/>
      <c r="DY18"/>
      <c r="DZ18"/>
      <c r="EA18"/>
      <c r="EB18"/>
      <c r="EC18"/>
      <c r="ED18"/>
      <c r="EE18"/>
      <c r="EF18"/>
      <c r="EG18"/>
      <c r="EH18"/>
      <c r="EI18"/>
      <c r="EJ18"/>
      <c r="EK18"/>
      <c r="EL18"/>
      <c r="EM18"/>
      <c r="EN18"/>
      <c r="EO18"/>
      <c r="EP18"/>
      <c r="EQ18"/>
      <c r="ER18"/>
      <c r="ES18"/>
      <c r="ET18"/>
      <c r="EU18"/>
      <c r="EV18"/>
      <c r="EW18"/>
      <c r="EX18"/>
      <c r="EY18"/>
      <c r="EZ18"/>
      <c r="FA18"/>
      <c r="FB18"/>
      <c r="FC18"/>
      <c r="FD18"/>
      <c r="FE18"/>
      <c r="FF18"/>
      <c r="FG18"/>
      <c r="FH18"/>
      <c r="FI18"/>
      <c r="FJ18"/>
      <c r="FK18"/>
      <c r="FL18"/>
      <c r="FM18"/>
      <c r="FN18"/>
      <c r="FO18"/>
      <c r="FP18"/>
      <c r="FQ18"/>
      <c r="FR18"/>
      <c r="FS18"/>
      <c r="FT18"/>
      <c r="FU18"/>
      <c r="FV18"/>
      <c r="FW18"/>
      <c r="FX18"/>
      <c r="FY18"/>
      <c r="FZ18"/>
      <c r="GA18"/>
      <c r="GB18"/>
      <c r="GC18"/>
      <c r="GD18"/>
      <c r="GE18"/>
      <c r="GF18"/>
      <c r="GG18"/>
      <c r="GH18"/>
      <c r="GI18"/>
      <c r="GJ18"/>
      <c r="GK18"/>
      <c r="GL18"/>
      <c r="GM18"/>
      <c r="GN18"/>
      <c r="GO18"/>
      <c r="GP18"/>
      <c r="GQ18"/>
      <c r="GR18"/>
      <c r="GS18"/>
      <c r="GT18"/>
      <c r="GU18"/>
      <c r="GV18"/>
      <c r="GW18"/>
      <c r="GX18"/>
      <c r="GY18"/>
      <c r="GZ18"/>
      <c r="HA18"/>
      <c r="HB18"/>
      <c r="HC18"/>
      <c r="HD18"/>
      <c r="HE18"/>
      <c r="HF18"/>
      <c r="HG18"/>
      <c r="HH18"/>
      <c r="HI18"/>
      <c r="HJ18"/>
      <c r="HK18"/>
      <c r="HL18"/>
      <c r="HM18"/>
      <c r="HN18"/>
      <c r="HO18"/>
      <c r="HP18"/>
      <c r="HQ18"/>
      <c r="HR18"/>
      <c r="HS18"/>
      <c r="HT18"/>
      <c r="HU18"/>
      <c r="HV18"/>
      <c r="HW18"/>
      <c r="HX18"/>
      <c r="HY18"/>
      <c r="HZ18"/>
      <c r="IA18"/>
      <c r="IB18"/>
      <c r="IC18"/>
      <c r="ID18"/>
      <c r="IE18"/>
      <c r="IF18"/>
      <c r="IG18"/>
      <c r="IH18"/>
      <c r="II18"/>
      <c r="IJ18"/>
      <c r="IK18"/>
      <c r="IL18"/>
      <c r="IM18"/>
      <c r="IN18"/>
      <c r="IO18"/>
      <c r="IP18"/>
      <c r="IQ18"/>
      <c r="IR18"/>
      <c r="IS18"/>
      <c r="IT18"/>
      <c r="IU18"/>
      <c r="IV18"/>
    </row>
    <row r="19" spans="1:256" s="1" customFormat="1" ht="15.75" hidden="1" customHeight="1" x14ac:dyDescent="0.25">
      <c r="A19" s="109">
        <f>Données!$H16</f>
        <v>0</v>
      </c>
      <c r="B19" s="349"/>
      <c r="C19" s="350"/>
      <c r="D19" s="350"/>
      <c r="E19" s="350"/>
      <c r="F19" s="350"/>
      <c r="G19" s="349"/>
      <c r="H19" s="349"/>
      <c r="I19" s="350"/>
      <c r="J19" s="350"/>
      <c r="K19" s="350"/>
      <c r="L19" s="350"/>
      <c r="M19" s="350"/>
      <c r="N19" s="349"/>
      <c r="O19" s="349"/>
      <c r="P19" s="350"/>
      <c r="Q19" s="350"/>
      <c r="R19" s="350"/>
      <c r="S19" s="350"/>
      <c r="T19" s="350"/>
      <c r="U19" s="349"/>
      <c r="V19" s="349"/>
      <c r="W19" s="350"/>
      <c r="X19" s="350"/>
      <c r="Y19" s="350"/>
      <c r="Z19" s="350"/>
      <c r="AA19" s="350"/>
      <c r="AB19" s="349"/>
      <c r="AC19" s="349"/>
      <c r="AD19" s="350"/>
      <c r="AE19" s="350"/>
      <c r="AF19" s="355"/>
      <c r="AG19"/>
      <c r="AH19"/>
      <c r="AI19" s="392"/>
      <c r="AJ19" s="378"/>
      <c r="AK19" s="358"/>
      <c r="AL19" s="379">
        <f ca="1">VLOOKUP($A19,BJanvier!$A$8:$BC$57,35,FALSE)</f>
        <v>0</v>
      </c>
      <c r="AM19" s="380">
        <f ca="1">VLOOKUP($A19,BJanvier!$A$8:$BC$57,36,FALSE)</f>
        <v>0</v>
      </c>
      <c r="AN19" s="381">
        <f ca="1">VLOOKUP($A19,BJanvier!$A$8:$BC$57,37,FALSE)</f>
        <v>0</v>
      </c>
      <c r="AO19" s="358"/>
      <c r="AP19" s="382">
        <f ca="1">VLOOKUP($A19,BJanvier!$A$8:$BC$57,39,FALSE)</f>
        <v>0</v>
      </c>
      <c r="AQ19" s="383">
        <f ca="1">VLOOKUP($A19,Bilan!$A$8:$BE$57,41,FALSE)</f>
        <v>1614</v>
      </c>
      <c r="AR19" s="395"/>
      <c r="AS19" s="166"/>
      <c r="AT19" s="347" t="str">
        <f>IFERROR(SUM((VLOOKUP(Janvier!A19,Données!$H$6:$J$53,3,TRUE)/12)*1),"")</f>
        <v/>
      </c>
      <c r="AU19"/>
      <c r="AV19"/>
      <c r="AW19"/>
      <c r="AX19"/>
      <c r="AY19"/>
      <c r="AZ19"/>
      <c r="BA19"/>
      <c r="BB19"/>
      <c r="BC19"/>
      <c r="BD19"/>
      <c r="BE19"/>
      <c r="BF19"/>
      <c r="BG19"/>
      <c r="BH19"/>
      <c r="BI19"/>
      <c r="BJ19"/>
      <c r="BK19"/>
      <c r="BL19"/>
      <c r="BM19"/>
      <c r="BN19"/>
      <c r="BO19"/>
      <c r="BP19"/>
      <c r="BQ19"/>
      <c r="BR19"/>
      <c r="BS19"/>
      <c r="BT19"/>
      <c r="BU19"/>
      <c r="BV19"/>
      <c r="BW19"/>
      <c r="BX19"/>
      <c r="BY19"/>
      <c r="BZ19"/>
      <c r="CA19"/>
      <c r="CB19"/>
      <c r="CC19"/>
      <c r="CD19"/>
      <c r="CE19"/>
      <c r="CF19"/>
      <c r="CG19"/>
      <c r="CH19"/>
      <c r="CI19"/>
      <c r="CJ19"/>
      <c r="CK19"/>
      <c r="CL19"/>
      <c r="CM19"/>
      <c r="CN19"/>
      <c r="CO19"/>
      <c r="CP19"/>
      <c r="CQ19"/>
      <c r="CR19"/>
      <c r="CS19"/>
      <c r="CT19"/>
      <c r="CU19"/>
      <c r="CV19"/>
      <c r="CW19"/>
      <c r="CX19"/>
      <c r="CY19"/>
      <c r="CZ19"/>
      <c r="DA19"/>
      <c r="DB19"/>
      <c r="DC19"/>
      <c r="DD19"/>
      <c r="DE19"/>
      <c r="DF19"/>
      <c r="DG19"/>
      <c r="DH19"/>
      <c r="DI19"/>
      <c r="DJ19"/>
      <c r="DK19"/>
      <c r="DL19"/>
      <c r="DM19"/>
      <c r="DN19"/>
      <c r="DO19"/>
      <c r="DP19"/>
      <c r="DQ19"/>
      <c r="DR19"/>
      <c r="DS19"/>
      <c r="DT19"/>
      <c r="DU19"/>
      <c r="DV19"/>
      <c r="DW19"/>
      <c r="DX19"/>
      <c r="DY19"/>
      <c r="DZ19"/>
      <c r="EA19"/>
      <c r="EB19"/>
      <c r="EC19"/>
      <c r="ED19"/>
      <c r="EE19"/>
      <c r="EF19"/>
      <c r="EG19"/>
      <c r="EH19"/>
      <c r="EI19"/>
      <c r="EJ19"/>
      <c r="EK19"/>
      <c r="EL19"/>
      <c r="EM19"/>
      <c r="EN19"/>
      <c r="EO19"/>
      <c r="EP19"/>
      <c r="EQ19"/>
      <c r="ER19"/>
      <c r="ES19"/>
      <c r="ET19"/>
      <c r="EU19"/>
      <c r="EV19"/>
      <c r="EW19"/>
      <c r="EX19"/>
      <c r="EY19"/>
      <c r="EZ19"/>
      <c r="FA19"/>
      <c r="FB19"/>
      <c r="FC19"/>
      <c r="FD19"/>
      <c r="FE19"/>
      <c r="FF19"/>
      <c r="FG19"/>
      <c r="FH19"/>
      <c r="FI19"/>
      <c r="FJ19"/>
      <c r="FK19"/>
      <c r="FL19"/>
      <c r="FM19"/>
      <c r="FN19"/>
      <c r="FO19"/>
      <c r="FP19"/>
      <c r="FQ19"/>
      <c r="FR19"/>
      <c r="FS19"/>
      <c r="FT19"/>
      <c r="FU19"/>
      <c r="FV19"/>
      <c r="FW19"/>
      <c r="FX19"/>
      <c r="FY19"/>
      <c r="FZ19"/>
      <c r="GA19"/>
      <c r="GB19"/>
      <c r="GC19"/>
      <c r="GD19"/>
      <c r="GE19"/>
      <c r="GF19"/>
      <c r="GG19"/>
      <c r="GH19"/>
      <c r="GI19"/>
      <c r="GJ19"/>
      <c r="GK19"/>
      <c r="GL19"/>
      <c r="GM19"/>
      <c r="GN19"/>
      <c r="GO19"/>
      <c r="GP19"/>
      <c r="GQ19"/>
      <c r="GR19"/>
      <c r="GS19"/>
      <c r="GT19"/>
      <c r="GU19"/>
      <c r="GV19"/>
      <c r="GW19"/>
      <c r="GX19"/>
      <c r="GY19"/>
      <c r="GZ19"/>
      <c r="HA19"/>
      <c r="HB19"/>
      <c r="HC19"/>
      <c r="HD19"/>
      <c r="HE19"/>
      <c r="HF19"/>
      <c r="HG19"/>
      <c r="HH19"/>
      <c r="HI19"/>
      <c r="HJ19"/>
      <c r="HK19"/>
      <c r="HL19"/>
      <c r="HM19"/>
      <c r="HN19"/>
      <c r="HO19"/>
      <c r="HP19"/>
      <c r="HQ19"/>
      <c r="HR19"/>
      <c r="HS19"/>
      <c r="HT19"/>
      <c r="HU19"/>
      <c r="HV19"/>
      <c r="HW19"/>
      <c r="HX19"/>
      <c r="HY19"/>
      <c r="HZ19"/>
      <c r="IA19"/>
      <c r="IB19"/>
      <c r="IC19"/>
      <c r="ID19"/>
      <c r="IE19"/>
      <c r="IF19"/>
      <c r="IG19"/>
      <c r="IH19"/>
      <c r="II19"/>
      <c r="IJ19"/>
      <c r="IK19"/>
      <c r="IL19"/>
      <c r="IM19"/>
      <c r="IN19"/>
      <c r="IO19"/>
      <c r="IP19"/>
      <c r="IQ19"/>
      <c r="IR19"/>
      <c r="IS19"/>
      <c r="IT19"/>
      <c r="IU19"/>
      <c r="IV19"/>
    </row>
    <row r="20" spans="1:256" s="1" customFormat="1" ht="15.75" hidden="1" customHeight="1" x14ac:dyDescent="0.25">
      <c r="A20" s="109">
        <f>Données!$H17</f>
        <v>0</v>
      </c>
      <c r="B20" s="349"/>
      <c r="C20" s="350"/>
      <c r="D20" s="350"/>
      <c r="E20" s="350"/>
      <c r="F20" s="350"/>
      <c r="G20" s="349"/>
      <c r="H20" s="349"/>
      <c r="I20" s="350"/>
      <c r="J20" s="350"/>
      <c r="K20" s="350"/>
      <c r="L20" s="350"/>
      <c r="M20" s="350"/>
      <c r="N20" s="349"/>
      <c r="O20" s="349"/>
      <c r="P20" s="350"/>
      <c r="Q20" s="350"/>
      <c r="R20" s="350"/>
      <c r="S20" s="350"/>
      <c r="T20" s="350"/>
      <c r="U20" s="349"/>
      <c r="V20" s="349"/>
      <c r="W20" s="350"/>
      <c r="X20" s="350"/>
      <c r="Y20" s="350"/>
      <c r="Z20" s="350"/>
      <c r="AA20" s="350"/>
      <c r="AB20" s="349"/>
      <c r="AC20" s="349"/>
      <c r="AD20" s="350"/>
      <c r="AE20" s="350"/>
      <c r="AF20" s="355"/>
      <c r="AG20"/>
      <c r="AH20"/>
      <c r="AI20" s="392"/>
      <c r="AJ20" s="378"/>
      <c r="AK20" s="358"/>
      <c r="AL20" s="379">
        <f ca="1">VLOOKUP($A20,BJanvier!$A$8:$BC$57,35,FALSE)</f>
        <v>0</v>
      </c>
      <c r="AM20" s="380">
        <f ca="1">VLOOKUP($A20,BJanvier!$A$8:$BC$57,36,FALSE)</f>
        <v>0</v>
      </c>
      <c r="AN20" s="381">
        <f ca="1">VLOOKUP($A20,BJanvier!$A$8:$BC$57,37,FALSE)</f>
        <v>0</v>
      </c>
      <c r="AO20" s="358"/>
      <c r="AP20" s="382">
        <f ca="1">VLOOKUP($A20,BJanvier!$A$8:$BC$57,39,FALSE)</f>
        <v>0</v>
      </c>
      <c r="AQ20" s="383">
        <f ca="1">VLOOKUP($A20,Bilan!$A$8:$BE$57,41,FALSE)</f>
        <v>1614</v>
      </c>
      <c r="AR20" s="395"/>
      <c r="AS20" s="166"/>
      <c r="AT20" s="347" t="str">
        <f>IFERROR(SUM((VLOOKUP(Janvier!A20,Données!$H$6:$J$53,3,TRUE)/12)*1),"")</f>
        <v/>
      </c>
      <c r="AU20"/>
      <c r="AV20"/>
      <c r="AW20"/>
      <c r="AX20"/>
      <c r="AY20"/>
      <c r="AZ20"/>
      <c r="BA20"/>
      <c r="BB20"/>
      <c r="BC20"/>
      <c r="BD20"/>
      <c r="BE20"/>
      <c r="BF20"/>
      <c r="BG20"/>
      <c r="BH20"/>
      <c r="BI20"/>
      <c r="BJ20"/>
      <c r="BK20"/>
      <c r="BL20"/>
      <c r="BM20"/>
      <c r="BN20"/>
      <c r="BO20"/>
      <c r="BP20"/>
      <c r="BQ20"/>
      <c r="BR20"/>
      <c r="BS20"/>
      <c r="BT20"/>
      <c r="BU20"/>
      <c r="BV20"/>
      <c r="BW20"/>
      <c r="BX20"/>
      <c r="BY20"/>
      <c r="BZ20"/>
      <c r="CA20"/>
      <c r="CB20"/>
      <c r="CC20"/>
      <c r="CD20"/>
      <c r="CE20"/>
      <c r="CF20"/>
      <c r="CG20"/>
      <c r="CH20"/>
      <c r="CI20"/>
      <c r="CJ20"/>
      <c r="CK20"/>
      <c r="CL20"/>
      <c r="CM20"/>
      <c r="CN20"/>
      <c r="CO20"/>
      <c r="CP20"/>
      <c r="CQ20"/>
      <c r="CR20"/>
      <c r="CS20"/>
      <c r="CT20"/>
      <c r="CU20"/>
      <c r="CV20"/>
      <c r="CW20"/>
      <c r="CX20"/>
      <c r="CY20"/>
      <c r="CZ20"/>
      <c r="DA20"/>
      <c r="DB20"/>
      <c r="DC20"/>
      <c r="DD20"/>
      <c r="DE20"/>
      <c r="DF20"/>
      <c r="DG20"/>
      <c r="DH20"/>
      <c r="DI20"/>
      <c r="DJ20"/>
      <c r="DK20"/>
      <c r="DL20"/>
      <c r="DM20"/>
      <c r="DN20"/>
      <c r="DO20"/>
      <c r="DP20"/>
      <c r="DQ20"/>
      <c r="DR20"/>
      <c r="DS20"/>
      <c r="DT20"/>
      <c r="DU20"/>
      <c r="DV20"/>
      <c r="DW20"/>
      <c r="DX20"/>
      <c r="DY20"/>
      <c r="DZ20"/>
      <c r="EA20"/>
      <c r="EB20"/>
      <c r="EC20"/>
      <c r="ED20"/>
      <c r="EE20"/>
      <c r="EF20"/>
      <c r="EG20"/>
      <c r="EH20"/>
      <c r="EI20"/>
      <c r="EJ20"/>
      <c r="EK20"/>
      <c r="EL20"/>
      <c r="EM20"/>
      <c r="EN20"/>
      <c r="EO20"/>
      <c r="EP20"/>
      <c r="EQ20"/>
      <c r="ER20"/>
      <c r="ES20"/>
      <c r="ET20"/>
      <c r="EU20"/>
      <c r="EV20"/>
      <c r="EW20"/>
      <c r="EX20"/>
      <c r="EY20"/>
      <c r="EZ20"/>
      <c r="FA20"/>
      <c r="FB20"/>
      <c r="FC20"/>
      <c r="FD20"/>
      <c r="FE20"/>
      <c r="FF20"/>
      <c r="FG20"/>
      <c r="FH20"/>
      <c r="FI20"/>
      <c r="FJ20"/>
      <c r="FK20"/>
      <c r="FL20"/>
      <c r="FM20"/>
      <c r="FN20"/>
      <c r="FO20"/>
      <c r="FP20"/>
      <c r="FQ20"/>
      <c r="FR20"/>
      <c r="FS20"/>
      <c r="FT20"/>
      <c r="FU20"/>
      <c r="FV20"/>
      <c r="FW20"/>
      <c r="FX20"/>
      <c r="FY20"/>
      <c r="FZ20"/>
      <c r="GA20"/>
      <c r="GB20"/>
      <c r="GC20"/>
      <c r="GD20"/>
      <c r="GE20"/>
      <c r="GF20"/>
      <c r="GG20"/>
      <c r="GH20"/>
      <c r="GI20"/>
      <c r="GJ20"/>
      <c r="GK20"/>
      <c r="GL20"/>
      <c r="GM20"/>
      <c r="GN20"/>
      <c r="GO20"/>
      <c r="GP20"/>
      <c r="GQ20"/>
      <c r="GR20"/>
      <c r="GS20"/>
      <c r="GT20"/>
      <c r="GU20"/>
      <c r="GV20"/>
      <c r="GW20"/>
      <c r="GX20"/>
      <c r="GY20"/>
      <c r="GZ20"/>
      <c r="HA20"/>
      <c r="HB20"/>
      <c r="HC20"/>
      <c r="HD20"/>
      <c r="HE20"/>
      <c r="HF20"/>
      <c r="HG20"/>
      <c r="HH20"/>
      <c r="HI20"/>
      <c r="HJ20"/>
      <c r="HK20"/>
      <c r="HL20"/>
      <c r="HM20"/>
      <c r="HN20"/>
      <c r="HO20"/>
      <c r="HP20"/>
      <c r="HQ20"/>
      <c r="HR20"/>
      <c r="HS20"/>
      <c r="HT20"/>
      <c r="HU20"/>
      <c r="HV20"/>
      <c r="HW20"/>
      <c r="HX20"/>
      <c r="HY20"/>
      <c r="HZ20"/>
      <c r="IA20"/>
      <c r="IB20"/>
      <c r="IC20"/>
      <c r="ID20"/>
      <c r="IE20"/>
      <c r="IF20"/>
      <c r="IG20"/>
      <c r="IH20"/>
      <c r="II20"/>
      <c r="IJ20"/>
      <c r="IK20"/>
      <c r="IL20"/>
      <c r="IM20"/>
      <c r="IN20"/>
      <c r="IO20"/>
      <c r="IP20"/>
      <c r="IQ20"/>
      <c r="IR20"/>
      <c r="IS20"/>
      <c r="IT20"/>
      <c r="IU20"/>
      <c r="IV20"/>
    </row>
    <row r="21" spans="1:256" s="1" customFormat="1" ht="15.75" hidden="1" customHeight="1" x14ac:dyDescent="0.25">
      <c r="A21" s="109">
        <f>Données!$H18</f>
        <v>0</v>
      </c>
      <c r="B21" s="349"/>
      <c r="C21" s="350"/>
      <c r="D21" s="350"/>
      <c r="E21" s="350"/>
      <c r="F21" s="350"/>
      <c r="G21" s="349"/>
      <c r="H21" s="349"/>
      <c r="I21" s="350"/>
      <c r="J21" s="350"/>
      <c r="K21" s="350"/>
      <c r="L21" s="350"/>
      <c r="M21" s="350"/>
      <c r="N21" s="349"/>
      <c r="O21" s="349"/>
      <c r="P21" s="350"/>
      <c r="Q21" s="350"/>
      <c r="R21" s="350"/>
      <c r="S21" s="350"/>
      <c r="T21" s="350"/>
      <c r="U21" s="349"/>
      <c r="V21" s="349"/>
      <c r="W21" s="350"/>
      <c r="X21" s="350"/>
      <c r="Y21" s="350"/>
      <c r="Z21" s="350"/>
      <c r="AA21" s="350"/>
      <c r="AB21" s="349"/>
      <c r="AC21" s="349"/>
      <c r="AD21" s="350"/>
      <c r="AE21" s="350"/>
      <c r="AF21" s="355"/>
      <c r="AG21"/>
      <c r="AH21"/>
      <c r="AI21" s="392"/>
      <c r="AJ21" s="378"/>
      <c r="AK21" s="358"/>
      <c r="AL21" s="379">
        <f ca="1">VLOOKUP($A21,BJanvier!$A$8:$BC$57,35,FALSE)</f>
        <v>0</v>
      </c>
      <c r="AM21" s="380">
        <f ca="1">VLOOKUP($A21,BJanvier!$A$8:$BC$57,36,FALSE)</f>
        <v>0</v>
      </c>
      <c r="AN21" s="381">
        <f ca="1">VLOOKUP($A21,BJanvier!$A$8:$BC$57,37,FALSE)</f>
        <v>0</v>
      </c>
      <c r="AO21" s="358"/>
      <c r="AP21" s="382">
        <f ca="1">VLOOKUP($A21,BJanvier!$A$8:$BC$57,39,FALSE)</f>
        <v>0</v>
      </c>
      <c r="AQ21" s="383">
        <f ca="1">VLOOKUP($A21,Bilan!$A$8:$BE$57,41,FALSE)</f>
        <v>1614</v>
      </c>
      <c r="AR21" s="395"/>
      <c r="AS21" s="166"/>
      <c r="AT21" s="347" t="str">
        <f>IFERROR(SUM((VLOOKUP(Janvier!A21,Données!$H$6:$J$53,3,TRUE)/12)*1),"")</f>
        <v/>
      </c>
      <c r="AU21"/>
      <c r="AV21"/>
      <c r="AW21"/>
      <c r="AX21"/>
      <c r="AY21"/>
      <c r="AZ21"/>
      <c r="BA21"/>
      <c r="BB21"/>
      <c r="BC21"/>
      <c r="BD21"/>
      <c r="BE21"/>
      <c r="BF21"/>
      <c r="BG21"/>
      <c r="BH21"/>
      <c r="BI21"/>
      <c r="BJ21"/>
      <c r="BK21"/>
      <c r="BL21"/>
      <c r="BM21"/>
      <c r="BN21"/>
      <c r="BO21"/>
      <c r="BP21"/>
      <c r="BQ21"/>
      <c r="BR21"/>
      <c r="BS21"/>
      <c r="BT21"/>
      <c r="BU21"/>
      <c r="BV21"/>
      <c r="BW21"/>
      <c r="BX21"/>
      <c r="BY21"/>
      <c r="BZ21"/>
      <c r="CA21"/>
      <c r="CB21"/>
      <c r="CC21"/>
      <c r="CD21"/>
      <c r="CE21"/>
      <c r="CF21"/>
      <c r="CG21"/>
      <c r="CH21"/>
      <c r="CI21"/>
      <c r="CJ21"/>
      <c r="CK21"/>
      <c r="CL21"/>
      <c r="CM21"/>
      <c r="CN21"/>
      <c r="CO21"/>
      <c r="CP21"/>
      <c r="CQ21"/>
      <c r="CR21"/>
      <c r="CS21"/>
      <c r="CT21"/>
      <c r="CU21"/>
      <c r="CV21"/>
      <c r="CW21"/>
      <c r="CX21"/>
      <c r="CY21"/>
      <c r="CZ21"/>
      <c r="DA21"/>
      <c r="DB21"/>
      <c r="DC21"/>
      <c r="DD21"/>
      <c r="DE21"/>
      <c r="DF21"/>
      <c r="DG21"/>
      <c r="DH21"/>
      <c r="DI21"/>
      <c r="DJ21"/>
      <c r="DK21"/>
      <c r="DL21"/>
      <c r="DM21"/>
      <c r="DN21"/>
      <c r="DO21"/>
      <c r="DP21"/>
      <c r="DQ21"/>
      <c r="DR21"/>
      <c r="DS21"/>
      <c r="DT21"/>
      <c r="DU21"/>
      <c r="DV21"/>
      <c r="DW21"/>
      <c r="DX21"/>
      <c r="DY21"/>
      <c r="DZ21"/>
      <c r="EA21"/>
      <c r="EB21"/>
      <c r="EC21"/>
      <c r="ED21"/>
      <c r="EE21"/>
      <c r="EF21"/>
      <c r="EG21"/>
      <c r="EH21"/>
      <c r="EI21"/>
      <c r="EJ21"/>
      <c r="EK21"/>
      <c r="EL21"/>
      <c r="EM21"/>
      <c r="EN21"/>
      <c r="EO21"/>
      <c r="EP21"/>
      <c r="EQ21"/>
      <c r="ER21"/>
      <c r="ES21"/>
      <c r="ET21"/>
      <c r="EU21"/>
      <c r="EV21"/>
      <c r="EW21"/>
      <c r="EX21"/>
      <c r="EY21"/>
      <c r="EZ21"/>
      <c r="FA21"/>
      <c r="FB21"/>
      <c r="FC21"/>
      <c r="FD21"/>
      <c r="FE21"/>
      <c r="FF21"/>
      <c r="FG21"/>
      <c r="FH21"/>
      <c r="FI21"/>
      <c r="FJ21"/>
      <c r="FK21"/>
      <c r="FL21"/>
      <c r="FM21"/>
      <c r="FN21"/>
      <c r="FO21"/>
      <c r="FP21"/>
      <c r="FQ21"/>
      <c r="FR21"/>
      <c r="FS21"/>
      <c r="FT21"/>
      <c r="FU21"/>
      <c r="FV21"/>
      <c r="FW21"/>
      <c r="FX21"/>
      <c r="FY21"/>
      <c r="FZ21"/>
      <c r="GA21"/>
      <c r="GB21"/>
      <c r="GC21"/>
      <c r="GD21"/>
      <c r="GE21"/>
      <c r="GF21"/>
      <c r="GG21"/>
      <c r="GH21"/>
      <c r="GI21"/>
      <c r="GJ21"/>
      <c r="GK21"/>
      <c r="GL21"/>
      <c r="GM21"/>
      <c r="GN21"/>
      <c r="GO21"/>
      <c r="GP21"/>
      <c r="GQ21"/>
      <c r="GR21"/>
      <c r="GS21"/>
      <c r="GT21"/>
      <c r="GU21"/>
      <c r="GV21"/>
      <c r="GW21"/>
      <c r="GX21"/>
      <c r="GY21"/>
      <c r="GZ21"/>
      <c r="HA21"/>
      <c r="HB21"/>
      <c r="HC21"/>
      <c r="HD21"/>
      <c r="HE21"/>
      <c r="HF21"/>
      <c r="HG21"/>
      <c r="HH21"/>
      <c r="HI21"/>
      <c r="HJ21"/>
      <c r="HK21"/>
      <c r="HL21"/>
      <c r="HM21"/>
      <c r="HN21"/>
      <c r="HO21"/>
      <c r="HP21"/>
      <c r="HQ21"/>
      <c r="HR21"/>
      <c r="HS21"/>
      <c r="HT21"/>
      <c r="HU21"/>
      <c r="HV21"/>
      <c r="HW21"/>
      <c r="HX21"/>
      <c r="HY21"/>
      <c r="HZ21"/>
      <c r="IA21"/>
      <c r="IB21"/>
      <c r="IC21"/>
      <c r="ID21"/>
      <c r="IE21"/>
      <c r="IF21"/>
      <c r="IG21"/>
      <c r="IH21"/>
      <c r="II21"/>
      <c r="IJ21"/>
      <c r="IK21"/>
      <c r="IL21"/>
      <c r="IM21"/>
      <c r="IN21"/>
      <c r="IO21"/>
      <c r="IP21"/>
      <c r="IQ21"/>
      <c r="IR21"/>
      <c r="IS21"/>
      <c r="IT21"/>
      <c r="IU21"/>
      <c r="IV21"/>
    </row>
    <row r="22" spans="1:256" s="1" customFormat="1" ht="15.75" hidden="1" customHeight="1" x14ac:dyDescent="0.25">
      <c r="A22" s="109">
        <f>Données!$H19</f>
        <v>0</v>
      </c>
      <c r="B22" s="349"/>
      <c r="C22" s="350"/>
      <c r="D22" s="350"/>
      <c r="E22" s="350"/>
      <c r="F22" s="350"/>
      <c r="G22" s="349"/>
      <c r="H22" s="349"/>
      <c r="I22" s="350"/>
      <c r="J22" s="350"/>
      <c r="K22" s="350"/>
      <c r="L22" s="350"/>
      <c r="M22" s="350"/>
      <c r="N22" s="349"/>
      <c r="O22" s="349"/>
      <c r="P22" s="350"/>
      <c r="Q22" s="350"/>
      <c r="R22" s="350"/>
      <c r="S22" s="350"/>
      <c r="T22" s="350"/>
      <c r="U22" s="349"/>
      <c r="V22" s="349"/>
      <c r="W22" s="350"/>
      <c r="X22" s="350"/>
      <c r="Y22" s="350"/>
      <c r="Z22" s="350"/>
      <c r="AA22" s="350"/>
      <c r="AB22" s="349"/>
      <c r="AC22" s="349"/>
      <c r="AD22" s="350"/>
      <c r="AE22" s="350"/>
      <c r="AF22" s="355"/>
      <c r="AG22"/>
      <c r="AH22"/>
      <c r="AI22" s="392"/>
      <c r="AJ22" s="378"/>
      <c r="AK22" s="358"/>
      <c r="AL22" s="379">
        <f ca="1">VLOOKUP($A22,BJanvier!$A$8:$BC$57,35,FALSE)</f>
        <v>0</v>
      </c>
      <c r="AM22" s="380">
        <f ca="1">VLOOKUP($A22,BJanvier!$A$8:$BC$57,36,FALSE)</f>
        <v>0</v>
      </c>
      <c r="AN22" s="381">
        <f ca="1">VLOOKUP($A22,BJanvier!$A$8:$BC$57,37,FALSE)</f>
        <v>0</v>
      </c>
      <c r="AO22" s="358"/>
      <c r="AP22" s="382">
        <f ca="1">VLOOKUP($A22,BJanvier!$A$8:$BC$57,39,FALSE)</f>
        <v>0</v>
      </c>
      <c r="AQ22" s="383">
        <f ca="1">VLOOKUP($A22,Bilan!$A$8:$BE$57,41,FALSE)</f>
        <v>1614</v>
      </c>
      <c r="AR22" s="395"/>
      <c r="AS22" s="166"/>
      <c r="AT22" s="347" t="str">
        <f>IFERROR(SUM((VLOOKUP(Janvier!A22,Données!$H$6:$J$53,3,TRUE)/12)*1),"")</f>
        <v/>
      </c>
      <c r="AU22"/>
      <c r="AV22"/>
      <c r="AW22"/>
      <c r="AX22"/>
      <c r="AY22"/>
      <c r="AZ22"/>
      <c r="BA22"/>
      <c r="BB22"/>
      <c r="BC22"/>
      <c r="BD22"/>
      <c r="BE22"/>
      <c r="BF22"/>
      <c r="BG22"/>
      <c r="BH22"/>
      <c r="BI22"/>
      <c r="BJ22"/>
      <c r="BK22"/>
      <c r="BL22"/>
      <c r="BM22"/>
      <c r="BN22"/>
      <c r="BO22"/>
      <c r="BP22"/>
      <c r="BQ22"/>
      <c r="BR22"/>
      <c r="BS22"/>
      <c r="BT22"/>
      <c r="BU22"/>
      <c r="BV22"/>
      <c r="BW22"/>
      <c r="BX22"/>
      <c r="BY22"/>
      <c r="BZ22"/>
      <c r="CA22"/>
      <c r="CB22"/>
      <c r="CC22"/>
      <c r="CD22"/>
      <c r="CE22"/>
      <c r="CF22"/>
      <c r="CG22"/>
      <c r="CH22"/>
      <c r="CI22"/>
      <c r="CJ22"/>
      <c r="CK22"/>
      <c r="CL22"/>
      <c r="CM22"/>
      <c r="CN22"/>
      <c r="CO22"/>
      <c r="CP22"/>
      <c r="CQ22"/>
      <c r="CR22"/>
      <c r="CS22"/>
      <c r="CT22"/>
      <c r="CU22"/>
      <c r="CV22"/>
      <c r="CW22"/>
      <c r="CX22"/>
      <c r="CY22"/>
      <c r="CZ22"/>
      <c r="DA22"/>
      <c r="DB22"/>
      <c r="DC22"/>
      <c r="DD22"/>
      <c r="DE22"/>
      <c r="DF22"/>
      <c r="DG22"/>
      <c r="DH22"/>
      <c r="DI22"/>
      <c r="DJ22"/>
      <c r="DK22"/>
      <c r="DL22"/>
      <c r="DM22"/>
      <c r="DN22"/>
      <c r="DO22"/>
      <c r="DP22"/>
      <c r="DQ22"/>
      <c r="DR22"/>
      <c r="DS22"/>
      <c r="DT22"/>
      <c r="DU22"/>
      <c r="DV22"/>
      <c r="DW22"/>
      <c r="DX22"/>
      <c r="DY22"/>
      <c r="DZ22"/>
      <c r="EA22"/>
      <c r="EB22"/>
      <c r="EC22"/>
      <c r="ED22"/>
      <c r="EE22"/>
      <c r="EF22"/>
      <c r="EG22"/>
      <c r="EH22"/>
      <c r="EI22"/>
      <c r="EJ22"/>
      <c r="EK22"/>
      <c r="EL22"/>
      <c r="EM22"/>
      <c r="EN22"/>
      <c r="EO22"/>
      <c r="EP22"/>
      <c r="EQ22"/>
      <c r="ER22"/>
      <c r="ES22"/>
      <c r="ET22"/>
      <c r="EU22"/>
      <c r="EV22"/>
      <c r="EW22"/>
      <c r="EX22"/>
      <c r="EY22"/>
      <c r="EZ22"/>
      <c r="FA22"/>
      <c r="FB22"/>
      <c r="FC22"/>
      <c r="FD22"/>
      <c r="FE22"/>
      <c r="FF22"/>
      <c r="FG22"/>
      <c r="FH22"/>
      <c r="FI22"/>
      <c r="FJ22"/>
      <c r="FK22"/>
      <c r="FL22"/>
      <c r="FM22"/>
      <c r="FN22"/>
      <c r="FO22"/>
      <c r="FP22"/>
      <c r="FQ22"/>
      <c r="FR22"/>
      <c r="FS22"/>
      <c r="FT22"/>
      <c r="FU22"/>
      <c r="FV22"/>
      <c r="FW22"/>
      <c r="FX22"/>
      <c r="FY22"/>
      <c r="FZ22"/>
      <c r="GA22"/>
      <c r="GB22"/>
      <c r="GC22"/>
      <c r="GD22"/>
      <c r="GE22"/>
      <c r="GF22"/>
      <c r="GG22"/>
      <c r="GH22"/>
      <c r="GI22"/>
      <c r="GJ22"/>
      <c r="GK22"/>
      <c r="GL22"/>
      <c r="GM22"/>
      <c r="GN22"/>
      <c r="GO22"/>
      <c r="GP22"/>
      <c r="GQ22"/>
      <c r="GR22"/>
      <c r="GS22"/>
      <c r="GT22"/>
      <c r="GU22"/>
      <c r="GV22"/>
      <c r="GW22"/>
      <c r="GX22"/>
      <c r="GY22"/>
      <c r="GZ22"/>
      <c r="HA22"/>
      <c r="HB22"/>
      <c r="HC22"/>
      <c r="HD22"/>
      <c r="HE22"/>
      <c r="HF22"/>
      <c r="HG22"/>
      <c r="HH22"/>
      <c r="HI22"/>
      <c r="HJ22"/>
      <c r="HK22"/>
      <c r="HL22"/>
      <c r="HM22"/>
      <c r="HN22"/>
      <c r="HO22"/>
      <c r="HP22"/>
      <c r="HQ22"/>
      <c r="HR22"/>
      <c r="HS22"/>
      <c r="HT22"/>
      <c r="HU22"/>
      <c r="HV22"/>
      <c r="HW22"/>
      <c r="HX22"/>
      <c r="HY22"/>
      <c r="HZ22"/>
      <c r="IA22"/>
      <c r="IB22"/>
      <c r="IC22"/>
      <c r="ID22"/>
      <c r="IE22"/>
      <c r="IF22"/>
      <c r="IG22"/>
      <c r="IH22"/>
      <c r="II22"/>
      <c r="IJ22"/>
      <c r="IK22"/>
      <c r="IL22"/>
      <c r="IM22"/>
      <c r="IN22"/>
      <c r="IO22"/>
      <c r="IP22"/>
      <c r="IQ22"/>
      <c r="IR22"/>
      <c r="IS22"/>
      <c r="IT22"/>
      <c r="IU22"/>
      <c r="IV22"/>
    </row>
    <row r="23" spans="1:256" s="1" customFormat="1" ht="15.75" hidden="1" customHeight="1" x14ac:dyDescent="0.25">
      <c r="A23" s="109">
        <f>Données!$H20</f>
        <v>0</v>
      </c>
      <c r="B23" s="349"/>
      <c r="C23" s="350"/>
      <c r="D23" s="350"/>
      <c r="E23" s="350"/>
      <c r="F23" s="350"/>
      <c r="G23" s="349"/>
      <c r="H23" s="349"/>
      <c r="I23" s="350"/>
      <c r="J23" s="350"/>
      <c r="K23" s="350"/>
      <c r="L23" s="350"/>
      <c r="M23" s="350"/>
      <c r="N23" s="349"/>
      <c r="O23" s="349"/>
      <c r="P23" s="350"/>
      <c r="Q23" s="350"/>
      <c r="R23" s="350"/>
      <c r="S23" s="350"/>
      <c r="T23" s="350"/>
      <c r="U23" s="349"/>
      <c r="V23" s="349"/>
      <c r="W23" s="350"/>
      <c r="X23" s="350"/>
      <c r="Y23" s="350"/>
      <c r="Z23" s="350"/>
      <c r="AA23" s="350"/>
      <c r="AB23" s="349"/>
      <c r="AC23" s="349"/>
      <c r="AD23" s="350"/>
      <c r="AE23" s="350"/>
      <c r="AF23" s="355"/>
      <c r="AG23"/>
      <c r="AH23"/>
      <c r="AI23" s="392"/>
      <c r="AJ23" s="378"/>
      <c r="AK23" s="358"/>
      <c r="AL23" s="379">
        <f ca="1">VLOOKUP($A23,BJanvier!$A$8:$BC$57,35,FALSE)</f>
        <v>0</v>
      </c>
      <c r="AM23" s="380">
        <f ca="1">VLOOKUP($A23,BJanvier!$A$8:$BC$57,36,FALSE)</f>
        <v>0</v>
      </c>
      <c r="AN23" s="381">
        <f ca="1">VLOOKUP($A23,BJanvier!$A$8:$BC$57,37,FALSE)</f>
        <v>0</v>
      </c>
      <c r="AO23" s="358"/>
      <c r="AP23" s="382">
        <f ca="1">VLOOKUP($A23,BJanvier!$A$8:$BC$57,39,FALSE)</f>
        <v>0</v>
      </c>
      <c r="AQ23" s="383">
        <f ca="1">VLOOKUP($A23,Bilan!$A$8:$BE$57,41,FALSE)</f>
        <v>1614</v>
      </c>
      <c r="AR23" s="395"/>
      <c r="AS23" s="166"/>
      <c r="AT23" s="347" t="str">
        <f>IFERROR(SUM((VLOOKUP(Janvier!A23,Données!$H$6:$J$53,3,TRUE)/12)*1),"")</f>
        <v/>
      </c>
      <c r="AU23"/>
      <c r="AV23"/>
      <c r="AW23"/>
      <c r="AX23"/>
      <c r="AY23"/>
      <c r="AZ23"/>
      <c r="BA23"/>
      <c r="BB23"/>
      <c r="BC23"/>
      <c r="BD23"/>
      <c r="BE23"/>
      <c r="BF23"/>
      <c r="BG23"/>
      <c r="BH23"/>
      <c r="BI23"/>
      <c r="BJ23"/>
      <c r="BK23"/>
      <c r="BL23"/>
      <c r="BM23"/>
      <c r="BN23"/>
      <c r="BO23"/>
      <c r="BP23"/>
      <c r="BQ23"/>
      <c r="BR23"/>
      <c r="BS23"/>
      <c r="BT23"/>
      <c r="BU23"/>
      <c r="BV23"/>
      <c r="BW23"/>
      <c r="BX23"/>
      <c r="BY23"/>
      <c r="BZ23"/>
      <c r="CA23"/>
      <c r="CB23"/>
      <c r="CC23"/>
      <c r="CD23"/>
      <c r="CE23"/>
      <c r="CF23"/>
      <c r="CG23"/>
      <c r="CH23"/>
      <c r="CI23"/>
      <c r="CJ23"/>
      <c r="CK23"/>
      <c r="CL23"/>
      <c r="CM23"/>
      <c r="CN23"/>
      <c r="CO23"/>
      <c r="CP23"/>
      <c r="CQ23"/>
      <c r="CR23"/>
      <c r="CS23"/>
      <c r="CT23"/>
      <c r="CU23"/>
      <c r="CV23"/>
      <c r="CW23"/>
      <c r="CX23"/>
      <c r="CY23"/>
      <c r="CZ23"/>
      <c r="DA23"/>
      <c r="DB23"/>
      <c r="DC23"/>
      <c r="DD23"/>
      <c r="DE23"/>
      <c r="DF23"/>
      <c r="DG23"/>
      <c r="DH23"/>
      <c r="DI23"/>
      <c r="DJ23"/>
      <c r="DK23"/>
      <c r="DL23"/>
      <c r="DM23"/>
      <c r="DN23"/>
      <c r="DO23"/>
      <c r="DP23"/>
      <c r="DQ23"/>
      <c r="DR23"/>
      <c r="DS23"/>
      <c r="DT23"/>
      <c r="DU23"/>
      <c r="DV23"/>
      <c r="DW23"/>
      <c r="DX23"/>
      <c r="DY23"/>
      <c r="DZ23"/>
      <c r="EA23"/>
      <c r="EB23"/>
      <c r="EC23"/>
      <c r="ED23"/>
      <c r="EE23"/>
      <c r="EF23"/>
      <c r="EG23"/>
      <c r="EH23"/>
      <c r="EI23"/>
      <c r="EJ23"/>
      <c r="EK23"/>
      <c r="EL23"/>
      <c r="EM23"/>
      <c r="EN23"/>
      <c r="EO23"/>
      <c r="EP23"/>
      <c r="EQ23"/>
      <c r="ER23"/>
      <c r="ES23"/>
      <c r="ET23"/>
      <c r="EU23"/>
      <c r="EV23"/>
      <c r="EW23"/>
      <c r="EX23"/>
      <c r="EY23"/>
      <c r="EZ23"/>
      <c r="FA23"/>
      <c r="FB23"/>
      <c r="FC23"/>
      <c r="FD23"/>
      <c r="FE23"/>
      <c r="FF23"/>
      <c r="FG23"/>
      <c r="FH23"/>
      <c r="FI23"/>
      <c r="FJ23"/>
      <c r="FK23"/>
      <c r="FL23"/>
      <c r="FM23"/>
      <c r="FN23"/>
      <c r="FO23"/>
      <c r="FP23"/>
      <c r="FQ23"/>
      <c r="FR23"/>
      <c r="FS23"/>
      <c r="FT23"/>
      <c r="FU23"/>
      <c r="FV23"/>
      <c r="FW23"/>
      <c r="FX23"/>
      <c r="FY23"/>
      <c r="FZ23"/>
      <c r="GA23"/>
      <c r="GB23"/>
      <c r="GC23"/>
      <c r="GD23"/>
      <c r="GE23"/>
      <c r="GF23"/>
      <c r="GG23"/>
      <c r="GH23"/>
      <c r="GI23"/>
      <c r="GJ23"/>
      <c r="GK23"/>
      <c r="GL23"/>
      <c r="GM23"/>
      <c r="GN23"/>
      <c r="GO23"/>
      <c r="GP23"/>
      <c r="GQ23"/>
      <c r="GR23"/>
      <c r="GS23"/>
      <c r="GT23"/>
      <c r="GU23"/>
      <c r="GV23"/>
      <c r="GW23"/>
      <c r="GX23"/>
      <c r="GY23"/>
      <c r="GZ23"/>
      <c r="HA23"/>
      <c r="HB23"/>
      <c r="HC23"/>
      <c r="HD23"/>
      <c r="HE23"/>
      <c r="HF23"/>
      <c r="HG23"/>
      <c r="HH23"/>
      <c r="HI23"/>
      <c r="HJ23"/>
      <c r="HK23"/>
      <c r="HL23"/>
      <c r="HM23"/>
      <c r="HN23"/>
      <c r="HO23"/>
      <c r="HP23"/>
      <c r="HQ23"/>
      <c r="HR23"/>
      <c r="HS23"/>
      <c r="HT23"/>
      <c r="HU23"/>
      <c r="HV23"/>
      <c r="HW23"/>
      <c r="HX23"/>
      <c r="HY23"/>
      <c r="HZ23"/>
      <c r="IA23"/>
      <c r="IB23"/>
      <c r="IC23"/>
      <c r="ID23"/>
      <c r="IE23"/>
      <c r="IF23"/>
      <c r="IG23"/>
      <c r="IH23"/>
      <c r="II23"/>
      <c r="IJ23"/>
      <c r="IK23"/>
      <c r="IL23"/>
      <c r="IM23"/>
      <c r="IN23"/>
      <c r="IO23"/>
      <c r="IP23"/>
      <c r="IQ23"/>
      <c r="IR23"/>
      <c r="IS23"/>
      <c r="IT23"/>
      <c r="IU23"/>
      <c r="IV23"/>
    </row>
    <row r="24" spans="1:256" s="1" customFormat="1" ht="15.75" hidden="1" customHeight="1" thickBot="1" x14ac:dyDescent="0.3">
      <c r="A24" s="109">
        <f>Données!$H21</f>
        <v>0</v>
      </c>
      <c r="B24" s="349"/>
      <c r="C24" s="350"/>
      <c r="D24" s="350"/>
      <c r="E24" s="350"/>
      <c r="F24" s="350"/>
      <c r="G24" s="349"/>
      <c r="H24" s="349"/>
      <c r="I24" s="350"/>
      <c r="J24" s="350"/>
      <c r="K24" s="350"/>
      <c r="L24" s="350"/>
      <c r="M24" s="350"/>
      <c r="N24" s="349"/>
      <c r="O24" s="349"/>
      <c r="P24" s="350"/>
      <c r="Q24" s="350"/>
      <c r="R24" s="350"/>
      <c r="S24" s="350"/>
      <c r="T24" s="350"/>
      <c r="U24" s="349"/>
      <c r="V24" s="349"/>
      <c r="W24" s="350"/>
      <c r="X24" s="350"/>
      <c r="Y24" s="350"/>
      <c r="Z24" s="350"/>
      <c r="AA24" s="350"/>
      <c r="AB24" s="349"/>
      <c r="AC24" s="349"/>
      <c r="AD24" s="350"/>
      <c r="AE24" s="350"/>
      <c r="AF24" s="355"/>
      <c r="AG24"/>
      <c r="AH24"/>
      <c r="AI24" s="393"/>
      <c r="AJ24" s="384"/>
      <c r="AK24" s="358"/>
      <c r="AL24" s="379">
        <f ca="1">VLOOKUP($A24,BJanvier!$A$8:$BC$57,35,FALSE)</f>
        <v>0</v>
      </c>
      <c r="AM24" s="380">
        <f ca="1">VLOOKUP($A24,BJanvier!$A$8:$BC$57,36,FALSE)</f>
        <v>0</v>
      </c>
      <c r="AN24" s="381">
        <f ca="1">VLOOKUP($A24,BJanvier!$A$8:$BC$57,37,FALSE)</f>
        <v>0</v>
      </c>
      <c r="AO24" s="358"/>
      <c r="AP24" s="382">
        <f ca="1">VLOOKUP($A24,BJanvier!$A$8:$BC$57,39,FALSE)</f>
        <v>0</v>
      </c>
      <c r="AQ24" s="383">
        <f ca="1">VLOOKUP($A24,Bilan!$A$8:$BE$57,41,FALSE)</f>
        <v>1614</v>
      </c>
      <c r="AR24" s="395"/>
      <c r="AS24" s="166"/>
      <c r="AT24" s="347" t="str">
        <f>IFERROR(SUM((VLOOKUP(Janvier!A24,Données!$H$6:$J$53,3,TRUE)/12)*1),"")</f>
        <v/>
      </c>
      <c r="AU24"/>
      <c r="AV24"/>
      <c r="AW24"/>
      <c r="AX24"/>
      <c r="AY24"/>
      <c r="AZ24"/>
      <c r="BA24"/>
      <c r="BB24"/>
      <c r="BC24"/>
      <c r="BD24"/>
      <c r="BE24"/>
      <c r="BF24"/>
      <c r="BG24"/>
      <c r="BH24"/>
      <c r="BI24"/>
      <c r="BJ24"/>
      <c r="BK24"/>
      <c r="BL24"/>
      <c r="BM24"/>
      <c r="BN24"/>
      <c r="BO24"/>
      <c r="BP24"/>
      <c r="BQ24"/>
      <c r="BR24"/>
      <c r="BS24"/>
      <c r="BT24"/>
      <c r="BU24"/>
      <c r="BV24"/>
      <c r="BW24"/>
      <c r="BX24"/>
      <c r="BY24"/>
      <c r="BZ24"/>
      <c r="CA24"/>
      <c r="CB24"/>
      <c r="CC24"/>
      <c r="CD24"/>
      <c r="CE24"/>
      <c r="CF24"/>
      <c r="CG24"/>
      <c r="CH24"/>
      <c r="CI24"/>
      <c r="CJ24"/>
      <c r="CK24"/>
      <c r="CL24"/>
      <c r="CM24"/>
      <c r="CN24"/>
      <c r="CO24"/>
      <c r="CP24"/>
      <c r="CQ24"/>
      <c r="CR24"/>
      <c r="CS24"/>
      <c r="CT24"/>
      <c r="CU24"/>
      <c r="CV24"/>
      <c r="CW24"/>
      <c r="CX24"/>
      <c r="CY24"/>
      <c r="CZ24"/>
      <c r="DA24"/>
      <c r="DB24"/>
      <c r="DC24"/>
      <c r="DD24"/>
      <c r="DE24"/>
      <c r="DF24"/>
      <c r="DG24"/>
      <c r="DH24"/>
      <c r="DI24"/>
      <c r="DJ24"/>
      <c r="DK24"/>
      <c r="DL24"/>
      <c r="DM24"/>
      <c r="DN24"/>
      <c r="DO24"/>
      <c r="DP24"/>
      <c r="DQ24"/>
      <c r="DR24"/>
      <c r="DS24"/>
      <c r="DT24"/>
      <c r="DU24"/>
      <c r="DV24"/>
      <c r="DW24"/>
      <c r="DX24"/>
      <c r="DY24"/>
      <c r="DZ24"/>
      <c r="EA24"/>
      <c r="EB24"/>
      <c r="EC24"/>
      <c r="ED24"/>
      <c r="EE24"/>
      <c r="EF24"/>
      <c r="EG24"/>
      <c r="EH24"/>
      <c r="EI24"/>
      <c r="EJ24"/>
      <c r="EK24"/>
      <c r="EL24"/>
      <c r="EM24"/>
      <c r="EN24"/>
      <c r="EO24"/>
      <c r="EP24"/>
      <c r="EQ24"/>
      <c r="ER24"/>
      <c r="ES24"/>
      <c r="ET24"/>
      <c r="EU24"/>
      <c r="EV24"/>
      <c r="EW24"/>
      <c r="EX24"/>
      <c r="EY24"/>
      <c r="EZ24"/>
      <c r="FA24"/>
      <c r="FB24"/>
      <c r="FC24"/>
      <c r="FD24"/>
      <c r="FE24"/>
      <c r="FF24"/>
      <c r="FG24"/>
      <c r="FH24"/>
      <c r="FI24"/>
      <c r="FJ24"/>
      <c r="FK24"/>
      <c r="FL24"/>
      <c r="FM24"/>
      <c r="FN24"/>
      <c r="FO24"/>
      <c r="FP24"/>
      <c r="FQ24"/>
      <c r="FR24"/>
      <c r="FS24"/>
      <c r="FT24"/>
      <c r="FU24"/>
      <c r="FV24"/>
      <c r="FW24"/>
      <c r="FX24"/>
      <c r="FY24"/>
      <c r="FZ24"/>
      <c r="GA24"/>
      <c r="GB24"/>
      <c r="GC24"/>
      <c r="GD24"/>
      <c r="GE24"/>
      <c r="GF24"/>
      <c r="GG24"/>
      <c r="GH24"/>
      <c r="GI24"/>
      <c r="GJ24"/>
      <c r="GK24"/>
      <c r="GL24"/>
      <c r="GM24"/>
      <c r="GN24"/>
      <c r="GO24"/>
      <c r="GP24"/>
      <c r="GQ24"/>
      <c r="GR24"/>
      <c r="GS24"/>
      <c r="GT24"/>
      <c r="GU24"/>
      <c r="GV24"/>
      <c r="GW24"/>
      <c r="GX24"/>
      <c r="GY24"/>
      <c r="GZ24"/>
      <c r="HA24"/>
      <c r="HB24"/>
      <c r="HC24"/>
      <c r="HD24"/>
      <c r="HE24"/>
      <c r="HF24"/>
      <c r="HG24"/>
      <c r="HH24"/>
      <c r="HI24"/>
      <c r="HJ24"/>
      <c r="HK24"/>
      <c r="HL24"/>
      <c r="HM24"/>
      <c r="HN24"/>
      <c r="HO24"/>
      <c r="HP24"/>
      <c r="HQ24"/>
      <c r="HR24"/>
      <c r="HS24"/>
      <c r="HT24"/>
      <c r="HU24"/>
      <c r="HV24"/>
      <c r="HW24"/>
      <c r="HX24"/>
      <c r="HY24"/>
      <c r="HZ24"/>
      <c r="IA24"/>
      <c r="IB24"/>
      <c r="IC24"/>
      <c r="ID24"/>
      <c r="IE24"/>
      <c r="IF24"/>
      <c r="IG24"/>
      <c r="IH24"/>
      <c r="II24"/>
      <c r="IJ24"/>
      <c r="IK24"/>
      <c r="IL24"/>
      <c r="IM24"/>
      <c r="IN24"/>
      <c r="IO24"/>
      <c r="IP24"/>
      <c r="IQ24"/>
      <c r="IR24"/>
      <c r="IS24"/>
      <c r="IT24"/>
      <c r="IU24"/>
      <c r="IV24"/>
    </row>
    <row r="25" spans="1:256" s="1" customFormat="1" ht="15.75" customHeight="1" thickBot="1" x14ac:dyDescent="0.3">
      <c r="A25" s="344" t="str">
        <f>Données!$H22</f>
        <v>Equipe de nuit</v>
      </c>
      <c r="B25" s="344"/>
      <c r="C25" s="344"/>
      <c r="D25" s="344"/>
      <c r="E25" s="344"/>
      <c r="F25" s="344"/>
      <c r="G25" s="344"/>
      <c r="H25" s="344"/>
      <c r="I25" s="344"/>
      <c r="J25" s="344"/>
      <c r="K25" s="344"/>
      <c r="L25" s="344"/>
      <c r="M25" s="344"/>
      <c r="N25" s="344"/>
      <c r="O25" s="344"/>
      <c r="P25" s="344"/>
      <c r="Q25" s="344"/>
      <c r="R25" s="344"/>
      <c r="S25" s="344"/>
      <c r="T25" s="344"/>
      <c r="U25" s="344"/>
      <c r="V25" s="344"/>
      <c r="W25" s="344"/>
      <c r="X25" s="344"/>
      <c r="Y25" s="344"/>
      <c r="Z25" s="344"/>
      <c r="AA25" s="344"/>
      <c r="AB25" s="344"/>
      <c r="AC25" s="344"/>
      <c r="AD25" s="344"/>
      <c r="AE25" s="344"/>
      <c r="AF25" s="354"/>
      <c r="AG25"/>
      <c r="AH25"/>
      <c r="AI25" s="371"/>
      <c r="AJ25" s="371"/>
      <c r="AK25" s="358"/>
      <c r="AL25" s="371"/>
      <c r="AM25" s="371"/>
      <c r="AN25" s="371"/>
      <c r="AO25" s="358"/>
      <c r="AP25" s="371"/>
      <c r="AQ25" s="371"/>
      <c r="AR25" s="395"/>
      <c r="AS25" s="344"/>
      <c r="AT25" s="396"/>
      <c r="AU25"/>
      <c r="AV25"/>
      <c r="AW25"/>
      <c r="AX25"/>
      <c r="AY25"/>
      <c r="AZ25"/>
      <c r="BA25"/>
      <c r="BB25"/>
      <c r="BC25"/>
      <c r="BD25"/>
      <c r="BE25"/>
      <c r="BF25"/>
      <c r="BG25"/>
      <c r="BH25"/>
      <c r="BI25"/>
      <c r="BJ25"/>
      <c r="BK25"/>
      <c r="BL25"/>
      <c r="BM25"/>
      <c r="BN25"/>
      <c r="BO25"/>
      <c r="BP25"/>
      <c r="BQ25"/>
      <c r="BR25"/>
      <c r="BS25"/>
      <c r="BT25"/>
      <c r="BU25"/>
      <c r="BV25"/>
      <c r="BW25"/>
      <c r="BX25"/>
      <c r="BY25"/>
      <c r="BZ25"/>
      <c r="CA25"/>
      <c r="CB25"/>
      <c r="CC25"/>
      <c r="CD25"/>
      <c r="CE25"/>
      <c r="CF25"/>
      <c r="CG25"/>
      <c r="CH25"/>
      <c r="CI25"/>
      <c r="CJ25"/>
      <c r="CK25"/>
      <c r="CL25"/>
      <c r="CM25"/>
      <c r="CN25"/>
      <c r="CO25"/>
      <c r="CP25"/>
      <c r="CQ25"/>
      <c r="CR25"/>
      <c r="CS25"/>
      <c r="CT25"/>
      <c r="CU25"/>
      <c r="CV25"/>
      <c r="CW25"/>
      <c r="CX25"/>
      <c r="CY25"/>
      <c r="CZ25"/>
      <c r="DA25"/>
      <c r="DB25"/>
      <c r="DC25"/>
      <c r="DD25"/>
      <c r="DE25"/>
      <c r="DF25"/>
      <c r="DG25"/>
      <c r="DH25"/>
      <c r="DI25"/>
      <c r="DJ25"/>
      <c r="DK25"/>
      <c r="DL25"/>
      <c r="DM25"/>
      <c r="DN25"/>
      <c r="DO25"/>
      <c r="DP25"/>
      <c r="DQ25"/>
      <c r="DR25"/>
      <c r="DS25"/>
      <c r="DT25"/>
      <c r="DU25"/>
      <c r="DV25"/>
      <c r="DW25"/>
      <c r="DX25"/>
      <c r="DY25"/>
      <c r="DZ25"/>
      <c r="EA25"/>
      <c r="EB25"/>
      <c r="EC25"/>
      <c r="ED25"/>
      <c r="EE25"/>
      <c r="EF25"/>
      <c r="EG25"/>
      <c r="EH25"/>
      <c r="EI25"/>
      <c r="EJ25"/>
      <c r="EK25"/>
      <c r="EL25"/>
      <c r="EM25"/>
      <c r="EN25"/>
      <c r="EO25"/>
      <c r="EP25"/>
      <c r="EQ25"/>
      <c r="ER25"/>
      <c r="ES25"/>
      <c r="ET25"/>
      <c r="EU25"/>
      <c r="EV25"/>
      <c r="EW25"/>
      <c r="EX25"/>
      <c r="EY25"/>
      <c r="EZ25"/>
      <c r="FA25"/>
      <c r="FB25"/>
      <c r="FC25"/>
      <c r="FD25"/>
      <c r="FE25"/>
      <c r="FF25"/>
      <c r="FG25"/>
      <c r="FH25"/>
      <c r="FI25"/>
      <c r="FJ25"/>
      <c r="FK25"/>
      <c r="FL25"/>
      <c r="FM25"/>
      <c r="FN25"/>
      <c r="FO25"/>
      <c r="FP25"/>
      <c r="FQ25"/>
      <c r="FR25"/>
      <c r="FS25"/>
      <c r="FT25"/>
      <c r="FU25"/>
      <c r="FV25"/>
      <c r="FW25"/>
      <c r="FX25"/>
      <c r="FY25"/>
      <c r="FZ25"/>
      <c r="GA25"/>
      <c r="GB25"/>
      <c r="GC25"/>
      <c r="GD25"/>
      <c r="GE25"/>
      <c r="GF25"/>
      <c r="GG25"/>
      <c r="GH25"/>
      <c r="GI25"/>
      <c r="GJ25"/>
      <c r="GK25"/>
      <c r="GL25"/>
      <c r="GM25"/>
      <c r="GN25"/>
      <c r="GO25"/>
      <c r="GP25"/>
      <c r="GQ25"/>
      <c r="GR25"/>
      <c r="GS25"/>
      <c r="GT25"/>
      <c r="GU25"/>
      <c r="GV25"/>
      <c r="GW25"/>
      <c r="GX25"/>
      <c r="GY25"/>
      <c r="GZ25"/>
      <c r="HA25"/>
      <c r="HB25"/>
      <c r="HC25"/>
      <c r="HD25"/>
      <c r="HE25"/>
      <c r="HF25"/>
      <c r="HG25"/>
      <c r="HH25"/>
      <c r="HI25"/>
      <c r="HJ25"/>
      <c r="HK25"/>
      <c r="HL25"/>
      <c r="HM25"/>
      <c r="HN25"/>
      <c r="HO25"/>
      <c r="HP25"/>
      <c r="HQ25"/>
      <c r="HR25"/>
      <c r="HS25"/>
      <c r="HT25"/>
      <c r="HU25"/>
      <c r="HV25"/>
      <c r="HW25"/>
      <c r="HX25"/>
      <c r="HY25"/>
      <c r="HZ25"/>
      <c r="IA25"/>
      <c r="IB25"/>
      <c r="IC25"/>
      <c r="ID25"/>
      <c r="IE25"/>
      <c r="IF25"/>
      <c r="IG25"/>
      <c r="IH25"/>
      <c r="II25"/>
      <c r="IJ25"/>
      <c r="IK25"/>
      <c r="IL25"/>
      <c r="IM25"/>
      <c r="IN25"/>
      <c r="IO25"/>
      <c r="IP25"/>
      <c r="IQ25"/>
      <c r="IR25"/>
      <c r="IS25"/>
      <c r="IT25"/>
      <c r="IU25"/>
      <c r="IV25"/>
    </row>
    <row r="26" spans="1:256" s="1" customFormat="1" ht="15" customHeight="1" x14ac:dyDescent="0.25">
      <c r="A26" s="109" t="str">
        <f>Données!$H23</f>
        <v>DARDAINE Séverine</v>
      </c>
      <c r="B26" s="349"/>
      <c r="C26" s="350"/>
      <c r="D26" s="350"/>
      <c r="E26" s="350" t="s">
        <v>22</v>
      </c>
      <c r="F26" s="350" t="s">
        <v>22</v>
      </c>
      <c r="G26" s="349"/>
      <c r="H26" s="349"/>
      <c r="I26" s="350" t="s">
        <v>10</v>
      </c>
      <c r="J26" s="350" t="s">
        <v>10</v>
      </c>
      <c r="K26" s="350" t="s">
        <v>10</v>
      </c>
      <c r="L26" s="350"/>
      <c r="M26" s="350"/>
      <c r="N26" s="349" t="s">
        <v>22</v>
      </c>
      <c r="O26" s="349" t="s">
        <v>22</v>
      </c>
      <c r="P26" s="350"/>
      <c r="Q26" s="350" t="s">
        <v>118</v>
      </c>
      <c r="R26" s="350" t="s">
        <v>22</v>
      </c>
      <c r="S26" s="350" t="s">
        <v>22</v>
      </c>
      <c r="T26" s="350"/>
      <c r="U26" s="349"/>
      <c r="V26" s="349"/>
      <c r="W26" s="350" t="s">
        <v>22</v>
      </c>
      <c r="X26" s="350" t="s">
        <v>22</v>
      </c>
      <c r="Y26" s="350"/>
      <c r="Z26" s="350" t="s">
        <v>118</v>
      </c>
      <c r="AA26" s="350"/>
      <c r="AB26" s="349" t="s">
        <v>22</v>
      </c>
      <c r="AC26" s="349" t="s">
        <v>22</v>
      </c>
      <c r="AD26" s="350"/>
      <c r="AE26" s="350" t="s">
        <v>118</v>
      </c>
      <c r="AF26" s="355"/>
      <c r="AG26"/>
      <c r="AH26"/>
      <c r="AI26" s="391"/>
      <c r="AJ26" s="372"/>
      <c r="AK26" s="358"/>
      <c r="AL26" s="379">
        <f ca="1">VLOOKUP($A26,BJanvier!$A$8:$BC$57,35,FALSE)</f>
        <v>2.0833333333333259E-2</v>
      </c>
      <c r="AM26" s="380">
        <f ca="1">VLOOKUP($A26,BJanvier!$A$8:$BC$57,36,FALSE)</f>
        <v>0.81250000000000011</v>
      </c>
      <c r="AN26" s="381">
        <f ca="1">VLOOKUP($A26,BJanvier!$A$8:$BC$57,37,FALSE)</f>
        <v>3.25</v>
      </c>
      <c r="AO26" s="358"/>
      <c r="AP26" s="382">
        <f ca="1">VLOOKUP($A26,BJanvier!$A$8:$BC$57,39,FALSE)</f>
        <v>5.3124999999999991</v>
      </c>
      <c r="AQ26" s="383">
        <f ca="1">VLOOKUP($A26,Bilan!$A$8:$BE$57,41,FALSE)</f>
        <v>10.729166666666664</v>
      </c>
      <c r="AR26" s="395"/>
      <c r="AS26" s="165"/>
      <c r="AT26" s="347">
        <f>IFERROR(SUM((VLOOKUP(Janvier!A26,Données!$H$6:$J$53,3,TRUE)/12)*1),"")</f>
        <v>4.958333333333333</v>
      </c>
      <c r="AU26"/>
      <c r="AV26"/>
      <c r="AW26"/>
      <c r="AX26"/>
      <c r="AY26"/>
      <c r="AZ26"/>
      <c r="BA26"/>
      <c r="BB26"/>
      <c r="BC26"/>
      <c r="BD26"/>
      <c r="BE26"/>
      <c r="BF26"/>
      <c r="BG26"/>
      <c r="BH26"/>
      <c r="BI26"/>
      <c r="BJ26"/>
      <c r="BK26"/>
      <c r="BL26"/>
      <c r="BM26"/>
      <c r="BN26"/>
      <c r="BO26"/>
      <c r="BP26"/>
      <c r="BQ26"/>
      <c r="BR26"/>
      <c r="BS26"/>
      <c r="BT26"/>
      <c r="BU26"/>
      <c r="BV26"/>
      <c r="BW26"/>
      <c r="BX26"/>
      <c r="BY26"/>
      <c r="BZ26"/>
      <c r="CA26"/>
      <c r="CB26"/>
      <c r="CC26"/>
      <c r="CD26"/>
      <c r="CE26"/>
      <c r="CF26"/>
      <c r="CG26"/>
      <c r="CH26"/>
      <c r="CI26"/>
      <c r="CJ26"/>
      <c r="CK26"/>
      <c r="CL26"/>
      <c r="CM26"/>
      <c r="CN26"/>
      <c r="CO26"/>
      <c r="CP26"/>
      <c r="CQ26"/>
      <c r="CR26"/>
      <c r="CS26"/>
      <c r="CT26"/>
      <c r="CU26"/>
      <c r="CV26"/>
      <c r="CW26"/>
      <c r="CX26"/>
      <c r="CY26"/>
      <c r="CZ26"/>
      <c r="DA26"/>
      <c r="DB26"/>
      <c r="DC26"/>
      <c r="DD26"/>
      <c r="DE26"/>
      <c r="DF26"/>
      <c r="DG26"/>
      <c r="DH26"/>
      <c r="DI26"/>
      <c r="DJ26"/>
      <c r="DK26"/>
      <c r="DL26"/>
      <c r="DM26"/>
      <c r="DN26"/>
      <c r="DO26"/>
      <c r="DP26"/>
      <c r="DQ26"/>
      <c r="DR26"/>
      <c r="DS26"/>
      <c r="DT26"/>
      <c r="DU26"/>
      <c r="DV26"/>
      <c r="DW26"/>
      <c r="DX26"/>
      <c r="DY26"/>
      <c r="DZ26"/>
      <c r="EA26"/>
      <c r="EB26"/>
      <c r="EC26"/>
      <c r="ED26"/>
      <c r="EE26"/>
      <c r="EF26"/>
      <c r="EG26"/>
      <c r="EH26"/>
      <c r="EI26"/>
      <c r="EJ26"/>
      <c r="EK26"/>
      <c r="EL26"/>
      <c r="EM26"/>
      <c r="EN26"/>
      <c r="EO26"/>
      <c r="EP26"/>
      <c r="EQ26"/>
      <c r="ER26"/>
      <c r="ES26"/>
      <c r="ET26"/>
      <c r="EU26"/>
      <c r="EV26"/>
      <c r="EW26"/>
      <c r="EX26"/>
      <c r="EY26"/>
      <c r="EZ26"/>
      <c r="FA26"/>
      <c r="FB26"/>
      <c r="FC26"/>
      <c r="FD26"/>
      <c r="FE26"/>
      <c r="FF26"/>
      <c r="FG26"/>
      <c r="FH26"/>
      <c r="FI26"/>
      <c r="FJ26"/>
      <c r="FK26"/>
      <c r="FL26"/>
      <c r="FM26"/>
      <c r="FN26"/>
      <c r="FO26"/>
      <c r="FP26"/>
      <c r="FQ26"/>
      <c r="FR26"/>
      <c r="FS26"/>
      <c r="FT26"/>
      <c r="FU26"/>
      <c r="FV26"/>
      <c r="FW26"/>
      <c r="FX26"/>
      <c r="FY26"/>
      <c r="FZ26"/>
      <c r="GA26"/>
      <c r="GB26"/>
      <c r="GC26"/>
      <c r="GD26"/>
      <c r="GE26"/>
      <c r="GF26"/>
      <c r="GG26"/>
      <c r="GH26"/>
      <c r="GI26"/>
      <c r="GJ26"/>
      <c r="GK26"/>
      <c r="GL26"/>
      <c r="GM26"/>
      <c r="GN26"/>
      <c r="GO26"/>
      <c r="GP26"/>
      <c r="GQ26"/>
      <c r="GR26"/>
      <c r="GS26"/>
      <c r="GT26"/>
      <c r="GU26"/>
      <c r="GV26"/>
      <c r="GW26"/>
      <c r="GX26"/>
      <c r="GY26"/>
      <c r="GZ26"/>
      <c r="HA26"/>
      <c r="HB26"/>
      <c r="HC26"/>
      <c r="HD26"/>
      <c r="HE26"/>
      <c r="HF26"/>
      <c r="HG26"/>
      <c r="HH26"/>
      <c r="HI26"/>
      <c r="HJ26"/>
      <c r="HK26"/>
      <c r="HL26"/>
      <c r="HM26"/>
      <c r="HN26"/>
      <c r="HO26"/>
      <c r="HP26"/>
      <c r="HQ26"/>
      <c r="HR26"/>
      <c r="HS26"/>
      <c r="HT26"/>
      <c r="HU26"/>
      <c r="HV26"/>
      <c r="HW26"/>
      <c r="HX26"/>
      <c r="HY26"/>
      <c r="HZ26"/>
      <c r="IA26"/>
      <c r="IB26"/>
      <c r="IC26"/>
      <c r="ID26"/>
      <c r="IE26"/>
      <c r="IF26"/>
      <c r="IG26"/>
      <c r="IH26"/>
      <c r="II26"/>
      <c r="IJ26"/>
      <c r="IK26"/>
      <c r="IL26"/>
      <c r="IM26"/>
      <c r="IN26"/>
      <c r="IO26"/>
      <c r="IP26"/>
      <c r="IQ26"/>
      <c r="IR26"/>
      <c r="IS26"/>
      <c r="IT26"/>
      <c r="IU26"/>
      <c r="IV26"/>
    </row>
    <row r="27" spans="1:256" s="1" customFormat="1" ht="15" customHeight="1" x14ac:dyDescent="0.25">
      <c r="A27" s="109" t="str">
        <f>Données!$H24</f>
        <v>CHAPON Aurélie</v>
      </c>
      <c r="B27" s="349"/>
      <c r="C27" s="350"/>
      <c r="D27" s="350" t="s">
        <v>22</v>
      </c>
      <c r="E27" s="350"/>
      <c r="F27" s="350"/>
      <c r="G27" s="349" t="s">
        <v>22</v>
      </c>
      <c r="H27" s="349" t="s">
        <v>22</v>
      </c>
      <c r="I27" s="350"/>
      <c r="J27" s="350" t="s">
        <v>118</v>
      </c>
      <c r="K27" s="350" t="s">
        <v>22</v>
      </c>
      <c r="L27" s="350" t="s">
        <v>22</v>
      </c>
      <c r="M27" s="350"/>
      <c r="N27" s="349"/>
      <c r="O27" s="349"/>
      <c r="P27" s="350" t="s">
        <v>22</v>
      </c>
      <c r="Q27" s="350"/>
      <c r="R27" s="350" t="s">
        <v>10</v>
      </c>
      <c r="S27" s="350" t="s">
        <v>10</v>
      </c>
      <c r="T27" s="350" t="s">
        <v>10</v>
      </c>
      <c r="U27" s="349"/>
      <c r="V27" s="349"/>
      <c r="W27" s="350"/>
      <c r="X27" s="350" t="s">
        <v>118</v>
      </c>
      <c r="Y27" s="350" t="s">
        <v>22</v>
      </c>
      <c r="Z27" s="350" t="s">
        <v>22</v>
      </c>
      <c r="AA27" s="350" t="s">
        <v>22</v>
      </c>
      <c r="AB27" s="349"/>
      <c r="AC27" s="349"/>
      <c r="AD27" s="350"/>
      <c r="AE27" s="350" t="s">
        <v>118</v>
      </c>
      <c r="AF27" s="355" t="s">
        <v>22</v>
      </c>
      <c r="AG27"/>
      <c r="AH27"/>
      <c r="AI27" s="392">
        <v>8.3333333333333329E-2</v>
      </c>
      <c r="AJ27" s="378"/>
      <c r="AK27" s="358"/>
      <c r="AL27" s="379">
        <f ca="1">VLOOKUP($A27,BJanvier!$A$8:$BC$57,35,FALSE)</f>
        <v>1.041666666666663E-2</v>
      </c>
      <c r="AM27" s="380">
        <f ca="1">VLOOKUP($A27,BJanvier!$A$8:$BC$57,36,FALSE)</f>
        <v>0.40625000000000006</v>
      </c>
      <c r="AN27" s="381">
        <f ca="1">VLOOKUP($A27,BJanvier!$A$8:$BC$57,37,FALSE)</f>
        <v>3.65625</v>
      </c>
      <c r="AO27" s="358"/>
      <c r="AP27" s="382">
        <f ca="1">VLOOKUP($A27,BJanvier!$A$8:$BC$57,39,FALSE)</f>
        <v>5.3958333333333321</v>
      </c>
      <c r="AQ27" s="383">
        <f ca="1">VLOOKUP($A27,Bilan!$A$8:$BE$57,41,FALSE)</f>
        <v>9.5208333333333321</v>
      </c>
      <c r="AR27" s="395"/>
      <c r="AS27" s="166"/>
      <c r="AT27" s="347" t="str">
        <f>IFERROR(SUM((VLOOKUP(Janvier!A27,Données!$H$6:$J$53,3,TRUE)/12)*1),"")</f>
        <v/>
      </c>
      <c r="AU27"/>
      <c r="AV27"/>
      <c r="AW27"/>
      <c r="AX27"/>
      <c r="AY27"/>
      <c r="AZ27"/>
      <c r="BA27"/>
      <c r="BB27"/>
      <c r="BC27"/>
      <c r="BD27"/>
      <c r="BE27"/>
      <c r="BF27"/>
      <c r="BG27"/>
      <c r="BH27"/>
      <c r="BI27"/>
      <c r="BJ27"/>
      <c r="BK27"/>
      <c r="BL27"/>
      <c r="BM27"/>
      <c r="BN27"/>
      <c r="BO27"/>
      <c r="BP27"/>
      <c r="BQ27"/>
      <c r="BR27"/>
      <c r="BS27"/>
      <c r="BT27"/>
      <c r="BU27"/>
      <c r="BV27"/>
      <c r="BW27"/>
      <c r="BX27"/>
      <c r="BY27"/>
      <c r="BZ27"/>
      <c r="CA27"/>
      <c r="CB27"/>
      <c r="CC27"/>
      <c r="CD27"/>
      <c r="CE27"/>
      <c r="CF27"/>
      <c r="CG27"/>
      <c r="CH27"/>
      <c r="CI27"/>
      <c r="CJ27"/>
      <c r="CK27"/>
      <c r="CL27"/>
      <c r="CM27"/>
      <c r="CN27"/>
      <c r="CO27"/>
      <c r="CP27"/>
      <c r="CQ27"/>
      <c r="CR27"/>
      <c r="CS27"/>
      <c r="CT27"/>
      <c r="CU27"/>
      <c r="CV27"/>
      <c r="CW27"/>
      <c r="CX27"/>
      <c r="CY27"/>
      <c r="CZ27"/>
      <c r="DA27"/>
      <c r="DB27"/>
      <c r="DC27"/>
      <c r="DD27"/>
      <c r="DE27"/>
      <c r="DF27"/>
      <c r="DG27"/>
      <c r="DH27"/>
      <c r="DI27"/>
      <c r="DJ27"/>
      <c r="DK27"/>
      <c r="DL27"/>
      <c r="DM27"/>
      <c r="DN27"/>
      <c r="DO27"/>
      <c r="DP27"/>
      <c r="DQ27"/>
      <c r="DR27"/>
      <c r="DS27"/>
      <c r="DT27"/>
      <c r="DU27"/>
      <c r="DV27"/>
      <c r="DW27"/>
      <c r="DX27"/>
      <c r="DY27"/>
      <c r="DZ27"/>
      <c r="EA27"/>
      <c r="EB27"/>
      <c r="EC27"/>
      <c r="ED27"/>
      <c r="EE27"/>
      <c r="EF27"/>
      <c r="EG27"/>
      <c r="EH27"/>
      <c r="EI27"/>
      <c r="EJ27"/>
      <c r="EK27"/>
      <c r="EL27"/>
      <c r="EM27"/>
      <c r="EN27"/>
      <c r="EO27"/>
      <c r="EP27"/>
      <c r="EQ27"/>
      <c r="ER27"/>
      <c r="ES27"/>
      <c r="ET27"/>
      <c r="EU27"/>
      <c r="EV27"/>
      <c r="EW27"/>
      <c r="EX27"/>
      <c r="EY27"/>
      <c r="EZ27"/>
      <c r="FA27"/>
      <c r="FB27"/>
      <c r="FC27"/>
      <c r="FD27"/>
      <c r="FE27"/>
      <c r="FF27"/>
      <c r="FG27"/>
      <c r="FH27"/>
      <c r="FI27"/>
      <c r="FJ27"/>
      <c r="FK27"/>
      <c r="FL27"/>
      <c r="FM27"/>
      <c r="FN27"/>
      <c r="FO27"/>
      <c r="FP27"/>
      <c r="FQ27"/>
      <c r="FR27"/>
      <c r="FS27"/>
      <c r="FT27"/>
      <c r="FU27"/>
      <c r="FV27"/>
      <c r="FW27"/>
      <c r="FX27"/>
      <c r="FY27"/>
      <c r="FZ27"/>
      <c r="GA27"/>
      <c r="GB27"/>
      <c r="GC27"/>
      <c r="GD27"/>
      <c r="GE27"/>
      <c r="GF27"/>
      <c r="GG27"/>
      <c r="GH27"/>
      <c r="GI27"/>
      <c r="GJ27"/>
      <c r="GK27"/>
      <c r="GL27"/>
      <c r="GM27"/>
      <c r="GN27"/>
      <c r="GO27"/>
      <c r="GP27"/>
      <c r="GQ27"/>
      <c r="GR27"/>
      <c r="GS27"/>
      <c r="GT27"/>
      <c r="GU27"/>
      <c r="GV27"/>
      <c r="GW27"/>
      <c r="GX27"/>
      <c r="GY27"/>
      <c r="GZ27"/>
      <c r="HA27"/>
      <c r="HB27"/>
      <c r="HC27"/>
      <c r="HD27"/>
      <c r="HE27"/>
      <c r="HF27"/>
      <c r="HG27"/>
      <c r="HH27"/>
      <c r="HI27"/>
      <c r="HJ27"/>
      <c r="HK27"/>
      <c r="HL27"/>
      <c r="HM27"/>
      <c r="HN27"/>
      <c r="HO27"/>
      <c r="HP27"/>
      <c r="HQ27"/>
      <c r="HR27"/>
      <c r="HS27"/>
      <c r="HT27"/>
      <c r="HU27"/>
      <c r="HV27"/>
      <c r="HW27"/>
      <c r="HX27"/>
      <c r="HY27"/>
      <c r="HZ27"/>
      <c r="IA27"/>
      <c r="IB27"/>
      <c r="IC27"/>
      <c r="ID27"/>
      <c r="IE27"/>
      <c r="IF27"/>
      <c r="IG27"/>
      <c r="IH27"/>
      <c r="II27"/>
      <c r="IJ27"/>
      <c r="IK27"/>
      <c r="IL27"/>
      <c r="IM27"/>
      <c r="IN27"/>
      <c r="IO27"/>
      <c r="IP27"/>
      <c r="IQ27"/>
      <c r="IR27"/>
      <c r="IS27"/>
      <c r="IT27"/>
      <c r="IU27"/>
      <c r="IV27"/>
    </row>
    <row r="28" spans="1:256" s="1" customFormat="1" ht="15" customHeight="1" x14ac:dyDescent="0.25">
      <c r="A28" s="109" t="str">
        <f>Données!$H25</f>
        <v>DIARRA Kani</v>
      </c>
      <c r="B28" s="349"/>
      <c r="C28" s="350" t="s">
        <v>116</v>
      </c>
      <c r="D28" s="350"/>
      <c r="E28" s="350"/>
      <c r="F28" s="350"/>
      <c r="G28" s="349"/>
      <c r="H28" s="349" t="s">
        <v>22</v>
      </c>
      <c r="I28" s="350" t="s">
        <v>22</v>
      </c>
      <c r="J28" s="350" t="s">
        <v>22</v>
      </c>
      <c r="K28" s="350"/>
      <c r="L28" s="350"/>
      <c r="M28" s="350" t="s">
        <v>22</v>
      </c>
      <c r="N28" s="349"/>
      <c r="O28" s="349"/>
      <c r="P28" s="350"/>
      <c r="Q28" s="350" t="s">
        <v>144</v>
      </c>
      <c r="R28" s="350"/>
      <c r="S28" s="350" t="s">
        <v>118</v>
      </c>
      <c r="T28" s="350" t="s">
        <v>22</v>
      </c>
      <c r="U28" s="349" t="s">
        <v>22</v>
      </c>
      <c r="V28" s="349" t="s">
        <v>144</v>
      </c>
      <c r="W28" s="350"/>
      <c r="X28" s="350"/>
      <c r="Y28" s="350" t="s">
        <v>10</v>
      </c>
      <c r="Z28" s="350" t="s">
        <v>118</v>
      </c>
      <c r="AA28" s="350" t="s">
        <v>10</v>
      </c>
      <c r="AB28" s="349"/>
      <c r="AC28" s="349"/>
      <c r="AD28" s="350" t="s">
        <v>10</v>
      </c>
      <c r="AE28" s="350" t="s">
        <v>118</v>
      </c>
      <c r="AF28" s="355"/>
      <c r="AG28"/>
      <c r="AH28"/>
      <c r="AI28" s="392"/>
      <c r="AJ28" s="378"/>
      <c r="AK28" s="358"/>
      <c r="AL28" s="379">
        <f ca="1">VLOOKUP($A28,BJanvier!$A$8:$BC$57,35,FALSE)</f>
        <v>1.041666666666663E-2</v>
      </c>
      <c r="AM28" s="380">
        <f ca="1">VLOOKUP($A28,BJanvier!$A$8:$BC$57,36,FALSE)</f>
        <v>0.53125</v>
      </c>
      <c r="AN28" s="381">
        <f ca="1">VLOOKUP($A28,BJanvier!$A$8:$BC$57,37,FALSE)</f>
        <v>2.7187500000000004</v>
      </c>
      <c r="AO28" s="358"/>
      <c r="AP28" s="382">
        <f ca="1">VLOOKUP($A28,BJanvier!$A$8:$BC$57,39,FALSE)</f>
        <v>4.5416666666666661</v>
      </c>
      <c r="AQ28" s="383">
        <f ca="1">VLOOKUP($A28,Bilan!$A$8:$BE$57,41,FALSE)</f>
        <v>8.6458333333333321</v>
      </c>
      <c r="AR28" s="395"/>
      <c r="AS28" s="166"/>
      <c r="AT28" s="347">
        <f>IFERROR(SUM((VLOOKUP(Janvier!A28,Données!$H$6:$J$53,3,TRUE)/12)*1),"")</f>
        <v>4.958333333333333</v>
      </c>
      <c r="AU28"/>
      <c r="AV28"/>
      <c r="AW28"/>
      <c r="AX28"/>
      <c r="AY28"/>
      <c r="AZ28"/>
      <c r="BA28"/>
      <c r="BB28"/>
      <c r="BC28"/>
      <c r="BD28"/>
      <c r="BE28"/>
      <c r="BF28"/>
      <c r="BG28"/>
      <c r="BH28"/>
      <c r="BI28"/>
      <c r="BJ28"/>
      <c r="BK28"/>
      <c r="BL28"/>
      <c r="BM28"/>
      <c r="BN28"/>
      <c r="BO28"/>
      <c r="BP28"/>
      <c r="BQ28"/>
      <c r="BR28"/>
      <c r="BS28"/>
      <c r="BT28"/>
      <c r="BU28"/>
      <c r="BV28"/>
      <c r="BW28"/>
      <c r="BX28"/>
      <c r="BY28"/>
      <c r="BZ28"/>
      <c r="CA28"/>
      <c r="CB28"/>
      <c r="CC28"/>
      <c r="CD28"/>
      <c r="CE28"/>
      <c r="CF28"/>
      <c r="CG28"/>
      <c r="CH28"/>
      <c r="CI28"/>
      <c r="CJ28"/>
      <c r="CK28"/>
      <c r="CL28"/>
      <c r="CM28"/>
      <c r="CN28"/>
      <c r="CO28"/>
      <c r="CP28"/>
      <c r="CQ28"/>
      <c r="CR28"/>
      <c r="CS28"/>
      <c r="CT28"/>
      <c r="CU28"/>
      <c r="CV28"/>
      <c r="CW28"/>
      <c r="CX28"/>
      <c r="CY28"/>
      <c r="CZ28"/>
      <c r="DA28"/>
      <c r="DB28"/>
      <c r="DC28"/>
      <c r="DD28"/>
      <c r="DE28"/>
      <c r="DF28"/>
      <c r="DG28"/>
      <c r="DH28"/>
      <c r="DI28"/>
      <c r="DJ28"/>
      <c r="DK28"/>
      <c r="DL28"/>
      <c r="DM28"/>
      <c r="DN28"/>
      <c r="DO28"/>
      <c r="DP28"/>
      <c r="DQ28"/>
      <c r="DR28"/>
      <c r="DS28"/>
      <c r="DT28"/>
      <c r="DU28"/>
      <c r="DV28"/>
      <c r="DW28"/>
      <c r="DX28"/>
      <c r="DY28"/>
      <c r="DZ28"/>
      <c r="EA28"/>
      <c r="EB28"/>
      <c r="EC28"/>
      <c r="ED28"/>
      <c r="EE28"/>
      <c r="EF28"/>
      <c r="EG28"/>
      <c r="EH28"/>
      <c r="EI28"/>
      <c r="EJ28"/>
      <c r="EK28"/>
      <c r="EL28"/>
      <c r="EM28"/>
      <c r="EN28"/>
      <c r="EO28"/>
      <c r="EP28"/>
      <c r="EQ28"/>
      <c r="ER28"/>
      <c r="ES28"/>
      <c r="ET28"/>
      <c r="EU28"/>
      <c r="EV28"/>
      <c r="EW28"/>
      <c r="EX28"/>
      <c r="EY28"/>
      <c r="EZ28"/>
      <c r="FA28"/>
      <c r="FB28"/>
      <c r="FC28"/>
      <c r="FD28"/>
      <c r="FE28"/>
      <c r="FF28"/>
      <c r="FG28"/>
      <c r="FH28"/>
      <c r="FI28"/>
      <c r="FJ28"/>
      <c r="FK28"/>
      <c r="FL28"/>
      <c r="FM28"/>
      <c r="FN28"/>
      <c r="FO28"/>
      <c r="FP28"/>
      <c r="FQ28"/>
      <c r="FR28"/>
      <c r="FS28"/>
      <c r="FT28"/>
      <c r="FU28"/>
      <c r="FV28"/>
      <c r="FW28"/>
      <c r="FX28"/>
      <c r="FY28"/>
      <c r="FZ28"/>
      <c r="GA28"/>
      <c r="GB28"/>
      <c r="GC28"/>
      <c r="GD28"/>
      <c r="GE28"/>
      <c r="GF28"/>
      <c r="GG28"/>
      <c r="GH28"/>
      <c r="GI28"/>
      <c r="GJ28"/>
      <c r="GK28"/>
      <c r="GL28"/>
      <c r="GM28"/>
      <c r="GN28"/>
      <c r="GO28"/>
      <c r="GP28"/>
      <c r="GQ28"/>
      <c r="GR28"/>
      <c r="GS28"/>
      <c r="GT28"/>
      <c r="GU28"/>
      <c r="GV28"/>
      <c r="GW28"/>
      <c r="GX28"/>
      <c r="GY28"/>
      <c r="GZ28"/>
      <c r="HA28"/>
      <c r="HB28"/>
      <c r="HC28"/>
      <c r="HD28"/>
      <c r="HE28"/>
      <c r="HF28"/>
      <c r="HG28"/>
      <c r="HH28"/>
      <c r="HI28"/>
      <c r="HJ28"/>
      <c r="HK28"/>
      <c r="HL28"/>
      <c r="HM28"/>
      <c r="HN28"/>
      <c r="HO28"/>
      <c r="HP28"/>
      <c r="HQ28"/>
      <c r="HR28"/>
      <c r="HS28"/>
      <c r="HT28"/>
      <c r="HU28"/>
      <c r="HV28"/>
      <c r="HW28"/>
      <c r="HX28"/>
      <c r="HY28"/>
      <c r="HZ28"/>
      <c r="IA28"/>
      <c r="IB28"/>
      <c r="IC28"/>
      <c r="ID28"/>
      <c r="IE28"/>
      <c r="IF28"/>
      <c r="IG28"/>
      <c r="IH28"/>
      <c r="II28"/>
      <c r="IJ28"/>
      <c r="IK28"/>
      <c r="IL28"/>
      <c r="IM28"/>
      <c r="IN28"/>
      <c r="IO28"/>
      <c r="IP28"/>
      <c r="IQ28"/>
      <c r="IR28"/>
      <c r="IS28"/>
      <c r="IT28"/>
      <c r="IU28"/>
      <c r="IV28"/>
    </row>
    <row r="29" spans="1:256" s="1" customFormat="1" ht="15.75" customHeight="1" thickBot="1" x14ac:dyDescent="0.3">
      <c r="A29" s="109" t="str">
        <f>Données!$H26</f>
        <v>DECOUDRE Sébastien</v>
      </c>
      <c r="B29" s="349" t="s">
        <v>22</v>
      </c>
      <c r="C29" s="350" t="s">
        <v>22</v>
      </c>
      <c r="D29" s="350"/>
      <c r="E29" s="350"/>
      <c r="F29" s="350" t="s">
        <v>10</v>
      </c>
      <c r="G29" s="349"/>
      <c r="H29" s="349"/>
      <c r="I29" s="350" t="s">
        <v>10</v>
      </c>
      <c r="J29" s="350" t="s">
        <v>10</v>
      </c>
      <c r="K29" s="350" t="s">
        <v>10</v>
      </c>
      <c r="L29" s="350" t="s">
        <v>10</v>
      </c>
      <c r="M29" s="350" t="s">
        <v>10</v>
      </c>
      <c r="N29" s="349"/>
      <c r="O29" s="349"/>
      <c r="P29" s="350" t="s">
        <v>22</v>
      </c>
      <c r="Q29" s="350" t="s">
        <v>22</v>
      </c>
      <c r="R29" s="350"/>
      <c r="S29" s="350"/>
      <c r="T29" s="350"/>
      <c r="U29" s="349"/>
      <c r="V29" s="349" t="s">
        <v>22</v>
      </c>
      <c r="W29" s="350" t="s">
        <v>22</v>
      </c>
      <c r="X29" s="350"/>
      <c r="Y29" s="350"/>
      <c r="Z29" s="350" t="s">
        <v>22</v>
      </c>
      <c r="AA29" s="350"/>
      <c r="AB29" s="349"/>
      <c r="AC29" s="349"/>
      <c r="AD29" s="350" t="s">
        <v>22</v>
      </c>
      <c r="AE29" s="350" t="s">
        <v>22</v>
      </c>
      <c r="AF29" s="355"/>
      <c r="AG29"/>
      <c r="AH29"/>
      <c r="AI29" s="392">
        <v>8.3333333333333329E-2</v>
      </c>
      <c r="AJ29" s="378"/>
      <c r="AK29" s="358"/>
      <c r="AL29" s="379">
        <f ca="1">VLOOKUP($A29,BJanvier!$A$8:$BC$57,35,FALSE)</f>
        <v>0</v>
      </c>
      <c r="AM29" s="380">
        <f ca="1">VLOOKUP($A29,BJanvier!$A$8:$BC$57,36,FALSE)</f>
        <v>0.25</v>
      </c>
      <c r="AN29" s="381">
        <f ca="1">VLOOKUP($A29,BJanvier!$A$8:$BC$57,37,FALSE)</f>
        <v>3.4062500000000004</v>
      </c>
      <c r="AO29" s="358"/>
      <c r="AP29" s="382">
        <f ca="1">VLOOKUP($A29,BJanvier!$A$8:$BC$57,39,FALSE)</f>
        <v>4.5833333333333321</v>
      </c>
      <c r="AQ29" s="383">
        <f ca="1">VLOOKUP($A29,Bilan!$A$8:$BE$57,41,FALSE)</f>
        <v>8.6041666666666643</v>
      </c>
      <c r="AR29" s="395"/>
      <c r="AS29" s="166"/>
      <c r="AT29" s="347">
        <f>IFERROR(SUM((VLOOKUP(Janvier!A29,Données!$H$6:$J$53,3,TRUE)/12)*1),"")</f>
        <v>4.958333333333333</v>
      </c>
      <c r="AU29"/>
      <c r="AV29"/>
      <c r="AW29"/>
      <c r="AX29"/>
      <c r="AY29"/>
      <c r="AZ29"/>
      <c r="BA29"/>
      <c r="BB29"/>
      <c r="BC29"/>
      <c r="BD29"/>
      <c r="BE29"/>
      <c r="BF29"/>
      <c r="BG29"/>
      <c r="BH29"/>
      <c r="BI29"/>
      <c r="BJ29"/>
      <c r="BK29"/>
      <c r="BL29"/>
      <c r="BM29"/>
      <c r="BN29"/>
      <c r="BO29"/>
      <c r="BP29"/>
      <c r="BQ29"/>
      <c r="BR29"/>
      <c r="BS29"/>
      <c r="BT29"/>
      <c r="BU29"/>
      <c r="BV29"/>
      <c r="BW29"/>
      <c r="BX29"/>
      <c r="BY29"/>
      <c r="BZ29"/>
      <c r="CA29"/>
      <c r="CB29"/>
      <c r="CC29"/>
      <c r="CD29"/>
      <c r="CE29"/>
      <c r="CF29"/>
      <c r="CG29"/>
      <c r="CH29"/>
      <c r="CI29"/>
      <c r="CJ29"/>
      <c r="CK29"/>
      <c r="CL29"/>
      <c r="CM29"/>
      <c r="CN29"/>
      <c r="CO29"/>
      <c r="CP29"/>
      <c r="CQ29"/>
      <c r="CR29"/>
      <c r="CS29"/>
      <c r="CT29"/>
      <c r="CU29"/>
      <c r="CV29"/>
      <c r="CW29"/>
      <c r="CX29"/>
      <c r="CY29"/>
      <c r="CZ29"/>
      <c r="DA29"/>
      <c r="DB29"/>
      <c r="DC29"/>
      <c r="DD29"/>
      <c r="DE29"/>
      <c r="DF29"/>
      <c r="DG29"/>
      <c r="DH29"/>
      <c r="DI29"/>
      <c r="DJ29"/>
      <c r="DK29"/>
      <c r="DL29"/>
      <c r="DM29"/>
      <c r="DN29"/>
      <c r="DO29"/>
      <c r="DP29"/>
      <c r="DQ29"/>
      <c r="DR29"/>
      <c r="DS29"/>
      <c r="DT29"/>
      <c r="DU29"/>
      <c r="DV29"/>
      <c r="DW29"/>
      <c r="DX29"/>
      <c r="DY29"/>
      <c r="DZ29"/>
      <c r="EA29"/>
      <c r="EB29"/>
      <c r="EC29"/>
      <c r="ED29"/>
      <c r="EE29"/>
      <c r="EF29"/>
      <c r="EG29"/>
      <c r="EH29"/>
      <c r="EI29"/>
      <c r="EJ29"/>
      <c r="EK29"/>
      <c r="EL29"/>
      <c r="EM29"/>
      <c r="EN29"/>
      <c r="EO29"/>
      <c r="EP29"/>
      <c r="EQ29"/>
      <c r="ER29"/>
      <c r="ES29"/>
      <c r="ET29"/>
      <c r="EU29"/>
      <c r="EV29"/>
      <c r="EW29"/>
      <c r="EX29"/>
      <c r="EY29"/>
      <c r="EZ29"/>
      <c r="FA29"/>
      <c r="FB29"/>
      <c r="FC29"/>
      <c r="FD29"/>
      <c r="FE29"/>
      <c r="FF29"/>
      <c r="FG29"/>
      <c r="FH29"/>
      <c r="FI29"/>
      <c r="FJ29"/>
      <c r="FK29"/>
      <c r="FL29"/>
      <c r="FM29"/>
      <c r="FN29"/>
      <c r="FO29"/>
      <c r="FP29"/>
      <c r="FQ29"/>
      <c r="FR29"/>
      <c r="FS29"/>
      <c r="FT29"/>
      <c r="FU29"/>
      <c r="FV29"/>
      <c r="FW29"/>
      <c r="FX29"/>
      <c r="FY29"/>
      <c r="FZ29"/>
      <c r="GA29"/>
      <c r="GB29"/>
      <c r="GC29"/>
      <c r="GD29"/>
      <c r="GE29"/>
      <c r="GF29"/>
      <c r="GG29"/>
      <c r="GH29"/>
      <c r="GI29"/>
      <c r="GJ29"/>
      <c r="GK29"/>
      <c r="GL29"/>
      <c r="GM29"/>
      <c r="GN29"/>
      <c r="GO29"/>
      <c r="GP29"/>
      <c r="GQ29"/>
      <c r="GR29"/>
      <c r="GS29"/>
      <c r="GT29"/>
      <c r="GU29"/>
      <c r="GV29"/>
      <c r="GW29"/>
      <c r="GX29"/>
      <c r="GY29"/>
      <c r="GZ29"/>
      <c r="HA29"/>
      <c r="HB29"/>
      <c r="HC29"/>
      <c r="HD29"/>
      <c r="HE29"/>
      <c r="HF29"/>
      <c r="HG29"/>
      <c r="HH29"/>
      <c r="HI29"/>
      <c r="HJ29"/>
      <c r="HK29"/>
      <c r="HL29"/>
      <c r="HM29"/>
      <c r="HN29"/>
      <c r="HO29"/>
      <c r="HP29"/>
      <c r="HQ29"/>
      <c r="HR29"/>
      <c r="HS29"/>
      <c r="HT29"/>
      <c r="HU29"/>
      <c r="HV29"/>
      <c r="HW29"/>
      <c r="HX29"/>
      <c r="HY29"/>
      <c r="HZ29"/>
      <c r="IA29"/>
      <c r="IB29"/>
      <c r="IC29"/>
      <c r="ID29"/>
      <c r="IE29"/>
      <c r="IF29"/>
      <c r="IG29"/>
      <c r="IH29"/>
      <c r="II29"/>
      <c r="IJ29"/>
      <c r="IK29"/>
      <c r="IL29"/>
      <c r="IM29"/>
      <c r="IN29"/>
      <c r="IO29"/>
      <c r="IP29"/>
      <c r="IQ29"/>
      <c r="IR29"/>
      <c r="IS29"/>
      <c r="IT29"/>
      <c r="IU29"/>
      <c r="IV29"/>
    </row>
    <row r="30" spans="1:256" s="1" customFormat="1" ht="15.75" hidden="1" customHeight="1" x14ac:dyDescent="0.25">
      <c r="A30" s="109">
        <f>Données!$H27</f>
        <v>0</v>
      </c>
      <c r="B30" s="349"/>
      <c r="C30" s="350"/>
      <c r="D30" s="350"/>
      <c r="E30" s="350"/>
      <c r="F30" s="350"/>
      <c r="G30" s="349"/>
      <c r="H30" s="349"/>
      <c r="I30" s="350"/>
      <c r="J30" s="350"/>
      <c r="K30" s="350"/>
      <c r="L30" s="350"/>
      <c r="M30" s="350"/>
      <c r="N30" s="349"/>
      <c r="O30" s="349"/>
      <c r="P30" s="350"/>
      <c r="Q30" s="350"/>
      <c r="R30" s="350"/>
      <c r="S30" s="350"/>
      <c r="T30" s="350"/>
      <c r="U30" s="349"/>
      <c r="V30" s="349"/>
      <c r="W30" s="350"/>
      <c r="X30" s="350"/>
      <c r="Y30" s="350"/>
      <c r="Z30" s="350"/>
      <c r="AA30" s="350"/>
      <c r="AB30" s="349"/>
      <c r="AC30" s="349"/>
      <c r="AD30" s="350"/>
      <c r="AE30" s="350"/>
      <c r="AF30" s="355"/>
      <c r="AG30"/>
      <c r="AH30"/>
      <c r="AI30" s="392"/>
      <c r="AJ30" s="378"/>
      <c r="AK30" s="358"/>
      <c r="AL30" s="379">
        <f ca="1">VLOOKUP($A30,BJanvier!$A$8:$BC$57,35,FALSE)</f>
        <v>0</v>
      </c>
      <c r="AM30" s="380">
        <f ca="1">VLOOKUP($A30,BJanvier!$A$8:$BC$57,36,FALSE)</f>
        <v>0</v>
      </c>
      <c r="AN30" s="381">
        <f ca="1">VLOOKUP($A30,BJanvier!$A$8:$BC$57,37,FALSE)</f>
        <v>0</v>
      </c>
      <c r="AO30" s="358"/>
      <c r="AP30" s="382">
        <f ca="1">VLOOKUP($A30,BJanvier!$A$8:$BC$57,39,FALSE)</f>
        <v>0</v>
      </c>
      <c r="AQ30" s="383">
        <f ca="1">VLOOKUP($A30,Bilan!$A$8:$BE$57,41,FALSE)</f>
        <v>1614</v>
      </c>
      <c r="AR30" s="395"/>
      <c r="AS30" s="166"/>
      <c r="AT30" s="347" t="str">
        <f>IFERROR(SUM((VLOOKUP(Janvier!A30,Données!$H$6:$J$53,3,TRUE)/12)*1),"")</f>
        <v/>
      </c>
      <c r="AU30"/>
      <c r="AV30"/>
      <c r="AW30"/>
      <c r="AX30"/>
      <c r="AY30"/>
      <c r="AZ30"/>
      <c r="BA30"/>
      <c r="BB30"/>
      <c r="BC30"/>
      <c r="BD30"/>
      <c r="BE30"/>
      <c r="BF30"/>
      <c r="BG30"/>
      <c r="BH30"/>
      <c r="BI30"/>
      <c r="BJ30"/>
      <c r="BK30"/>
      <c r="BL30"/>
      <c r="BM30"/>
      <c r="BN30"/>
      <c r="BO30"/>
      <c r="BP30"/>
      <c r="BQ30"/>
      <c r="BR30"/>
      <c r="BS30"/>
      <c r="BT30"/>
      <c r="BU30"/>
      <c r="BV30"/>
      <c r="BW30"/>
      <c r="BX30"/>
      <c r="BY30"/>
      <c r="BZ30"/>
      <c r="CA30"/>
      <c r="CB30"/>
      <c r="CC30"/>
      <c r="CD30"/>
      <c r="CE30"/>
      <c r="CF30"/>
      <c r="CG30"/>
      <c r="CH30"/>
      <c r="CI30"/>
      <c r="CJ30"/>
      <c r="CK30"/>
      <c r="CL30"/>
      <c r="CM30"/>
      <c r="CN30"/>
      <c r="CO30"/>
      <c r="CP30"/>
      <c r="CQ30"/>
      <c r="CR30"/>
      <c r="CS30"/>
      <c r="CT30"/>
      <c r="CU30"/>
      <c r="CV30"/>
      <c r="CW30"/>
      <c r="CX30"/>
      <c r="CY30"/>
      <c r="CZ30"/>
      <c r="DA30"/>
      <c r="DB30"/>
      <c r="DC30"/>
      <c r="DD30"/>
      <c r="DE30"/>
      <c r="DF30"/>
      <c r="DG30"/>
      <c r="DH30"/>
      <c r="DI30"/>
      <c r="DJ30"/>
      <c r="DK30"/>
      <c r="DL30"/>
      <c r="DM30"/>
      <c r="DN30"/>
      <c r="DO30"/>
      <c r="DP30"/>
      <c r="DQ30"/>
      <c r="DR30"/>
      <c r="DS30"/>
      <c r="DT30"/>
      <c r="DU30"/>
      <c r="DV30"/>
      <c r="DW30"/>
      <c r="DX30"/>
      <c r="DY30"/>
      <c r="DZ30"/>
      <c r="EA30"/>
      <c r="EB30"/>
      <c r="EC30"/>
      <c r="ED30"/>
      <c r="EE30"/>
      <c r="EF30"/>
      <c r="EG30"/>
      <c r="EH30"/>
      <c r="EI30"/>
      <c r="EJ30"/>
      <c r="EK30"/>
      <c r="EL30"/>
      <c r="EM30"/>
      <c r="EN30"/>
      <c r="EO30"/>
      <c r="EP30"/>
      <c r="EQ30"/>
      <c r="ER30"/>
      <c r="ES30"/>
      <c r="ET30"/>
      <c r="EU30"/>
      <c r="EV30"/>
      <c r="EW30"/>
      <c r="EX30"/>
      <c r="EY30"/>
      <c r="EZ30"/>
      <c r="FA30"/>
      <c r="FB30"/>
      <c r="FC30"/>
      <c r="FD30"/>
      <c r="FE30"/>
      <c r="FF30"/>
      <c r="FG30"/>
      <c r="FH30"/>
      <c r="FI30"/>
      <c r="FJ30"/>
      <c r="FK30"/>
      <c r="FL30"/>
      <c r="FM30"/>
      <c r="FN30"/>
      <c r="FO30"/>
      <c r="FP30"/>
      <c r="FQ30"/>
      <c r="FR30"/>
      <c r="FS30"/>
      <c r="FT30"/>
      <c r="FU30"/>
      <c r="FV30"/>
      <c r="FW30"/>
      <c r="FX30"/>
      <c r="FY30"/>
      <c r="FZ30"/>
      <c r="GA30"/>
      <c r="GB30"/>
      <c r="GC30"/>
      <c r="GD30"/>
      <c r="GE30"/>
      <c r="GF30"/>
      <c r="GG30"/>
      <c r="GH30"/>
      <c r="GI30"/>
      <c r="GJ30"/>
      <c r="GK30"/>
      <c r="GL30"/>
      <c r="GM30"/>
      <c r="GN30"/>
      <c r="GO30"/>
      <c r="GP30"/>
      <c r="GQ30"/>
      <c r="GR30"/>
      <c r="GS30"/>
      <c r="GT30"/>
      <c r="GU30"/>
      <c r="GV30"/>
      <c r="GW30"/>
      <c r="GX30"/>
      <c r="GY30"/>
      <c r="GZ30"/>
      <c r="HA30"/>
      <c r="HB30"/>
      <c r="HC30"/>
      <c r="HD30"/>
      <c r="HE30"/>
      <c r="HF30"/>
      <c r="HG30"/>
      <c r="HH30"/>
      <c r="HI30"/>
      <c r="HJ30"/>
      <c r="HK30"/>
      <c r="HL30"/>
      <c r="HM30"/>
      <c r="HN30"/>
      <c r="HO30"/>
      <c r="HP30"/>
      <c r="HQ30"/>
      <c r="HR30"/>
      <c r="HS30"/>
      <c r="HT30"/>
      <c r="HU30"/>
      <c r="HV30"/>
      <c r="HW30"/>
      <c r="HX30"/>
      <c r="HY30"/>
      <c r="HZ30"/>
      <c r="IA30"/>
      <c r="IB30"/>
      <c r="IC30"/>
      <c r="ID30"/>
      <c r="IE30"/>
      <c r="IF30"/>
      <c r="IG30"/>
      <c r="IH30"/>
      <c r="II30"/>
      <c r="IJ30"/>
      <c r="IK30"/>
      <c r="IL30"/>
      <c r="IM30"/>
      <c r="IN30"/>
      <c r="IO30"/>
      <c r="IP30"/>
      <c r="IQ30"/>
      <c r="IR30"/>
      <c r="IS30"/>
      <c r="IT30"/>
      <c r="IU30"/>
      <c r="IV30"/>
    </row>
    <row r="31" spans="1:256" s="1" customFormat="1" ht="15.75" hidden="1" customHeight="1" x14ac:dyDescent="0.25">
      <c r="A31" s="109">
        <f>Données!$H28</f>
        <v>0</v>
      </c>
      <c r="B31" s="349"/>
      <c r="C31" s="350"/>
      <c r="D31" s="350"/>
      <c r="E31" s="350"/>
      <c r="F31" s="350"/>
      <c r="G31" s="349"/>
      <c r="H31" s="349"/>
      <c r="I31" s="350"/>
      <c r="J31" s="350"/>
      <c r="K31" s="350"/>
      <c r="L31" s="350"/>
      <c r="M31" s="350"/>
      <c r="N31" s="349"/>
      <c r="O31" s="349"/>
      <c r="P31" s="350"/>
      <c r="Q31" s="350"/>
      <c r="R31" s="350"/>
      <c r="S31" s="350"/>
      <c r="T31" s="350"/>
      <c r="U31" s="349"/>
      <c r="V31" s="349"/>
      <c r="W31" s="350"/>
      <c r="X31" s="350"/>
      <c r="Y31" s="350"/>
      <c r="Z31" s="350"/>
      <c r="AA31" s="350"/>
      <c r="AB31" s="349"/>
      <c r="AC31" s="349"/>
      <c r="AD31" s="350"/>
      <c r="AE31" s="350"/>
      <c r="AF31" s="355"/>
      <c r="AG31"/>
      <c r="AH31"/>
      <c r="AI31" s="392"/>
      <c r="AJ31" s="378"/>
      <c r="AK31" s="358"/>
      <c r="AL31" s="379">
        <f ca="1">VLOOKUP($A31,BJanvier!$A$8:$BC$57,35,FALSE)</f>
        <v>0</v>
      </c>
      <c r="AM31" s="380">
        <f ca="1">VLOOKUP($A31,BJanvier!$A$8:$BC$57,36,FALSE)</f>
        <v>0</v>
      </c>
      <c r="AN31" s="381">
        <f ca="1">VLOOKUP($A31,BJanvier!$A$8:$BC$57,37,FALSE)</f>
        <v>0</v>
      </c>
      <c r="AO31" s="358"/>
      <c r="AP31" s="382">
        <f ca="1">VLOOKUP($A31,BJanvier!$A$8:$BC$57,39,FALSE)</f>
        <v>0</v>
      </c>
      <c r="AQ31" s="383">
        <f ca="1">VLOOKUP($A31,Bilan!$A$8:$BE$57,41,FALSE)</f>
        <v>1614</v>
      </c>
      <c r="AR31" s="395"/>
      <c r="AS31" s="166"/>
      <c r="AT31" s="347" t="str">
        <f>IFERROR(SUM((VLOOKUP(Janvier!A31,Données!$H$6:$J$53,3,TRUE)/12)*1),"")</f>
        <v/>
      </c>
      <c r="AU31"/>
      <c r="AV31"/>
      <c r="AW31"/>
      <c r="AX31"/>
      <c r="AY31"/>
      <c r="AZ31"/>
      <c r="BA31"/>
      <c r="BB31"/>
      <c r="BC31"/>
      <c r="BD31"/>
      <c r="BE31"/>
      <c r="BF31"/>
      <c r="BG31"/>
      <c r="BH31"/>
      <c r="BI31"/>
      <c r="BJ31"/>
      <c r="BK31"/>
      <c r="BL31"/>
      <c r="BM31"/>
      <c r="BN31"/>
      <c r="BO31"/>
      <c r="BP31"/>
      <c r="BQ31"/>
      <c r="BR31"/>
      <c r="BS31"/>
      <c r="BT31"/>
      <c r="BU31"/>
      <c r="BV31"/>
      <c r="BW31"/>
      <c r="BX31"/>
      <c r="BY31"/>
      <c r="BZ31"/>
      <c r="CA31"/>
      <c r="CB31"/>
      <c r="CC31"/>
      <c r="CD31"/>
      <c r="CE31"/>
      <c r="CF31"/>
      <c r="CG31"/>
      <c r="CH31"/>
      <c r="CI31"/>
      <c r="CJ31"/>
      <c r="CK31"/>
      <c r="CL31"/>
      <c r="CM31"/>
      <c r="CN31"/>
      <c r="CO31"/>
      <c r="CP31"/>
      <c r="CQ31"/>
      <c r="CR31"/>
      <c r="CS31"/>
      <c r="CT31"/>
      <c r="CU31"/>
      <c r="CV31"/>
      <c r="CW31"/>
      <c r="CX31"/>
      <c r="CY31"/>
      <c r="CZ31"/>
      <c r="DA31"/>
      <c r="DB31"/>
      <c r="DC31"/>
      <c r="DD31"/>
      <c r="DE31"/>
      <c r="DF31"/>
      <c r="DG31"/>
      <c r="DH31"/>
      <c r="DI31"/>
      <c r="DJ31"/>
      <c r="DK31"/>
      <c r="DL31"/>
      <c r="DM31"/>
      <c r="DN31"/>
      <c r="DO31"/>
      <c r="DP31"/>
      <c r="DQ31"/>
      <c r="DR31"/>
      <c r="DS31"/>
      <c r="DT31"/>
      <c r="DU31"/>
      <c r="DV31"/>
      <c r="DW31"/>
      <c r="DX31"/>
      <c r="DY31"/>
      <c r="DZ31"/>
      <c r="EA31"/>
      <c r="EB31"/>
      <c r="EC31"/>
      <c r="ED31"/>
      <c r="EE31"/>
      <c r="EF31"/>
      <c r="EG31"/>
      <c r="EH31"/>
      <c r="EI31"/>
      <c r="EJ31"/>
      <c r="EK31"/>
      <c r="EL31"/>
      <c r="EM31"/>
      <c r="EN31"/>
      <c r="EO31"/>
      <c r="EP31"/>
      <c r="EQ31"/>
      <c r="ER31"/>
      <c r="ES31"/>
      <c r="ET31"/>
      <c r="EU31"/>
      <c r="EV31"/>
      <c r="EW31"/>
      <c r="EX31"/>
      <c r="EY31"/>
      <c r="EZ31"/>
      <c r="FA31"/>
      <c r="FB31"/>
      <c r="FC31"/>
      <c r="FD31"/>
      <c r="FE31"/>
      <c r="FF31"/>
      <c r="FG31"/>
      <c r="FH31"/>
      <c r="FI31"/>
      <c r="FJ31"/>
      <c r="FK31"/>
      <c r="FL31"/>
      <c r="FM31"/>
      <c r="FN31"/>
      <c r="FO31"/>
      <c r="FP31"/>
      <c r="FQ31"/>
      <c r="FR31"/>
      <c r="FS31"/>
      <c r="FT31"/>
      <c r="FU31"/>
      <c r="FV31"/>
      <c r="FW31"/>
      <c r="FX31"/>
      <c r="FY31"/>
      <c r="FZ31"/>
      <c r="GA31"/>
      <c r="GB31"/>
      <c r="GC31"/>
      <c r="GD31"/>
      <c r="GE31"/>
      <c r="GF31"/>
      <c r="GG31"/>
      <c r="GH31"/>
      <c r="GI31"/>
      <c r="GJ31"/>
      <c r="GK31"/>
      <c r="GL31"/>
      <c r="GM31"/>
      <c r="GN31"/>
      <c r="GO31"/>
      <c r="GP31"/>
      <c r="GQ31"/>
      <c r="GR31"/>
      <c r="GS31"/>
      <c r="GT31"/>
      <c r="GU31"/>
      <c r="GV31"/>
      <c r="GW31"/>
      <c r="GX31"/>
      <c r="GY31"/>
      <c r="GZ31"/>
      <c r="HA31"/>
      <c r="HB31"/>
      <c r="HC31"/>
      <c r="HD31"/>
      <c r="HE31"/>
      <c r="HF31"/>
      <c r="HG31"/>
      <c r="HH31"/>
      <c r="HI31"/>
      <c r="HJ31"/>
      <c r="HK31"/>
      <c r="HL31"/>
      <c r="HM31"/>
      <c r="HN31"/>
      <c r="HO31"/>
      <c r="HP31"/>
      <c r="HQ31"/>
      <c r="HR31"/>
      <c r="HS31"/>
      <c r="HT31"/>
      <c r="HU31"/>
      <c r="HV31"/>
      <c r="HW31"/>
      <c r="HX31"/>
      <c r="HY31"/>
      <c r="HZ31"/>
      <c r="IA31"/>
      <c r="IB31"/>
      <c r="IC31"/>
      <c r="ID31"/>
      <c r="IE31"/>
      <c r="IF31"/>
      <c r="IG31"/>
      <c r="IH31"/>
      <c r="II31"/>
      <c r="IJ31"/>
      <c r="IK31"/>
      <c r="IL31"/>
      <c r="IM31"/>
      <c r="IN31"/>
      <c r="IO31"/>
      <c r="IP31"/>
      <c r="IQ31"/>
      <c r="IR31"/>
      <c r="IS31"/>
      <c r="IT31"/>
      <c r="IU31"/>
      <c r="IV31"/>
    </row>
    <row r="32" spans="1:256" s="1" customFormat="1" ht="15.75" hidden="1" customHeight="1" x14ac:dyDescent="0.25">
      <c r="A32" s="109">
        <f>Données!$H29</f>
        <v>0</v>
      </c>
      <c r="B32" s="349"/>
      <c r="C32" s="350"/>
      <c r="D32" s="350"/>
      <c r="E32" s="350"/>
      <c r="F32" s="350"/>
      <c r="G32" s="349"/>
      <c r="H32" s="349"/>
      <c r="I32" s="350"/>
      <c r="J32" s="350"/>
      <c r="K32" s="350"/>
      <c r="L32" s="350"/>
      <c r="M32" s="350"/>
      <c r="N32" s="349"/>
      <c r="O32" s="349"/>
      <c r="P32" s="350"/>
      <c r="Q32" s="350"/>
      <c r="R32" s="350"/>
      <c r="S32" s="350"/>
      <c r="T32" s="350"/>
      <c r="U32" s="349"/>
      <c r="V32" s="349"/>
      <c r="W32" s="350"/>
      <c r="X32" s="350"/>
      <c r="Y32" s="350"/>
      <c r="Z32" s="350"/>
      <c r="AA32" s="350"/>
      <c r="AB32" s="349"/>
      <c r="AC32" s="349"/>
      <c r="AD32" s="350"/>
      <c r="AE32" s="350"/>
      <c r="AF32" s="355"/>
      <c r="AG32"/>
      <c r="AH32"/>
      <c r="AI32" s="392"/>
      <c r="AJ32" s="378"/>
      <c r="AK32" s="358"/>
      <c r="AL32" s="379">
        <f ca="1">VLOOKUP($A32,BJanvier!$A$8:$BC$57,35,FALSE)</f>
        <v>0</v>
      </c>
      <c r="AM32" s="380">
        <f ca="1">VLOOKUP($A32,BJanvier!$A$8:$BC$57,36,FALSE)</f>
        <v>0</v>
      </c>
      <c r="AN32" s="381">
        <f ca="1">VLOOKUP($A32,BJanvier!$A$8:$BC$57,37,FALSE)</f>
        <v>0</v>
      </c>
      <c r="AO32" s="358"/>
      <c r="AP32" s="382">
        <f ca="1">VLOOKUP($A32,BJanvier!$A$8:$BC$57,39,FALSE)</f>
        <v>0</v>
      </c>
      <c r="AQ32" s="383">
        <f ca="1">VLOOKUP($A32,Bilan!$A$8:$BE$57,41,FALSE)</f>
        <v>1614</v>
      </c>
      <c r="AR32" s="395"/>
      <c r="AS32" s="166"/>
      <c r="AT32" s="347" t="str">
        <f>IFERROR(SUM((VLOOKUP(Janvier!A32,Données!$H$6:$J$53,3,TRUE)/12)*1),"")</f>
        <v/>
      </c>
      <c r="AU32"/>
      <c r="AV32"/>
      <c r="AW32"/>
      <c r="AX32"/>
      <c r="AY32"/>
      <c r="AZ32"/>
      <c r="BA32"/>
      <c r="BB32"/>
      <c r="BC32"/>
      <c r="BD32"/>
      <c r="BE32"/>
      <c r="BF32"/>
      <c r="BG32"/>
      <c r="BH32"/>
      <c r="BI32"/>
      <c r="BJ32"/>
      <c r="BK32"/>
      <c r="BL32"/>
      <c r="BM32"/>
      <c r="BN32"/>
      <c r="BO32"/>
      <c r="BP32"/>
      <c r="BQ32"/>
      <c r="BR32"/>
      <c r="BS32"/>
      <c r="BT32"/>
      <c r="BU32"/>
      <c r="BV32"/>
      <c r="BW32"/>
      <c r="BX32"/>
      <c r="BY32"/>
      <c r="BZ32"/>
      <c r="CA32"/>
      <c r="CB32"/>
      <c r="CC32"/>
      <c r="CD32"/>
      <c r="CE32"/>
      <c r="CF32"/>
      <c r="CG32"/>
      <c r="CH32"/>
      <c r="CI32"/>
      <c r="CJ32"/>
      <c r="CK32"/>
      <c r="CL32"/>
      <c r="CM32"/>
      <c r="CN32"/>
      <c r="CO32"/>
      <c r="CP32"/>
      <c r="CQ32"/>
      <c r="CR32"/>
      <c r="CS32"/>
      <c r="CT32"/>
      <c r="CU32"/>
      <c r="CV32"/>
      <c r="CW32"/>
      <c r="CX32"/>
      <c r="CY32"/>
      <c r="CZ32"/>
      <c r="DA32"/>
      <c r="DB32"/>
      <c r="DC32"/>
      <c r="DD32"/>
      <c r="DE32"/>
      <c r="DF32"/>
      <c r="DG32"/>
      <c r="DH32"/>
      <c r="DI32"/>
      <c r="DJ32"/>
      <c r="DK32"/>
      <c r="DL32"/>
      <c r="DM32"/>
      <c r="DN32"/>
      <c r="DO32"/>
      <c r="DP32"/>
      <c r="DQ32"/>
      <c r="DR32"/>
      <c r="DS32"/>
      <c r="DT32"/>
      <c r="DU32"/>
      <c r="DV32"/>
      <c r="DW32"/>
      <c r="DX32"/>
      <c r="DY32"/>
      <c r="DZ32"/>
      <c r="EA32"/>
      <c r="EB32"/>
      <c r="EC32"/>
      <c r="ED32"/>
      <c r="EE32"/>
      <c r="EF32"/>
      <c r="EG32"/>
      <c r="EH32"/>
      <c r="EI32"/>
      <c r="EJ32"/>
      <c r="EK32"/>
      <c r="EL32"/>
      <c r="EM32"/>
      <c r="EN32"/>
      <c r="EO32"/>
      <c r="EP32"/>
      <c r="EQ32"/>
      <c r="ER32"/>
      <c r="ES32"/>
      <c r="ET32"/>
      <c r="EU32"/>
      <c r="EV32"/>
      <c r="EW32"/>
      <c r="EX32"/>
      <c r="EY32"/>
      <c r="EZ32"/>
      <c r="FA32"/>
      <c r="FB32"/>
      <c r="FC32"/>
      <c r="FD32"/>
      <c r="FE32"/>
      <c r="FF32"/>
      <c r="FG32"/>
      <c r="FH32"/>
      <c r="FI32"/>
      <c r="FJ32"/>
      <c r="FK32"/>
      <c r="FL32"/>
      <c r="FM32"/>
      <c r="FN32"/>
      <c r="FO32"/>
      <c r="FP32"/>
      <c r="FQ32"/>
      <c r="FR32"/>
      <c r="FS32"/>
      <c r="FT32"/>
      <c r="FU32"/>
      <c r="FV32"/>
      <c r="FW32"/>
      <c r="FX32"/>
      <c r="FY32"/>
      <c r="FZ32"/>
      <c r="GA32"/>
      <c r="GB32"/>
      <c r="GC32"/>
      <c r="GD32"/>
      <c r="GE32"/>
      <c r="GF32"/>
      <c r="GG32"/>
      <c r="GH32"/>
      <c r="GI32"/>
      <c r="GJ32"/>
      <c r="GK32"/>
      <c r="GL32"/>
      <c r="GM32"/>
      <c r="GN32"/>
      <c r="GO32"/>
      <c r="GP32"/>
      <c r="GQ32"/>
      <c r="GR32"/>
      <c r="GS32"/>
      <c r="GT32"/>
      <c r="GU32"/>
      <c r="GV32"/>
      <c r="GW32"/>
      <c r="GX32"/>
      <c r="GY32"/>
      <c r="GZ32"/>
      <c r="HA32"/>
      <c r="HB32"/>
      <c r="HC32"/>
      <c r="HD32"/>
      <c r="HE32"/>
      <c r="HF32"/>
      <c r="HG32"/>
      <c r="HH32"/>
      <c r="HI32"/>
      <c r="HJ32"/>
      <c r="HK32"/>
      <c r="HL32"/>
      <c r="HM32"/>
      <c r="HN32"/>
      <c r="HO32"/>
      <c r="HP32"/>
      <c r="HQ32"/>
      <c r="HR32"/>
      <c r="HS32"/>
      <c r="HT32"/>
      <c r="HU32"/>
      <c r="HV32"/>
      <c r="HW32"/>
      <c r="HX32"/>
      <c r="HY32"/>
      <c r="HZ32"/>
      <c r="IA32"/>
      <c r="IB32"/>
      <c r="IC32"/>
      <c r="ID32"/>
      <c r="IE32"/>
      <c r="IF32"/>
      <c r="IG32"/>
      <c r="IH32"/>
      <c r="II32"/>
      <c r="IJ32"/>
      <c r="IK32"/>
      <c r="IL32"/>
      <c r="IM32"/>
      <c r="IN32"/>
      <c r="IO32"/>
      <c r="IP32"/>
      <c r="IQ32"/>
      <c r="IR32"/>
      <c r="IS32"/>
      <c r="IT32"/>
      <c r="IU32"/>
      <c r="IV32"/>
    </row>
    <row r="33" spans="1:256" s="1" customFormat="1" ht="15.75" hidden="1" customHeight="1" x14ac:dyDescent="0.25">
      <c r="A33" s="109">
        <f>Données!$H30</f>
        <v>0</v>
      </c>
      <c r="B33" s="349"/>
      <c r="C33" s="350"/>
      <c r="D33" s="350"/>
      <c r="E33" s="350"/>
      <c r="F33" s="350"/>
      <c r="G33" s="349"/>
      <c r="H33" s="349"/>
      <c r="I33" s="350"/>
      <c r="J33" s="350"/>
      <c r="K33" s="350"/>
      <c r="L33" s="350"/>
      <c r="M33" s="350"/>
      <c r="N33" s="349"/>
      <c r="O33" s="349"/>
      <c r="P33" s="350"/>
      <c r="Q33" s="350"/>
      <c r="R33" s="350"/>
      <c r="S33" s="350"/>
      <c r="T33" s="350"/>
      <c r="U33" s="349"/>
      <c r="V33" s="349"/>
      <c r="W33" s="350"/>
      <c r="X33" s="350"/>
      <c r="Y33" s="350"/>
      <c r="Z33" s="350"/>
      <c r="AA33" s="350"/>
      <c r="AB33" s="349"/>
      <c r="AC33" s="349"/>
      <c r="AD33" s="350"/>
      <c r="AE33" s="350"/>
      <c r="AF33" s="355"/>
      <c r="AG33"/>
      <c r="AH33"/>
      <c r="AI33" s="392"/>
      <c r="AJ33" s="378"/>
      <c r="AK33" s="358"/>
      <c r="AL33" s="379">
        <f ca="1">VLOOKUP($A33,BJanvier!$A$8:$BC$57,35,FALSE)</f>
        <v>0</v>
      </c>
      <c r="AM33" s="380">
        <f ca="1">VLOOKUP($A33,BJanvier!$A$8:$BC$57,36,FALSE)</f>
        <v>0</v>
      </c>
      <c r="AN33" s="381">
        <f ca="1">VLOOKUP($A33,BJanvier!$A$8:$BC$57,37,FALSE)</f>
        <v>0</v>
      </c>
      <c r="AO33" s="358"/>
      <c r="AP33" s="382">
        <f ca="1">VLOOKUP($A33,BJanvier!$A$8:$BC$57,39,FALSE)</f>
        <v>0</v>
      </c>
      <c r="AQ33" s="383">
        <f ca="1">VLOOKUP($A33,Bilan!$A$8:$BE$57,41,FALSE)</f>
        <v>1614</v>
      </c>
      <c r="AR33" s="395"/>
      <c r="AS33" s="166"/>
      <c r="AT33" s="347" t="str">
        <f>IFERROR(SUM((VLOOKUP(Janvier!A33,Données!$H$6:$J$53,3,TRUE)/12)*1),"")</f>
        <v/>
      </c>
      <c r="AU33"/>
      <c r="AV33"/>
      <c r="AW33"/>
      <c r="AX33"/>
      <c r="AY33"/>
      <c r="AZ33"/>
      <c r="BA33"/>
      <c r="BB33"/>
      <c r="BC33"/>
      <c r="BD33"/>
      <c r="BE33"/>
      <c r="BF33"/>
      <c r="BG33"/>
      <c r="BH33"/>
      <c r="BI33"/>
      <c r="BJ33"/>
      <c r="BK33"/>
      <c r="BL33"/>
      <c r="BM33"/>
      <c r="BN33"/>
      <c r="BO33"/>
      <c r="BP33"/>
      <c r="BQ33"/>
      <c r="BR33"/>
      <c r="BS33"/>
      <c r="BT33"/>
      <c r="BU33"/>
      <c r="BV33"/>
      <c r="BW33"/>
      <c r="BX33"/>
      <c r="BY33"/>
      <c r="BZ33"/>
      <c r="CA33"/>
      <c r="CB33"/>
      <c r="CC33"/>
      <c r="CD33"/>
      <c r="CE33"/>
      <c r="CF33"/>
      <c r="CG33"/>
      <c r="CH33"/>
      <c r="CI33"/>
      <c r="CJ33"/>
      <c r="CK33"/>
      <c r="CL33"/>
      <c r="CM33"/>
      <c r="CN33"/>
      <c r="CO33"/>
      <c r="CP33"/>
      <c r="CQ33"/>
      <c r="CR33"/>
      <c r="CS33"/>
      <c r="CT33"/>
      <c r="CU33"/>
      <c r="CV33"/>
      <c r="CW33"/>
      <c r="CX33"/>
      <c r="CY33"/>
      <c r="CZ33"/>
      <c r="DA33"/>
      <c r="DB33"/>
      <c r="DC33"/>
      <c r="DD33"/>
      <c r="DE33"/>
      <c r="DF33"/>
      <c r="DG33"/>
      <c r="DH33"/>
      <c r="DI33"/>
      <c r="DJ33"/>
      <c r="DK33"/>
      <c r="DL33"/>
      <c r="DM33"/>
      <c r="DN33"/>
      <c r="DO33"/>
      <c r="DP33"/>
      <c r="DQ33"/>
      <c r="DR33"/>
      <c r="DS33"/>
      <c r="DT33"/>
      <c r="DU33"/>
      <c r="DV33"/>
      <c r="DW33"/>
      <c r="DX33"/>
      <c r="DY33"/>
      <c r="DZ33"/>
      <c r="EA33"/>
      <c r="EB33"/>
      <c r="EC33"/>
      <c r="ED33"/>
      <c r="EE33"/>
      <c r="EF33"/>
      <c r="EG33"/>
      <c r="EH33"/>
      <c r="EI33"/>
      <c r="EJ33"/>
      <c r="EK33"/>
      <c r="EL33"/>
      <c r="EM33"/>
      <c r="EN33"/>
      <c r="EO33"/>
      <c r="EP33"/>
      <c r="EQ33"/>
      <c r="ER33"/>
      <c r="ES33"/>
      <c r="ET33"/>
      <c r="EU33"/>
      <c r="EV33"/>
      <c r="EW33"/>
      <c r="EX33"/>
      <c r="EY33"/>
      <c r="EZ33"/>
      <c r="FA33"/>
      <c r="FB33"/>
      <c r="FC33"/>
      <c r="FD33"/>
      <c r="FE33"/>
      <c r="FF33"/>
      <c r="FG33"/>
      <c r="FH33"/>
      <c r="FI33"/>
      <c r="FJ33"/>
      <c r="FK33"/>
      <c r="FL33"/>
      <c r="FM33"/>
      <c r="FN33"/>
      <c r="FO33"/>
      <c r="FP33"/>
      <c r="FQ33"/>
      <c r="FR33"/>
      <c r="FS33"/>
      <c r="FT33"/>
      <c r="FU33"/>
      <c r="FV33"/>
      <c r="FW33"/>
      <c r="FX33"/>
      <c r="FY33"/>
      <c r="FZ33"/>
      <c r="GA33"/>
      <c r="GB33"/>
      <c r="GC33"/>
      <c r="GD33"/>
      <c r="GE33"/>
      <c r="GF33"/>
      <c r="GG33"/>
      <c r="GH33"/>
      <c r="GI33"/>
      <c r="GJ33"/>
      <c r="GK33"/>
      <c r="GL33"/>
      <c r="GM33"/>
      <c r="GN33"/>
      <c r="GO33"/>
      <c r="GP33"/>
      <c r="GQ33"/>
      <c r="GR33"/>
      <c r="GS33"/>
      <c r="GT33"/>
      <c r="GU33"/>
      <c r="GV33"/>
      <c r="GW33"/>
      <c r="GX33"/>
      <c r="GY33"/>
      <c r="GZ33"/>
      <c r="HA33"/>
      <c r="HB33"/>
      <c r="HC33"/>
      <c r="HD33"/>
      <c r="HE33"/>
      <c r="HF33"/>
      <c r="HG33"/>
      <c r="HH33"/>
      <c r="HI33"/>
      <c r="HJ33"/>
      <c r="HK33"/>
      <c r="HL33"/>
      <c r="HM33"/>
      <c r="HN33"/>
      <c r="HO33"/>
      <c r="HP33"/>
      <c r="HQ33"/>
      <c r="HR33"/>
      <c r="HS33"/>
      <c r="HT33"/>
      <c r="HU33"/>
      <c r="HV33"/>
      <c r="HW33"/>
      <c r="HX33"/>
      <c r="HY33"/>
      <c r="HZ33"/>
      <c r="IA33"/>
      <c r="IB33"/>
      <c r="IC33"/>
      <c r="ID33"/>
      <c r="IE33"/>
      <c r="IF33"/>
      <c r="IG33"/>
      <c r="IH33"/>
      <c r="II33"/>
      <c r="IJ33"/>
      <c r="IK33"/>
      <c r="IL33"/>
      <c r="IM33"/>
      <c r="IN33"/>
      <c r="IO33"/>
      <c r="IP33"/>
      <c r="IQ33"/>
      <c r="IR33"/>
      <c r="IS33"/>
      <c r="IT33"/>
      <c r="IU33"/>
      <c r="IV33"/>
    </row>
    <row r="34" spans="1:256" s="1" customFormat="1" ht="15.75" hidden="1" customHeight="1" thickBot="1" x14ac:dyDescent="0.3">
      <c r="A34" s="109">
        <f>Données!$H31</f>
        <v>0</v>
      </c>
      <c r="B34" s="349"/>
      <c r="C34" s="350"/>
      <c r="D34" s="350"/>
      <c r="E34" s="350"/>
      <c r="F34" s="350"/>
      <c r="G34" s="349"/>
      <c r="H34" s="349"/>
      <c r="I34" s="350"/>
      <c r="J34" s="350"/>
      <c r="K34" s="350"/>
      <c r="L34" s="350"/>
      <c r="M34" s="350"/>
      <c r="N34" s="349"/>
      <c r="O34" s="349"/>
      <c r="P34" s="350"/>
      <c r="Q34" s="350"/>
      <c r="R34" s="350"/>
      <c r="S34" s="350"/>
      <c r="T34" s="350"/>
      <c r="U34" s="349"/>
      <c r="V34" s="349"/>
      <c r="W34" s="350"/>
      <c r="X34" s="350"/>
      <c r="Y34" s="350"/>
      <c r="Z34" s="350"/>
      <c r="AA34" s="350"/>
      <c r="AB34" s="349"/>
      <c r="AC34" s="349"/>
      <c r="AD34" s="350"/>
      <c r="AE34" s="350"/>
      <c r="AF34" s="355"/>
      <c r="AG34"/>
      <c r="AH34"/>
      <c r="AI34" s="393"/>
      <c r="AJ34" s="384"/>
      <c r="AK34" s="358"/>
      <c r="AL34" s="379">
        <f ca="1">VLOOKUP($A34,BJanvier!$A$8:$BC$57,35,FALSE)</f>
        <v>0</v>
      </c>
      <c r="AM34" s="380">
        <f ca="1">VLOOKUP($A34,BJanvier!$A$8:$BC$57,36,FALSE)</f>
        <v>0</v>
      </c>
      <c r="AN34" s="381">
        <f ca="1">VLOOKUP($A34,BJanvier!$A$8:$BC$57,37,FALSE)</f>
        <v>0</v>
      </c>
      <c r="AO34" s="358"/>
      <c r="AP34" s="382">
        <f ca="1">VLOOKUP($A34,BJanvier!$A$8:$BC$57,39,FALSE)</f>
        <v>0</v>
      </c>
      <c r="AQ34" s="383">
        <f ca="1">VLOOKUP($A34,Bilan!$A$8:$BE$57,41,FALSE)</f>
        <v>1614</v>
      </c>
      <c r="AR34" s="395"/>
      <c r="AS34" s="166"/>
      <c r="AT34" s="347" t="str">
        <f>IFERROR(SUM((VLOOKUP(Janvier!A34,Données!$H$6:$J$53,3,TRUE)/12)*1),"")</f>
        <v/>
      </c>
      <c r="AU34"/>
      <c r="AV34"/>
      <c r="AW34"/>
      <c r="AX34"/>
      <c r="AY34"/>
      <c r="AZ34"/>
      <c r="BA34"/>
      <c r="BB34"/>
      <c r="BC34"/>
      <c r="BD34"/>
      <c r="BE34"/>
      <c r="BF34"/>
      <c r="BG34"/>
      <c r="BH34"/>
      <c r="BI34"/>
      <c r="BJ34"/>
      <c r="BK34"/>
      <c r="BL34"/>
      <c r="BM34"/>
      <c r="BN34"/>
      <c r="BO34"/>
      <c r="BP34"/>
      <c r="BQ34"/>
      <c r="BR34"/>
      <c r="BS34"/>
      <c r="BT34"/>
      <c r="BU34"/>
      <c r="BV34"/>
      <c r="BW34"/>
      <c r="BX34"/>
      <c r="BY34"/>
      <c r="BZ34"/>
      <c r="CA34"/>
      <c r="CB34"/>
      <c r="CC34"/>
      <c r="CD34"/>
      <c r="CE34"/>
      <c r="CF34"/>
      <c r="CG34"/>
      <c r="CH34"/>
      <c r="CI34"/>
      <c r="CJ34"/>
      <c r="CK34"/>
      <c r="CL34"/>
      <c r="CM34"/>
      <c r="CN34"/>
      <c r="CO34"/>
      <c r="CP34"/>
      <c r="CQ34"/>
      <c r="CR34"/>
      <c r="CS34"/>
      <c r="CT34"/>
      <c r="CU34"/>
      <c r="CV34"/>
      <c r="CW34"/>
      <c r="CX34"/>
      <c r="CY34"/>
      <c r="CZ34"/>
      <c r="DA34"/>
      <c r="DB34"/>
      <c r="DC34"/>
      <c r="DD34"/>
      <c r="DE34"/>
      <c r="DF34"/>
      <c r="DG34"/>
      <c r="DH34"/>
      <c r="DI34"/>
      <c r="DJ34"/>
      <c r="DK34"/>
      <c r="DL34"/>
      <c r="DM34"/>
      <c r="DN34"/>
      <c r="DO34"/>
      <c r="DP34"/>
      <c r="DQ34"/>
      <c r="DR34"/>
      <c r="DS34"/>
      <c r="DT34"/>
      <c r="DU34"/>
      <c r="DV34"/>
      <c r="DW34"/>
      <c r="DX34"/>
      <c r="DY34"/>
      <c r="DZ34"/>
      <c r="EA34"/>
      <c r="EB34"/>
      <c r="EC34"/>
      <c r="ED34"/>
      <c r="EE34"/>
      <c r="EF34"/>
      <c r="EG34"/>
      <c r="EH34"/>
      <c r="EI34"/>
      <c r="EJ34"/>
      <c r="EK34"/>
      <c r="EL34"/>
      <c r="EM34"/>
      <c r="EN34"/>
      <c r="EO34"/>
      <c r="EP34"/>
      <c r="EQ34"/>
      <c r="ER34"/>
      <c r="ES34"/>
      <c r="ET34"/>
      <c r="EU34"/>
      <c r="EV34"/>
      <c r="EW34"/>
      <c r="EX34"/>
      <c r="EY34"/>
      <c r="EZ34"/>
      <c r="FA34"/>
      <c r="FB34"/>
      <c r="FC34"/>
      <c r="FD34"/>
      <c r="FE34"/>
      <c r="FF34"/>
      <c r="FG34"/>
      <c r="FH34"/>
      <c r="FI34"/>
      <c r="FJ34"/>
      <c r="FK34"/>
      <c r="FL34"/>
      <c r="FM34"/>
      <c r="FN34"/>
      <c r="FO34"/>
      <c r="FP34"/>
      <c r="FQ34"/>
      <c r="FR34"/>
      <c r="FS34"/>
      <c r="FT34"/>
      <c r="FU34"/>
      <c r="FV34"/>
      <c r="FW34"/>
      <c r="FX34"/>
      <c r="FY34"/>
      <c r="FZ34"/>
      <c r="GA34"/>
      <c r="GB34"/>
      <c r="GC34"/>
      <c r="GD34"/>
      <c r="GE34"/>
      <c r="GF34"/>
      <c r="GG34"/>
      <c r="GH34"/>
      <c r="GI34"/>
      <c r="GJ34"/>
      <c r="GK34"/>
      <c r="GL34"/>
      <c r="GM34"/>
      <c r="GN34"/>
      <c r="GO34"/>
      <c r="GP34"/>
      <c r="GQ34"/>
      <c r="GR34"/>
      <c r="GS34"/>
      <c r="GT34"/>
      <c r="GU34"/>
      <c r="GV34"/>
      <c r="GW34"/>
      <c r="GX34"/>
      <c r="GY34"/>
      <c r="GZ34"/>
      <c r="HA34"/>
      <c r="HB34"/>
      <c r="HC34"/>
      <c r="HD34"/>
      <c r="HE34"/>
      <c r="HF34"/>
      <c r="HG34"/>
      <c r="HH34"/>
      <c r="HI34"/>
      <c r="HJ34"/>
      <c r="HK34"/>
      <c r="HL34"/>
      <c r="HM34"/>
      <c r="HN34"/>
      <c r="HO34"/>
      <c r="HP34"/>
      <c r="HQ34"/>
      <c r="HR34"/>
      <c r="HS34"/>
      <c r="HT34"/>
      <c r="HU34"/>
      <c r="HV34"/>
      <c r="HW34"/>
      <c r="HX34"/>
      <c r="HY34"/>
      <c r="HZ34"/>
      <c r="IA34"/>
      <c r="IB34"/>
      <c r="IC34"/>
      <c r="ID34"/>
      <c r="IE34"/>
      <c r="IF34"/>
      <c r="IG34"/>
      <c r="IH34"/>
      <c r="II34"/>
      <c r="IJ34"/>
      <c r="IK34"/>
      <c r="IL34"/>
      <c r="IM34"/>
      <c r="IN34"/>
      <c r="IO34"/>
      <c r="IP34"/>
      <c r="IQ34"/>
      <c r="IR34"/>
      <c r="IS34"/>
      <c r="IT34"/>
      <c r="IU34"/>
      <c r="IV34"/>
    </row>
    <row r="35" spans="1:256" s="1" customFormat="1" ht="15.75" customHeight="1" thickBot="1" x14ac:dyDescent="0.3">
      <c r="A35" s="344" t="str">
        <f>Données!$H32</f>
        <v>Maitresse de maison</v>
      </c>
      <c r="B35" s="344"/>
      <c r="C35" s="344"/>
      <c r="D35" s="344"/>
      <c r="E35" s="344"/>
      <c r="F35" s="344"/>
      <c r="G35" s="344"/>
      <c r="H35" s="344"/>
      <c r="I35" s="344"/>
      <c r="J35" s="344"/>
      <c r="K35" s="344"/>
      <c r="L35" s="344"/>
      <c r="M35" s="344"/>
      <c r="N35" s="344"/>
      <c r="O35" s="344"/>
      <c r="P35" s="344"/>
      <c r="Q35" s="344"/>
      <c r="R35" s="344"/>
      <c r="S35" s="344"/>
      <c r="T35" s="344"/>
      <c r="U35" s="344"/>
      <c r="V35" s="344"/>
      <c r="W35" s="344"/>
      <c r="X35" s="344"/>
      <c r="Y35" s="344"/>
      <c r="Z35" s="344"/>
      <c r="AA35" s="344"/>
      <c r="AB35" s="344"/>
      <c r="AC35" s="344"/>
      <c r="AD35" s="344"/>
      <c r="AE35" s="344"/>
      <c r="AF35" s="354"/>
      <c r="AG35"/>
      <c r="AH35"/>
      <c r="AI35" s="371"/>
      <c r="AJ35" s="371"/>
      <c r="AK35" s="358"/>
      <c r="AL35" s="371"/>
      <c r="AM35" s="371"/>
      <c r="AN35" s="371"/>
      <c r="AO35" s="358"/>
      <c r="AP35" s="371"/>
      <c r="AQ35" s="371"/>
      <c r="AR35" s="395"/>
      <c r="AS35" s="344"/>
      <c r="AT35" s="396"/>
      <c r="AU35"/>
      <c r="AV35"/>
      <c r="AW35"/>
      <c r="AX35"/>
      <c r="AY35"/>
      <c r="AZ35"/>
      <c r="BA35"/>
      <c r="BB35"/>
      <c r="BC35"/>
      <c r="BD35"/>
      <c r="BE35"/>
      <c r="BF35"/>
      <c r="BG35"/>
      <c r="BH35"/>
      <c r="BI35"/>
      <c r="BJ35"/>
      <c r="BK35"/>
      <c r="BL35"/>
      <c r="BM35"/>
      <c r="BN35"/>
      <c r="BO35"/>
      <c r="BP35"/>
      <c r="BQ35"/>
      <c r="BR35"/>
      <c r="BS35"/>
      <c r="BT35"/>
      <c r="BU35"/>
      <c r="BV35"/>
      <c r="BW35"/>
      <c r="BX35"/>
      <c r="BY35"/>
      <c r="BZ35"/>
      <c r="CA35"/>
      <c r="CB35"/>
      <c r="CC35"/>
      <c r="CD35"/>
      <c r="CE35"/>
      <c r="CF35"/>
      <c r="CG35"/>
      <c r="CH35"/>
      <c r="CI35"/>
      <c r="CJ35"/>
      <c r="CK35"/>
      <c r="CL35"/>
      <c r="CM35"/>
      <c r="CN35"/>
      <c r="CO35"/>
      <c r="CP35"/>
      <c r="CQ35"/>
      <c r="CR35"/>
      <c r="CS35"/>
      <c r="CT35"/>
      <c r="CU35"/>
      <c r="CV35"/>
      <c r="CW35"/>
      <c r="CX35"/>
      <c r="CY35"/>
      <c r="CZ35"/>
      <c r="DA35"/>
      <c r="DB35"/>
      <c r="DC35"/>
      <c r="DD35"/>
      <c r="DE35"/>
      <c r="DF35"/>
      <c r="DG35"/>
      <c r="DH35"/>
      <c r="DI35"/>
      <c r="DJ35"/>
      <c r="DK35"/>
      <c r="DL35"/>
      <c r="DM35"/>
      <c r="DN35"/>
      <c r="DO35"/>
      <c r="DP35"/>
      <c r="DQ35"/>
      <c r="DR35"/>
      <c r="DS35"/>
      <c r="DT35"/>
      <c r="DU35"/>
      <c r="DV35"/>
      <c r="DW35"/>
      <c r="DX35"/>
      <c r="DY35"/>
      <c r="DZ35"/>
      <c r="EA35"/>
      <c r="EB35"/>
      <c r="EC35"/>
      <c r="ED35"/>
      <c r="EE35"/>
      <c r="EF35"/>
      <c r="EG35"/>
      <c r="EH35"/>
      <c r="EI35"/>
      <c r="EJ35"/>
      <c r="EK35"/>
      <c r="EL35"/>
      <c r="EM35"/>
      <c r="EN35"/>
      <c r="EO35"/>
      <c r="EP35"/>
      <c r="EQ35"/>
      <c r="ER35"/>
      <c r="ES35"/>
      <c r="ET35"/>
      <c r="EU35"/>
      <c r="EV35"/>
      <c r="EW35"/>
      <c r="EX35"/>
      <c r="EY35"/>
      <c r="EZ35"/>
      <c r="FA35"/>
      <c r="FB35"/>
      <c r="FC35"/>
      <c r="FD35"/>
      <c r="FE35"/>
      <c r="FF35"/>
      <c r="FG35"/>
      <c r="FH35"/>
      <c r="FI35"/>
      <c r="FJ35"/>
      <c r="FK35"/>
      <c r="FL35"/>
      <c r="FM35"/>
      <c r="FN35"/>
      <c r="FO35"/>
      <c r="FP35"/>
      <c r="FQ35"/>
      <c r="FR35"/>
      <c r="FS35"/>
      <c r="FT35"/>
      <c r="FU35"/>
      <c r="FV35"/>
      <c r="FW35"/>
      <c r="FX35"/>
      <c r="FY35"/>
      <c r="FZ35"/>
      <c r="GA35"/>
      <c r="GB35"/>
      <c r="GC35"/>
      <c r="GD35"/>
      <c r="GE35"/>
      <c r="GF35"/>
      <c r="GG35"/>
      <c r="GH35"/>
      <c r="GI35"/>
      <c r="GJ35"/>
      <c r="GK35"/>
      <c r="GL35"/>
      <c r="GM35"/>
      <c r="GN35"/>
      <c r="GO35"/>
      <c r="GP35"/>
      <c r="GQ35"/>
      <c r="GR35"/>
      <c r="GS35"/>
      <c r="GT35"/>
      <c r="GU35"/>
      <c r="GV35"/>
      <c r="GW35"/>
      <c r="GX35"/>
      <c r="GY35"/>
      <c r="GZ35"/>
      <c r="HA35"/>
      <c r="HB35"/>
      <c r="HC35"/>
      <c r="HD35"/>
      <c r="HE35"/>
      <c r="HF35"/>
      <c r="HG35"/>
      <c r="HH35"/>
      <c r="HI35"/>
      <c r="HJ35"/>
      <c r="HK35"/>
      <c r="HL35"/>
      <c r="HM35"/>
      <c r="HN35"/>
      <c r="HO35"/>
      <c r="HP35"/>
      <c r="HQ35"/>
      <c r="HR35"/>
      <c r="HS35"/>
      <c r="HT35"/>
      <c r="HU35"/>
      <c r="HV35"/>
      <c r="HW35"/>
      <c r="HX35"/>
      <c r="HY35"/>
      <c r="HZ35"/>
      <c r="IA35"/>
      <c r="IB35"/>
      <c r="IC35"/>
      <c r="ID35"/>
      <c r="IE35"/>
      <c r="IF35"/>
      <c r="IG35"/>
      <c r="IH35"/>
      <c r="II35"/>
      <c r="IJ35"/>
      <c r="IK35"/>
      <c r="IL35"/>
      <c r="IM35"/>
      <c r="IN35"/>
      <c r="IO35"/>
      <c r="IP35"/>
      <c r="IQ35"/>
      <c r="IR35"/>
      <c r="IS35"/>
      <c r="IT35"/>
      <c r="IU35"/>
      <c r="IV35"/>
    </row>
    <row r="36" spans="1:256" s="1" customFormat="1" ht="15" customHeight="1" thickBot="1" x14ac:dyDescent="0.3">
      <c r="A36" s="109" t="str">
        <f>Données!$H33</f>
        <v>VICENTE Florinda</v>
      </c>
      <c r="B36" s="349"/>
      <c r="C36" s="350" t="s">
        <v>115</v>
      </c>
      <c r="D36" s="350" t="s">
        <v>115</v>
      </c>
      <c r="E36" s="350" t="s">
        <v>10</v>
      </c>
      <c r="F36" s="350" t="s">
        <v>115</v>
      </c>
      <c r="G36" s="349"/>
      <c r="H36" s="349"/>
      <c r="I36" s="350" t="s">
        <v>115</v>
      </c>
      <c r="J36" s="350" t="s">
        <v>115</v>
      </c>
      <c r="K36" s="350" t="s">
        <v>10</v>
      </c>
      <c r="L36" s="350" t="s">
        <v>10</v>
      </c>
      <c r="M36" s="350" t="s">
        <v>115</v>
      </c>
      <c r="N36" s="349"/>
      <c r="O36" s="349"/>
      <c r="P36" s="350" t="s">
        <v>115</v>
      </c>
      <c r="Q36" s="350" t="s">
        <v>115</v>
      </c>
      <c r="R36" s="350" t="s">
        <v>115</v>
      </c>
      <c r="S36" s="350" t="s">
        <v>115</v>
      </c>
      <c r="T36" s="350" t="s">
        <v>10</v>
      </c>
      <c r="U36" s="349"/>
      <c r="V36" s="349"/>
      <c r="W36" s="350" t="s">
        <v>115</v>
      </c>
      <c r="X36" s="350" t="s">
        <v>115</v>
      </c>
      <c r="Y36" s="350" t="s">
        <v>115</v>
      </c>
      <c r="Z36" s="350" t="s">
        <v>115</v>
      </c>
      <c r="AA36" s="350" t="s">
        <v>9</v>
      </c>
      <c r="AB36" s="349"/>
      <c r="AC36" s="349"/>
      <c r="AD36" s="350" t="s">
        <v>115</v>
      </c>
      <c r="AE36" s="350" t="s">
        <v>115</v>
      </c>
      <c r="AF36" s="355" t="s">
        <v>115</v>
      </c>
      <c r="AG36"/>
      <c r="AH36"/>
      <c r="AI36" s="391"/>
      <c r="AJ36" s="372"/>
      <c r="AK36" s="358"/>
      <c r="AL36" s="379">
        <f ca="1">VLOOKUP($A36,BJanvier!$A$8:$BC$57,35,FALSE)</f>
        <v>0</v>
      </c>
      <c r="AM36" s="380">
        <f ca="1">VLOOKUP($A36,BJanvier!$A$8:$BC$57,36,FALSE)</f>
        <v>0</v>
      </c>
      <c r="AN36" s="381">
        <f ca="1">VLOOKUP($A36,BJanvier!$A$8:$BC$57,37,FALSE)</f>
        <v>0</v>
      </c>
      <c r="AO36" s="358"/>
      <c r="AP36" s="382">
        <f ca="1">VLOOKUP($A36,BJanvier!$A$8:$BC$57,39,FALSE)</f>
        <v>5.3124999999999991</v>
      </c>
      <c r="AQ36" s="383">
        <f ca="1">VLOOKUP($A36,Bilan!$A$8:$BE$57,41,FALSE)</f>
        <v>10.999999999999998</v>
      </c>
      <c r="AR36" s="395"/>
      <c r="AS36" s="165"/>
      <c r="AT36" s="347">
        <f>IFERROR(SUM((VLOOKUP(Janvier!A36,Données!$H$6:$J$53,3,TRUE)/12)*1),"")</f>
        <v>5.25</v>
      </c>
      <c r="AU36"/>
      <c r="AV36"/>
      <c r="AW36"/>
      <c r="AX36"/>
      <c r="AY36"/>
      <c r="AZ36"/>
      <c r="BA36"/>
      <c r="BB36"/>
      <c r="BC36"/>
      <c r="BD36"/>
      <c r="BE36"/>
      <c r="BF36"/>
      <c r="BG36"/>
      <c r="BH36"/>
      <c r="BI36"/>
      <c r="BJ36"/>
      <c r="BK36"/>
      <c r="BL36"/>
      <c r="BM36"/>
      <c r="BN36"/>
      <c r="BO36"/>
      <c r="BP36"/>
      <c r="BQ36"/>
      <c r="BR36"/>
      <c r="BS36"/>
      <c r="BT36"/>
      <c r="BU36"/>
      <c r="BV36"/>
      <c r="BW36"/>
      <c r="BX36"/>
      <c r="BY36"/>
      <c r="BZ36"/>
      <c r="CA36"/>
      <c r="CB36"/>
      <c r="CC36"/>
      <c r="CD36"/>
      <c r="CE36"/>
      <c r="CF36"/>
      <c r="CG36"/>
      <c r="CH36"/>
      <c r="CI36"/>
      <c r="CJ36"/>
      <c r="CK36"/>
      <c r="CL36"/>
      <c r="CM36"/>
      <c r="CN36"/>
      <c r="CO36"/>
      <c r="CP36"/>
      <c r="CQ36"/>
      <c r="CR36"/>
      <c r="CS36"/>
      <c r="CT36"/>
      <c r="CU36"/>
      <c r="CV36"/>
      <c r="CW36"/>
      <c r="CX36"/>
      <c r="CY36"/>
      <c r="CZ36"/>
      <c r="DA36"/>
      <c r="DB36"/>
      <c r="DC36"/>
      <c r="DD36"/>
      <c r="DE36"/>
      <c r="DF36"/>
      <c r="DG36"/>
      <c r="DH36"/>
      <c r="DI36"/>
      <c r="DJ36"/>
      <c r="DK36"/>
      <c r="DL36"/>
      <c r="DM36"/>
      <c r="DN36"/>
      <c r="DO36"/>
      <c r="DP36"/>
      <c r="DQ36"/>
      <c r="DR36"/>
      <c r="DS36"/>
      <c r="DT36"/>
      <c r="DU36"/>
      <c r="DV36"/>
      <c r="DW36"/>
      <c r="DX36"/>
      <c r="DY36"/>
      <c r="DZ36"/>
      <c r="EA36"/>
      <c r="EB36"/>
      <c r="EC36"/>
      <c r="ED36"/>
      <c r="EE36"/>
      <c r="EF36"/>
      <c r="EG36"/>
      <c r="EH36"/>
      <c r="EI36"/>
      <c r="EJ36"/>
      <c r="EK36"/>
      <c r="EL36"/>
      <c r="EM36"/>
      <c r="EN36"/>
      <c r="EO36"/>
      <c r="EP36"/>
      <c r="EQ36"/>
      <c r="ER36"/>
      <c r="ES36"/>
      <c r="ET36"/>
      <c r="EU36"/>
      <c r="EV36"/>
      <c r="EW36"/>
      <c r="EX36"/>
      <c r="EY36"/>
      <c r="EZ36"/>
      <c r="FA36"/>
      <c r="FB36"/>
      <c r="FC36"/>
      <c r="FD36"/>
      <c r="FE36"/>
      <c r="FF36"/>
      <c r="FG36"/>
      <c r="FH36"/>
      <c r="FI36"/>
      <c r="FJ36"/>
      <c r="FK36"/>
      <c r="FL36"/>
      <c r="FM36"/>
      <c r="FN36"/>
      <c r="FO36"/>
      <c r="FP36"/>
      <c r="FQ36"/>
      <c r="FR36"/>
      <c r="FS36"/>
      <c r="FT36"/>
      <c r="FU36"/>
      <c r="FV36"/>
      <c r="FW36"/>
      <c r="FX36"/>
      <c r="FY36"/>
      <c r="FZ36"/>
      <c r="GA36"/>
      <c r="GB36"/>
      <c r="GC36"/>
      <c r="GD36"/>
      <c r="GE36"/>
      <c r="GF36"/>
      <c r="GG36"/>
      <c r="GH36"/>
      <c r="GI36"/>
      <c r="GJ36"/>
      <c r="GK36"/>
      <c r="GL36"/>
      <c r="GM36"/>
      <c r="GN36"/>
      <c r="GO36"/>
      <c r="GP36"/>
      <c r="GQ36"/>
      <c r="GR36"/>
      <c r="GS36"/>
      <c r="GT36"/>
      <c r="GU36"/>
      <c r="GV36"/>
      <c r="GW36"/>
      <c r="GX36"/>
      <c r="GY36"/>
      <c r="GZ36"/>
      <c r="HA36"/>
      <c r="HB36"/>
      <c r="HC36"/>
      <c r="HD36"/>
      <c r="HE36"/>
      <c r="HF36"/>
      <c r="HG36"/>
      <c r="HH36"/>
      <c r="HI36"/>
      <c r="HJ36"/>
      <c r="HK36"/>
      <c r="HL36"/>
      <c r="HM36"/>
      <c r="HN36"/>
      <c r="HO36"/>
      <c r="HP36"/>
      <c r="HQ36"/>
      <c r="HR36"/>
      <c r="HS36"/>
      <c r="HT36"/>
      <c r="HU36"/>
      <c r="HV36"/>
      <c r="HW36"/>
      <c r="HX36"/>
      <c r="HY36"/>
      <c r="HZ36"/>
      <c r="IA36"/>
      <c r="IB36"/>
      <c r="IC36"/>
      <c r="ID36"/>
      <c r="IE36"/>
      <c r="IF36"/>
      <c r="IG36"/>
      <c r="IH36"/>
      <c r="II36"/>
      <c r="IJ36"/>
      <c r="IK36"/>
      <c r="IL36"/>
      <c r="IM36"/>
      <c r="IN36"/>
      <c r="IO36"/>
      <c r="IP36"/>
      <c r="IQ36"/>
      <c r="IR36"/>
      <c r="IS36"/>
      <c r="IT36"/>
      <c r="IU36"/>
      <c r="IV36"/>
    </row>
    <row r="37" spans="1:256" s="1" customFormat="1" ht="15.75" hidden="1" customHeight="1" x14ac:dyDescent="0.25">
      <c r="A37" s="109">
        <f>Données!$H34</f>
        <v>0</v>
      </c>
      <c r="B37" s="349"/>
      <c r="C37" s="350"/>
      <c r="D37" s="350"/>
      <c r="E37" s="350"/>
      <c r="F37" s="350"/>
      <c r="G37" s="349"/>
      <c r="H37" s="349"/>
      <c r="I37" s="350"/>
      <c r="J37" s="350"/>
      <c r="K37" s="350"/>
      <c r="L37" s="350"/>
      <c r="M37" s="350"/>
      <c r="N37" s="349"/>
      <c r="O37" s="349"/>
      <c r="P37" s="350"/>
      <c r="Q37" s="350"/>
      <c r="R37" s="350"/>
      <c r="S37" s="350"/>
      <c r="T37" s="350"/>
      <c r="U37" s="349"/>
      <c r="V37" s="349"/>
      <c r="W37" s="350"/>
      <c r="X37" s="350"/>
      <c r="Y37" s="350"/>
      <c r="Z37" s="350"/>
      <c r="AA37" s="350"/>
      <c r="AB37" s="349"/>
      <c r="AC37" s="349"/>
      <c r="AD37" s="350"/>
      <c r="AE37" s="350"/>
      <c r="AF37" s="355"/>
      <c r="AG37"/>
      <c r="AH37"/>
      <c r="AI37" s="392"/>
      <c r="AJ37" s="378"/>
      <c r="AK37" s="358"/>
      <c r="AL37" s="379">
        <f ca="1">VLOOKUP($A37,BJanvier!$A$8:$BC$57,35,FALSE)</f>
        <v>0</v>
      </c>
      <c r="AM37" s="380">
        <f ca="1">VLOOKUP($A37,BJanvier!$A$8:$BC$57,36,FALSE)</f>
        <v>0</v>
      </c>
      <c r="AN37" s="381">
        <f ca="1">VLOOKUP($A37,BJanvier!$A$8:$BC$57,37,FALSE)</f>
        <v>0</v>
      </c>
      <c r="AO37" s="358"/>
      <c r="AP37" s="382">
        <f ca="1">VLOOKUP($A37,BJanvier!$A$8:$BC$57,39,FALSE)</f>
        <v>0</v>
      </c>
      <c r="AQ37" s="383">
        <f ca="1">VLOOKUP($A37,Bilan!$A$8:$BE$57,41,FALSE)</f>
        <v>1614</v>
      </c>
      <c r="AR37" s="395"/>
      <c r="AS37" s="166"/>
      <c r="AT37" s="347" t="str">
        <f>IFERROR(SUM((VLOOKUP(Janvier!A37,Données!$H$6:$J$53,3,TRUE)/12)*1),"")</f>
        <v/>
      </c>
      <c r="AU37"/>
      <c r="AV37"/>
      <c r="AW37"/>
      <c r="AX37"/>
      <c r="AY37"/>
      <c r="AZ37"/>
      <c r="BA37"/>
      <c r="BB37"/>
      <c r="BC37"/>
      <c r="BD37"/>
      <c r="BE37"/>
      <c r="BF37"/>
      <c r="BG37"/>
      <c r="BH37"/>
      <c r="BI37"/>
      <c r="BJ37"/>
      <c r="BK37"/>
      <c r="BL37"/>
      <c r="BM37"/>
      <c r="BN37"/>
      <c r="BO37"/>
      <c r="BP37"/>
      <c r="BQ37"/>
      <c r="BR37"/>
      <c r="BS37"/>
      <c r="BT37"/>
      <c r="BU37"/>
      <c r="BV37"/>
      <c r="BW37"/>
      <c r="BX37"/>
      <c r="BY37"/>
      <c r="BZ37"/>
      <c r="CA37"/>
      <c r="CB37"/>
      <c r="CC37"/>
      <c r="CD37"/>
      <c r="CE37"/>
      <c r="CF37"/>
      <c r="CG37"/>
      <c r="CH37"/>
      <c r="CI37"/>
      <c r="CJ37"/>
      <c r="CK37"/>
      <c r="CL37"/>
      <c r="CM37"/>
      <c r="CN37"/>
      <c r="CO37"/>
      <c r="CP37"/>
      <c r="CQ37"/>
      <c r="CR37"/>
      <c r="CS37"/>
      <c r="CT37"/>
      <c r="CU37"/>
      <c r="CV37"/>
      <c r="CW37"/>
      <c r="CX37"/>
      <c r="CY37"/>
      <c r="CZ37"/>
      <c r="DA37"/>
      <c r="DB37"/>
      <c r="DC37"/>
      <c r="DD37"/>
      <c r="DE37"/>
      <c r="DF37"/>
      <c r="DG37"/>
      <c r="DH37"/>
      <c r="DI37"/>
      <c r="DJ37"/>
      <c r="DK37"/>
      <c r="DL37"/>
      <c r="DM37"/>
      <c r="DN37"/>
      <c r="DO37"/>
      <c r="DP37"/>
      <c r="DQ37"/>
      <c r="DR37"/>
      <c r="DS37"/>
      <c r="DT37"/>
      <c r="DU37"/>
      <c r="DV37"/>
      <c r="DW37"/>
      <c r="DX37"/>
      <c r="DY37"/>
      <c r="DZ37"/>
      <c r="EA37"/>
      <c r="EB37"/>
      <c r="EC37"/>
      <c r="ED37"/>
      <c r="EE37"/>
      <c r="EF37"/>
      <c r="EG37"/>
      <c r="EH37"/>
      <c r="EI37"/>
      <c r="EJ37"/>
      <c r="EK37"/>
      <c r="EL37"/>
      <c r="EM37"/>
      <c r="EN37"/>
      <c r="EO37"/>
      <c r="EP37"/>
      <c r="EQ37"/>
      <c r="ER37"/>
      <c r="ES37"/>
      <c r="ET37"/>
      <c r="EU37"/>
      <c r="EV37"/>
      <c r="EW37"/>
      <c r="EX37"/>
      <c r="EY37"/>
      <c r="EZ37"/>
      <c r="FA37"/>
      <c r="FB37"/>
      <c r="FC37"/>
      <c r="FD37"/>
      <c r="FE37"/>
      <c r="FF37"/>
      <c r="FG37"/>
      <c r="FH37"/>
      <c r="FI37"/>
      <c r="FJ37"/>
      <c r="FK37"/>
      <c r="FL37"/>
      <c r="FM37"/>
      <c r="FN37"/>
      <c r="FO37"/>
      <c r="FP37"/>
      <c r="FQ37"/>
      <c r="FR37"/>
      <c r="FS37"/>
      <c r="FT37"/>
      <c r="FU37"/>
      <c r="FV37"/>
      <c r="FW37"/>
      <c r="FX37"/>
      <c r="FY37"/>
      <c r="FZ37"/>
      <c r="GA37"/>
      <c r="GB37"/>
      <c r="GC37"/>
      <c r="GD37"/>
      <c r="GE37"/>
      <c r="GF37"/>
      <c r="GG37"/>
      <c r="GH37"/>
      <c r="GI37"/>
      <c r="GJ37"/>
      <c r="GK37"/>
      <c r="GL37"/>
      <c r="GM37"/>
      <c r="GN37"/>
      <c r="GO37"/>
      <c r="GP37"/>
      <c r="GQ37"/>
      <c r="GR37"/>
      <c r="GS37"/>
      <c r="GT37"/>
      <c r="GU37"/>
      <c r="GV37"/>
      <c r="GW37"/>
      <c r="GX37"/>
      <c r="GY37"/>
      <c r="GZ37"/>
      <c r="HA37"/>
      <c r="HB37"/>
      <c r="HC37"/>
      <c r="HD37"/>
      <c r="HE37"/>
      <c r="HF37"/>
      <c r="HG37"/>
      <c r="HH37"/>
      <c r="HI37"/>
      <c r="HJ37"/>
      <c r="HK37"/>
      <c r="HL37"/>
      <c r="HM37"/>
      <c r="HN37"/>
      <c r="HO37"/>
      <c r="HP37"/>
      <c r="HQ37"/>
      <c r="HR37"/>
      <c r="HS37"/>
      <c r="HT37"/>
      <c r="HU37"/>
      <c r="HV37"/>
      <c r="HW37"/>
      <c r="HX37"/>
      <c r="HY37"/>
      <c r="HZ37"/>
      <c r="IA37"/>
      <c r="IB37"/>
      <c r="IC37"/>
      <c r="ID37"/>
      <c r="IE37"/>
      <c r="IF37"/>
      <c r="IG37"/>
      <c r="IH37"/>
      <c r="II37"/>
      <c r="IJ37"/>
      <c r="IK37"/>
      <c r="IL37"/>
      <c r="IM37"/>
      <c r="IN37"/>
      <c r="IO37"/>
      <c r="IP37"/>
      <c r="IQ37"/>
      <c r="IR37"/>
      <c r="IS37"/>
      <c r="IT37"/>
      <c r="IU37"/>
      <c r="IV37"/>
    </row>
    <row r="38" spans="1:256" s="1" customFormat="1" ht="15.75" hidden="1" customHeight="1" x14ac:dyDescent="0.25">
      <c r="A38" s="109">
        <f>Données!$H35</f>
        <v>0</v>
      </c>
      <c r="B38" s="349"/>
      <c r="C38" s="350"/>
      <c r="D38" s="350"/>
      <c r="E38" s="350"/>
      <c r="F38" s="350"/>
      <c r="G38" s="349"/>
      <c r="H38" s="349"/>
      <c r="I38" s="350"/>
      <c r="J38" s="350"/>
      <c r="K38" s="350"/>
      <c r="L38" s="350"/>
      <c r="M38" s="350"/>
      <c r="N38" s="349"/>
      <c r="O38" s="349"/>
      <c r="P38" s="350"/>
      <c r="Q38" s="350"/>
      <c r="R38" s="350"/>
      <c r="S38" s="350"/>
      <c r="T38" s="350"/>
      <c r="U38" s="349"/>
      <c r="V38" s="349"/>
      <c r="W38" s="350"/>
      <c r="X38" s="350"/>
      <c r="Y38" s="350"/>
      <c r="Z38" s="350"/>
      <c r="AA38" s="350"/>
      <c r="AB38" s="349"/>
      <c r="AC38" s="349"/>
      <c r="AD38" s="350"/>
      <c r="AE38" s="350"/>
      <c r="AF38" s="355"/>
      <c r="AG38"/>
      <c r="AH38"/>
      <c r="AI38" s="392"/>
      <c r="AJ38" s="378"/>
      <c r="AK38" s="358"/>
      <c r="AL38" s="379">
        <f ca="1">VLOOKUP($A38,BJanvier!$A$8:$BC$57,35,FALSE)</f>
        <v>0</v>
      </c>
      <c r="AM38" s="380">
        <f ca="1">VLOOKUP($A38,BJanvier!$A$8:$BC$57,36,FALSE)</f>
        <v>0</v>
      </c>
      <c r="AN38" s="381">
        <f ca="1">VLOOKUP($A38,BJanvier!$A$8:$BC$57,37,FALSE)</f>
        <v>0</v>
      </c>
      <c r="AO38" s="358"/>
      <c r="AP38" s="382">
        <f ca="1">VLOOKUP($A38,BJanvier!$A$8:$BC$57,39,FALSE)</f>
        <v>0</v>
      </c>
      <c r="AQ38" s="383">
        <f ca="1">VLOOKUP($A38,Bilan!$A$8:$BE$57,41,FALSE)</f>
        <v>1614</v>
      </c>
      <c r="AR38" s="395"/>
      <c r="AS38" s="166"/>
      <c r="AT38" s="347" t="str">
        <f>IFERROR(SUM((VLOOKUP(Janvier!A38,Données!$H$6:$J$53,3,TRUE)/12)*1),"")</f>
        <v/>
      </c>
      <c r="AU38"/>
      <c r="AV38"/>
      <c r="AW38"/>
      <c r="AX38"/>
      <c r="AY38"/>
      <c r="AZ38"/>
      <c r="BA38"/>
      <c r="BB38"/>
      <c r="BC38"/>
      <c r="BD38"/>
      <c r="BE38"/>
      <c r="BF38"/>
      <c r="BG38"/>
      <c r="BH38"/>
      <c r="BI38"/>
      <c r="BJ38"/>
      <c r="BK38"/>
      <c r="BL38"/>
      <c r="BM38"/>
      <c r="BN38"/>
      <c r="BO38"/>
      <c r="BP38"/>
      <c r="BQ38"/>
      <c r="BR38"/>
      <c r="BS38"/>
      <c r="BT38"/>
      <c r="BU38"/>
      <c r="BV38"/>
      <c r="BW38"/>
      <c r="BX38"/>
      <c r="BY38"/>
      <c r="BZ38"/>
      <c r="CA38"/>
      <c r="CB38"/>
      <c r="CC38"/>
      <c r="CD38"/>
      <c r="CE38"/>
      <c r="CF38"/>
      <c r="CG38"/>
      <c r="CH38"/>
      <c r="CI38"/>
      <c r="CJ38"/>
      <c r="CK38"/>
      <c r="CL38"/>
      <c r="CM38"/>
      <c r="CN38"/>
      <c r="CO38"/>
      <c r="CP38"/>
      <c r="CQ38"/>
      <c r="CR38"/>
      <c r="CS38"/>
      <c r="CT38"/>
      <c r="CU38"/>
      <c r="CV38"/>
      <c r="CW38"/>
      <c r="CX38"/>
      <c r="CY38"/>
      <c r="CZ38"/>
      <c r="DA38"/>
      <c r="DB38"/>
      <c r="DC38"/>
      <c r="DD38"/>
      <c r="DE38"/>
      <c r="DF38"/>
      <c r="DG38"/>
      <c r="DH38"/>
      <c r="DI38"/>
      <c r="DJ38"/>
      <c r="DK38"/>
      <c r="DL38"/>
      <c r="DM38"/>
      <c r="DN38"/>
      <c r="DO38"/>
      <c r="DP38"/>
      <c r="DQ38"/>
      <c r="DR38"/>
      <c r="DS38"/>
      <c r="DT38"/>
      <c r="DU38"/>
      <c r="DV38"/>
      <c r="DW38"/>
      <c r="DX38"/>
      <c r="DY38"/>
      <c r="DZ38"/>
      <c r="EA38"/>
      <c r="EB38"/>
      <c r="EC38"/>
      <c r="ED38"/>
      <c r="EE38"/>
      <c r="EF38"/>
      <c r="EG38"/>
      <c r="EH38"/>
      <c r="EI38"/>
      <c r="EJ38"/>
      <c r="EK38"/>
      <c r="EL38"/>
      <c r="EM38"/>
      <c r="EN38"/>
      <c r="EO38"/>
      <c r="EP38"/>
      <c r="EQ38"/>
      <c r="ER38"/>
      <c r="ES38"/>
      <c r="ET38"/>
      <c r="EU38"/>
      <c r="EV38"/>
      <c r="EW38"/>
      <c r="EX38"/>
      <c r="EY38"/>
      <c r="EZ38"/>
      <c r="FA38"/>
      <c r="FB38"/>
      <c r="FC38"/>
      <c r="FD38"/>
      <c r="FE38"/>
      <c r="FF38"/>
      <c r="FG38"/>
      <c r="FH38"/>
      <c r="FI38"/>
      <c r="FJ38"/>
      <c r="FK38"/>
      <c r="FL38"/>
      <c r="FM38"/>
      <c r="FN38"/>
      <c r="FO38"/>
      <c r="FP38"/>
      <c r="FQ38"/>
      <c r="FR38"/>
      <c r="FS38"/>
      <c r="FT38"/>
      <c r="FU38"/>
      <c r="FV38"/>
      <c r="FW38"/>
      <c r="FX38"/>
      <c r="FY38"/>
      <c r="FZ38"/>
      <c r="GA38"/>
      <c r="GB38"/>
      <c r="GC38"/>
      <c r="GD38"/>
      <c r="GE38"/>
      <c r="GF38"/>
      <c r="GG38"/>
      <c r="GH38"/>
      <c r="GI38"/>
      <c r="GJ38"/>
      <c r="GK38"/>
      <c r="GL38"/>
      <c r="GM38"/>
      <c r="GN38"/>
      <c r="GO38"/>
      <c r="GP38"/>
      <c r="GQ38"/>
      <c r="GR38"/>
      <c r="GS38"/>
      <c r="GT38"/>
      <c r="GU38"/>
      <c r="GV38"/>
      <c r="GW38"/>
      <c r="GX38"/>
      <c r="GY38"/>
      <c r="GZ38"/>
      <c r="HA38"/>
      <c r="HB38"/>
      <c r="HC38"/>
      <c r="HD38"/>
      <c r="HE38"/>
      <c r="HF38"/>
      <c r="HG38"/>
      <c r="HH38"/>
      <c r="HI38"/>
      <c r="HJ38"/>
      <c r="HK38"/>
      <c r="HL38"/>
      <c r="HM38"/>
      <c r="HN38"/>
      <c r="HO38"/>
      <c r="HP38"/>
      <c r="HQ38"/>
      <c r="HR38"/>
      <c r="HS38"/>
      <c r="HT38"/>
      <c r="HU38"/>
      <c r="HV38"/>
      <c r="HW38"/>
      <c r="HX38"/>
      <c r="HY38"/>
      <c r="HZ38"/>
      <c r="IA38"/>
      <c r="IB38"/>
      <c r="IC38"/>
      <c r="ID38"/>
      <c r="IE38"/>
      <c r="IF38"/>
      <c r="IG38"/>
      <c r="IH38"/>
      <c r="II38"/>
      <c r="IJ38"/>
      <c r="IK38"/>
      <c r="IL38"/>
      <c r="IM38"/>
      <c r="IN38"/>
      <c r="IO38"/>
      <c r="IP38"/>
      <c r="IQ38"/>
      <c r="IR38"/>
      <c r="IS38"/>
      <c r="IT38"/>
      <c r="IU38"/>
      <c r="IV38"/>
    </row>
    <row r="39" spans="1:256" s="1" customFormat="1" ht="15.75" hidden="1" customHeight="1" x14ac:dyDescent="0.25">
      <c r="A39" s="36">
        <f>Données!$H36</f>
        <v>0</v>
      </c>
      <c r="B39" s="349"/>
      <c r="C39" s="350"/>
      <c r="D39" s="350"/>
      <c r="E39" s="350"/>
      <c r="F39" s="350"/>
      <c r="G39" s="349"/>
      <c r="H39" s="349"/>
      <c r="I39" s="350"/>
      <c r="J39" s="350"/>
      <c r="K39" s="350"/>
      <c r="L39" s="350"/>
      <c r="M39" s="350"/>
      <c r="N39" s="349"/>
      <c r="O39" s="349"/>
      <c r="P39" s="350"/>
      <c r="Q39" s="350"/>
      <c r="R39" s="350"/>
      <c r="S39" s="350"/>
      <c r="T39" s="350"/>
      <c r="U39" s="349"/>
      <c r="V39" s="349"/>
      <c r="W39" s="350"/>
      <c r="X39" s="350"/>
      <c r="Y39" s="350"/>
      <c r="Z39" s="350"/>
      <c r="AA39" s="350"/>
      <c r="AB39" s="349"/>
      <c r="AC39" s="349"/>
      <c r="AD39" s="350"/>
      <c r="AE39" s="350"/>
      <c r="AF39" s="355"/>
      <c r="AG39"/>
      <c r="AH39"/>
      <c r="AI39" s="392"/>
      <c r="AJ39" s="378"/>
      <c r="AK39" s="358"/>
      <c r="AL39" s="379">
        <f ca="1">VLOOKUP($A39,BJanvier!$A$8:$BC$57,35,FALSE)</f>
        <v>0</v>
      </c>
      <c r="AM39" s="380">
        <f ca="1">VLOOKUP($A39,BJanvier!$A$8:$BC$57,36,FALSE)</f>
        <v>0</v>
      </c>
      <c r="AN39" s="381">
        <f ca="1">VLOOKUP($A39,BJanvier!$A$8:$BC$57,37,FALSE)</f>
        <v>0</v>
      </c>
      <c r="AO39" s="358"/>
      <c r="AP39" s="382">
        <f ca="1">VLOOKUP($A39,BJanvier!$A$8:$BC$57,39,FALSE)</f>
        <v>0</v>
      </c>
      <c r="AQ39" s="383">
        <f ca="1">VLOOKUP($A39,Bilan!$A$8:$BE$57,41,FALSE)</f>
        <v>1614</v>
      </c>
      <c r="AR39" s="395"/>
      <c r="AS39" s="166"/>
      <c r="AT39" s="347" t="str">
        <f>IFERROR(SUM((VLOOKUP(Janvier!A39,Données!$H$6:$J$53,3,TRUE)/12)*1),"")</f>
        <v/>
      </c>
      <c r="AU39"/>
      <c r="AV39"/>
      <c r="AW39"/>
      <c r="AX39"/>
      <c r="AY39"/>
      <c r="AZ39"/>
      <c r="BA39"/>
      <c r="BB39"/>
      <c r="BC39"/>
      <c r="BD39"/>
      <c r="BE39"/>
      <c r="BF39"/>
      <c r="BG39"/>
      <c r="BH39"/>
      <c r="BI39"/>
      <c r="BJ39"/>
      <c r="BK39"/>
      <c r="BL39"/>
      <c r="BM39"/>
      <c r="BN39"/>
      <c r="BO39"/>
      <c r="BP39"/>
      <c r="BQ39"/>
      <c r="BR39"/>
      <c r="BS39"/>
      <c r="BT39"/>
      <c r="BU39"/>
      <c r="BV39"/>
      <c r="BW39"/>
      <c r="BX39"/>
      <c r="BY39"/>
      <c r="BZ39"/>
      <c r="CA39"/>
      <c r="CB39"/>
      <c r="CC39"/>
      <c r="CD39"/>
      <c r="CE39"/>
      <c r="CF39"/>
      <c r="CG39"/>
      <c r="CH39"/>
      <c r="CI39"/>
      <c r="CJ39"/>
      <c r="CK39"/>
      <c r="CL39"/>
      <c r="CM39"/>
      <c r="CN39"/>
      <c r="CO39"/>
      <c r="CP39"/>
      <c r="CQ39"/>
      <c r="CR39"/>
      <c r="CS39"/>
      <c r="CT39"/>
      <c r="CU39"/>
      <c r="CV39"/>
      <c r="CW39"/>
      <c r="CX39"/>
      <c r="CY39"/>
      <c r="CZ39"/>
      <c r="DA39"/>
      <c r="DB39"/>
      <c r="DC39"/>
      <c r="DD39"/>
      <c r="DE39"/>
      <c r="DF39"/>
      <c r="DG39"/>
      <c r="DH39"/>
      <c r="DI39"/>
      <c r="DJ39"/>
      <c r="DK39"/>
      <c r="DL39"/>
      <c r="DM39"/>
      <c r="DN39"/>
      <c r="DO39"/>
      <c r="DP39"/>
      <c r="DQ39"/>
      <c r="DR39"/>
      <c r="DS39"/>
      <c r="DT39"/>
      <c r="DU39"/>
      <c r="DV39"/>
      <c r="DW39"/>
      <c r="DX39"/>
      <c r="DY39"/>
      <c r="DZ39"/>
      <c r="EA39"/>
      <c r="EB39"/>
      <c r="EC39"/>
      <c r="ED39"/>
      <c r="EE39"/>
      <c r="EF39"/>
      <c r="EG39"/>
      <c r="EH39"/>
      <c r="EI39"/>
      <c r="EJ39"/>
      <c r="EK39"/>
      <c r="EL39"/>
      <c r="EM39"/>
      <c r="EN39"/>
      <c r="EO39"/>
      <c r="EP39"/>
      <c r="EQ39"/>
      <c r="ER39"/>
      <c r="ES39"/>
      <c r="ET39"/>
      <c r="EU39"/>
      <c r="EV39"/>
      <c r="EW39"/>
      <c r="EX39"/>
      <c r="EY39"/>
      <c r="EZ39"/>
      <c r="FA39"/>
      <c r="FB39"/>
      <c r="FC39"/>
      <c r="FD39"/>
      <c r="FE39"/>
      <c r="FF39"/>
      <c r="FG39"/>
      <c r="FH39"/>
      <c r="FI39"/>
      <c r="FJ39"/>
      <c r="FK39"/>
      <c r="FL39"/>
      <c r="FM39"/>
      <c r="FN39"/>
      <c r="FO39"/>
      <c r="FP39"/>
      <c r="FQ39"/>
      <c r="FR39"/>
      <c r="FS39"/>
      <c r="FT39"/>
      <c r="FU39"/>
      <c r="FV39"/>
      <c r="FW39"/>
      <c r="FX39"/>
      <c r="FY39"/>
      <c r="FZ39"/>
      <c r="GA39"/>
      <c r="GB39"/>
      <c r="GC39"/>
      <c r="GD39"/>
      <c r="GE39"/>
      <c r="GF39"/>
      <c r="GG39"/>
      <c r="GH39"/>
      <c r="GI39"/>
      <c r="GJ39"/>
      <c r="GK39"/>
      <c r="GL39"/>
      <c r="GM39"/>
      <c r="GN39"/>
      <c r="GO39"/>
      <c r="GP39"/>
      <c r="GQ39"/>
      <c r="GR39"/>
      <c r="GS39"/>
      <c r="GT39"/>
      <c r="GU39"/>
      <c r="GV39"/>
      <c r="GW39"/>
      <c r="GX39"/>
      <c r="GY39"/>
      <c r="GZ39"/>
      <c r="HA39"/>
      <c r="HB39"/>
      <c r="HC39"/>
      <c r="HD39"/>
      <c r="HE39"/>
      <c r="HF39"/>
      <c r="HG39"/>
      <c r="HH39"/>
      <c r="HI39"/>
      <c r="HJ39"/>
      <c r="HK39"/>
      <c r="HL39"/>
      <c r="HM39"/>
      <c r="HN39"/>
      <c r="HO39"/>
      <c r="HP39"/>
      <c r="HQ39"/>
      <c r="HR39"/>
      <c r="HS39"/>
      <c r="HT39"/>
      <c r="HU39"/>
      <c r="HV39"/>
      <c r="HW39"/>
      <c r="HX39"/>
      <c r="HY39"/>
      <c r="HZ39"/>
      <c r="IA39"/>
      <c r="IB39"/>
      <c r="IC39"/>
      <c r="ID39"/>
      <c r="IE39"/>
      <c r="IF39"/>
      <c r="IG39"/>
      <c r="IH39"/>
      <c r="II39"/>
      <c r="IJ39"/>
      <c r="IK39"/>
      <c r="IL39"/>
      <c r="IM39"/>
      <c r="IN39"/>
      <c r="IO39"/>
      <c r="IP39"/>
      <c r="IQ39"/>
      <c r="IR39"/>
      <c r="IS39"/>
      <c r="IT39"/>
      <c r="IU39"/>
      <c r="IV39"/>
    </row>
    <row r="40" spans="1:256" s="1" customFormat="1" ht="15.75" hidden="1" customHeight="1" x14ac:dyDescent="0.25">
      <c r="A40" s="36">
        <f>Données!$H37</f>
        <v>0</v>
      </c>
      <c r="B40" s="349"/>
      <c r="C40" s="350"/>
      <c r="D40" s="350"/>
      <c r="E40" s="350"/>
      <c r="F40" s="350"/>
      <c r="G40" s="349"/>
      <c r="H40" s="349"/>
      <c r="I40" s="350"/>
      <c r="J40" s="350"/>
      <c r="K40" s="350"/>
      <c r="L40" s="350"/>
      <c r="M40" s="350"/>
      <c r="N40" s="349"/>
      <c r="O40" s="349"/>
      <c r="P40" s="350"/>
      <c r="Q40" s="350"/>
      <c r="R40" s="350"/>
      <c r="S40" s="350"/>
      <c r="T40" s="350"/>
      <c r="U40" s="349"/>
      <c r="V40" s="349"/>
      <c r="W40" s="350"/>
      <c r="X40" s="350"/>
      <c r="Y40" s="350"/>
      <c r="Z40" s="350"/>
      <c r="AA40" s="350"/>
      <c r="AB40" s="349"/>
      <c r="AC40" s="349"/>
      <c r="AD40" s="350"/>
      <c r="AE40" s="350"/>
      <c r="AF40" s="355"/>
      <c r="AG40"/>
      <c r="AH40"/>
      <c r="AI40" s="392"/>
      <c r="AJ40" s="378"/>
      <c r="AK40" s="358"/>
      <c r="AL40" s="379">
        <f ca="1">VLOOKUP($A40,BJanvier!$A$8:$BC$57,35,FALSE)</f>
        <v>0</v>
      </c>
      <c r="AM40" s="380">
        <f ca="1">VLOOKUP($A40,BJanvier!$A$8:$BC$57,36,FALSE)</f>
        <v>0</v>
      </c>
      <c r="AN40" s="381">
        <f ca="1">VLOOKUP($A40,BJanvier!$A$8:$BC$57,37,FALSE)</f>
        <v>0</v>
      </c>
      <c r="AO40" s="358"/>
      <c r="AP40" s="382">
        <f ca="1">VLOOKUP($A40,BJanvier!$A$8:$BC$57,39,FALSE)</f>
        <v>0</v>
      </c>
      <c r="AQ40" s="383">
        <f ca="1">VLOOKUP($A40,Bilan!$A$8:$BE$57,41,FALSE)</f>
        <v>1614</v>
      </c>
      <c r="AR40" s="395"/>
      <c r="AS40" s="166"/>
      <c r="AT40" s="347" t="str">
        <f>IFERROR(SUM((VLOOKUP(Janvier!A40,Données!$H$6:$J$53,3,TRUE)/12)*1),"")</f>
        <v/>
      </c>
      <c r="AU40"/>
      <c r="AV40"/>
      <c r="AW40"/>
      <c r="AX40"/>
      <c r="AY40"/>
      <c r="AZ40"/>
      <c r="BA40"/>
      <c r="BB40"/>
      <c r="BC40"/>
      <c r="BD40"/>
      <c r="BE40"/>
      <c r="BF40"/>
      <c r="BG40"/>
      <c r="BH40"/>
      <c r="BI40"/>
      <c r="BJ40"/>
      <c r="BK40"/>
      <c r="BL40"/>
      <c r="BM40"/>
      <c r="BN40"/>
      <c r="BO40"/>
      <c r="BP40"/>
      <c r="BQ40"/>
      <c r="BR40"/>
      <c r="BS40"/>
      <c r="BT40"/>
      <c r="BU40"/>
      <c r="BV40"/>
      <c r="BW40"/>
      <c r="BX40"/>
      <c r="BY40"/>
      <c r="BZ40"/>
      <c r="CA40"/>
      <c r="CB40"/>
      <c r="CC40"/>
      <c r="CD40"/>
      <c r="CE40"/>
      <c r="CF40"/>
      <c r="CG40"/>
      <c r="CH40"/>
      <c r="CI40"/>
      <c r="CJ40"/>
      <c r="CK40"/>
      <c r="CL40"/>
      <c r="CM40"/>
      <c r="CN40"/>
      <c r="CO40"/>
      <c r="CP40"/>
      <c r="CQ40"/>
      <c r="CR40"/>
      <c r="CS40"/>
      <c r="CT40"/>
      <c r="CU40"/>
      <c r="CV40"/>
      <c r="CW40"/>
      <c r="CX40"/>
      <c r="CY40"/>
      <c r="CZ40"/>
      <c r="DA40"/>
      <c r="DB40"/>
      <c r="DC40"/>
      <c r="DD40"/>
      <c r="DE40"/>
      <c r="DF40"/>
      <c r="DG40"/>
      <c r="DH40"/>
      <c r="DI40"/>
      <c r="DJ40"/>
      <c r="DK40"/>
      <c r="DL40"/>
      <c r="DM40"/>
      <c r="DN40"/>
      <c r="DO40"/>
      <c r="DP40"/>
      <c r="DQ40"/>
      <c r="DR40"/>
      <c r="DS40"/>
      <c r="DT40"/>
      <c r="DU40"/>
      <c r="DV40"/>
      <c r="DW40"/>
      <c r="DX40"/>
      <c r="DY40"/>
      <c r="DZ40"/>
      <c r="EA40"/>
      <c r="EB40"/>
      <c r="EC40"/>
      <c r="ED40"/>
      <c r="EE40"/>
      <c r="EF40"/>
      <c r="EG40"/>
      <c r="EH40"/>
      <c r="EI40"/>
      <c r="EJ40"/>
      <c r="EK40"/>
      <c r="EL40"/>
      <c r="EM40"/>
      <c r="EN40"/>
      <c r="EO40"/>
      <c r="EP40"/>
      <c r="EQ40"/>
      <c r="ER40"/>
      <c r="ES40"/>
      <c r="ET40"/>
      <c r="EU40"/>
      <c r="EV40"/>
      <c r="EW40"/>
      <c r="EX40"/>
      <c r="EY40"/>
      <c r="EZ40"/>
      <c r="FA40"/>
      <c r="FB40"/>
      <c r="FC40"/>
      <c r="FD40"/>
      <c r="FE40"/>
      <c r="FF40"/>
      <c r="FG40"/>
      <c r="FH40"/>
      <c r="FI40"/>
      <c r="FJ40"/>
      <c r="FK40"/>
      <c r="FL40"/>
      <c r="FM40"/>
      <c r="FN40"/>
      <c r="FO40"/>
      <c r="FP40"/>
      <c r="FQ40"/>
      <c r="FR40"/>
      <c r="FS40"/>
      <c r="FT40"/>
      <c r="FU40"/>
      <c r="FV40"/>
      <c r="FW40"/>
      <c r="FX40"/>
      <c r="FY40"/>
      <c r="FZ40"/>
      <c r="GA40"/>
      <c r="GB40"/>
      <c r="GC40"/>
      <c r="GD40"/>
      <c r="GE40"/>
      <c r="GF40"/>
      <c r="GG40"/>
      <c r="GH40"/>
      <c r="GI40"/>
      <c r="GJ40"/>
      <c r="GK40"/>
      <c r="GL40"/>
      <c r="GM40"/>
      <c r="GN40"/>
      <c r="GO40"/>
      <c r="GP40"/>
      <c r="GQ40"/>
      <c r="GR40"/>
      <c r="GS40"/>
      <c r="GT40"/>
      <c r="GU40"/>
      <c r="GV40"/>
      <c r="GW40"/>
      <c r="GX40"/>
      <c r="GY40"/>
      <c r="GZ40"/>
      <c r="HA40"/>
      <c r="HB40"/>
      <c r="HC40"/>
      <c r="HD40"/>
      <c r="HE40"/>
      <c r="HF40"/>
      <c r="HG40"/>
      <c r="HH40"/>
      <c r="HI40"/>
      <c r="HJ40"/>
      <c r="HK40"/>
      <c r="HL40"/>
      <c r="HM40"/>
      <c r="HN40"/>
      <c r="HO40"/>
      <c r="HP40"/>
      <c r="HQ40"/>
      <c r="HR40"/>
      <c r="HS40"/>
      <c r="HT40"/>
      <c r="HU40"/>
      <c r="HV40"/>
      <c r="HW40"/>
      <c r="HX40"/>
      <c r="HY40"/>
      <c r="HZ40"/>
      <c r="IA40"/>
      <c r="IB40"/>
      <c r="IC40"/>
      <c r="ID40"/>
      <c r="IE40"/>
      <c r="IF40"/>
      <c r="IG40"/>
      <c r="IH40"/>
      <c r="II40"/>
      <c r="IJ40"/>
      <c r="IK40"/>
      <c r="IL40"/>
      <c r="IM40"/>
      <c r="IN40"/>
      <c r="IO40"/>
      <c r="IP40"/>
      <c r="IQ40"/>
      <c r="IR40"/>
      <c r="IS40"/>
      <c r="IT40"/>
      <c r="IU40"/>
      <c r="IV40"/>
    </row>
    <row r="41" spans="1:256" s="1" customFormat="1" ht="15.75" hidden="1" customHeight="1" x14ac:dyDescent="0.25">
      <c r="A41" s="36">
        <f>Données!$H38</f>
        <v>0</v>
      </c>
      <c r="B41" s="349"/>
      <c r="C41" s="350"/>
      <c r="D41" s="350"/>
      <c r="E41" s="350"/>
      <c r="F41" s="350"/>
      <c r="G41" s="349"/>
      <c r="H41" s="349"/>
      <c r="I41" s="350"/>
      <c r="J41" s="350"/>
      <c r="K41" s="350"/>
      <c r="L41" s="350"/>
      <c r="M41" s="350"/>
      <c r="N41" s="349"/>
      <c r="O41" s="349"/>
      <c r="P41" s="350"/>
      <c r="Q41" s="350"/>
      <c r="R41" s="350"/>
      <c r="S41" s="350"/>
      <c r="T41" s="350"/>
      <c r="U41" s="349"/>
      <c r="V41" s="349"/>
      <c r="W41" s="350"/>
      <c r="X41" s="350"/>
      <c r="Y41" s="350"/>
      <c r="Z41" s="350"/>
      <c r="AA41" s="350"/>
      <c r="AB41" s="349"/>
      <c r="AC41" s="349"/>
      <c r="AD41" s="350"/>
      <c r="AE41" s="350"/>
      <c r="AF41" s="355"/>
      <c r="AG41"/>
      <c r="AH41"/>
      <c r="AI41" s="392"/>
      <c r="AJ41" s="378"/>
      <c r="AK41" s="358"/>
      <c r="AL41" s="379">
        <f ca="1">VLOOKUP($A41,BJanvier!$A$8:$BC$57,35,FALSE)</f>
        <v>0</v>
      </c>
      <c r="AM41" s="380">
        <f ca="1">VLOOKUP($A41,BJanvier!$A$8:$BC$57,36,FALSE)</f>
        <v>0</v>
      </c>
      <c r="AN41" s="381">
        <f ca="1">VLOOKUP($A41,BJanvier!$A$8:$BC$57,37,FALSE)</f>
        <v>0</v>
      </c>
      <c r="AO41" s="358"/>
      <c r="AP41" s="382">
        <f ca="1">VLOOKUP($A41,BJanvier!$A$8:$BC$57,39,FALSE)</f>
        <v>0</v>
      </c>
      <c r="AQ41" s="383">
        <f ca="1">VLOOKUP($A41,Bilan!$A$8:$BE$57,41,FALSE)</f>
        <v>1614</v>
      </c>
      <c r="AR41" s="395"/>
      <c r="AS41" s="166"/>
      <c r="AT41" s="347" t="str">
        <f>IFERROR(SUM((VLOOKUP(Janvier!A41,Données!$H$6:$J$53,3,TRUE)/12)*1),"")</f>
        <v/>
      </c>
      <c r="AU41"/>
      <c r="AV41"/>
      <c r="AW41"/>
      <c r="AX41"/>
      <c r="AY41"/>
      <c r="AZ41"/>
      <c r="BA41"/>
      <c r="BB41"/>
      <c r="BC41"/>
      <c r="BD41"/>
      <c r="BE41"/>
      <c r="BF41"/>
      <c r="BG41"/>
      <c r="BH41"/>
      <c r="BI41"/>
      <c r="BJ41"/>
      <c r="BK41"/>
      <c r="BL41"/>
      <c r="BM41"/>
      <c r="BN41"/>
      <c r="BO41"/>
      <c r="BP41"/>
      <c r="BQ41"/>
      <c r="BR41"/>
      <c r="BS41"/>
      <c r="BT41"/>
      <c r="BU41"/>
      <c r="BV41"/>
      <c r="BW41"/>
      <c r="BX41"/>
      <c r="BY41"/>
      <c r="BZ41"/>
      <c r="CA41"/>
      <c r="CB41"/>
      <c r="CC41"/>
      <c r="CD41"/>
      <c r="CE41"/>
      <c r="CF41"/>
      <c r="CG41"/>
      <c r="CH41"/>
      <c r="CI41"/>
      <c r="CJ41"/>
      <c r="CK41"/>
      <c r="CL41"/>
      <c r="CM41"/>
      <c r="CN41"/>
      <c r="CO41"/>
      <c r="CP41"/>
      <c r="CQ41"/>
      <c r="CR41"/>
      <c r="CS41"/>
      <c r="CT41"/>
      <c r="CU41"/>
      <c r="CV41"/>
      <c r="CW41"/>
      <c r="CX41"/>
      <c r="CY41"/>
      <c r="CZ41"/>
      <c r="DA41"/>
      <c r="DB41"/>
      <c r="DC41"/>
      <c r="DD41"/>
      <c r="DE41"/>
      <c r="DF41"/>
      <c r="DG41"/>
      <c r="DH41"/>
      <c r="DI41"/>
      <c r="DJ41"/>
      <c r="DK41"/>
      <c r="DL41"/>
      <c r="DM41"/>
      <c r="DN41"/>
      <c r="DO41"/>
      <c r="DP41"/>
      <c r="DQ41"/>
      <c r="DR41"/>
      <c r="DS41"/>
      <c r="DT41"/>
      <c r="DU41"/>
      <c r="DV41"/>
      <c r="DW41"/>
      <c r="DX41"/>
      <c r="DY41"/>
      <c r="DZ41"/>
      <c r="EA41"/>
      <c r="EB41"/>
      <c r="EC41"/>
      <c r="ED41"/>
      <c r="EE41"/>
      <c r="EF41"/>
      <c r="EG41"/>
      <c r="EH41"/>
      <c r="EI41"/>
      <c r="EJ41"/>
      <c r="EK41"/>
      <c r="EL41"/>
      <c r="EM41"/>
      <c r="EN41"/>
      <c r="EO41"/>
      <c r="EP41"/>
      <c r="EQ41"/>
      <c r="ER41"/>
      <c r="ES41"/>
      <c r="ET41"/>
      <c r="EU41"/>
      <c r="EV41"/>
      <c r="EW41"/>
      <c r="EX41"/>
      <c r="EY41"/>
      <c r="EZ41"/>
      <c r="FA41"/>
      <c r="FB41"/>
      <c r="FC41"/>
      <c r="FD41"/>
      <c r="FE41"/>
      <c r="FF41"/>
      <c r="FG41"/>
      <c r="FH41"/>
      <c r="FI41"/>
      <c r="FJ41"/>
      <c r="FK41"/>
      <c r="FL41"/>
      <c r="FM41"/>
      <c r="FN41"/>
      <c r="FO41"/>
      <c r="FP41"/>
      <c r="FQ41"/>
      <c r="FR41"/>
      <c r="FS41"/>
      <c r="FT41"/>
      <c r="FU41"/>
      <c r="FV41"/>
      <c r="FW41"/>
      <c r="FX41"/>
      <c r="FY41"/>
      <c r="FZ41"/>
      <c r="GA41"/>
      <c r="GB41"/>
      <c r="GC41"/>
      <c r="GD41"/>
      <c r="GE41"/>
      <c r="GF41"/>
      <c r="GG41"/>
      <c r="GH41"/>
      <c r="GI41"/>
      <c r="GJ41"/>
      <c r="GK41"/>
      <c r="GL41"/>
      <c r="GM41"/>
      <c r="GN41"/>
      <c r="GO41"/>
      <c r="GP41"/>
      <c r="GQ41"/>
      <c r="GR41"/>
      <c r="GS41"/>
      <c r="GT41"/>
      <c r="GU41"/>
      <c r="GV41"/>
      <c r="GW41"/>
      <c r="GX41"/>
      <c r="GY41"/>
      <c r="GZ41"/>
      <c r="HA41"/>
      <c r="HB41"/>
      <c r="HC41"/>
      <c r="HD41"/>
      <c r="HE41"/>
      <c r="HF41"/>
      <c r="HG41"/>
      <c r="HH41"/>
      <c r="HI41"/>
      <c r="HJ41"/>
      <c r="HK41"/>
      <c r="HL41"/>
      <c r="HM41"/>
      <c r="HN41"/>
      <c r="HO41"/>
      <c r="HP41"/>
      <c r="HQ41"/>
      <c r="HR41"/>
      <c r="HS41"/>
      <c r="HT41"/>
      <c r="HU41"/>
      <c r="HV41"/>
      <c r="HW41"/>
      <c r="HX41"/>
      <c r="HY41"/>
      <c r="HZ41"/>
      <c r="IA41"/>
      <c r="IB41"/>
      <c r="IC41"/>
      <c r="ID41"/>
      <c r="IE41"/>
      <c r="IF41"/>
      <c r="IG41"/>
      <c r="IH41"/>
      <c r="II41"/>
      <c r="IJ41"/>
      <c r="IK41"/>
      <c r="IL41"/>
      <c r="IM41"/>
      <c r="IN41"/>
      <c r="IO41"/>
      <c r="IP41"/>
      <c r="IQ41"/>
      <c r="IR41"/>
      <c r="IS41"/>
      <c r="IT41"/>
      <c r="IU41"/>
      <c r="IV41"/>
    </row>
    <row r="42" spans="1:256" s="1" customFormat="1" ht="15.75" hidden="1" customHeight="1" x14ac:dyDescent="0.25">
      <c r="A42" s="36">
        <f>Données!$H39</f>
        <v>0</v>
      </c>
      <c r="B42" s="349"/>
      <c r="C42" s="350"/>
      <c r="D42" s="350"/>
      <c r="E42" s="350"/>
      <c r="F42" s="350"/>
      <c r="G42" s="349"/>
      <c r="H42" s="349"/>
      <c r="I42" s="350"/>
      <c r="J42" s="350"/>
      <c r="K42" s="350"/>
      <c r="L42" s="350"/>
      <c r="M42" s="350"/>
      <c r="N42" s="349"/>
      <c r="O42" s="349"/>
      <c r="P42" s="350"/>
      <c r="Q42" s="350"/>
      <c r="R42" s="350"/>
      <c r="S42" s="350"/>
      <c r="T42" s="350"/>
      <c r="U42" s="349"/>
      <c r="V42" s="349"/>
      <c r="W42" s="350"/>
      <c r="X42" s="350"/>
      <c r="Y42" s="350"/>
      <c r="Z42" s="350"/>
      <c r="AA42" s="350"/>
      <c r="AB42" s="349"/>
      <c r="AC42" s="349"/>
      <c r="AD42" s="350"/>
      <c r="AE42" s="350"/>
      <c r="AF42" s="355"/>
      <c r="AG42"/>
      <c r="AH42"/>
      <c r="AI42" s="392"/>
      <c r="AJ42" s="378"/>
      <c r="AK42" s="358"/>
      <c r="AL42" s="379">
        <f ca="1">VLOOKUP($A42,BJanvier!$A$8:$BC$57,35,FALSE)</f>
        <v>0</v>
      </c>
      <c r="AM42" s="380">
        <f ca="1">VLOOKUP($A42,BJanvier!$A$8:$BC$57,36,FALSE)</f>
        <v>0</v>
      </c>
      <c r="AN42" s="381">
        <f ca="1">VLOOKUP($A42,BJanvier!$A$8:$BC$57,37,FALSE)</f>
        <v>0</v>
      </c>
      <c r="AO42" s="358"/>
      <c r="AP42" s="382">
        <f ca="1">VLOOKUP($A42,BJanvier!$A$8:$BC$57,39,FALSE)</f>
        <v>0</v>
      </c>
      <c r="AQ42" s="383">
        <f ca="1">VLOOKUP($A42,Bilan!$A$8:$BE$57,41,FALSE)</f>
        <v>1614</v>
      </c>
      <c r="AR42" s="395"/>
      <c r="AS42" s="166"/>
      <c r="AT42" s="347" t="str">
        <f>IFERROR(SUM((VLOOKUP(Janvier!A42,Données!$H$6:$J$53,3,TRUE)/12)*1),"")</f>
        <v/>
      </c>
      <c r="AU42"/>
      <c r="AV42"/>
      <c r="AW42"/>
      <c r="AX42"/>
      <c r="AY42"/>
      <c r="AZ42"/>
      <c r="BA42"/>
      <c r="BB42"/>
      <c r="BC42"/>
      <c r="BD42"/>
      <c r="BE42"/>
      <c r="BF42"/>
      <c r="BG42"/>
      <c r="BH42"/>
      <c r="BI42"/>
      <c r="BJ42"/>
      <c r="BK42"/>
      <c r="BL42"/>
      <c r="BM42"/>
      <c r="BN42"/>
      <c r="BO42"/>
      <c r="BP42"/>
      <c r="BQ42"/>
      <c r="BR42"/>
      <c r="BS42"/>
      <c r="BT42"/>
      <c r="BU42"/>
      <c r="BV42"/>
      <c r="BW42"/>
      <c r="BX42"/>
      <c r="BY42"/>
      <c r="BZ42"/>
      <c r="CA42"/>
      <c r="CB42"/>
      <c r="CC42"/>
      <c r="CD42"/>
      <c r="CE42"/>
      <c r="CF42"/>
      <c r="CG42"/>
      <c r="CH42"/>
      <c r="CI42"/>
      <c r="CJ42"/>
      <c r="CK42"/>
      <c r="CL42"/>
      <c r="CM42"/>
      <c r="CN42"/>
      <c r="CO42"/>
      <c r="CP42"/>
      <c r="CQ42"/>
      <c r="CR42"/>
      <c r="CS42"/>
      <c r="CT42"/>
      <c r="CU42"/>
      <c r="CV42"/>
      <c r="CW42"/>
      <c r="CX42"/>
      <c r="CY42"/>
      <c r="CZ42"/>
      <c r="DA42"/>
      <c r="DB42"/>
      <c r="DC42"/>
      <c r="DD42"/>
      <c r="DE42"/>
      <c r="DF42"/>
      <c r="DG42"/>
      <c r="DH42"/>
      <c r="DI42"/>
      <c r="DJ42"/>
      <c r="DK42"/>
      <c r="DL42"/>
      <c r="DM42"/>
      <c r="DN42"/>
      <c r="DO42"/>
      <c r="DP42"/>
      <c r="DQ42"/>
      <c r="DR42"/>
      <c r="DS42"/>
      <c r="DT42"/>
      <c r="DU42"/>
      <c r="DV42"/>
      <c r="DW42"/>
      <c r="DX42"/>
      <c r="DY42"/>
      <c r="DZ42"/>
      <c r="EA42"/>
      <c r="EB42"/>
      <c r="EC42"/>
      <c r="ED42"/>
      <c r="EE42"/>
      <c r="EF42"/>
      <c r="EG42"/>
      <c r="EH42"/>
      <c r="EI42"/>
      <c r="EJ42"/>
      <c r="EK42"/>
      <c r="EL42"/>
      <c r="EM42"/>
      <c r="EN42"/>
      <c r="EO42"/>
      <c r="EP42"/>
      <c r="EQ42"/>
      <c r="ER42"/>
      <c r="ES42"/>
      <c r="ET42"/>
      <c r="EU42"/>
      <c r="EV42"/>
      <c r="EW42"/>
      <c r="EX42"/>
      <c r="EY42"/>
      <c r="EZ42"/>
      <c r="FA42"/>
      <c r="FB42"/>
      <c r="FC42"/>
      <c r="FD42"/>
      <c r="FE42"/>
      <c r="FF42"/>
      <c r="FG42"/>
      <c r="FH42"/>
      <c r="FI42"/>
      <c r="FJ42"/>
      <c r="FK42"/>
      <c r="FL42"/>
      <c r="FM42"/>
      <c r="FN42"/>
      <c r="FO42"/>
      <c r="FP42"/>
      <c r="FQ42"/>
      <c r="FR42"/>
      <c r="FS42"/>
      <c r="FT42"/>
      <c r="FU42"/>
      <c r="FV42"/>
      <c r="FW42"/>
      <c r="FX42"/>
      <c r="FY42"/>
      <c r="FZ42"/>
      <c r="GA42"/>
      <c r="GB42"/>
      <c r="GC42"/>
      <c r="GD42"/>
      <c r="GE42"/>
      <c r="GF42"/>
      <c r="GG42"/>
      <c r="GH42"/>
      <c r="GI42"/>
      <c r="GJ42"/>
      <c r="GK42"/>
      <c r="GL42"/>
      <c r="GM42"/>
      <c r="GN42"/>
      <c r="GO42"/>
      <c r="GP42"/>
      <c r="GQ42"/>
      <c r="GR42"/>
      <c r="GS42"/>
      <c r="GT42"/>
      <c r="GU42"/>
      <c r="GV42"/>
      <c r="GW42"/>
      <c r="GX42"/>
      <c r="GY42"/>
      <c r="GZ42"/>
      <c r="HA42"/>
      <c r="HB42"/>
      <c r="HC42"/>
      <c r="HD42"/>
      <c r="HE42"/>
      <c r="HF42"/>
      <c r="HG42"/>
      <c r="HH42"/>
      <c r="HI42"/>
      <c r="HJ42"/>
      <c r="HK42"/>
      <c r="HL42"/>
      <c r="HM42"/>
      <c r="HN42"/>
      <c r="HO42"/>
      <c r="HP42"/>
      <c r="HQ42"/>
      <c r="HR42"/>
      <c r="HS42"/>
      <c r="HT42"/>
      <c r="HU42"/>
      <c r="HV42"/>
      <c r="HW42"/>
      <c r="HX42"/>
      <c r="HY42"/>
      <c r="HZ42"/>
      <c r="IA42"/>
      <c r="IB42"/>
      <c r="IC42"/>
      <c r="ID42"/>
      <c r="IE42"/>
      <c r="IF42"/>
      <c r="IG42"/>
      <c r="IH42"/>
      <c r="II42"/>
      <c r="IJ42"/>
      <c r="IK42"/>
      <c r="IL42"/>
      <c r="IM42"/>
      <c r="IN42"/>
      <c r="IO42"/>
      <c r="IP42"/>
      <c r="IQ42"/>
      <c r="IR42"/>
      <c r="IS42"/>
      <c r="IT42"/>
      <c r="IU42"/>
      <c r="IV42"/>
    </row>
    <row r="43" spans="1:256" s="1" customFormat="1" ht="15.75" hidden="1" customHeight="1" x14ac:dyDescent="0.25">
      <c r="A43" s="36">
        <f>Données!$H40</f>
        <v>0</v>
      </c>
      <c r="B43" s="349"/>
      <c r="C43" s="350"/>
      <c r="D43" s="350"/>
      <c r="E43" s="350"/>
      <c r="F43" s="350"/>
      <c r="G43" s="349"/>
      <c r="H43" s="349"/>
      <c r="I43" s="350"/>
      <c r="J43" s="350"/>
      <c r="K43" s="350"/>
      <c r="L43" s="350"/>
      <c r="M43" s="350"/>
      <c r="N43" s="349"/>
      <c r="O43" s="349"/>
      <c r="P43" s="350"/>
      <c r="Q43" s="350"/>
      <c r="R43" s="350"/>
      <c r="S43" s="350"/>
      <c r="T43" s="350"/>
      <c r="U43" s="349"/>
      <c r="V43" s="349"/>
      <c r="W43" s="350"/>
      <c r="X43" s="350"/>
      <c r="Y43" s="350"/>
      <c r="Z43" s="350"/>
      <c r="AA43" s="350"/>
      <c r="AB43" s="349"/>
      <c r="AC43" s="349"/>
      <c r="AD43" s="350"/>
      <c r="AE43" s="350"/>
      <c r="AF43" s="355"/>
      <c r="AG43"/>
      <c r="AH43"/>
      <c r="AI43" s="392"/>
      <c r="AJ43" s="378"/>
      <c r="AK43" s="358"/>
      <c r="AL43" s="379">
        <f ca="1">VLOOKUP($A43,BJanvier!$A$8:$BC$57,35,FALSE)</f>
        <v>0</v>
      </c>
      <c r="AM43" s="380">
        <f ca="1">VLOOKUP($A43,BJanvier!$A$8:$BC$57,36,FALSE)</f>
        <v>0</v>
      </c>
      <c r="AN43" s="381">
        <f ca="1">VLOOKUP($A43,BJanvier!$A$8:$BC$57,37,FALSE)</f>
        <v>0</v>
      </c>
      <c r="AO43" s="358"/>
      <c r="AP43" s="382">
        <f ca="1">VLOOKUP($A43,BJanvier!$A$8:$BC$57,39,FALSE)</f>
        <v>0</v>
      </c>
      <c r="AQ43" s="383">
        <f ca="1">VLOOKUP($A43,Bilan!$A$8:$BE$57,41,FALSE)</f>
        <v>1614</v>
      </c>
      <c r="AR43" s="395"/>
      <c r="AS43" s="166"/>
      <c r="AT43" s="347" t="str">
        <f>IFERROR(SUM((VLOOKUP(Janvier!A43,Données!$H$6:$J$53,3,TRUE)/12)*1),"")</f>
        <v/>
      </c>
      <c r="AU43"/>
      <c r="AV43"/>
      <c r="AW43"/>
      <c r="AX43"/>
      <c r="AY43"/>
      <c r="AZ43"/>
      <c r="BA43"/>
      <c r="BB43"/>
      <c r="BC43"/>
      <c r="BD43"/>
      <c r="BE43"/>
      <c r="BF43"/>
      <c r="BG43"/>
      <c r="BH43"/>
      <c r="BI43"/>
      <c r="BJ43"/>
      <c r="BK43"/>
      <c r="BL43"/>
      <c r="BM43"/>
      <c r="BN43"/>
      <c r="BO43"/>
      <c r="BP43"/>
      <c r="BQ43"/>
      <c r="BR43"/>
      <c r="BS43"/>
      <c r="BT43"/>
      <c r="BU43"/>
      <c r="BV43"/>
      <c r="BW43"/>
      <c r="BX43"/>
      <c r="BY43"/>
      <c r="BZ43"/>
      <c r="CA43"/>
      <c r="CB43"/>
      <c r="CC43"/>
      <c r="CD43"/>
      <c r="CE43"/>
      <c r="CF43"/>
      <c r="CG43"/>
      <c r="CH43"/>
      <c r="CI43"/>
      <c r="CJ43"/>
      <c r="CK43"/>
      <c r="CL43"/>
      <c r="CM43"/>
      <c r="CN43"/>
      <c r="CO43"/>
      <c r="CP43"/>
      <c r="CQ43"/>
      <c r="CR43"/>
      <c r="CS43"/>
      <c r="CT43"/>
      <c r="CU43"/>
      <c r="CV43"/>
      <c r="CW43"/>
      <c r="CX43"/>
      <c r="CY43"/>
      <c r="CZ43"/>
      <c r="DA43"/>
      <c r="DB43"/>
      <c r="DC43"/>
      <c r="DD43"/>
      <c r="DE43"/>
      <c r="DF43"/>
      <c r="DG43"/>
      <c r="DH43"/>
      <c r="DI43"/>
      <c r="DJ43"/>
      <c r="DK43"/>
      <c r="DL43"/>
      <c r="DM43"/>
      <c r="DN43"/>
      <c r="DO43"/>
      <c r="DP43"/>
      <c r="DQ43"/>
      <c r="DR43"/>
      <c r="DS43"/>
      <c r="DT43"/>
      <c r="DU43"/>
      <c r="DV43"/>
      <c r="DW43"/>
      <c r="DX43"/>
      <c r="DY43"/>
      <c r="DZ43"/>
      <c r="EA43"/>
      <c r="EB43"/>
      <c r="EC43"/>
      <c r="ED43"/>
      <c r="EE43"/>
      <c r="EF43"/>
      <c r="EG43"/>
      <c r="EH43"/>
      <c r="EI43"/>
      <c r="EJ43"/>
      <c r="EK43"/>
      <c r="EL43"/>
      <c r="EM43"/>
      <c r="EN43"/>
      <c r="EO43"/>
      <c r="EP43"/>
      <c r="EQ43"/>
      <c r="ER43"/>
      <c r="ES43"/>
      <c r="ET43"/>
      <c r="EU43"/>
      <c r="EV43"/>
      <c r="EW43"/>
      <c r="EX43"/>
      <c r="EY43"/>
      <c r="EZ43"/>
      <c r="FA43"/>
      <c r="FB43"/>
      <c r="FC43"/>
      <c r="FD43"/>
      <c r="FE43"/>
      <c r="FF43"/>
      <c r="FG43"/>
      <c r="FH43"/>
      <c r="FI43"/>
      <c r="FJ43"/>
      <c r="FK43"/>
      <c r="FL43"/>
      <c r="FM43"/>
      <c r="FN43"/>
      <c r="FO43"/>
      <c r="FP43"/>
      <c r="FQ43"/>
      <c r="FR43"/>
      <c r="FS43"/>
      <c r="FT43"/>
      <c r="FU43"/>
      <c r="FV43"/>
      <c r="FW43"/>
      <c r="FX43"/>
      <c r="FY43"/>
      <c r="FZ43"/>
      <c r="GA43"/>
      <c r="GB43"/>
      <c r="GC43"/>
      <c r="GD43"/>
      <c r="GE43"/>
      <c r="GF43"/>
      <c r="GG43"/>
      <c r="GH43"/>
      <c r="GI43"/>
      <c r="GJ43"/>
      <c r="GK43"/>
      <c r="GL43"/>
      <c r="GM43"/>
      <c r="GN43"/>
      <c r="GO43"/>
      <c r="GP43"/>
      <c r="GQ43"/>
      <c r="GR43"/>
      <c r="GS43"/>
      <c r="GT43"/>
      <c r="GU43"/>
      <c r="GV43"/>
      <c r="GW43"/>
      <c r="GX43"/>
      <c r="GY43"/>
      <c r="GZ43"/>
      <c r="HA43"/>
      <c r="HB43"/>
      <c r="HC43"/>
      <c r="HD43"/>
      <c r="HE43"/>
      <c r="HF43"/>
      <c r="HG43"/>
      <c r="HH43"/>
      <c r="HI43"/>
      <c r="HJ43"/>
      <c r="HK43"/>
      <c r="HL43"/>
      <c r="HM43"/>
      <c r="HN43"/>
      <c r="HO43"/>
      <c r="HP43"/>
      <c r="HQ43"/>
      <c r="HR43"/>
      <c r="HS43"/>
      <c r="HT43"/>
      <c r="HU43"/>
      <c r="HV43"/>
      <c r="HW43"/>
      <c r="HX43"/>
      <c r="HY43"/>
      <c r="HZ43"/>
      <c r="IA43"/>
      <c r="IB43"/>
      <c r="IC43"/>
      <c r="ID43"/>
      <c r="IE43"/>
      <c r="IF43"/>
      <c r="IG43"/>
      <c r="IH43"/>
      <c r="II43"/>
      <c r="IJ43"/>
      <c r="IK43"/>
      <c r="IL43"/>
      <c r="IM43"/>
      <c r="IN43"/>
      <c r="IO43"/>
      <c r="IP43"/>
      <c r="IQ43"/>
      <c r="IR43"/>
      <c r="IS43"/>
      <c r="IT43"/>
      <c r="IU43"/>
      <c r="IV43"/>
    </row>
    <row r="44" spans="1:256" s="1" customFormat="1" ht="15.75" hidden="1" customHeight="1" thickBot="1" x14ac:dyDescent="0.3">
      <c r="A44" s="36">
        <f>Données!$H41</f>
        <v>0</v>
      </c>
      <c r="B44" s="349"/>
      <c r="C44" s="350"/>
      <c r="D44" s="350"/>
      <c r="E44" s="350"/>
      <c r="F44" s="350"/>
      <c r="G44" s="349"/>
      <c r="H44" s="349"/>
      <c r="I44" s="350"/>
      <c r="J44" s="350"/>
      <c r="K44" s="350"/>
      <c r="L44" s="350"/>
      <c r="M44" s="350"/>
      <c r="N44" s="349"/>
      <c r="O44" s="349"/>
      <c r="P44" s="350"/>
      <c r="Q44" s="350"/>
      <c r="R44" s="350"/>
      <c r="S44" s="350"/>
      <c r="T44" s="350"/>
      <c r="U44" s="349"/>
      <c r="V44" s="349"/>
      <c r="W44" s="350"/>
      <c r="X44" s="350"/>
      <c r="Y44" s="350"/>
      <c r="Z44" s="350"/>
      <c r="AA44" s="350"/>
      <c r="AB44" s="349"/>
      <c r="AC44" s="349"/>
      <c r="AD44" s="350"/>
      <c r="AE44" s="350"/>
      <c r="AF44" s="355"/>
      <c r="AG44"/>
      <c r="AH44"/>
      <c r="AI44" s="393"/>
      <c r="AJ44" s="384"/>
      <c r="AK44" s="358"/>
      <c r="AL44" s="379">
        <f ca="1">VLOOKUP($A44,BJanvier!$A$8:$BC$57,35,FALSE)</f>
        <v>0</v>
      </c>
      <c r="AM44" s="380">
        <f ca="1">VLOOKUP($A44,BJanvier!$A$8:$BC$57,36,FALSE)</f>
        <v>0</v>
      </c>
      <c r="AN44" s="381">
        <f ca="1">VLOOKUP($A44,BJanvier!$A$8:$BC$57,37,FALSE)</f>
        <v>0</v>
      </c>
      <c r="AO44" s="358"/>
      <c r="AP44" s="382">
        <f ca="1">VLOOKUP($A44,BJanvier!$A$8:$BC$57,39,FALSE)</f>
        <v>0</v>
      </c>
      <c r="AQ44" s="383">
        <f ca="1">VLOOKUP($A44,Bilan!$A$8:$BE$57,41,FALSE)</f>
        <v>1614</v>
      </c>
      <c r="AR44" s="395"/>
      <c r="AS44" s="167"/>
      <c r="AT44" s="347" t="str">
        <f>IFERROR(SUM((VLOOKUP(Janvier!A44,Données!$H$6:$J$53,3,TRUE)/12)*1),"")</f>
        <v/>
      </c>
      <c r="AU44"/>
      <c r="AV44"/>
      <c r="AW44"/>
      <c r="AX44"/>
      <c r="AY44"/>
      <c r="AZ44"/>
      <c r="BA44"/>
      <c r="BB44"/>
      <c r="BC44"/>
      <c r="BD44"/>
      <c r="BE44"/>
      <c r="BF44"/>
      <c r="BG44"/>
      <c r="BH44"/>
      <c r="BI44"/>
      <c r="BJ44"/>
      <c r="BK44"/>
      <c r="BL44"/>
      <c r="BM44"/>
      <c r="BN44"/>
      <c r="BO44"/>
      <c r="BP44"/>
      <c r="BQ44"/>
      <c r="BR44"/>
      <c r="BS44"/>
      <c r="BT44"/>
      <c r="BU44"/>
      <c r="BV44"/>
      <c r="BW44"/>
      <c r="BX44"/>
      <c r="BY44"/>
      <c r="BZ44"/>
      <c r="CA44"/>
      <c r="CB44"/>
      <c r="CC44"/>
      <c r="CD44"/>
      <c r="CE44"/>
      <c r="CF44"/>
      <c r="CG44"/>
      <c r="CH44"/>
      <c r="CI44"/>
      <c r="CJ44"/>
      <c r="CK44"/>
      <c r="CL44"/>
      <c r="CM44"/>
      <c r="CN44"/>
      <c r="CO44"/>
      <c r="CP44"/>
      <c r="CQ44"/>
      <c r="CR44"/>
      <c r="CS44"/>
      <c r="CT44"/>
      <c r="CU44"/>
      <c r="CV44"/>
      <c r="CW44"/>
      <c r="CX44"/>
      <c r="CY44"/>
      <c r="CZ44"/>
      <c r="DA44"/>
      <c r="DB44"/>
      <c r="DC44"/>
      <c r="DD44"/>
      <c r="DE44"/>
      <c r="DF44"/>
      <c r="DG44"/>
      <c r="DH44"/>
      <c r="DI44"/>
      <c r="DJ44"/>
      <c r="DK44"/>
      <c r="DL44"/>
      <c r="DM44"/>
      <c r="DN44"/>
      <c r="DO44"/>
      <c r="DP44"/>
      <c r="DQ44"/>
      <c r="DR44"/>
      <c r="DS44"/>
      <c r="DT44"/>
      <c r="DU44"/>
      <c r="DV44"/>
      <c r="DW44"/>
      <c r="DX44"/>
      <c r="DY44"/>
      <c r="DZ44"/>
      <c r="EA44"/>
      <c r="EB44"/>
      <c r="EC44"/>
      <c r="ED44"/>
      <c r="EE44"/>
      <c r="EF44"/>
      <c r="EG44"/>
      <c r="EH44"/>
      <c r="EI44"/>
      <c r="EJ44"/>
      <c r="EK44"/>
      <c r="EL44"/>
      <c r="EM44"/>
      <c r="EN44"/>
      <c r="EO44"/>
      <c r="EP44"/>
      <c r="EQ44"/>
      <c r="ER44"/>
      <c r="ES44"/>
      <c r="ET44"/>
      <c r="EU44"/>
      <c r="EV44"/>
      <c r="EW44"/>
      <c r="EX44"/>
      <c r="EY44"/>
      <c r="EZ44"/>
      <c r="FA44"/>
      <c r="FB44"/>
      <c r="FC44"/>
      <c r="FD44"/>
      <c r="FE44"/>
      <c r="FF44"/>
      <c r="FG44"/>
      <c r="FH44"/>
      <c r="FI44"/>
      <c r="FJ44"/>
      <c r="FK44"/>
      <c r="FL44"/>
      <c r="FM44"/>
      <c r="FN44"/>
      <c r="FO44"/>
      <c r="FP44"/>
      <c r="FQ44"/>
      <c r="FR44"/>
      <c r="FS44"/>
      <c r="FT44"/>
      <c r="FU44"/>
      <c r="FV44"/>
      <c r="FW44"/>
      <c r="FX44"/>
      <c r="FY44"/>
      <c r="FZ44"/>
      <c r="GA44"/>
      <c r="GB44"/>
      <c r="GC44"/>
      <c r="GD44"/>
      <c r="GE44"/>
      <c r="GF44"/>
      <c r="GG44"/>
      <c r="GH44"/>
      <c r="GI44"/>
      <c r="GJ44"/>
      <c r="GK44"/>
      <c r="GL44"/>
      <c r="GM44"/>
      <c r="GN44"/>
      <c r="GO44"/>
      <c r="GP44"/>
      <c r="GQ44"/>
      <c r="GR44"/>
      <c r="GS44"/>
      <c r="GT44"/>
      <c r="GU44"/>
      <c r="GV44"/>
      <c r="GW44"/>
      <c r="GX44"/>
      <c r="GY44"/>
      <c r="GZ44"/>
      <c r="HA44"/>
      <c r="HB44"/>
      <c r="HC44"/>
      <c r="HD44"/>
      <c r="HE44"/>
      <c r="HF44"/>
      <c r="HG44"/>
      <c r="HH44"/>
      <c r="HI44"/>
      <c r="HJ44"/>
      <c r="HK44"/>
      <c r="HL44"/>
      <c r="HM44"/>
      <c r="HN44"/>
      <c r="HO44"/>
      <c r="HP44"/>
      <c r="HQ44"/>
      <c r="HR44"/>
      <c r="HS44"/>
      <c r="HT44"/>
      <c r="HU44"/>
      <c r="HV44"/>
      <c r="HW44"/>
      <c r="HX44"/>
      <c r="HY44"/>
      <c r="HZ44"/>
      <c r="IA44"/>
      <c r="IB44"/>
      <c r="IC44"/>
      <c r="ID44"/>
      <c r="IE44"/>
      <c r="IF44"/>
      <c r="IG44"/>
      <c r="IH44"/>
      <c r="II44"/>
      <c r="IJ44"/>
      <c r="IK44"/>
      <c r="IL44"/>
      <c r="IM44"/>
      <c r="IN44"/>
      <c r="IO44"/>
      <c r="IP44"/>
      <c r="IQ44"/>
      <c r="IR44"/>
      <c r="IS44"/>
      <c r="IT44"/>
      <c r="IU44"/>
      <c r="IV44"/>
    </row>
    <row r="45" spans="1:256" s="1" customFormat="1" ht="15.75" thickBot="1" x14ac:dyDescent="0.3">
      <c r="A45" s="344" t="str">
        <f>Données!$H42</f>
        <v>Psychologue</v>
      </c>
      <c r="B45" s="344"/>
      <c r="C45" s="344"/>
      <c r="D45" s="344"/>
      <c r="E45" s="344"/>
      <c r="F45" s="344"/>
      <c r="G45" s="344"/>
      <c r="H45" s="344"/>
      <c r="I45" s="344"/>
      <c r="J45" s="344"/>
      <c r="K45" s="344"/>
      <c r="L45" s="344"/>
      <c r="M45" s="344"/>
      <c r="N45" s="344"/>
      <c r="O45" s="344"/>
      <c r="P45" s="344"/>
      <c r="Q45" s="344"/>
      <c r="R45" s="344"/>
      <c r="S45" s="344"/>
      <c r="T45" s="344"/>
      <c r="U45" s="344"/>
      <c r="V45" s="344"/>
      <c r="W45" s="344"/>
      <c r="X45" s="344"/>
      <c r="Y45" s="344"/>
      <c r="Z45" s="344"/>
      <c r="AA45" s="344"/>
      <c r="AB45" s="344"/>
      <c r="AC45" s="344"/>
      <c r="AD45" s="344"/>
      <c r="AE45" s="344"/>
      <c r="AF45" s="354"/>
      <c r="AG45"/>
      <c r="AH45"/>
      <c r="AI45" s="371"/>
      <c r="AJ45" s="371"/>
      <c r="AK45" s="358"/>
      <c r="AL45" s="371"/>
      <c r="AM45" s="371"/>
      <c r="AN45" s="371"/>
      <c r="AO45" s="358"/>
      <c r="AP45" s="371"/>
      <c r="AQ45" s="371"/>
      <c r="AR45" s="395"/>
      <c r="AS45" s="344"/>
      <c r="AT45" s="396"/>
      <c r="AU45"/>
      <c r="AV45"/>
      <c r="AW45"/>
      <c r="AX45"/>
      <c r="AY45"/>
      <c r="AZ45"/>
      <c r="BA45"/>
      <c r="BB45"/>
      <c r="BC45"/>
      <c r="BD45"/>
      <c r="BE45"/>
      <c r="BF45"/>
      <c r="BG45"/>
      <c r="BH45"/>
      <c r="BI45"/>
      <c r="BJ45"/>
      <c r="BK45"/>
      <c r="BL45"/>
      <c r="BM45"/>
      <c r="BN45"/>
      <c r="BO45"/>
      <c r="BP45"/>
      <c r="BQ45"/>
      <c r="BR45"/>
      <c r="BS45"/>
      <c r="BT45"/>
      <c r="BU45"/>
      <c r="BV45"/>
      <c r="BW45"/>
      <c r="BX45"/>
      <c r="BY45"/>
      <c r="BZ45"/>
      <c r="CA45"/>
      <c r="CB45"/>
      <c r="CC45"/>
      <c r="CD45"/>
      <c r="CE45"/>
      <c r="CF45"/>
      <c r="CG45"/>
      <c r="CH45"/>
      <c r="CI45"/>
      <c r="CJ45"/>
      <c r="CK45"/>
      <c r="CL45"/>
      <c r="CM45"/>
      <c r="CN45"/>
      <c r="CO45"/>
      <c r="CP45"/>
      <c r="CQ45"/>
      <c r="CR45"/>
      <c r="CS45"/>
      <c r="CT45"/>
      <c r="CU45"/>
      <c r="CV45"/>
      <c r="CW45"/>
      <c r="CX45"/>
      <c r="CY45"/>
      <c r="CZ45"/>
      <c r="DA45"/>
      <c r="DB45"/>
      <c r="DC45"/>
      <c r="DD45"/>
      <c r="DE45"/>
      <c r="DF45"/>
      <c r="DG45"/>
      <c r="DH45"/>
      <c r="DI45"/>
      <c r="DJ45"/>
      <c r="DK45"/>
      <c r="DL45"/>
      <c r="DM45"/>
      <c r="DN45"/>
      <c r="DO45"/>
      <c r="DP45"/>
      <c r="DQ45"/>
      <c r="DR45"/>
      <c r="DS45"/>
      <c r="DT45"/>
      <c r="DU45"/>
      <c r="DV45"/>
      <c r="DW45"/>
      <c r="DX45"/>
      <c r="DY45"/>
      <c r="DZ45"/>
      <c r="EA45"/>
      <c r="EB45"/>
      <c r="EC45"/>
      <c r="ED45"/>
      <c r="EE45"/>
      <c r="EF45"/>
      <c r="EG45"/>
      <c r="EH45"/>
      <c r="EI45"/>
      <c r="EJ45"/>
      <c r="EK45"/>
      <c r="EL45"/>
      <c r="EM45"/>
      <c r="EN45"/>
      <c r="EO45"/>
      <c r="EP45"/>
      <c r="EQ45"/>
      <c r="ER45"/>
      <c r="ES45"/>
      <c r="ET45"/>
      <c r="EU45"/>
      <c r="EV45"/>
      <c r="EW45"/>
      <c r="EX45"/>
      <c r="EY45"/>
      <c r="EZ45"/>
      <c r="FA45"/>
      <c r="FB45"/>
      <c r="FC45"/>
      <c r="FD45"/>
      <c r="FE45"/>
      <c r="FF45"/>
      <c r="FG45"/>
      <c r="FH45"/>
      <c r="FI45"/>
      <c r="FJ45"/>
      <c r="FK45"/>
      <c r="FL45"/>
      <c r="FM45"/>
      <c r="FN45"/>
      <c r="FO45"/>
      <c r="FP45"/>
      <c r="FQ45"/>
      <c r="FR45"/>
      <c r="FS45"/>
      <c r="FT45"/>
      <c r="FU45"/>
      <c r="FV45"/>
      <c r="FW45"/>
      <c r="FX45"/>
      <c r="FY45"/>
      <c r="FZ45"/>
      <c r="GA45"/>
      <c r="GB45"/>
      <c r="GC45"/>
      <c r="GD45"/>
      <c r="GE45"/>
      <c r="GF45"/>
      <c r="GG45"/>
      <c r="GH45"/>
      <c r="GI45"/>
      <c r="GJ45"/>
      <c r="GK45"/>
      <c r="GL45"/>
      <c r="GM45"/>
      <c r="GN45"/>
      <c r="GO45"/>
      <c r="GP45"/>
      <c r="GQ45"/>
      <c r="GR45"/>
      <c r="GS45"/>
      <c r="GT45"/>
      <c r="GU45"/>
      <c r="GV45"/>
      <c r="GW45"/>
      <c r="GX45"/>
      <c r="GY45"/>
      <c r="GZ45"/>
      <c r="HA45"/>
      <c r="HB45"/>
      <c r="HC45"/>
      <c r="HD45"/>
      <c r="HE45"/>
      <c r="HF45"/>
      <c r="HG45"/>
      <c r="HH45"/>
      <c r="HI45"/>
      <c r="HJ45"/>
      <c r="HK45"/>
      <c r="HL45"/>
      <c r="HM45"/>
      <c r="HN45"/>
      <c r="HO45"/>
      <c r="HP45"/>
      <c r="HQ45"/>
      <c r="HR45"/>
      <c r="HS45"/>
      <c r="HT45"/>
      <c r="HU45"/>
      <c r="HV45"/>
      <c r="HW45"/>
      <c r="HX45"/>
      <c r="HY45"/>
      <c r="HZ45"/>
      <c r="IA45"/>
      <c r="IB45"/>
      <c r="IC45"/>
      <c r="ID45"/>
      <c r="IE45"/>
      <c r="IF45"/>
      <c r="IG45"/>
      <c r="IH45"/>
      <c r="II45"/>
      <c r="IJ45"/>
      <c r="IK45"/>
      <c r="IL45"/>
      <c r="IM45"/>
      <c r="IN45"/>
      <c r="IO45"/>
      <c r="IP45"/>
      <c r="IQ45"/>
      <c r="IR45"/>
      <c r="IS45"/>
      <c r="IT45"/>
      <c r="IU45"/>
      <c r="IV45"/>
    </row>
    <row r="46" spans="1:256" s="1" customFormat="1" ht="15.75" thickBot="1" x14ac:dyDescent="0.3">
      <c r="A46" s="36" t="str">
        <f>Données!$H43</f>
        <v>ANCEL Anne Lise</v>
      </c>
      <c r="B46" s="349"/>
      <c r="C46" s="350" t="s">
        <v>10</v>
      </c>
      <c r="D46" s="350" t="s">
        <v>10</v>
      </c>
      <c r="E46" s="350" t="s">
        <v>10</v>
      </c>
      <c r="F46" s="350" t="s">
        <v>10</v>
      </c>
      <c r="G46" s="349"/>
      <c r="H46" s="349"/>
      <c r="I46" s="350" t="s">
        <v>121</v>
      </c>
      <c r="J46" s="350" t="s">
        <v>121</v>
      </c>
      <c r="K46" s="350" t="s">
        <v>121</v>
      </c>
      <c r="L46" s="350" t="s">
        <v>121</v>
      </c>
      <c r="M46" s="350" t="s">
        <v>14</v>
      </c>
      <c r="N46" s="349"/>
      <c r="O46" s="349"/>
      <c r="P46" s="350" t="s">
        <v>14</v>
      </c>
      <c r="Q46" s="350" t="s">
        <v>14</v>
      </c>
      <c r="R46" s="350" t="s">
        <v>14</v>
      </c>
      <c r="S46" s="350" t="s">
        <v>14</v>
      </c>
      <c r="T46" s="350" t="s">
        <v>14</v>
      </c>
      <c r="U46" s="349"/>
      <c r="V46" s="349"/>
      <c r="W46" s="350" t="s">
        <v>14</v>
      </c>
      <c r="X46" s="350" t="s">
        <v>14</v>
      </c>
      <c r="Y46" s="350" t="s">
        <v>14</v>
      </c>
      <c r="Z46" s="350" t="s">
        <v>14</v>
      </c>
      <c r="AA46" s="350" t="s">
        <v>14</v>
      </c>
      <c r="AB46" s="349"/>
      <c r="AC46" s="349"/>
      <c r="AD46" s="350" t="s">
        <v>14</v>
      </c>
      <c r="AE46" s="350" t="s">
        <v>14</v>
      </c>
      <c r="AF46" s="355" t="s">
        <v>14</v>
      </c>
      <c r="AG46"/>
      <c r="AH46"/>
      <c r="AI46" s="391"/>
      <c r="AJ46" s="372"/>
      <c r="AK46" s="358"/>
      <c r="AL46" s="379">
        <f ca="1">VLOOKUP($A46,BJanvier!$A$8:$BC$57,35,FALSE)</f>
        <v>0</v>
      </c>
      <c r="AM46" s="380">
        <f ca="1">VLOOKUP($A46,BJanvier!$A$8:$BC$57,36,FALSE)</f>
        <v>0</v>
      </c>
      <c r="AN46" s="381">
        <f ca="1">VLOOKUP($A46,BJanvier!$A$8:$BC$57,37,FALSE)</f>
        <v>0</v>
      </c>
      <c r="AO46" s="358"/>
      <c r="AP46" s="382">
        <f ca="1">VLOOKUP($A46,BJanvier!$A$8:$BC$57,39,FALSE)</f>
        <v>5.625</v>
      </c>
      <c r="AQ46" s="383">
        <f ca="1">VLOOKUP($A46,Bilan!$A$8:$BE$57,41,FALSE)</f>
        <v>4.375</v>
      </c>
      <c r="AR46" s="395"/>
      <c r="AS46" s="165"/>
      <c r="AT46" s="347" t="str">
        <f>IFERROR(SUM((VLOOKUP(Janvier!A46,Données!$H$6:$J$53,3,TRUE)/12)*1),"")</f>
        <v/>
      </c>
      <c r="AU46"/>
      <c r="AV46"/>
      <c r="AW46"/>
      <c r="AX46"/>
      <c r="AY46"/>
      <c r="AZ46"/>
      <c r="BA46"/>
      <c r="BB46"/>
      <c r="BC46"/>
      <c r="BD46"/>
      <c r="BE46"/>
      <c r="BF46"/>
      <c r="BG46"/>
      <c r="BH46"/>
      <c r="BI46"/>
      <c r="BJ46"/>
      <c r="BK46"/>
      <c r="BL46"/>
      <c r="BM46"/>
      <c r="BN46"/>
      <c r="BO46"/>
      <c r="BP46"/>
      <c r="BQ46"/>
      <c r="BR46"/>
      <c r="BS46"/>
      <c r="BT46"/>
      <c r="BU46"/>
      <c r="BV46"/>
      <c r="BW46"/>
      <c r="BX46"/>
      <c r="BY46"/>
      <c r="BZ46"/>
      <c r="CA46"/>
      <c r="CB46"/>
      <c r="CC46"/>
      <c r="CD46"/>
      <c r="CE46"/>
      <c r="CF46"/>
      <c r="CG46"/>
      <c r="CH46"/>
      <c r="CI46"/>
      <c r="CJ46"/>
      <c r="CK46"/>
      <c r="CL46"/>
      <c r="CM46"/>
      <c r="CN46"/>
      <c r="CO46"/>
      <c r="CP46"/>
      <c r="CQ46"/>
      <c r="CR46"/>
      <c r="CS46"/>
      <c r="CT46"/>
      <c r="CU46"/>
      <c r="CV46"/>
      <c r="CW46"/>
      <c r="CX46"/>
      <c r="CY46"/>
      <c r="CZ46"/>
      <c r="DA46"/>
      <c r="DB46"/>
      <c r="DC46"/>
      <c r="DD46"/>
      <c r="DE46"/>
      <c r="DF46"/>
      <c r="DG46"/>
      <c r="DH46"/>
      <c r="DI46"/>
      <c r="DJ46"/>
      <c r="DK46"/>
      <c r="DL46"/>
      <c r="DM46"/>
      <c r="DN46"/>
      <c r="DO46"/>
      <c r="DP46"/>
      <c r="DQ46"/>
      <c r="DR46"/>
      <c r="DS46"/>
      <c r="DT46"/>
      <c r="DU46"/>
      <c r="DV46"/>
      <c r="DW46"/>
      <c r="DX46"/>
      <c r="DY46"/>
      <c r="DZ46"/>
      <c r="EA46"/>
      <c r="EB46"/>
      <c r="EC46"/>
      <c r="ED46"/>
      <c r="EE46"/>
      <c r="EF46"/>
      <c r="EG46"/>
      <c r="EH46"/>
      <c r="EI46"/>
      <c r="EJ46"/>
      <c r="EK46"/>
      <c r="EL46"/>
      <c r="EM46"/>
      <c r="EN46"/>
      <c r="EO46"/>
      <c r="EP46"/>
      <c r="EQ46"/>
      <c r="ER46"/>
      <c r="ES46"/>
      <c r="ET46"/>
      <c r="EU46"/>
      <c r="EV46"/>
      <c r="EW46"/>
      <c r="EX46"/>
      <c r="EY46"/>
      <c r="EZ46"/>
      <c r="FA46"/>
      <c r="FB46"/>
      <c r="FC46"/>
      <c r="FD46"/>
      <c r="FE46"/>
      <c r="FF46"/>
      <c r="FG46"/>
      <c r="FH46"/>
      <c r="FI46"/>
      <c r="FJ46"/>
      <c r="FK46"/>
      <c r="FL46"/>
      <c r="FM46"/>
      <c r="FN46"/>
      <c r="FO46"/>
      <c r="FP46"/>
      <c r="FQ46"/>
      <c r="FR46"/>
      <c r="FS46"/>
      <c r="FT46"/>
      <c r="FU46"/>
      <c r="FV46"/>
      <c r="FW46"/>
      <c r="FX46"/>
      <c r="FY46"/>
      <c r="FZ46"/>
      <c r="GA46"/>
      <c r="GB46"/>
      <c r="GC46"/>
      <c r="GD46"/>
      <c r="GE46"/>
      <c r="GF46"/>
      <c r="GG46"/>
      <c r="GH46"/>
      <c r="GI46"/>
      <c r="GJ46"/>
      <c r="GK46"/>
      <c r="GL46"/>
      <c r="GM46"/>
      <c r="GN46"/>
      <c r="GO46"/>
      <c r="GP46"/>
      <c r="GQ46"/>
      <c r="GR46"/>
      <c r="GS46"/>
      <c r="GT46"/>
      <c r="GU46"/>
      <c r="GV46"/>
      <c r="GW46"/>
      <c r="GX46"/>
      <c r="GY46"/>
      <c r="GZ46"/>
      <c r="HA46"/>
      <c r="HB46"/>
      <c r="HC46"/>
      <c r="HD46"/>
      <c r="HE46"/>
      <c r="HF46"/>
      <c r="HG46"/>
      <c r="HH46"/>
      <c r="HI46"/>
      <c r="HJ46"/>
      <c r="HK46"/>
      <c r="HL46"/>
      <c r="HM46"/>
      <c r="HN46"/>
      <c r="HO46"/>
      <c r="HP46"/>
      <c r="HQ46"/>
      <c r="HR46"/>
      <c r="HS46"/>
      <c r="HT46"/>
      <c r="HU46"/>
      <c r="HV46"/>
      <c r="HW46"/>
      <c r="HX46"/>
      <c r="HY46"/>
      <c r="HZ46"/>
      <c r="IA46"/>
      <c r="IB46"/>
      <c r="IC46"/>
      <c r="ID46"/>
      <c r="IE46"/>
      <c r="IF46"/>
      <c r="IG46"/>
      <c r="IH46"/>
      <c r="II46"/>
      <c r="IJ46"/>
      <c r="IK46"/>
      <c r="IL46"/>
      <c r="IM46"/>
      <c r="IN46"/>
      <c r="IO46"/>
      <c r="IP46"/>
      <c r="IQ46"/>
      <c r="IR46"/>
      <c r="IS46"/>
      <c r="IT46"/>
      <c r="IU46"/>
      <c r="IV46"/>
    </row>
    <row r="47" spans="1:256" s="1" customFormat="1" ht="15.75" hidden="1" customHeight="1" x14ac:dyDescent="0.25">
      <c r="A47" s="36">
        <f>Données!$H44</f>
        <v>0</v>
      </c>
      <c r="B47" s="349"/>
      <c r="C47" s="350"/>
      <c r="D47" s="350"/>
      <c r="E47" s="350"/>
      <c r="F47" s="350"/>
      <c r="G47" s="349"/>
      <c r="H47" s="349"/>
      <c r="I47" s="350"/>
      <c r="J47" s="350"/>
      <c r="K47" s="350"/>
      <c r="L47" s="350"/>
      <c r="M47" s="350"/>
      <c r="N47" s="349"/>
      <c r="O47" s="349"/>
      <c r="P47" s="350"/>
      <c r="Q47" s="350"/>
      <c r="R47" s="350"/>
      <c r="S47" s="350"/>
      <c r="T47" s="350"/>
      <c r="U47" s="349"/>
      <c r="V47" s="349"/>
      <c r="W47" s="350"/>
      <c r="X47" s="350"/>
      <c r="Y47" s="350"/>
      <c r="Z47" s="350"/>
      <c r="AA47" s="350"/>
      <c r="AB47" s="349"/>
      <c r="AC47" s="349"/>
      <c r="AD47" s="350"/>
      <c r="AE47" s="350"/>
      <c r="AF47" s="355"/>
      <c r="AG47"/>
      <c r="AH47"/>
      <c r="AI47" s="392"/>
      <c r="AJ47" s="378"/>
      <c r="AK47" s="358"/>
      <c r="AL47" s="379">
        <f ca="1">VLOOKUP($A47,BJanvier!$A$8:$BC$57,35,FALSE)</f>
        <v>0</v>
      </c>
      <c r="AM47" s="380">
        <f ca="1">VLOOKUP($A47,BJanvier!$A$8:$BC$57,36,FALSE)</f>
        <v>0</v>
      </c>
      <c r="AN47" s="381">
        <f ca="1">VLOOKUP($A47,BJanvier!$A$8:$BC$57,37,FALSE)</f>
        <v>0</v>
      </c>
      <c r="AO47" s="358"/>
      <c r="AP47" s="382">
        <f ca="1">VLOOKUP($A47,BJanvier!$A$8:$BC$57,39,FALSE)</f>
        <v>0</v>
      </c>
      <c r="AQ47" s="383">
        <f ca="1">VLOOKUP($A47,Bilan!$A$8:$BE$57,41,FALSE)</f>
        <v>1614</v>
      </c>
      <c r="AR47" s="395"/>
      <c r="AS47" s="166"/>
      <c r="AT47" s="347" t="str">
        <f>IFERROR(SUM((VLOOKUP(Janvier!A47,Données!$H$6:$J$53,3,TRUE)/12)*1),"")</f>
        <v/>
      </c>
      <c r="AU47"/>
      <c r="AV47"/>
      <c r="AW47"/>
      <c r="AX47"/>
      <c r="AY47"/>
      <c r="AZ47"/>
      <c r="BA47"/>
      <c r="BB47"/>
      <c r="BC47"/>
      <c r="BD47"/>
      <c r="BE47"/>
      <c r="BF47"/>
      <c r="BG47"/>
      <c r="BH47"/>
      <c r="BI47"/>
      <c r="BJ47"/>
      <c r="BK47"/>
      <c r="BL47"/>
      <c r="BM47"/>
      <c r="BN47"/>
      <c r="BO47"/>
      <c r="BP47"/>
      <c r="BQ47"/>
      <c r="BR47"/>
      <c r="BS47"/>
      <c r="BT47"/>
      <c r="BU47"/>
      <c r="BV47"/>
      <c r="BW47"/>
      <c r="BX47"/>
      <c r="BY47"/>
      <c r="BZ47"/>
      <c r="CA47"/>
      <c r="CB47"/>
      <c r="CC47"/>
      <c r="CD47"/>
      <c r="CE47"/>
      <c r="CF47"/>
      <c r="CG47"/>
      <c r="CH47"/>
      <c r="CI47"/>
      <c r="CJ47"/>
      <c r="CK47"/>
      <c r="CL47"/>
      <c r="CM47"/>
      <c r="CN47"/>
      <c r="CO47"/>
      <c r="CP47"/>
      <c r="CQ47"/>
      <c r="CR47"/>
      <c r="CS47"/>
      <c r="CT47"/>
      <c r="CU47"/>
      <c r="CV47"/>
      <c r="CW47"/>
      <c r="CX47"/>
      <c r="CY47"/>
      <c r="CZ47"/>
      <c r="DA47"/>
      <c r="DB47"/>
      <c r="DC47"/>
      <c r="DD47"/>
      <c r="DE47"/>
      <c r="DF47"/>
      <c r="DG47"/>
      <c r="DH47"/>
      <c r="DI47"/>
      <c r="DJ47"/>
      <c r="DK47"/>
      <c r="DL47"/>
      <c r="DM47"/>
      <c r="DN47"/>
      <c r="DO47"/>
      <c r="DP47"/>
      <c r="DQ47"/>
      <c r="DR47"/>
      <c r="DS47"/>
      <c r="DT47"/>
      <c r="DU47"/>
      <c r="DV47"/>
      <c r="DW47"/>
      <c r="DX47"/>
      <c r="DY47"/>
      <c r="DZ47"/>
      <c r="EA47"/>
      <c r="EB47"/>
      <c r="EC47"/>
      <c r="ED47"/>
      <c r="EE47"/>
      <c r="EF47"/>
      <c r="EG47"/>
      <c r="EH47"/>
      <c r="EI47"/>
      <c r="EJ47"/>
      <c r="EK47"/>
      <c r="EL47"/>
      <c r="EM47"/>
      <c r="EN47"/>
      <c r="EO47"/>
      <c r="EP47"/>
      <c r="EQ47"/>
      <c r="ER47"/>
      <c r="ES47"/>
      <c r="ET47"/>
      <c r="EU47"/>
      <c r="EV47"/>
      <c r="EW47"/>
      <c r="EX47"/>
      <c r="EY47"/>
      <c r="EZ47"/>
      <c r="FA47"/>
      <c r="FB47"/>
      <c r="FC47"/>
      <c r="FD47"/>
      <c r="FE47"/>
      <c r="FF47"/>
      <c r="FG47"/>
      <c r="FH47"/>
      <c r="FI47"/>
      <c r="FJ47"/>
      <c r="FK47"/>
      <c r="FL47"/>
      <c r="FM47"/>
      <c r="FN47"/>
      <c r="FO47"/>
      <c r="FP47"/>
      <c r="FQ47"/>
      <c r="FR47"/>
      <c r="FS47"/>
      <c r="FT47"/>
      <c r="FU47"/>
      <c r="FV47"/>
      <c r="FW47"/>
      <c r="FX47"/>
      <c r="FY47"/>
      <c r="FZ47"/>
      <c r="GA47"/>
      <c r="GB47"/>
      <c r="GC47"/>
      <c r="GD47"/>
      <c r="GE47"/>
      <c r="GF47"/>
      <c r="GG47"/>
      <c r="GH47"/>
      <c r="GI47"/>
      <c r="GJ47"/>
      <c r="GK47"/>
      <c r="GL47"/>
      <c r="GM47"/>
      <c r="GN47"/>
      <c r="GO47"/>
      <c r="GP47"/>
      <c r="GQ47"/>
      <c r="GR47"/>
      <c r="GS47"/>
      <c r="GT47"/>
      <c r="GU47"/>
      <c r="GV47"/>
      <c r="GW47"/>
      <c r="GX47"/>
      <c r="GY47"/>
      <c r="GZ47"/>
      <c r="HA47"/>
      <c r="HB47"/>
      <c r="HC47"/>
      <c r="HD47"/>
      <c r="HE47"/>
      <c r="HF47"/>
      <c r="HG47"/>
      <c r="HH47"/>
      <c r="HI47"/>
      <c r="HJ47"/>
      <c r="HK47"/>
      <c r="HL47"/>
      <c r="HM47"/>
      <c r="HN47"/>
      <c r="HO47"/>
      <c r="HP47"/>
      <c r="HQ47"/>
      <c r="HR47"/>
      <c r="HS47"/>
      <c r="HT47"/>
      <c r="HU47"/>
      <c r="HV47"/>
      <c r="HW47"/>
      <c r="HX47"/>
      <c r="HY47"/>
      <c r="HZ47"/>
      <c r="IA47"/>
      <c r="IB47"/>
      <c r="IC47"/>
      <c r="ID47"/>
      <c r="IE47"/>
      <c r="IF47"/>
      <c r="IG47"/>
      <c r="IH47"/>
      <c r="II47"/>
      <c r="IJ47"/>
      <c r="IK47"/>
      <c r="IL47"/>
      <c r="IM47"/>
      <c r="IN47"/>
      <c r="IO47"/>
      <c r="IP47"/>
      <c r="IQ47"/>
      <c r="IR47"/>
      <c r="IS47"/>
      <c r="IT47"/>
      <c r="IU47"/>
      <c r="IV47"/>
    </row>
    <row r="48" spans="1:256" s="1" customFormat="1" ht="15.75" hidden="1" customHeight="1" thickBot="1" x14ac:dyDescent="0.3">
      <c r="A48" s="36">
        <f>Données!$H45</f>
        <v>0</v>
      </c>
      <c r="B48" s="349"/>
      <c r="C48" s="350"/>
      <c r="D48" s="350"/>
      <c r="E48" s="350"/>
      <c r="F48" s="350"/>
      <c r="G48" s="349"/>
      <c r="H48" s="349"/>
      <c r="I48" s="350"/>
      <c r="J48" s="350"/>
      <c r="K48" s="350"/>
      <c r="L48" s="350"/>
      <c r="M48" s="350"/>
      <c r="N48" s="349"/>
      <c r="O48" s="349"/>
      <c r="P48" s="350"/>
      <c r="Q48" s="350"/>
      <c r="R48" s="350"/>
      <c r="S48" s="350"/>
      <c r="T48" s="350"/>
      <c r="U48" s="349"/>
      <c r="V48" s="349"/>
      <c r="W48" s="350"/>
      <c r="X48" s="350"/>
      <c r="Y48" s="350"/>
      <c r="Z48" s="350"/>
      <c r="AA48" s="350"/>
      <c r="AB48" s="349"/>
      <c r="AC48" s="349"/>
      <c r="AD48" s="350"/>
      <c r="AE48" s="350"/>
      <c r="AF48" s="355"/>
      <c r="AG48"/>
      <c r="AH48"/>
      <c r="AI48" s="393"/>
      <c r="AJ48" s="384"/>
      <c r="AK48" s="358"/>
      <c r="AL48" s="379">
        <f ca="1">VLOOKUP($A48,BJanvier!$A$8:$BC$57,35,FALSE)</f>
        <v>0</v>
      </c>
      <c r="AM48" s="380">
        <f ca="1">VLOOKUP($A48,BJanvier!$A$8:$BC$57,36,FALSE)</f>
        <v>0</v>
      </c>
      <c r="AN48" s="381">
        <f ca="1">VLOOKUP($A48,BJanvier!$A$8:$BC$57,37,FALSE)</f>
        <v>0</v>
      </c>
      <c r="AO48" s="358"/>
      <c r="AP48" s="382">
        <f ca="1">VLOOKUP($A48,BJanvier!$A$8:$BC$57,39,FALSE)</f>
        <v>0</v>
      </c>
      <c r="AQ48" s="383">
        <f ca="1">VLOOKUP($A48,Bilan!$A$8:$BE$57,41,FALSE)</f>
        <v>1614</v>
      </c>
      <c r="AR48" s="395"/>
      <c r="AS48" s="167"/>
      <c r="AT48" s="347" t="str">
        <f>IFERROR(SUM((VLOOKUP(Janvier!A48,Données!$H$6:$J$53,3,TRUE)/12)*1),"")</f>
        <v/>
      </c>
      <c r="AU48"/>
      <c r="AV48"/>
      <c r="AW48"/>
      <c r="AX48"/>
      <c r="AY48"/>
      <c r="AZ48"/>
      <c r="BA48"/>
      <c r="BB48"/>
      <c r="BC48"/>
      <c r="BD48"/>
      <c r="BE48"/>
      <c r="BF48"/>
      <c r="BG48"/>
      <c r="BH48"/>
      <c r="BI48"/>
      <c r="BJ48"/>
      <c r="BK48"/>
      <c r="BL48"/>
      <c r="BM48"/>
      <c r="BN48"/>
      <c r="BO48"/>
      <c r="BP48"/>
      <c r="BQ48"/>
      <c r="BR48"/>
      <c r="BS48"/>
      <c r="BT48"/>
      <c r="BU48"/>
      <c r="BV48"/>
      <c r="BW48"/>
      <c r="BX48"/>
      <c r="BY48"/>
      <c r="BZ48"/>
      <c r="CA48"/>
      <c r="CB48"/>
      <c r="CC48"/>
      <c r="CD48"/>
      <c r="CE48"/>
      <c r="CF48"/>
      <c r="CG48"/>
      <c r="CH48"/>
      <c r="CI48"/>
      <c r="CJ48"/>
      <c r="CK48"/>
      <c r="CL48"/>
      <c r="CM48"/>
      <c r="CN48"/>
      <c r="CO48"/>
      <c r="CP48"/>
      <c r="CQ48"/>
      <c r="CR48"/>
      <c r="CS48"/>
      <c r="CT48"/>
      <c r="CU48"/>
      <c r="CV48"/>
      <c r="CW48"/>
      <c r="CX48"/>
      <c r="CY48"/>
      <c r="CZ48"/>
      <c r="DA48"/>
      <c r="DB48"/>
      <c r="DC48"/>
      <c r="DD48"/>
      <c r="DE48"/>
      <c r="DF48"/>
      <c r="DG48"/>
      <c r="DH48"/>
      <c r="DI48"/>
      <c r="DJ48"/>
      <c r="DK48"/>
      <c r="DL48"/>
      <c r="DM48"/>
      <c r="DN48"/>
      <c r="DO48"/>
      <c r="DP48"/>
      <c r="DQ48"/>
      <c r="DR48"/>
      <c r="DS48"/>
      <c r="DT48"/>
      <c r="DU48"/>
      <c r="DV48"/>
      <c r="DW48"/>
      <c r="DX48"/>
      <c r="DY48"/>
      <c r="DZ48"/>
      <c r="EA48"/>
      <c r="EB48"/>
      <c r="EC48"/>
      <c r="ED48"/>
      <c r="EE48"/>
      <c r="EF48"/>
      <c r="EG48"/>
      <c r="EH48"/>
      <c r="EI48"/>
      <c r="EJ48"/>
      <c r="EK48"/>
      <c r="EL48"/>
      <c r="EM48"/>
      <c r="EN48"/>
      <c r="EO48"/>
      <c r="EP48"/>
      <c r="EQ48"/>
      <c r="ER48"/>
      <c r="ES48"/>
      <c r="ET48"/>
      <c r="EU48"/>
      <c r="EV48"/>
      <c r="EW48"/>
      <c r="EX48"/>
      <c r="EY48"/>
      <c r="EZ48"/>
      <c r="FA48"/>
      <c r="FB48"/>
      <c r="FC48"/>
      <c r="FD48"/>
      <c r="FE48"/>
      <c r="FF48"/>
      <c r="FG48"/>
      <c r="FH48"/>
      <c r="FI48"/>
      <c r="FJ48"/>
      <c r="FK48"/>
      <c r="FL48"/>
      <c r="FM48"/>
      <c r="FN48"/>
      <c r="FO48"/>
      <c r="FP48"/>
      <c r="FQ48"/>
      <c r="FR48"/>
      <c r="FS48"/>
      <c r="FT48"/>
      <c r="FU48"/>
      <c r="FV48"/>
      <c r="FW48"/>
      <c r="FX48"/>
      <c r="FY48"/>
      <c r="FZ48"/>
      <c r="GA48"/>
      <c r="GB48"/>
      <c r="GC48"/>
      <c r="GD48"/>
      <c r="GE48"/>
      <c r="GF48"/>
      <c r="GG48"/>
      <c r="GH48"/>
      <c r="GI48"/>
      <c r="GJ48"/>
      <c r="GK48"/>
      <c r="GL48"/>
      <c r="GM48"/>
      <c r="GN48"/>
      <c r="GO48"/>
      <c r="GP48"/>
      <c r="GQ48"/>
      <c r="GR48"/>
      <c r="GS48"/>
      <c r="GT48"/>
      <c r="GU48"/>
      <c r="GV48"/>
      <c r="GW48"/>
      <c r="GX48"/>
      <c r="GY48"/>
      <c r="GZ48"/>
      <c r="HA48"/>
      <c r="HB48"/>
      <c r="HC48"/>
      <c r="HD48"/>
      <c r="HE48"/>
      <c r="HF48"/>
      <c r="HG48"/>
      <c r="HH48"/>
      <c r="HI48"/>
      <c r="HJ48"/>
      <c r="HK48"/>
      <c r="HL48"/>
      <c r="HM48"/>
      <c r="HN48"/>
      <c r="HO48"/>
      <c r="HP48"/>
      <c r="HQ48"/>
      <c r="HR48"/>
      <c r="HS48"/>
      <c r="HT48"/>
      <c r="HU48"/>
      <c r="HV48"/>
      <c r="HW48"/>
      <c r="HX48"/>
      <c r="HY48"/>
      <c r="HZ48"/>
      <c r="IA48"/>
      <c r="IB48"/>
      <c r="IC48"/>
      <c r="ID48"/>
      <c r="IE48"/>
      <c r="IF48"/>
      <c r="IG48"/>
      <c r="IH48"/>
      <c r="II48"/>
      <c r="IJ48"/>
      <c r="IK48"/>
      <c r="IL48"/>
      <c r="IM48"/>
      <c r="IN48"/>
      <c r="IO48"/>
      <c r="IP48"/>
      <c r="IQ48"/>
      <c r="IR48"/>
      <c r="IS48"/>
      <c r="IT48"/>
      <c r="IU48"/>
      <c r="IV48"/>
    </row>
    <row r="49" spans="1:256" s="1" customFormat="1" ht="15.75" thickBot="1" x14ac:dyDescent="0.3">
      <c r="A49" s="344" t="str">
        <f>Données!$H46</f>
        <v>Coordinatrice</v>
      </c>
      <c r="B49" s="344"/>
      <c r="C49" s="344"/>
      <c r="D49" s="344"/>
      <c r="E49" s="344"/>
      <c r="F49" s="344"/>
      <c r="G49" s="344"/>
      <c r="H49" s="344"/>
      <c r="I49" s="344"/>
      <c r="J49" s="344"/>
      <c r="K49" s="344"/>
      <c r="L49" s="344"/>
      <c r="M49" s="344"/>
      <c r="N49" s="344"/>
      <c r="O49" s="344"/>
      <c r="P49" s="344"/>
      <c r="Q49" s="344"/>
      <c r="R49" s="344"/>
      <c r="S49" s="344"/>
      <c r="T49" s="344"/>
      <c r="U49" s="344"/>
      <c r="V49" s="344"/>
      <c r="W49" s="344"/>
      <c r="X49" s="344"/>
      <c r="Y49" s="344"/>
      <c r="Z49" s="344"/>
      <c r="AA49" s="344"/>
      <c r="AB49" s="344"/>
      <c r="AC49" s="344"/>
      <c r="AD49" s="344"/>
      <c r="AE49" s="344"/>
      <c r="AF49" s="354"/>
      <c r="AG49"/>
      <c r="AH49"/>
      <c r="AI49" s="371"/>
      <c r="AJ49" s="371"/>
      <c r="AK49" s="358"/>
      <c r="AL49" s="371"/>
      <c r="AM49" s="371"/>
      <c r="AN49" s="371"/>
      <c r="AO49" s="358"/>
      <c r="AP49" s="371"/>
      <c r="AQ49" s="371"/>
      <c r="AR49" s="395"/>
      <c r="AS49" s="344"/>
      <c r="AT49" s="396"/>
      <c r="AU49"/>
      <c r="AV49"/>
      <c r="AW49"/>
      <c r="AX49"/>
      <c r="AY49"/>
      <c r="AZ49"/>
      <c r="BA49"/>
      <c r="BB49"/>
      <c r="BC49"/>
      <c r="BD49"/>
      <c r="BE49"/>
      <c r="BF49"/>
      <c r="BG49"/>
      <c r="BH49"/>
      <c r="BI49"/>
      <c r="BJ49"/>
      <c r="BK49"/>
      <c r="BL49"/>
      <c r="BM49"/>
      <c r="BN49"/>
      <c r="BO49"/>
      <c r="BP49"/>
      <c r="BQ49"/>
      <c r="BR49"/>
      <c r="BS49"/>
      <c r="BT49"/>
      <c r="BU49"/>
      <c r="BV49"/>
      <c r="BW49"/>
      <c r="BX49"/>
      <c r="BY49"/>
      <c r="BZ49"/>
      <c r="CA49"/>
      <c r="CB49"/>
      <c r="CC49"/>
      <c r="CD49"/>
      <c r="CE49"/>
      <c r="CF49"/>
      <c r="CG49"/>
      <c r="CH49"/>
      <c r="CI49"/>
      <c r="CJ49"/>
      <c r="CK49"/>
      <c r="CL49"/>
      <c r="CM49"/>
      <c r="CN49"/>
      <c r="CO49"/>
      <c r="CP49"/>
      <c r="CQ49"/>
      <c r="CR49"/>
      <c r="CS49"/>
      <c r="CT49"/>
      <c r="CU49"/>
      <c r="CV49"/>
      <c r="CW49"/>
      <c r="CX49"/>
      <c r="CY49"/>
      <c r="CZ49"/>
      <c r="DA49"/>
      <c r="DB49"/>
      <c r="DC49"/>
      <c r="DD49"/>
      <c r="DE49"/>
      <c r="DF49"/>
      <c r="DG49"/>
      <c r="DH49"/>
      <c r="DI49"/>
      <c r="DJ49"/>
      <c r="DK49"/>
      <c r="DL49"/>
      <c r="DM49"/>
      <c r="DN49"/>
      <c r="DO49"/>
      <c r="DP49"/>
      <c r="DQ49"/>
      <c r="DR49"/>
      <c r="DS49"/>
      <c r="DT49"/>
      <c r="DU49"/>
      <c r="DV49"/>
      <c r="DW49"/>
      <c r="DX49"/>
      <c r="DY49"/>
      <c r="DZ49"/>
      <c r="EA49"/>
      <c r="EB49"/>
      <c r="EC49"/>
      <c r="ED49"/>
      <c r="EE49"/>
      <c r="EF49"/>
      <c r="EG49"/>
      <c r="EH49"/>
      <c r="EI49"/>
      <c r="EJ49"/>
      <c r="EK49"/>
      <c r="EL49"/>
      <c r="EM49"/>
      <c r="EN49"/>
      <c r="EO49"/>
      <c r="EP49"/>
      <c r="EQ49"/>
      <c r="ER49"/>
      <c r="ES49"/>
      <c r="ET49"/>
      <c r="EU49"/>
      <c r="EV49"/>
      <c r="EW49"/>
      <c r="EX49"/>
      <c r="EY49"/>
      <c r="EZ49"/>
      <c r="FA49"/>
      <c r="FB49"/>
      <c r="FC49"/>
      <c r="FD49"/>
      <c r="FE49"/>
      <c r="FF49"/>
      <c r="FG49"/>
      <c r="FH49"/>
      <c r="FI49"/>
      <c r="FJ49"/>
      <c r="FK49"/>
      <c r="FL49"/>
      <c r="FM49"/>
      <c r="FN49"/>
      <c r="FO49"/>
      <c r="FP49"/>
      <c r="FQ49"/>
      <c r="FR49"/>
      <c r="FS49"/>
      <c r="FT49"/>
      <c r="FU49"/>
      <c r="FV49"/>
      <c r="FW49"/>
      <c r="FX49"/>
      <c r="FY49"/>
      <c r="FZ49"/>
      <c r="GA49"/>
      <c r="GB49"/>
      <c r="GC49"/>
      <c r="GD49"/>
      <c r="GE49"/>
      <c r="GF49"/>
      <c r="GG49"/>
      <c r="GH49"/>
      <c r="GI49"/>
      <c r="GJ49"/>
      <c r="GK49"/>
      <c r="GL49"/>
      <c r="GM49"/>
      <c r="GN49"/>
      <c r="GO49"/>
      <c r="GP49"/>
      <c r="GQ49"/>
      <c r="GR49"/>
      <c r="GS49"/>
      <c r="GT49"/>
      <c r="GU49"/>
      <c r="GV49"/>
      <c r="GW49"/>
      <c r="GX49"/>
      <c r="GY49"/>
      <c r="GZ49"/>
      <c r="HA49"/>
      <c r="HB49"/>
      <c r="HC49"/>
      <c r="HD49"/>
      <c r="HE49"/>
      <c r="HF49"/>
      <c r="HG49"/>
      <c r="HH49"/>
      <c r="HI49"/>
      <c r="HJ49"/>
      <c r="HK49"/>
      <c r="HL49"/>
      <c r="HM49"/>
      <c r="HN49"/>
      <c r="HO49"/>
      <c r="HP49"/>
      <c r="HQ49"/>
      <c r="HR49"/>
      <c r="HS49"/>
      <c r="HT49"/>
      <c r="HU49"/>
      <c r="HV49"/>
      <c r="HW49"/>
      <c r="HX49"/>
      <c r="HY49"/>
      <c r="HZ49"/>
      <c r="IA49"/>
      <c r="IB49"/>
      <c r="IC49"/>
      <c r="ID49"/>
      <c r="IE49"/>
      <c r="IF49"/>
      <c r="IG49"/>
      <c r="IH49"/>
      <c r="II49"/>
      <c r="IJ49"/>
      <c r="IK49"/>
      <c r="IL49"/>
      <c r="IM49"/>
      <c r="IN49"/>
      <c r="IO49"/>
      <c r="IP49"/>
      <c r="IQ49"/>
      <c r="IR49"/>
      <c r="IS49"/>
      <c r="IT49"/>
      <c r="IU49"/>
      <c r="IV49"/>
    </row>
    <row r="50" spans="1:256" s="1" customFormat="1" ht="15.75" thickBot="1" x14ac:dyDescent="0.3">
      <c r="A50" s="36" t="str">
        <f>Données!$H47</f>
        <v>ROUSSEL Jocelyne</v>
      </c>
      <c r="B50" s="349"/>
      <c r="C50" s="350" t="s">
        <v>136</v>
      </c>
      <c r="D50" s="350" t="s">
        <v>10</v>
      </c>
      <c r="E50" s="350" t="s">
        <v>10</v>
      </c>
      <c r="F50" s="350"/>
      <c r="G50" s="349"/>
      <c r="H50" s="349"/>
      <c r="I50" s="350" t="s">
        <v>121</v>
      </c>
      <c r="J50" s="350" t="s">
        <v>121</v>
      </c>
      <c r="K50" s="350" t="s">
        <v>18</v>
      </c>
      <c r="L50" s="350" t="s">
        <v>121</v>
      </c>
      <c r="M50" s="350" t="s">
        <v>121</v>
      </c>
      <c r="N50" s="349"/>
      <c r="O50" s="349"/>
      <c r="P50" s="350" t="s">
        <v>121</v>
      </c>
      <c r="Q50" s="350" t="s">
        <v>121</v>
      </c>
      <c r="R50" s="350" t="s">
        <v>121</v>
      </c>
      <c r="S50" s="350" t="s">
        <v>121</v>
      </c>
      <c r="T50" s="350" t="s">
        <v>121</v>
      </c>
      <c r="U50" s="349"/>
      <c r="V50" s="349"/>
      <c r="W50" s="350" t="s">
        <v>18</v>
      </c>
      <c r="X50" s="350" t="s">
        <v>121</v>
      </c>
      <c r="Y50" s="350" t="s">
        <v>121</v>
      </c>
      <c r="Z50" s="350" t="s">
        <v>121</v>
      </c>
      <c r="AA50" s="350" t="s">
        <v>9</v>
      </c>
      <c r="AB50" s="349"/>
      <c r="AC50" s="349"/>
      <c r="AD50" s="350" t="s">
        <v>121</v>
      </c>
      <c r="AE50" s="350" t="s">
        <v>121</v>
      </c>
      <c r="AF50" s="355" t="s">
        <v>10</v>
      </c>
      <c r="AG50"/>
      <c r="AH50"/>
      <c r="AI50" s="391">
        <v>0.3125</v>
      </c>
      <c r="AJ50" s="372">
        <v>0.33333333333333331</v>
      </c>
      <c r="AK50" s="358"/>
      <c r="AL50" s="379">
        <f ca="1">VLOOKUP($A50,BJanvier!$A$8:$BC$57,35,FALSE)</f>
        <v>0</v>
      </c>
      <c r="AM50" s="380">
        <f ca="1">VLOOKUP($A50,BJanvier!$A$8:$BC$57,36,FALSE)</f>
        <v>0</v>
      </c>
      <c r="AN50" s="381">
        <f ca="1">VLOOKUP($A50,BJanvier!$A$8:$BC$57,37,FALSE)</f>
        <v>0</v>
      </c>
      <c r="AO50" s="358"/>
      <c r="AP50" s="382">
        <f ca="1">VLOOKUP($A50,BJanvier!$A$8:$BC$57,39,FALSE)</f>
        <v>5.7083333333333339</v>
      </c>
      <c r="AQ50" s="383">
        <f ca="1">VLOOKUP($A50,Bilan!$A$8:$BE$57,41,FALSE)</f>
        <v>1.3333333333333335</v>
      </c>
      <c r="AR50" s="395"/>
      <c r="AS50" s="165">
        <v>0.33333333333333331</v>
      </c>
      <c r="AT50" s="347">
        <f>IFERROR(SUM((VLOOKUP(Janvier!A50,Données!$H$6:$J$53,3,TRUE)/12)*1),"")</f>
        <v>0</v>
      </c>
      <c r="AU50"/>
      <c r="AV50"/>
      <c r="AW50"/>
      <c r="AX50"/>
      <c r="AY50"/>
      <c r="AZ50"/>
      <c r="BA50"/>
      <c r="BB50"/>
      <c r="BC50"/>
      <c r="BD50"/>
      <c r="BE50"/>
      <c r="BF50"/>
      <c r="BG50"/>
      <c r="BH50"/>
      <c r="BI50"/>
      <c r="BJ50"/>
      <c r="BK50"/>
      <c r="BL50"/>
      <c r="BM50"/>
      <c r="BN50"/>
      <c r="BO50"/>
      <c r="BP50"/>
      <c r="BQ50"/>
      <c r="BR50"/>
      <c r="BS50"/>
      <c r="BT50"/>
      <c r="BU50"/>
      <c r="BV50"/>
      <c r="BW50"/>
      <c r="BX50"/>
      <c r="BY50"/>
      <c r="BZ50"/>
      <c r="CA50"/>
      <c r="CB50"/>
      <c r="CC50"/>
      <c r="CD50"/>
      <c r="CE50"/>
      <c r="CF50"/>
      <c r="CG50"/>
      <c r="CH50"/>
      <c r="CI50"/>
      <c r="CJ50"/>
      <c r="CK50"/>
      <c r="CL50"/>
      <c r="CM50"/>
      <c r="CN50"/>
      <c r="CO50"/>
      <c r="CP50"/>
      <c r="CQ50"/>
      <c r="CR50"/>
      <c r="CS50"/>
      <c r="CT50"/>
      <c r="CU50"/>
      <c r="CV50"/>
      <c r="CW50"/>
      <c r="CX50"/>
      <c r="CY50"/>
      <c r="CZ50"/>
      <c r="DA50"/>
      <c r="DB50"/>
      <c r="DC50"/>
      <c r="DD50"/>
      <c r="DE50"/>
      <c r="DF50"/>
      <c r="DG50"/>
      <c r="DH50"/>
      <c r="DI50"/>
      <c r="DJ50"/>
      <c r="DK50"/>
      <c r="DL50"/>
      <c r="DM50"/>
      <c r="DN50"/>
      <c r="DO50"/>
      <c r="DP50"/>
      <c r="DQ50"/>
      <c r="DR50"/>
      <c r="DS50"/>
      <c r="DT50"/>
      <c r="DU50"/>
      <c r="DV50"/>
      <c r="DW50"/>
      <c r="DX50"/>
      <c r="DY50"/>
      <c r="DZ50"/>
      <c r="EA50"/>
      <c r="EB50"/>
      <c r="EC50"/>
      <c r="ED50"/>
      <c r="EE50"/>
      <c r="EF50"/>
      <c r="EG50"/>
      <c r="EH50"/>
      <c r="EI50"/>
      <c r="EJ50"/>
      <c r="EK50"/>
      <c r="EL50"/>
      <c r="EM50"/>
      <c r="EN50"/>
      <c r="EO50"/>
      <c r="EP50"/>
      <c r="EQ50"/>
      <c r="ER50"/>
      <c r="ES50"/>
      <c r="ET50"/>
      <c r="EU50"/>
      <c r="EV50"/>
      <c r="EW50"/>
      <c r="EX50"/>
      <c r="EY50"/>
      <c r="EZ50"/>
      <c r="FA50"/>
      <c r="FB50"/>
      <c r="FC50"/>
      <c r="FD50"/>
      <c r="FE50"/>
      <c r="FF50"/>
      <c r="FG50"/>
      <c r="FH50"/>
      <c r="FI50"/>
      <c r="FJ50"/>
      <c r="FK50"/>
      <c r="FL50"/>
      <c r="FM50"/>
      <c r="FN50"/>
      <c r="FO50"/>
      <c r="FP50"/>
      <c r="FQ50"/>
      <c r="FR50"/>
      <c r="FS50"/>
      <c r="FT50"/>
      <c r="FU50"/>
      <c r="FV50"/>
      <c r="FW50"/>
      <c r="FX50"/>
      <c r="FY50"/>
      <c r="FZ50"/>
      <c r="GA50"/>
      <c r="GB50"/>
      <c r="GC50"/>
      <c r="GD50"/>
      <c r="GE50"/>
      <c r="GF50"/>
      <c r="GG50"/>
      <c r="GH50"/>
      <c r="GI50"/>
      <c r="GJ50"/>
      <c r="GK50"/>
      <c r="GL50"/>
      <c r="GM50"/>
      <c r="GN50"/>
      <c r="GO50"/>
      <c r="GP50"/>
      <c r="GQ50"/>
      <c r="GR50"/>
      <c r="GS50"/>
      <c r="GT50"/>
      <c r="GU50"/>
      <c r="GV50"/>
      <c r="GW50"/>
      <c r="GX50"/>
      <c r="GY50"/>
      <c r="GZ50"/>
      <c r="HA50"/>
      <c r="HB50"/>
      <c r="HC50"/>
      <c r="HD50"/>
      <c r="HE50"/>
      <c r="HF50"/>
      <c r="HG50"/>
      <c r="HH50"/>
      <c r="HI50"/>
      <c r="HJ50"/>
      <c r="HK50"/>
      <c r="HL50"/>
      <c r="HM50"/>
      <c r="HN50"/>
      <c r="HO50"/>
      <c r="HP50"/>
      <c r="HQ50"/>
      <c r="HR50"/>
      <c r="HS50"/>
      <c r="HT50"/>
      <c r="HU50"/>
      <c r="HV50"/>
      <c r="HW50"/>
      <c r="HX50"/>
      <c r="HY50"/>
      <c r="HZ50"/>
      <c r="IA50"/>
      <c r="IB50"/>
      <c r="IC50"/>
      <c r="ID50"/>
      <c r="IE50"/>
      <c r="IF50"/>
      <c r="IG50"/>
      <c r="IH50"/>
      <c r="II50"/>
      <c r="IJ50"/>
      <c r="IK50"/>
      <c r="IL50"/>
      <c r="IM50"/>
      <c r="IN50"/>
      <c r="IO50"/>
      <c r="IP50"/>
      <c r="IQ50"/>
      <c r="IR50"/>
      <c r="IS50"/>
      <c r="IT50"/>
      <c r="IU50"/>
      <c r="IV50"/>
    </row>
    <row r="51" spans="1:256" s="1" customFormat="1" ht="15.75" hidden="1" customHeight="1" x14ac:dyDescent="0.25">
      <c r="A51" s="36">
        <f>Données!$H48</f>
        <v>0</v>
      </c>
      <c r="B51" s="349"/>
      <c r="C51" s="350"/>
      <c r="D51" s="350"/>
      <c r="E51" s="350"/>
      <c r="F51" s="350"/>
      <c r="G51" s="349"/>
      <c r="H51" s="349"/>
      <c r="I51" s="350"/>
      <c r="J51" s="350"/>
      <c r="K51" s="350"/>
      <c r="L51" s="350"/>
      <c r="M51" s="350"/>
      <c r="N51" s="349"/>
      <c r="O51" s="349"/>
      <c r="P51" s="350"/>
      <c r="Q51" s="350"/>
      <c r="R51" s="350"/>
      <c r="S51" s="350"/>
      <c r="T51" s="350"/>
      <c r="U51" s="349"/>
      <c r="V51" s="349"/>
      <c r="W51" s="350"/>
      <c r="X51" s="350"/>
      <c r="Y51" s="350"/>
      <c r="Z51" s="350"/>
      <c r="AA51" s="350"/>
      <c r="AB51" s="349"/>
      <c r="AC51" s="349"/>
      <c r="AD51" s="350"/>
      <c r="AE51" s="350"/>
      <c r="AF51" s="355"/>
      <c r="AG51"/>
      <c r="AH51"/>
      <c r="AI51" s="392"/>
      <c r="AJ51" s="378"/>
      <c r="AK51" s="358"/>
      <c r="AL51" s="379">
        <f ca="1">VLOOKUP($A51,BJanvier!$A$8:$BC$57,35,FALSE)</f>
        <v>0</v>
      </c>
      <c r="AM51" s="380">
        <f ca="1">VLOOKUP($A51,BJanvier!$A$8:$BC$57,36,FALSE)</f>
        <v>0</v>
      </c>
      <c r="AN51" s="381">
        <f ca="1">VLOOKUP($A51,BJanvier!$A$8:$BC$57,37,FALSE)</f>
        <v>0</v>
      </c>
      <c r="AO51" s="358"/>
      <c r="AP51" s="382">
        <f ca="1">VLOOKUP($A51,BJanvier!$A$8:$BC$57,39,FALSE)</f>
        <v>0</v>
      </c>
      <c r="AQ51" s="383">
        <f ca="1">VLOOKUP($A51,Bilan!$A$8:$BE$57,41,FALSE)</f>
        <v>1614</v>
      </c>
      <c r="AR51" s="395"/>
      <c r="AS51" s="166"/>
      <c r="AT51" s="347" t="str">
        <f>IFERROR(SUM((VLOOKUP(Janvier!A51,Données!$H$6:$J$53,3,TRUE)/12)*1),"")</f>
        <v/>
      </c>
      <c r="AU51"/>
      <c r="AV51"/>
      <c r="AW51"/>
      <c r="AX51"/>
      <c r="AY51"/>
      <c r="AZ51"/>
      <c r="BA51"/>
      <c r="BB51"/>
      <c r="BC51"/>
      <c r="BD51"/>
      <c r="BE51"/>
      <c r="BF51"/>
      <c r="BG51"/>
      <c r="BH51"/>
      <c r="BI51"/>
      <c r="BJ51"/>
      <c r="BK51"/>
      <c r="BL51"/>
      <c r="BM51"/>
      <c r="BN51"/>
      <c r="BO51"/>
      <c r="BP51"/>
      <c r="BQ51"/>
      <c r="BR51"/>
      <c r="BS51"/>
      <c r="BT51"/>
      <c r="BU51"/>
      <c r="BV51"/>
      <c r="BW51"/>
      <c r="BX51"/>
      <c r="BY51"/>
      <c r="BZ51"/>
      <c r="CA51"/>
      <c r="CB51"/>
      <c r="CC51"/>
      <c r="CD51"/>
      <c r="CE51"/>
      <c r="CF51"/>
      <c r="CG51"/>
      <c r="CH51"/>
      <c r="CI51"/>
      <c r="CJ51"/>
      <c r="CK51"/>
      <c r="CL51"/>
      <c r="CM51"/>
      <c r="CN51"/>
      <c r="CO51"/>
      <c r="CP51"/>
      <c r="CQ51"/>
      <c r="CR51"/>
      <c r="CS51"/>
      <c r="CT51"/>
      <c r="CU51"/>
      <c r="CV51"/>
      <c r="CW51"/>
      <c r="CX51"/>
      <c r="CY51"/>
      <c r="CZ51"/>
      <c r="DA51"/>
      <c r="DB51"/>
      <c r="DC51"/>
      <c r="DD51"/>
      <c r="DE51"/>
      <c r="DF51"/>
      <c r="DG51"/>
      <c r="DH51"/>
      <c r="DI51"/>
      <c r="DJ51"/>
      <c r="DK51"/>
      <c r="DL51"/>
      <c r="DM51"/>
      <c r="DN51"/>
      <c r="DO51"/>
      <c r="DP51"/>
      <c r="DQ51"/>
      <c r="DR51"/>
      <c r="DS51"/>
      <c r="DT51"/>
      <c r="DU51"/>
      <c r="DV51"/>
      <c r="DW51"/>
      <c r="DX51"/>
      <c r="DY51"/>
      <c r="DZ51"/>
      <c r="EA51"/>
      <c r="EB51"/>
      <c r="EC51"/>
      <c r="ED51"/>
      <c r="EE51"/>
      <c r="EF51"/>
      <c r="EG51"/>
      <c r="EH51"/>
      <c r="EI51"/>
      <c r="EJ51"/>
      <c r="EK51"/>
      <c r="EL51"/>
      <c r="EM51"/>
      <c r="EN51"/>
      <c r="EO51"/>
      <c r="EP51"/>
      <c r="EQ51"/>
      <c r="ER51"/>
      <c r="ES51"/>
      <c r="ET51"/>
      <c r="EU51"/>
      <c r="EV51"/>
      <c r="EW51"/>
      <c r="EX51"/>
      <c r="EY51"/>
      <c r="EZ51"/>
      <c r="FA51"/>
      <c r="FB51"/>
      <c r="FC51"/>
      <c r="FD51"/>
      <c r="FE51"/>
      <c r="FF51"/>
      <c r="FG51"/>
      <c r="FH51"/>
      <c r="FI51"/>
      <c r="FJ51"/>
      <c r="FK51"/>
      <c r="FL51"/>
      <c r="FM51"/>
      <c r="FN51"/>
      <c r="FO51"/>
      <c r="FP51"/>
      <c r="FQ51"/>
      <c r="FR51"/>
      <c r="FS51"/>
      <c r="FT51"/>
      <c r="FU51"/>
      <c r="FV51"/>
      <c r="FW51"/>
      <c r="FX51"/>
      <c r="FY51"/>
      <c r="FZ51"/>
      <c r="GA51"/>
      <c r="GB51"/>
      <c r="GC51"/>
      <c r="GD51"/>
      <c r="GE51"/>
      <c r="GF51"/>
      <c r="GG51"/>
      <c r="GH51"/>
      <c r="GI51"/>
      <c r="GJ51"/>
      <c r="GK51"/>
      <c r="GL51"/>
      <c r="GM51"/>
      <c r="GN51"/>
      <c r="GO51"/>
      <c r="GP51"/>
      <c r="GQ51"/>
      <c r="GR51"/>
      <c r="GS51"/>
      <c r="GT51"/>
      <c r="GU51"/>
      <c r="GV51"/>
      <c r="GW51"/>
      <c r="GX51"/>
      <c r="GY51"/>
      <c r="GZ51"/>
      <c r="HA51"/>
      <c r="HB51"/>
      <c r="HC51"/>
      <c r="HD51"/>
      <c r="HE51"/>
      <c r="HF51"/>
      <c r="HG51"/>
      <c r="HH51"/>
      <c r="HI51"/>
      <c r="HJ51"/>
      <c r="HK51"/>
      <c r="HL51"/>
      <c r="HM51"/>
      <c r="HN51"/>
      <c r="HO51"/>
      <c r="HP51"/>
      <c r="HQ51"/>
      <c r="HR51"/>
      <c r="HS51"/>
      <c r="HT51"/>
      <c r="HU51"/>
      <c r="HV51"/>
      <c r="HW51"/>
      <c r="HX51"/>
      <c r="HY51"/>
      <c r="HZ51"/>
      <c r="IA51"/>
      <c r="IB51"/>
      <c r="IC51"/>
      <c r="ID51"/>
      <c r="IE51"/>
      <c r="IF51"/>
      <c r="IG51"/>
      <c r="IH51"/>
      <c r="II51"/>
      <c r="IJ51"/>
      <c r="IK51"/>
      <c r="IL51"/>
      <c r="IM51"/>
      <c r="IN51"/>
      <c r="IO51"/>
      <c r="IP51"/>
      <c r="IQ51"/>
      <c r="IR51"/>
      <c r="IS51"/>
      <c r="IT51"/>
      <c r="IU51"/>
      <c r="IV51"/>
    </row>
    <row r="52" spans="1:256" s="1" customFormat="1" ht="15.75" hidden="1" customHeight="1" x14ac:dyDescent="0.25">
      <c r="A52" s="36">
        <f>Données!$H49</f>
        <v>0</v>
      </c>
      <c r="B52" s="349"/>
      <c r="C52" s="350"/>
      <c r="D52" s="350"/>
      <c r="E52" s="350"/>
      <c r="F52" s="350"/>
      <c r="G52" s="349"/>
      <c r="H52" s="349"/>
      <c r="I52" s="350"/>
      <c r="J52" s="350"/>
      <c r="K52" s="350"/>
      <c r="L52" s="350"/>
      <c r="M52" s="350"/>
      <c r="N52" s="349"/>
      <c r="O52" s="349"/>
      <c r="P52" s="350"/>
      <c r="Q52" s="350"/>
      <c r="R52" s="350"/>
      <c r="S52" s="350"/>
      <c r="T52" s="350"/>
      <c r="U52" s="349"/>
      <c r="V52" s="349"/>
      <c r="W52" s="350"/>
      <c r="X52" s="350"/>
      <c r="Y52" s="350"/>
      <c r="Z52" s="350"/>
      <c r="AA52" s="350"/>
      <c r="AB52" s="349"/>
      <c r="AC52" s="349"/>
      <c r="AD52" s="350"/>
      <c r="AE52" s="350"/>
      <c r="AF52" s="355"/>
      <c r="AG52"/>
      <c r="AH52"/>
      <c r="AI52" s="392"/>
      <c r="AJ52" s="378"/>
      <c r="AK52" s="358"/>
      <c r="AL52" s="379">
        <f ca="1">VLOOKUP($A52,BJanvier!$A$8:$BC$57,35,FALSE)</f>
        <v>0</v>
      </c>
      <c r="AM52" s="380">
        <f ca="1">VLOOKUP($A52,BJanvier!$A$8:$BC$57,36,FALSE)</f>
        <v>0</v>
      </c>
      <c r="AN52" s="381">
        <f ca="1">VLOOKUP($A52,BJanvier!$A$8:$BC$57,37,FALSE)</f>
        <v>0</v>
      </c>
      <c r="AO52" s="358"/>
      <c r="AP52" s="382">
        <f ca="1">VLOOKUP($A52,BJanvier!$A$8:$BC$57,39,FALSE)</f>
        <v>0</v>
      </c>
      <c r="AQ52" s="383">
        <f ca="1">VLOOKUP($A52,Bilan!$A$8:$BE$57,41,FALSE)</f>
        <v>1614</v>
      </c>
      <c r="AR52" s="395"/>
      <c r="AS52" s="166"/>
      <c r="AT52" s="347" t="str">
        <f>IFERROR(SUM((VLOOKUP(Janvier!A52,Données!$H$6:$J$53,3,TRUE)/12)*1),"")</f>
        <v/>
      </c>
      <c r="AU52"/>
      <c r="AV52"/>
      <c r="AW52"/>
      <c r="AX52"/>
      <c r="AY52"/>
      <c r="AZ52"/>
      <c r="BA52"/>
      <c r="BB52"/>
      <c r="BC52"/>
      <c r="BD52"/>
      <c r="BE52"/>
      <c r="BF52"/>
      <c r="BG52"/>
      <c r="BH52"/>
      <c r="BI52"/>
      <c r="BJ52"/>
      <c r="BK52"/>
      <c r="BL52"/>
      <c r="BM52"/>
      <c r="BN52"/>
      <c r="BO52"/>
      <c r="BP52"/>
      <c r="BQ52"/>
      <c r="BR52"/>
      <c r="BS52"/>
      <c r="BT52"/>
      <c r="BU52"/>
      <c r="BV52"/>
      <c r="BW52"/>
      <c r="BX52"/>
      <c r="BY52"/>
      <c r="BZ52"/>
      <c r="CA52"/>
      <c r="CB52"/>
      <c r="CC52"/>
      <c r="CD52"/>
      <c r="CE52"/>
      <c r="CF52"/>
      <c r="CG52"/>
      <c r="CH52"/>
      <c r="CI52"/>
      <c r="CJ52"/>
      <c r="CK52"/>
      <c r="CL52"/>
      <c r="CM52"/>
      <c r="CN52"/>
      <c r="CO52"/>
      <c r="CP52"/>
      <c r="CQ52"/>
      <c r="CR52"/>
      <c r="CS52"/>
      <c r="CT52"/>
      <c r="CU52"/>
      <c r="CV52"/>
      <c r="CW52"/>
      <c r="CX52"/>
      <c r="CY52"/>
      <c r="CZ52"/>
      <c r="DA52"/>
      <c r="DB52"/>
      <c r="DC52"/>
      <c r="DD52"/>
      <c r="DE52"/>
      <c r="DF52"/>
      <c r="DG52"/>
      <c r="DH52"/>
      <c r="DI52"/>
      <c r="DJ52"/>
      <c r="DK52"/>
      <c r="DL52"/>
      <c r="DM52"/>
      <c r="DN52"/>
      <c r="DO52"/>
      <c r="DP52"/>
      <c r="DQ52"/>
      <c r="DR52"/>
      <c r="DS52"/>
      <c r="DT52"/>
      <c r="DU52"/>
      <c r="DV52"/>
      <c r="DW52"/>
      <c r="DX52"/>
      <c r="DY52"/>
      <c r="DZ52"/>
      <c r="EA52"/>
      <c r="EB52"/>
      <c r="EC52"/>
      <c r="ED52"/>
      <c r="EE52"/>
      <c r="EF52"/>
      <c r="EG52"/>
      <c r="EH52"/>
      <c r="EI52"/>
      <c r="EJ52"/>
      <c r="EK52"/>
      <c r="EL52"/>
      <c r="EM52"/>
      <c r="EN52"/>
      <c r="EO52"/>
      <c r="EP52"/>
      <c r="EQ52"/>
      <c r="ER52"/>
      <c r="ES52"/>
      <c r="ET52"/>
      <c r="EU52"/>
      <c r="EV52"/>
      <c r="EW52"/>
      <c r="EX52"/>
      <c r="EY52"/>
      <c r="EZ52"/>
      <c r="FA52"/>
      <c r="FB52"/>
      <c r="FC52"/>
      <c r="FD52"/>
      <c r="FE52"/>
      <c r="FF52"/>
      <c r="FG52"/>
      <c r="FH52"/>
      <c r="FI52"/>
      <c r="FJ52"/>
      <c r="FK52"/>
      <c r="FL52"/>
      <c r="FM52"/>
      <c r="FN52"/>
      <c r="FO52"/>
      <c r="FP52"/>
      <c r="FQ52"/>
      <c r="FR52"/>
      <c r="FS52"/>
      <c r="FT52"/>
      <c r="FU52"/>
      <c r="FV52"/>
      <c r="FW52"/>
      <c r="FX52"/>
      <c r="FY52"/>
      <c r="FZ52"/>
      <c r="GA52"/>
      <c r="GB52"/>
      <c r="GC52"/>
      <c r="GD52"/>
      <c r="GE52"/>
      <c r="GF52"/>
      <c r="GG52"/>
      <c r="GH52"/>
      <c r="GI52"/>
      <c r="GJ52"/>
      <c r="GK52"/>
      <c r="GL52"/>
      <c r="GM52"/>
      <c r="GN52"/>
      <c r="GO52"/>
      <c r="GP52"/>
      <c r="GQ52"/>
      <c r="GR52"/>
      <c r="GS52"/>
      <c r="GT52"/>
      <c r="GU52"/>
      <c r="GV52"/>
      <c r="GW52"/>
      <c r="GX52"/>
      <c r="GY52"/>
      <c r="GZ52"/>
      <c r="HA52"/>
      <c r="HB52"/>
      <c r="HC52"/>
      <c r="HD52"/>
      <c r="HE52"/>
      <c r="HF52"/>
      <c r="HG52"/>
      <c r="HH52"/>
      <c r="HI52"/>
      <c r="HJ52"/>
      <c r="HK52"/>
      <c r="HL52"/>
      <c r="HM52"/>
      <c r="HN52"/>
      <c r="HO52"/>
      <c r="HP52"/>
      <c r="HQ52"/>
      <c r="HR52"/>
      <c r="HS52"/>
      <c r="HT52"/>
      <c r="HU52"/>
      <c r="HV52"/>
      <c r="HW52"/>
      <c r="HX52"/>
      <c r="HY52"/>
      <c r="HZ52"/>
      <c r="IA52"/>
      <c r="IB52"/>
      <c r="IC52"/>
      <c r="ID52"/>
      <c r="IE52"/>
      <c r="IF52"/>
      <c r="IG52"/>
      <c r="IH52"/>
      <c r="II52"/>
      <c r="IJ52"/>
      <c r="IK52"/>
      <c r="IL52"/>
      <c r="IM52"/>
      <c r="IN52"/>
      <c r="IO52"/>
      <c r="IP52"/>
      <c r="IQ52"/>
      <c r="IR52"/>
      <c r="IS52"/>
      <c r="IT52"/>
      <c r="IU52"/>
      <c r="IV52"/>
    </row>
    <row r="53" spans="1:256" s="1" customFormat="1" ht="15.75" hidden="1" customHeight="1" x14ac:dyDescent="0.25">
      <c r="A53" s="36">
        <f>Données!$H50</f>
        <v>0</v>
      </c>
      <c r="B53" s="349"/>
      <c r="C53" s="350"/>
      <c r="D53" s="350"/>
      <c r="E53" s="350"/>
      <c r="F53" s="350"/>
      <c r="G53" s="349"/>
      <c r="H53" s="349"/>
      <c r="I53" s="350"/>
      <c r="J53" s="350"/>
      <c r="K53" s="350"/>
      <c r="L53" s="350"/>
      <c r="M53" s="350"/>
      <c r="N53" s="349"/>
      <c r="O53" s="349"/>
      <c r="P53" s="350"/>
      <c r="Q53" s="350"/>
      <c r="R53" s="350"/>
      <c r="S53" s="350"/>
      <c r="T53" s="350"/>
      <c r="U53" s="349"/>
      <c r="V53" s="349"/>
      <c r="W53" s="350"/>
      <c r="X53" s="350"/>
      <c r="Y53" s="350"/>
      <c r="Z53" s="350"/>
      <c r="AA53" s="350"/>
      <c r="AB53" s="349"/>
      <c r="AC53" s="349"/>
      <c r="AD53" s="350"/>
      <c r="AE53" s="350"/>
      <c r="AF53" s="355"/>
      <c r="AG53"/>
      <c r="AH53"/>
      <c r="AI53" s="392"/>
      <c r="AJ53" s="378"/>
      <c r="AK53" s="358"/>
      <c r="AL53" s="379">
        <f ca="1">VLOOKUP($A53,BJanvier!$A$8:$BC$57,35,FALSE)</f>
        <v>0</v>
      </c>
      <c r="AM53" s="380">
        <f ca="1">VLOOKUP($A53,BJanvier!$A$8:$BC$57,36,FALSE)</f>
        <v>0</v>
      </c>
      <c r="AN53" s="381">
        <f ca="1">VLOOKUP($A53,BJanvier!$A$8:$BC$57,37,FALSE)</f>
        <v>0</v>
      </c>
      <c r="AO53" s="358"/>
      <c r="AP53" s="382">
        <f ca="1">VLOOKUP($A53,BJanvier!$A$8:$BC$57,39,FALSE)</f>
        <v>0</v>
      </c>
      <c r="AQ53" s="383">
        <f ca="1">VLOOKUP($A53,Bilan!$A$8:$BE$57,41,FALSE)</f>
        <v>1614</v>
      </c>
      <c r="AR53" s="395"/>
      <c r="AS53" s="166"/>
      <c r="AT53" s="347" t="str">
        <f>IFERROR(SUM((VLOOKUP(Janvier!A53,Données!$H$6:$J$53,3,TRUE)/12)*1),"")</f>
        <v/>
      </c>
      <c r="AU53"/>
      <c r="AV53"/>
      <c r="AW53"/>
      <c r="AX53"/>
      <c r="AY53"/>
      <c r="AZ53"/>
      <c r="BA53"/>
      <c r="BB53"/>
      <c r="BC53"/>
      <c r="BD53"/>
      <c r="BE53"/>
      <c r="BF53"/>
      <c r="BG53"/>
      <c r="BH53"/>
      <c r="BI53"/>
      <c r="BJ53"/>
      <c r="BK53"/>
      <c r="BL53"/>
      <c r="BM53"/>
      <c r="BN53"/>
      <c r="BO53"/>
      <c r="BP53"/>
      <c r="BQ53"/>
      <c r="BR53"/>
      <c r="BS53"/>
      <c r="BT53"/>
      <c r="BU53"/>
      <c r="BV53"/>
      <c r="BW53"/>
      <c r="BX53"/>
      <c r="BY53"/>
      <c r="BZ53"/>
      <c r="CA53"/>
      <c r="CB53"/>
      <c r="CC53"/>
      <c r="CD53"/>
      <c r="CE53"/>
      <c r="CF53"/>
      <c r="CG53"/>
      <c r="CH53"/>
      <c r="CI53"/>
      <c r="CJ53"/>
      <c r="CK53"/>
      <c r="CL53"/>
      <c r="CM53"/>
      <c r="CN53"/>
      <c r="CO53"/>
      <c r="CP53"/>
      <c r="CQ53"/>
      <c r="CR53"/>
      <c r="CS53"/>
      <c r="CT53"/>
      <c r="CU53"/>
      <c r="CV53"/>
      <c r="CW53"/>
      <c r="CX53"/>
      <c r="CY53"/>
      <c r="CZ53"/>
      <c r="DA53"/>
      <c r="DB53"/>
      <c r="DC53"/>
      <c r="DD53"/>
      <c r="DE53"/>
      <c r="DF53"/>
      <c r="DG53"/>
      <c r="DH53"/>
      <c r="DI53"/>
      <c r="DJ53"/>
      <c r="DK53"/>
      <c r="DL53"/>
      <c r="DM53"/>
      <c r="DN53"/>
      <c r="DO53"/>
      <c r="DP53"/>
      <c r="DQ53"/>
      <c r="DR53"/>
      <c r="DS53"/>
      <c r="DT53"/>
      <c r="DU53"/>
      <c r="DV53"/>
      <c r="DW53"/>
      <c r="DX53"/>
      <c r="DY53"/>
      <c r="DZ53"/>
      <c r="EA53"/>
      <c r="EB53"/>
      <c r="EC53"/>
      <c r="ED53"/>
      <c r="EE53"/>
      <c r="EF53"/>
      <c r="EG53"/>
      <c r="EH53"/>
      <c r="EI53"/>
      <c r="EJ53"/>
      <c r="EK53"/>
      <c r="EL53"/>
      <c r="EM53"/>
      <c r="EN53"/>
      <c r="EO53"/>
      <c r="EP53"/>
      <c r="EQ53"/>
      <c r="ER53"/>
      <c r="ES53"/>
      <c r="ET53"/>
      <c r="EU53"/>
      <c r="EV53"/>
      <c r="EW53"/>
      <c r="EX53"/>
      <c r="EY53"/>
      <c r="EZ53"/>
      <c r="FA53"/>
      <c r="FB53"/>
      <c r="FC53"/>
      <c r="FD53"/>
      <c r="FE53"/>
      <c r="FF53"/>
      <c r="FG53"/>
      <c r="FH53"/>
      <c r="FI53"/>
      <c r="FJ53"/>
      <c r="FK53"/>
      <c r="FL53"/>
      <c r="FM53"/>
      <c r="FN53"/>
      <c r="FO53"/>
      <c r="FP53"/>
      <c r="FQ53"/>
      <c r="FR53"/>
      <c r="FS53"/>
      <c r="FT53"/>
      <c r="FU53"/>
      <c r="FV53"/>
      <c r="FW53"/>
      <c r="FX53"/>
      <c r="FY53"/>
      <c r="FZ53"/>
      <c r="GA53"/>
      <c r="GB53"/>
      <c r="GC53"/>
      <c r="GD53"/>
      <c r="GE53"/>
      <c r="GF53"/>
      <c r="GG53"/>
      <c r="GH53"/>
      <c r="GI53"/>
      <c r="GJ53"/>
      <c r="GK53"/>
      <c r="GL53"/>
      <c r="GM53"/>
      <c r="GN53"/>
      <c r="GO53"/>
      <c r="GP53"/>
      <c r="GQ53"/>
      <c r="GR53"/>
      <c r="GS53"/>
      <c r="GT53"/>
      <c r="GU53"/>
      <c r="GV53"/>
      <c r="GW53"/>
      <c r="GX53"/>
      <c r="GY53"/>
      <c r="GZ53"/>
      <c r="HA53"/>
      <c r="HB53"/>
      <c r="HC53"/>
      <c r="HD53"/>
      <c r="HE53"/>
      <c r="HF53"/>
      <c r="HG53"/>
      <c r="HH53"/>
      <c r="HI53"/>
      <c r="HJ53"/>
      <c r="HK53"/>
      <c r="HL53"/>
      <c r="HM53"/>
      <c r="HN53"/>
      <c r="HO53"/>
      <c r="HP53"/>
      <c r="HQ53"/>
      <c r="HR53"/>
      <c r="HS53"/>
      <c r="HT53"/>
      <c r="HU53"/>
      <c r="HV53"/>
      <c r="HW53"/>
      <c r="HX53"/>
      <c r="HY53"/>
      <c r="HZ53"/>
      <c r="IA53"/>
      <c r="IB53"/>
      <c r="IC53"/>
      <c r="ID53"/>
      <c r="IE53"/>
      <c r="IF53"/>
      <c r="IG53"/>
      <c r="IH53"/>
      <c r="II53"/>
      <c r="IJ53"/>
      <c r="IK53"/>
      <c r="IL53"/>
      <c r="IM53"/>
      <c r="IN53"/>
      <c r="IO53"/>
      <c r="IP53"/>
      <c r="IQ53"/>
      <c r="IR53"/>
      <c r="IS53"/>
      <c r="IT53"/>
      <c r="IU53"/>
      <c r="IV53"/>
    </row>
    <row r="54" spans="1:256" s="1" customFormat="1" ht="15.75" hidden="1" customHeight="1" thickBot="1" x14ac:dyDescent="0.3">
      <c r="A54" s="36">
        <f>Données!$H51</f>
        <v>0</v>
      </c>
      <c r="B54" s="349"/>
      <c r="C54" s="350"/>
      <c r="D54" s="350"/>
      <c r="E54" s="350"/>
      <c r="F54" s="350"/>
      <c r="G54" s="349"/>
      <c r="H54" s="349"/>
      <c r="I54" s="350"/>
      <c r="J54" s="350"/>
      <c r="K54" s="350"/>
      <c r="L54" s="350"/>
      <c r="M54" s="350"/>
      <c r="N54" s="349"/>
      <c r="O54" s="349"/>
      <c r="P54" s="350"/>
      <c r="Q54" s="350"/>
      <c r="R54" s="350"/>
      <c r="S54" s="350"/>
      <c r="T54" s="350"/>
      <c r="U54" s="349"/>
      <c r="V54" s="349"/>
      <c r="W54" s="350"/>
      <c r="X54" s="350"/>
      <c r="Y54" s="350"/>
      <c r="Z54" s="350"/>
      <c r="AA54" s="350"/>
      <c r="AB54" s="349"/>
      <c r="AC54" s="349"/>
      <c r="AD54" s="350"/>
      <c r="AE54" s="350"/>
      <c r="AF54" s="355"/>
      <c r="AG54"/>
      <c r="AH54"/>
      <c r="AI54" s="393"/>
      <c r="AJ54" s="384"/>
      <c r="AK54" s="358"/>
      <c r="AL54" s="379">
        <f ca="1">VLOOKUP($A54,BJanvier!$A$8:$BC$57,35,FALSE)</f>
        <v>0</v>
      </c>
      <c r="AM54" s="380">
        <f ca="1">VLOOKUP($A54,BJanvier!$A$8:$BC$57,36,FALSE)</f>
        <v>0</v>
      </c>
      <c r="AN54" s="381">
        <f ca="1">VLOOKUP($A54,BJanvier!$A$8:$BC$57,37,FALSE)</f>
        <v>0</v>
      </c>
      <c r="AO54" s="358"/>
      <c r="AP54" s="382">
        <f ca="1">VLOOKUP($A54,BJanvier!$A$8:$BC$57,39,FALSE)</f>
        <v>0</v>
      </c>
      <c r="AQ54" s="383">
        <f ca="1">VLOOKUP($A54,Bilan!$A$8:$BE$57,41,FALSE)</f>
        <v>1614</v>
      </c>
      <c r="AR54" s="395"/>
      <c r="AS54" s="166"/>
      <c r="AT54" s="347" t="str">
        <f>IFERROR(SUM((VLOOKUP(Janvier!A54,Données!$H$6:$J$53,3,TRUE)/12)*1),"")</f>
        <v/>
      </c>
      <c r="AU54"/>
      <c r="AV54"/>
      <c r="AW54"/>
      <c r="AX54"/>
      <c r="AY54"/>
      <c r="AZ54"/>
      <c r="BA54"/>
      <c r="BB54"/>
      <c r="BC54"/>
      <c r="BD54"/>
      <c r="BE54"/>
      <c r="BF54"/>
      <c r="BG54"/>
      <c r="BH54"/>
      <c r="BI54"/>
      <c r="BJ54"/>
      <c r="BK54"/>
      <c r="BL54"/>
      <c r="BM54"/>
      <c r="BN54"/>
      <c r="BO54"/>
      <c r="BP54"/>
      <c r="BQ54"/>
      <c r="BR54"/>
      <c r="BS54"/>
      <c r="BT54"/>
      <c r="BU54"/>
      <c r="BV54"/>
      <c r="BW54"/>
      <c r="BX54"/>
      <c r="BY54"/>
      <c r="BZ54"/>
      <c r="CA54"/>
      <c r="CB54"/>
      <c r="CC54"/>
      <c r="CD54"/>
      <c r="CE54"/>
      <c r="CF54"/>
      <c r="CG54"/>
      <c r="CH54"/>
      <c r="CI54"/>
      <c r="CJ54"/>
      <c r="CK54"/>
      <c r="CL54"/>
      <c r="CM54"/>
      <c r="CN54"/>
      <c r="CO54"/>
      <c r="CP54"/>
      <c r="CQ54"/>
      <c r="CR54"/>
      <c r="CS54"/>
      <c r="CT54"/>
      <c r="CU54"/>
      <c r="CV54"/>
      <c r="CW54"/>
      <c r="CX54"/>
      <c r="CY54"/>
      <c r="CZ54"/>
      <c r="DA54"/>
      <c r="DB54"/>
      <c r="DC54"/>
      <c r="DD54"/>
      <c r="DE54"/>
      <c r="DF54"/>
      <c r="DG54"/>
      <c r="DH54"/>
      <c r="DI54"/>
      <c r="DJ54"/>
      <c r="DK54"/>
      <c r="DL54"/>
      <c r="DM54"/>
      <c r="DN54"/>
      <c r="DO54"/>
      <c r="DP54"/>
      <c r="DQ54"/>
      <c r="DR54"/>
      <c r="DS54"/>
      <c r="DT54"/>
      <c r="DU54"/>
      <c r="DV54"/>
      <c r="DW54"/>
      <c r="DX54"/>
      <c r="DY54"/>
      <c r="DZ54"/>
      <c r="EA54"/>
      <c r="EB54"/>
      <c r="EC54"/>
      <c r="ED54"/>
      <c r="EE54"/>
      <c r="EF54"/>
      <c r="EG54"/>
      <c r="EH54"/>
      <c r="EI54"/>
      <c r="EJ54"/>
      <c r="EK54"/>
      <c r="EL54"/>
      <c r="EM54"/>
      <c r="EN54"/>
      <c r="EO54"/>
      <c r="EP54"/>
      <c r="EQ54"/>
      <c r="ER54"/>
      <c r="ES54"/>
      <c r="ET54"/>
      <c r="EU54"/>
      <c r="EV54"/>
      <c r="EW54"/>
      <c r="EX54"/>
      <c r="EY54"/>
      <c r="EZ54"/>
      <c r="FA54"/>
      <c r="FB54"/>
      <c r="FC54"/>
      <c r="FD54"/>
      <c r="FE54"/>
      <c r="FF54"/>
      <c r="FG54"/>
      <c r="FH54"/>
      <c r="FI54"/>
      <c r="FJ54"/>
      <c r="FK54"/>
      <c r="FL54"/>
      <c r="FM54"/>
      <c r="FN54"/>
      <c r="FO54"/>
      <c r="FP54"/>
      <c r="FQ54"/>
      <c r="FR54"/>
      <c r="FS54"/>
      <c r="FT54"/>
      <c r="FU54"/>
      <c r="FV54"/>
      <c r="FW54"/>
      <c r="FX54"/>
      <c r="FY54"/>
      <c r="FZ54"/>
      <c r="GA54"/>
      <c r="GB54"/>
      <c r="GC54"/>
      <c r="GD54"/>
      <c r="GE54"/>
      <c r="GF54"/>
      <c r="GG54"/>
      <c r="GH54"/>
      <c r="GI54"/>
      <c r="GJ54"/>
      <c r="GK54"/>
      <c r="GL54"/>
      <c r="GM54"/>
      <c r="GN54"/>
      <c r="GO54"/>
      <c r="GP54"/>
      <c r="GQ54"/>
      <c r="GR54"/>
      <c r="GS54"/>
      <c r="GT54"/>
      <c r="GU54"/>
      <c r="GV54"/>
      <c r="GW54"/>
      <c r="GX54"/>
      <c r="GY54"/>
      <c r="GZ54"/>
      <c r="HA54"/>
      <c r="HB54"/>
      <c r="HC54"/>
      <c r="HD54"/>
      <c r="HE54"/>
      <c r="HF54"/>
      <c r="HG54"/>
      <c r="HH54"/>
      <c r="HI54"/>
      <c r="HJ54"/>
      <c r="HK54"/>
      <c r="HL54"/>
      <c r="HM54"/>
      <c r="HN54"/>
      <c r="HO54"/>
      <c r="HP54"/>
      <c r="HQ54"/>
      <c r="HR54"/>
      <c r="HS54"/>
      <c r="HT54"/>
      <c r="HU54"/>
      <c r="HV54"/>
      <c r="HW54"/>
      <c r="HX54"/>
      <c r="HY54"/>
      <c r="HZ54"/>
      <c r="IA54"/>
      <c r="IB54"/>
      <c r="IC54"/>
      <c r="ID54"/>
      <c r="IE54"/>
      <c r="IF54"/>
      <c r="IG54"/>
      <c r="IH54"/>
      <c r="II54"/>
      <c r="IJ54"/>
      <c r="IK54"/>
      <c r="IL54"/>
      <c r="IM54"/>
      <c r="IN54"/>
      <c r="IO54"/>
      <c r="IP54"/>
      <c r="IQ54"/>
      <c r="IR54"/>
      <c r="IS54"/>
      <c r="IT54"/>
      <c r="IU54"/>
      <c r="IV54"/>
    </row>
    <row r="55" spans="1:256" s="1" customFormat="1" ht="15.75" thickBot="1" x14ac:dyDescent="0.3">
      <c r="A55" s="344" t="str">
        <f>Données!$H52</f>
        <v>Chef de service</v>
      </c>
      <c r="B55" s="344"/>
      <c r="C55" s="344"/>
      <c r="D55" s="344"/>
      <c r="E55" s="344"/>
      <c r="F55" s="344"/>
      <c r="G55" s="344"/>
      <c r="H55" s="344"/>
      <c r="I55" s="344"/>
      <c r="J55" s="344"/>
      <c r="K55" s="344"/>
      <c r="L55" s="344"/>
      <c r="M55" s="344"/>
      <c r="N55" s="344"/>
      <c r="O55" s="344"/>
      <c r="P55" s="344"/>
      <c r="Q55" s="344"/>
      <c r="R55" s="344"/>
      <c r="S55" s="344"/>
      <c r="T55" s="344"/>
      <c r="U55" s="344"/>
      <c r="V55" s="344"/>
      <c r="W55" s="344"/>
      <c r="X55" s="344"/>
      <c r="Y55" s="344"/>
      <c r="Z55" s="344"/>
      <c r="AA55" s="344"/>
      <c r="AB55" s="344"/>
      <c r="AC55" s="344"/>
      <c r="AD55" s="344"/>
      <c r="AE55" s="344"/>
      <c r="AF55" s="354"/>
      <c r="AG55"/>
      <c r="AH55"/>
      <c r="AI55" s="371"/>
      <c r="AJ55" s="371"/>
      <c r="AK55" s="358"/>
      <c r="AL55" s="371"/>
      <c r="AM55" s="371"/>
      <c r="AN55" s="371"/>
      <c r="AO55" s="358"/>
      <c r="AP55" s="371"/>
      <c r="AQ55" s="371"/>
      <c r="AR55" s="395"/>
      <c r="AS55" s="344"/>
      <c r="AT55" s="396"/>
      <c r="AU55"/>
      <c r="AV55"/>
      <c r="AW55"/>
      <c r="AX55"/>
      <c r="AY55"/>
      <c r="AZ55"/>
      <c r="BA55"/>
      <c r="BB55"/>
      <c r="BC55"/>
      <c r="BD55"/>
      <c r="BE55"/>
      <c r="BF55"/>
      <c r="BG55"/>
      <c r="BH55"/>
      <c r="BI55"/>
      <c r="BJ55"/>
      <c r="BK55"/>
      <c r="BL55"/>
      <c r="BM55"/>
      <c r="BN55"/>
      <c r="BO55"/>
      <c r="BP55"/>
      <c r="BQ55"/>
      <c r="BR55"/>
      <c r="BS55"/>
      <c r="BT55"/>
      <c r="BU55"/>
      <c r="BV55"/>
      <c r="BW55"/>
      <c r="BX55"/>
      <c r="BY55"/>
      <c r="BZ55"/>
      <c r="CA55"/>
      <c r="CB55"/>
      <c r="CC55"/>
      <c r="CD55"/>
      <c r="CE55"/>
      <c r="CF55"/>
      <c r="CG55"/>
      <c r="CH55"/>
      <c r="CI55"/>
      <c r="CJ55"/>
      <c r="CK55"/>
      <c r="CL55"/>
      <c r="CM55"/>
      <c r="CN55"/>
      <c r="CO55"/>
      <c r="CP55"/>
      <c r="CQ55"/>
      <c r="CR55"/>
      <c r="CS55"/>
      <c r="CT55"/>
      <c r="CU55"/>
      <c r="CV55"/>
      <c r="CW55"/>
      <c r="CX55"/>
      <c r="CY55"/>
      <c r="CZ55"/>
      <c r="DA55"/>
      <c r="DB55"/>
      <c r="DC55"/>
      <c r="DD55"/>
      <c r="DE55"/>
      <c r="DF55"/>
      <c r="DG55"/>
      <c r="DH55"/>
      <c r="DI55"/>
      <c r="DJ55"/>
      <c r="DK55"/>
      <c r="DL55"/>
      <c r="DM55"/>
      <c r="DN55"/>
      <c r="DO55"/>
      <c r="DP55"/>
      <c r="DQ55"/>
      <c r="DR55"/>
      <c r="DS55"/>
      <c r="DT55"/>
      <c r="DU55"/>
      <c r="DV55"/>
      <c r="DW55"/>
      <c r="DX55"/>
      <c r="DY55"/>
      <c r="DZ55"/>
      <c r="EA55"/>
      <c r="EB55"/>
      <c r="EC55"/>
      <c r="ED55"/>
      <c r="EE55"/>
      <c r="EF55"/>
      <c r="EG55"/>
      <c r="EH55"/>
      <c r="EI55"/>
      <c r="EJ55"/>
      <c r="EK55"/>
      <c r="EL55"/>
      <c r="EM55"/>
      <c r="EN55"/>
      <c r="EO55"/>
      <c r="EP55"/>
      <c r="EQ55"/>
      <c r="ER55"/>
      <c r="ES55"/>
      <c r="ET55"/>
      <c r="EU55"/>
      <c r="EV55"/>
      <c r="EW55"/>
      <c r="EX55"/>
      <c r="EY55"/>
      <c r="EZ55"/>
      <c r="FA55"/>
      <c r="FB55"/>
      <c r="FC55"/>
      <c r="FD55"/>
      <c r="FE55"/>
      <c r="FF55"/>
      <c r="FG55"/>
      <c r="FH55"/>
      <c r="FI55"/>
      <c r="FJ55"/>
      <c r="FK55"/>
      <c r="FL55"/>
      <c r="FM55"/>
      <c r="FN55"/>
      <c r="FO55"/>
      <c r="FP55"/>
      <c r="FQ55"/>
      <c r="FR55"/>
      <c r="FS55"/>
      <c r="FT55"/>
      <c r="FU55"/>
      <c r="FV55"/>
      <c r="FW55"/>
      <c r="FX55"/>
      <c r="FY55"/>
      <c r="FZ55"/>
      <c r="GA55"/>
      <c r="GB55"/>
      <c r="GC55"/>
      <c r="GD55"/>
      <c r="GE55"/>
      <c r="GF55"/>
      <c r="GG55"/>
      <c r="GH55"/>
      <c r="GI55"/>
      <c r="GJ55"/>
      <c r="GK55"/>
      <c r="GL55"/>
      <c r="GM55"/>
      <c r="GN55"/>
      <c r="GO55"/>
      <c r="GP55"/>
      <c r="GQ55"/>
      <c r="GR55"/>
      <c r="GS55"/>
      <c r="GT55"/>
      <c r="GU55"/>
      <c r="GV55"/>
      <c r="GW55"/>
      <c r="GX55"/>
      <c r="GY55"/>
      <c r="GZ55"/>
      <c r="HA55"/>
      <c r="HB55"/>
      <c r="HC55"/>
      <c r="HD55"/>
      <c r="HE55"/>
      <c r="HF55"/>
      <c r="HG55"/>
      <c r="HH55"/>
      <c r="HI55"/>
      <c r="HJ55"/>
      <c r="HK55"/>
      <c r="HL55"/>
      <c r="HM55"/>
      <c r="HN55"/>
      <c r="HO55"/>
      <c r="HP55"/>
      <c r="HQ55"/>
      <c r="HR55"/>
      <c r="HS55"/>
      <c r="HT55"/>
      <c r="HU55"/>
      <c r="HV55"/>
      <c r="HW55"/>
      <c r="HX55"/>
      <c r="HY55"/>
      <c r="HZ55"/>
      <c r="IA55"/>
      <c r="IB55"/>
      <c r="IC55"/>
      <c r="ID55"/>
      <c r="IE55"/>
      <c r="IF55"/>
      <c r="IG55"/>
      <c r="IH55"/>
      <c r="II55"/>
      <c r="IJ55"/>
      <c r="IK55"/>
      <c r="IL55"/>
      <c r="IM55"/>
      <c r="IN55"/>
      <c r="IO55"/>
      <c r="IP55"/>
      <c r="IQ55"/>
      <c r="IR55"/>
      <c r="IS55"/>
      <c r="IT55"/>
      <c r="IU55"/>
      <c r="IV55"/>
    </row>
    <row r="56" spans="1:256" s="1" customFormat="1" ht="15.75" thickBot="1" x14ac:dyDescent="0.3">
      <c r="A56" s="38" t="str">
        <f>Données!$H53</f>
        <v>SOMERS Catherine</v>
      </c>
      <c r="B56" s="352"/>
      <c r="C56" s="353" t="s">
        <v>10</v>
      </c>
      <c r="D56" s="353" t="s">
        <v>10</v>
      </c>
      <c r="E56" s="353" t="s">
        <v>10</v>
      </c>
      <c r="F56" s="353" t="s">
        <v>10</v>
      </c>
      <c r="G56" s="352"/>
      <c r="H56" s="352"/>
      <c r="I56" s="353" t="s">
        <v>10</v>
      </c>
      <c r="J56" s="353" t="s">
        <v>10</v>
      </c>
      <c r="K56" s="353" t="s">
        <v>10</v>
      </c>
      <c r="L56" s="353" t="s">
        <v>10</v>
      </c>
      <c r="M56" s="353" t="s">
        <v>10</v>
      </c>
      <c r="N56" s="352"/>
      <c r="O56" s="352"/>
      <c r="P56" s="353" t="s">
        <v>10</v>
      </c>
      <c r="Q56" s="353" t="s">
        <v>10</v>
      </c>
      <c r="R56" s="353" t="s">
        <v>121</v>
      </c>
      <c r="S56" s="353" t="s">
        <v>121</v>
      </c>
      <c r="T56" s="353" t="s">
        <v>121</v>
      </c>
      <c r="U56" s="352"/>
      <c r="V56" s="352"/>
      <c r="W56" s="353" t="s">
        <v>121</v>
      </c>
      <c r="X56" s="353" t="s">
        <v>121</v>
      </c>
      <c r="Y56" s="353" t="s">
        <v>121</v>
      </c>
      <c r="Z56" s="353" t="s">
        <v>121</v>
      </c>
      <c r="AA56" s="353" t="s">
        <v>121</v>
      </c>
      <c r="AB56" s="352"/>
      <c r="AC56" s="352"/>
      <c r="AD56" s="353" t="s">
        <v>121</v>
      </c>
      <c r="AE56" s="353" t="s">
        <v>121</v>
      </c>
      <c r="AF56" s="356" t="s">
        <v>10</v>
      </c>
      <c r="AG56"/>
      <c r="AH56"/>
      <c r="AI56" s="394"/>
      <c r="AJ56" s="385"/>
      <c r="AK56" s="358"/>
      <c r="AL56" s="386">
        <f ca="1">VLOOKUP($A56,BJanvier!$A$8:$BC$57,35,FALSE)</f>
        <v>0</v>
      </c>
      <c r="AM56" s="387">
        <f ca="1">VLOOKUP($A56,BJanvier!$A$8:$BC$57,36,FALSE)</f>
        <v>0</v>
      </c>
      <c r="AN56" s="388">
        <f ca="1">VLOOKUP($A56,BJanvier!$A$8:$BC$57,37,FALSE)</f>
        <v>0</v>
      </c>
      <c r="AO56" s="358"/>
      <c r="AP56" s="389">
        <f ca="1">VLOOKUP($A56,BJanvier!$A$8:$BC$57,39,FALSE)</f>
        <v>3.125</v>
      </c>
      <c r="AQ56" s="351">
        <f ca="1">VLOOKUP($A56,Bilan!$A$8:$BE$57,41,FALSE)</f>
        <v>0</v>
      </c>
      <c r="AR56" s="395"/>
      <c r="AS56" s="168"/>
      <c r="AT56" s="348">
        <f>IFERROR(SUM((VLOOKUP(Janvier!A56,Données!$H$6:$J$53,3,TRUE)/12)*1),"")</f>
        <v>5.25</v>
      </c>
      <c r="AU56"/>
      <c r="AV56"/>
      <c r="AW56"/>
      <c r="AX56"/>
      <c r="AY56"/>
      <c r="AZ56"/>
      <c r="BA56"/>
      <c r="BB56"/>
      <c r="BC56"/>
      <c r="BD56"/>
      <c r="BE56"/>
      <c r="BF56"/>
      <c r="BG56"/>
      <c r="BH56"/>
      <c r="BI56"/>
      <c r="BJ56"/>
      <c r="BK56"/>
      <c r="BL56"/>
      <c r="BM56"/>
      <c r="BN56"/>
      <c r="BO56"/>
      <c r="BP56"/>
      <c r="BQ56"/>
      <c r="BR56"/>
      <c r="BS56"/>
      <c r="BT56"/>
      <c r="BU56"/>
      <c r="BV56"/>
      <c r="BW56"/>
      <c r="BX56"/>
      <c r="BY56"/>
      <c r="BZ56"/>
      <c r="CA56"/>
      <c r="CB56"/>
      <c r="CC56"/>
      <c r="CD56"/>
      <c r="CE56"/>
      <c r="CF56"/>
      <c r="CG56"/>
      <c r="CH56"/>
      <c r="CI56"/>
      <c r="CJ56"/>
      <c r="CK56"/>
      <c r="CL56"/>
      <c r="CM56"/>
      <c r="CN56"/>
      <c r="CO56"/>
      <c r="CP56"/>
      <c r="CQ56"/>
      <c r="CR56"/>
      <c r="CS56"/>
      <c r="CT56"/>
      <c r="CU56"/>
      <c r="CV56"/>
      <c r="CW56"/>
      <c r="CX56"/>
      <c r="CY56"/>
      <c r="CZ56"/>
      <c r="DA56"/>
      <c r="DB56"/>
      <c r="DC56"/>
      <c r="DD56"/>
      <c r="DE56"/>
      <c r="DF56"/>
      <c r="DG56"/>
      <c r="DH56"/>
      <c r="DI56"/>
      <c r="DJ56"/>
      <c r="DK56"/>
      <c r="DL56"/>
      <c r="DM56"/>
      <c r="DN56"/>
      <c r="DO56"/>
      <c r="DP56"/>
      <c r="DQ56"/>
      <c r="DR56"/>
      <c r="DS56"/>
      <c r="DT56"/>
      <c r="DU56"/>
      <c r="DV56"/>
      <c r="DW56"/>
      <c r="DX56"/>
      <c r="DY56"/>
      <c r="DZ56"/>
      <c r="EA56"/>
      <c r="EB56"/>
      <c r="EC56"/>
      <c r="ED56"/>
      <c r="EE56"/>
      <c r="EF56"/>
      <c r="EG56"/>
      <c r="EH56"/>
      <c r="EI56"/>
      <c r="EJ56"/>
      <c r="EK56"/>
      <c r="EL56"/>
      <c r="EM56"/>
      <c r="EN56"/>
      <c r="EO56"/>
      <c r="EP56"/>
      <c r="EQ56"/>
      <c r="ER56"/>
      <c r="ES56"/>
      <c r="ET56"/>
      <c r="EU56"/>
      <c r="EV56"/>
      <c r="EW56"/>
      <c r="EX56"/>
      <c r="EY56"/>
      <c r="EZ56"/>
      <c r="FA56"/>
      <c r="FB56"/>
      <c r="FC56"/>
      <c r="FD56"/>
      <c r="FE56"/>
      <c r="FF56"/>
      <c r="FG56"/>
      <c r="FH56"/>
      <c r="FI56"/>
      <c r="FJ56"/>
      <c r="FK56"/>
      <c r="FL56"/>
      <c r="FM56"/>
      <c r="FN56"/>
      <c r="FO56"/>
      <c r="FP56"/>
      <c r="FQ56"/>
      <c r="FR56"/>
      <c r="FS56"/>
      <c r="FT56"/>
      <c r="FU56"/>
      <c r="FV56"/>
      <c r="FW56"/>
      <c r="FX56"/>
      <c r="FY56"/>
      <c r="FZ56"/>
      <c r="GA56"/>
      <c r="GB56"/>
      <c r="GC56"/>
      <c r="GD56"/>
      <c r="GE56"/>
      <c r="GF56"/>
      <c r="GG56"/>
      <c r="GH56"/>
      <c r="GI56"/>
      <c r="GJ56"/>
      <c r="GK56"/>
      <c r="GL56"/>
      <c r="GM56"/>
      <c r="GN56"/>
      <c r="GO56"/>
      <c r="GP56"/>
      <c r="GQ56"/>
      <c r="GR56"/>
      <c r="GS56"/>
      <c r="GT56"/>
      <c r="GU56"/>
      <c r="GV56"/>
      <c r="GW56"/>
      <c r="GX56"/>
      <c r="GY56"/>
      <c r="GZ56"/>
      <c r="HA56"/>
      <c r="HB56"/>
      <c r="HC56"/>
      <c r="HD56"/>
      <c r="HE56"/>
      <c r="HF56"/>
      <c r="HG56"/>
      <c r="HH56"/>
      <c r="HI56"/>
      <c r="HJ56"/>
      <c r="HK56"/>
      <c r="HL56"/>
      <c r="HM56"/>
      <c r="HN56"/>
      <c r="HO56"/>
      <c r="HP56"/>
      <c r="HQ56"/>
      <c r="HR56"/>
      <c r="HS56"/>
      <c r="HT56"/>
      <c r="HU56"/>
      <c r="HV56"/>
      <c r="HW56"/>
      <c r="HX56"/>
      <c r="HY56"/>
      <c r="HZ56"/>
      <c r="IA56"/>
      <c r="IB56"/>
      <c r="IC56"/>
      <c r="ID56"/>
      <c r="IE56"/>
      <c r="IF56"/>
      <c r="IG56"/>
      <c r="IH56"/>
      <c r="II56"/>
      <c r="IJ56"/>
      <c r="IK56"/>
      <c r="IL56"/>
      <c r="IM56"/>
      <c r="IN56"/>
      <c r="IO56"/>
      <c r="IP56"/>
      <c r="IQ56"/>
      <c r="IR56"/>
      <c r="IS56"/>
      <c r="IT56"/>
      <c r="IU56"/>
      <c r="IV56"/>
    </row>
    <row r="57" spans="1:256" s="1" customFormat="1" x14ac:dyDescent="0.25">
      <c r="A57"/>
      <c r="B57" s="42"/>
      <c r="C57" s="42"/>
      <c r="D57" s="42"/>
      <c r="E57" s="42"/>
      <c r="F57" s="42"/>
      <c r="G57" s="42"/>
      <c r="H57" s="42"/>
      <c r="I57" s="42"/>
      <c r="J57" s="42"/>
      <c r="K57" s="42"/>
      <c r="L57" s="42"/>
      <c r="M57" s="42"/>
      <c r="N57" s="42"/>
      <c r="O57" s="42"/>
      <c r="P57" s="42"/>
      <c r="Q57" s="42"/>
      <c r="R57" s="42"/>
      <c r="S57" s="42"/>
      <c r="T57" s="42"/>
      <c r="U57" s="42"/>
      <c r="V57" s="42"/>
      <c r="W57" s="42"/>
      <c r="X57" s="42"/>
      <c r="Y57" s="42"/>
      <c r="Z57" s="42"/>
      <c r="AA57" s="42"/>
      <c r="AB57" s="42"/>
      <c r="AC57" s="42"/>
      <c r="AD57" s="42"/>
      <c r="AE57" s="43"/>
      <c r="AF57" s="43"/>
      <c r="AG57"/>
      <c r="AH57"/>
      <c r="AI57"/>
      <c r="AJ57"/>
      <c r="AK57"/>
      <c r="AL57"/>
      <c r="AM57"/>
      <c r="AN57"/>
      <c r="AO57"/>
      <c r="AP57"/>
      <c r="AQ57"/>
      <c r="AR57"/>
      <c r="AS57"/>
      <c r="AT57"/>
      <c r="AU57"/>
      <c r="AV57"/>
      <c r="AW57"/>
      <c r="AX57"/>
      <c r="AY57"/>
      <c r="AZ57"/>
      <c r="BA57"/>
      <c r="BB57"/>
      <c r="BC57"/>
      <c r="BD57"/>
      <c r="BE57"/>
      <c r="BF57"/>
      <c r="BG57"/>
      <c r="BH57"/>
      <c r="BI57"/>
      <c r="BJ57"/>
      <c r="BK57"/>
      <c r="BL57"/>
      <c r="BM57"/>
      <c r="BN57"/>
      <c r="BO57"/>
      <c r="BP57"/>
      <c r="BQ57"/>
      <c r="BR57"/>
      <c r="BS57"/>
      <c r="BT57"/>
      <c r="BU57"/>
      <c r="BV57"/>
      <c r="BW57"/>
      <c r="BX57"/>
      <c r="BY57"/>
      <c r="BZ57"/>
      <c r="CA57"/>
      <c r="CB57"/>
      <c r="CC57"/>
      <c r="CD57"/>
      <c r="CE57"/>
      <c r="CF57"/>
      <c r="CG57"/>
      <c r="CH57"/>
      <c r="CI57"/>
      <c r="CJ57"/>
      <c r="CK57"/>
      <c r="CL57"/>
      <c r="CM57"/>
      <c r="CN57"/>
      <c r="CO57"/>
      <c r="CP57"/>
      <c r="CQ57"/>
      <c r="CR57"/>
      <c r="CS57"/>
      <c r="CT57"/>
      <c r="CU57"/>
      <c r="CV57"/>
      <c r="CW57"/>
      <c r="CX57"/>
      <c r="CY57"/>
      <c r="CZ57"/>
      <c r="DA57"/>
      <c r="DB57"/>
      <c r="DC57"/>
      <c r="DD57"/>
      <c r="DE57"/>
      <c r="DF57"/>
      <c r="DG57"/>
      <c r="DH57"/>
      <c r="DI57"/>
      <c r="DJ57"/>
      <c r="DK57"/>
      <c r="DL57"/>
      <c r="DM57"/>
      <c r="DN57"/>
      <c r="DO57"/>
      <c r="DP57"/>
      <c r="DQ57"/>
      <c r="DR57"/>
      <c r="DS57"/>
      <c r="DT57"/>
      <c r="DU57"/>
      <c r="DV57"/>
      <c r="DW57"/>
      <c r="DX57"/>
      <c r="DY57"/>
      <c r="DZ57"/>
      <c r="EA57"/>
      <c r="EB57"/>
      <c r="EC57"/>
      <c r="ED57"/>
      <c r="EE57"/>
      <c r="EF57"/>
      <c r="EG57"/>
      <c r="EH57"/>
      <c r="EI57"/>
      <c r="EJ57"/>
      <c r="EK57"/>
      <c r="EL57"/>
      <c r="EM57"/>
      <c r="EN57"/>
      <c r="EO57"/>
      <c r="EP57"/>
      <c r="EQ57"/>
      <c r="ER57"/>
      <c r="ES57"/>
      <c r="ET57"/>
      <c r="EU57"/>
      <c r="EV57"/>
      <c r="EW57"/>
      <c r="EX57"/>
      <c r="EY57"/>
      <c r="EZ57"/>
      <c r="FA57"/>
      <c r="FB57"/>
      <c r="FC57"/>
      <c r="FD57"/>
      <c r="FE57"/>
      <c r="FF57"/>
      <c r="FG57"/>
      <c r="FH57"/>
      <c r="FI57"/>
      <c r="FJ57"/>
      <c r="FK57"/>
      <c r="FL57"/>
      <c r="FM57"/>
      <c r="FN57"/>
      <c r="FO57"/>
      <c r="FP57"/>
      <c r="FQ57"/>
      <c r="FR57"/>
      <c r="FS57"/>
      <c r="FT57"/>
      <c r="FU57"/>
      <c r="FV57"/>
      <c r="FW57"/>
      <c r="FX57"/>
      <c r="FY57"/>
      <c r="FZ57"/>
      <c r="GA57"/>
      <c r="GB57"/>
      <c r="GC57"/>
      <c r="GD57"/>
      <c r="GE57"/>
      <c r="GF57"/>
      <c r="GG57"/>
      <c r="GH57"/>
      <c r="GI57"/>
      <c r="GJ57"/>
      <c r="GK57"/>
      <c r="GL57"/>
      <c r="GM57"/>
      <c r="GN57"/>
      <c r="GO57"/>
      <c r="GP57"/>
      <c r="GQ57"/>
      <c r="GR57"/>
      <c r="GS57"/>
      <c r="GT57"/>
      <c r="GU57"/>
      <c r="GV57"/>
      <c r="GW57"/>
      <c r="GX57"/>
      <c r="GY57"/>
      <c r="GZ57"/>
      <c r="HA57"/>
      <c r="HB57"/>
      <c r="HC57"/>
      <c r="HD57"/>
      <c r="HE57"/>
      <c r="HF57"/>
      <c r="HG57"/>
      <c r="HH57"/>
      <c r="HI57"/>
      <c r="HJ57"/>
      <c r="HK57"/>
      <c r="HL57"/>
      <c r="HM57"/>
      <c r="HN57"/>
      <c r="HO57"/>
      <c r="HP57"/>
      <c r="HQ57"/>
      <c r="HR57"/>
      <c r="HS57"/>
      <c r="HT57"/>
      <c r="HU57"/>
      <c r="HV57"/>
      <c r="HW57"/>
      <c r="HX57"/>
      <c r="HY57"/>
      <c r="HZ57"/>
      <c r="IA57"/>
      <c r="IB57"/>
      <c r="IC57"/>
      <c r="ID57"/>
      <c r="IE57"/>
      <c r="IF57"/>
      <c r="IG57"/>
      <c r="IH57"/>
      <c r="II57"/>
      <c r="IJ57"/>
      <c r="IK57"/>
      <c r="IL57"/>
      <c r="IM57"/>
      <c r="IN57"/>
      <c r="IO57"/>
      <c r="IP57"/>
      <c r="IQ57"/>
      <c r="IR57"/>
      <c r="IS57"/>
      <c r="IT57"/>
      <c r="IU57"/>
      <c r="IV57"/>
    </row>
    <row r="58" spans="1:256" s="1" customFormat="1" x14ac:dyDescent="0.25">
      <c r="B58" s="48" t="str">
        <f>Données!$A3</f>
        <v>M</v>
      </c>
      <c r="C58" s="48" t="s">
        <v>87</v>
      </c>
      <c r="D58" s="48" t="str">
        <f>IF(ISBLANK(Données!$C3),TEXT(Données!$B3,"hh:mm"),TEXT(Données!$B3,"hh:mm")&amp;" : "&amp;TEXT(Données!$C3,"hh:mm"))</f>
        <v>07:00 : 14:30</v>
      </c>
      <c r="E58" s="48"/>
      <c r="F58" s="48"/>
      <c r="G58" s="48"/>
      <c r="H58" s="48" t="str">
        <f>Données!$A7</f>
        <v>R</v>
      </c>
      <c r="I58" s="48" t="s">
        <v>87</v>
      </c>
      <c r="J58" s="48" t="str">
        <f>IF(ISBLANK(Données!$C7),TEXT(Données!$B7,"hh:mm"),TEXT(Données!$B7,"hh:mm")&amp;" : "&amp;TEXT(Données!$C7,"hh:mm"))</f>
        <v>10:00 : 12:30</v>
      </c>
      <c r="K58" s="48"/>
      <c r="L58" s="48"/>
      <c r="M58" s="48"/>
      <c r="N58" s="48" t="str">
        <f>Données!$A10</f>
        <v>W+</v>
      </c>
      <c r="O58" s="48" t="s">
        <v>87</v>
      </c>
      <c r="P58" s="48" t="str">
        <f>IF(ISBLANK(Données!$C10),TEXT(Données!$B10,"hh:mm"),TEXT(Données!$B10,"hh:mm")&amp;" : "&amp;TEXT(Données!$C10,"hh:mm"))</f>
        <v>10:00 : 21:30</v>
      </c>
      <c r="Q58" s="48"/>
      <c r="R58" s="48"/>
      <c r="S58" s="48"/>
      <c r="T58" s="48" t="str">
        <f>Données!$A14</f>
        <v>F</v>
      </c>
      <c r="U58" s="48" t="s">
        <v>87</v>
      </c>
      <c r="V58" s="48" t="str">
        <f>IF(ISBLANK(Données!$C14),TEXT(Données!$B14,"hh:mm"),TEXT(Données!$B14,"hh:mm")&amp;" : "&amp;TEXT(Données!$C14,"hh:mm"))</f>
        <v>F : 19:00</v>
      </c>
      <c r="W58" s="48"/>
      <c r="X58" s="48"/>
      <c r="Y58" s="48"/>
      <c r="Z58" s="48" t="str">
        <f>Données!$A18</f>
        <v>EM</v>
      </c>
      <c r="AA58" s="48" t="s">
        <v>87</v>
      </c>
      <c r="AB58" s="48" t="str">
        <f>IF(ISBLANK(Données!$C18),TEXT(Données!$B18,"hh:mm"),TEXT(Données!$B18,"hh:mm")&amp;" : "&amp;TEXT(Données!$C18,"hh:mm"))</f>
        <v>EM : EM</v>
      </c>
      <c r="AG58"/>
      <c r="AH58"/>
      <c r="AI58"/>
      <c r="AJ58"/>
      <c r="AK58"/>
      <c r="AL58"/>
      <c r="AM58"/>
      <c r="AN58"/>
      <c r="AO58"/>
      <c r="AP58"/>
      <c r="AQ58"/>
      <c r="AR58"/>
      <c r="AS58"/>
      <c r="AT58"/>
      <c r="AU58"/>
      <c r="AV58"/>
      <c r="AW58"/>
      <c r="AX58"/>
      <c r="AY58"/>
      <c r="AZ58"/>
      <c r="BA58"/>
      <c r="BB58"/>
      <c r="BC58"/>
      <c r="BD58"/>
      <c r="BE58"/>
      <c r="BF58"/>
      <c r="BG58"/>
      <c r="BH58"/>
      <c r="BI58"/>
      <c r="BJ58"/>
      <c r="BK58"/>
      <c r="BL58"/>
      <c r="BM58"/>
      <c r="BN58"/>
      <c r="BO58"/>
      <c r="BP58"/>
      <c r="BQ58"/>
      <c r="BR58"/>
      <c r="BS58"/>
      <c r="BT58"/>
      <c r="BU58"/>
      <c r="BV58"/>
      <c r="BW58"/>
      <c r="BX58"/>
      <c r="BY58"/>
      <c r="BZ58"/>
      <c r="CA58"/>
      <c r="CB58"/>
      <c r="CC58"/>
      <c r="CD58"/>
      <c r="CE58"/>
      <c r="CF58"/>
      <c r="CG58"/>
      <c r="CH58"/>
      <c r="CI58"/>
      <c r="CJ58"/>
      <c r="CK58"/>
      <c r="CL58"/>
      <c r="CM58"/>
      <c r="CN58"/>
      <c r="CO58"/>
      <c r="CP58"/>
      <c r="CQ58"/>
      <c r="CR58"/>
      <c r="CS58"/>
      <c r="CT58"/>
      <c r="CU58"/>
      <c r="CV58"/>
      <c r="CW58"/>
      <c r="CX58"/>
      <c r="CY58"/>
      <c r="CZ58"/>
      <c r="DA58"/>
      <c r="DB58"/>
      <c r="DC58"/>
      <c r="DD58"/>
      <c r="DE58"/>
      <c r="DF58"/>
      <c r="DG58"/>
      <c r="DH58"/>
      <c r="DI58"/>
      <c r="DJ58"/>
      <c r="DK58"/>
      <c r="DL58"/>
      <c r="DM58"/>
      <c r="DN58"/>
      <c r="DO58"/>
      <c r="DP58"/>
      <c r="DQ58"/>
      <c r="DR58"/>
      <c r="DS58"/>
      <c r="DT58"/>
      <c r="DU58"/>
      <c r="DV58"/>
      <c r="DW58"/>
      <c r="DX58"/>
      <c r="DY58"/>
      <c r="DZ58"/>
      <c r="EA58"/>
      <c r="EB58"/>
      <c r="EC58"/>
      <c r="ED58"/>
      <c r="EE58"/>
      <c r="EF58"/>
      <c r="EG58"/>
      <c r="EH58"/>
      <c r="EI58"/>
      <c r="EJ58"/>
      <c r="EK58"/>
      <c r="EL58"/>
      <c r="EM58"/>
      <c r="EN58"/>
      <c r="EO58"/>
      <c r="EP58"/>
      <c r="EQ58"/>
      <c r="ER58"/>
      <c r="ES58"/>
      <c r="ET58"/>
      <c r="EU58"/>
      <c r="EV58"/>
      <c r="EW58"/>
      <c r="EX58"/>
      <c r="EY58"/>
      <c r="EZ58"/>
      <c r="FA58"/>
      <c r="FB58"/>
      <c r="FC58"/>
      <c r="FD58"/>
      <c r="FE58"/>
      <c r="FF58"/>
      <c r="FG58"/>
      <c r="FH58"/>
      <c r="FI58"/>
      <c r="FJ58"/>
      <c r="FK58"/>
      <c r="FL58"/>
      <c r="FM58"/>
      <c r="FN58"/>
      <c r="FO58"/>
      <c r="FP58"/>
      <c r="FQ58"/>
      <c r="FR58"/>
      <c r="FS58"/>
      <c r="FT58"/>
      <c r="FU58"/>
      <c r="FV58"/>
      <c r="FW58"/>
      <c r="FX58"/>
      <c r="FY58"/>
      <c r="FZ58"/>
      <c r="GA58"/>
      <c r="GB58"/>
      <c r="GC58"/>
      <c r="GD58"/>
      <c r="GE58"/>
      <c r="GF58"/>
      <c r="GG58"/>
      <c r="GH58"/>
      <c r="GI58"/>
      <c r="GJ58"/>
      <c r="GK58"/>
      <c r="GL58"/>
      <c r="GM58"/>
      <c r="GN58"/>
      <c r="GO58"/>
      <c r="GP58"/>
      <c r="GQ58"/>
      <c r="GR58"/>
      <c r="GS58"/>
      <c r="GT58"/>
      <c r="GU58"/>
      <c r="GV58"/>
      <c r="GW58"/>
      <c r="GX58"/>
      <c r="GY58"/>
      <c r="GZ58"/>
      <c r="HA58"/>
      <c r="HB58"/>
      <c r="HC58"/>
      <c r="HD58"/>
      <c r="HE58"/>
      <c r="HF58"/>
      <c r="HG58"/>
      <c r="HH58"/>
      <c r="HI58"/>
      <c r="HJ58"/>
      <c r="HK58"/>
      <c r="HL58"/>
      <c r="HM58"/>
      <c r="HN58"/>
      <c r="HO58"/>
      <c r="HP58"/>
      <c r="HQ58"/>
      <c r="HR58"/>
      <c r="HS58"/>
      <c r="HT58"/>
      <c r="HU58"/>
      <c r="HV58"/>
      <c r="HW58"/>
      <c r="HX58"/>
      <c r="HY58"/>
      <c r="HZ58"/>
      <c r="IA58"/>
      <c r="IB58"/>
      <c r="IC58"/>
      <c r="ID58"/>
      <c r="IE58"/>
      <c r="IF58"/>
      <c r="IG58"/>
      <c r="IH58"/>
      <c r="II58"/>
      <c r="IJ58"/>
      <c r="IK58"/>
      <c r="IL58"/>
      <c r="IM58"/>
      <c r="IN58"/>
      <c r="IO58"/>
      <c r="IP58"/>
      <c r="IQ58"/>
      <c r="IR58"/>
      <c r="IS58"/>
      <c r="IT58"/>
      <c r="IU58"/>
      <c r="IV58"/>
    </row>
    <row r="59" spans="1:256" s="1" customFormat="1" x14ac:dyDescent="0.25">
      <c r="B59" s="48" t="str">
        <f>Données!$A4</f>
        <v>S</v>
      </c>
      <c r="C59" s="48" t="s">
        <v>87</v>
      </c>
      <c r="D59" s="48" t="str">
        <f>IF(ISBLANK(Données!$C4),TEXT(Données!$B4,"hh:mm"),TEXT(Données!$B4,"hh:mm")&amp;" : "&amp;TEXT(Données!$C4,"hh:mm"))</f>
        <v>14:00 : 21:30</v>
      </c>
      <c r="E59" s="48"/>
      <c r="F59" s="48"/>
      <c r="G59" s="48"/>
      <c r="H59" s="48" t="str">
        <f>Données!$A8</f>
        <v>RS</v>
      </c>
      <c r="I59" s="48" t="s">
        <v>87</v>
      </c>
      <c r="J59" s="48" t="str">
        <f>IF(ISBLANK(Données!$C8),TEXT(Données!$B8,"hh:mm"),TEXT(Données!$B8,"hh:mm")&amp;" : "&amp;TEXT(Données!$C8,"hh:mm"))</f>
        <v>10:00 : 21:30</v>
      </c>
      <c r="K59" s="48"/>
      <c r="L59" s="48"/>
      <c r="M59" s="48"/>
      <c r="N59" s="48" t="str">
        <f>Données!$A11</f>
        <v>N</v>
      </c>
      <c r="O59" s="48" t="s">
        <v>87</v>
      </c>
      <c r="P59" s="48" t="str">
        <f>IF(ISBLANK(Données!$C11),TEXT(Données!$B11,"hh:mm"),TEXT(Données!$B11,"hh:mm")&amp;" : "&amp;TEXT(Données!$C11,"hh:mm"))</f>
        <v>19:15 : 07:15</v>
      </c>
      <c r="Q59" s="48"/>
      <c r="R59" s="48"/>
      <c r="S59" s="48"/>
      <c r="T59" s="48" t="str">
        <f>Données!$A15</f>
        <v>SYN</v>
      </c>
      <c r="U59" s="48" t="s">
        <v>87</v>
      </c>
      <c r="V59" s="48" t="str">
        <f>IF(ISBLANK(Données!$C15),TEXT(Données!$B15,"hh:mm"),TEXT(Données!$B15,"hh:mm")&amp;" : "&amp;TEXT(Données!$C15,"hh:mm"))</f>
        <v>Syn : Syn</v>
      </c>
      <c r="W59" s="48"/>
      <c r="X59" s="48"/>
      <c r="Y59" s="48"/>
      <c r="Z59" s="48" t="str">
        <f>Données!$A19</f>
        <v>CE</v>
      </c>
      <c r="AA59" s="48" t="s">
        <v>87</v>
      </c>
      <c r="AB59" s="48" t="str">
        <f>IF(ISBLANK(Données!$C19),TEXT(Données!$B19,"hh:mm"),TEXT(Données!$B19,"hh:mm")&amp;" : "&amp;TEXT(Données!$C19,"hh:mm"))</f>
        <v>CE : CE</v>
      </c>
      <c r="AG59"/>
      <c r="AH59"/>
      <c r="AI59"/>
      <c r="AJ59"/>
      <c r="AK59"/>
      <c r="AL59"/>
      <c r="AM59"/>
      <c r="AN59"/>
      <c r="AO59"/>
      <c r="AP59"/>
      <c r="AQ59"/>
      <c r="AR59"/>
      <c r="AS59"/>
      <c r="AT59"/>
      <c r="AU59"/>
      <c r="AV59"/>
      <c r="AW59"/>
      <c r="AX59"/>
      <c r="AY59"/>
      <c r="AZ59"/>
      <c r="BA59"/>
      <c r="BB59"/>
      <c r="BC59"/>
      <c r="BD59"/>
      <c r="BE59"/>
      <c r="BF59"/>
      <c r="BG59"/>
      <c r="BH59"/>
      <c r="BI59"/>
      <c r="BJ59"/>
      <c r="BK59"/>
      <c r="BL59"/>
      <c r="BM59"/>
      <c r="BN59"/>
      <c r="BO59"/>
      <c r="BP59"/>
      <c r="BQ59"/>
      <c r="BR59"/>
      <c r="BS59"/>
      <c r="BT59"/>
      <c r="BU59"/>
      <c r="BV59"/>
      <c r="BW59"/>
      <c r="BX59"/>
      <c r="BY59"/>
      <c r="BZ59"/>
      <c r="CA59"/>
      <c r="CB59"/>
      <c r="CC59"/>
      <c r="CD59"/>
      <c r="CE59"/>
      <c r="CF59"/>
      <c r="CG59"/>
      <c r="CH59"/>
      <c r="CI59"/>
      <c r="CJ59"/>
      <c r="CK59"/>
      <c r="CL59"/>
      <c r="CM59"/>
      <c r="CN59"/>
      <c r="CO59"/>
      <c r="CP59"/>
      <c r="CQ59"/>
      <c r="CR59"/>
      <c r="CS59"/>
      <c r="CT59"/>
      <c r="CU59"/>
      <c r="CV59"/>
      <c r="CW59"/>
      <c r="CX59"/>
      <c r="CY59"/>
      <c r="CZ59"/>
      <c r="DA59"/>
      <c r="DB59"/>
      <c r="DC59"/>
      <c r="DD59"/>
      <c r="DE59"/>
      <c r="DF59"/>
      <c r="DG59"/>
      <c r="DH59"/>
      <c r="DI59"/>
      <c r="DJ59"/>
      <c r="DK59"/>
      <c r="DL59"/>
      <c r="DM59"/>
      <c r="DN59"/>
      <c r="DO59"/>
      <c r="DP59"/>
      <c r="DQ59"/>
      <c r="DR59"/>
      <c r="DS59"/>
      <c r="DT59"/>
      <c r="DU59"/>
      <c r="DV59"/>
      <c r="DW59"/>
      <c r="DX59"/>
      <c r="DY59"/>
      <c r="DZ59"/>
      <c r="EA59"/>
      <c r="EB59"/>
      <c r="EC59"/>
      <c r="ED59"/>
      <c r="EE59"/>
      <c r="EF59"/>
      <c r="EG59"/>
      <c r="EH59"/>
      <c r="EI59"/>
      <c r="EJ59"/>
      <c r="EK59"/>
      <c r="EL59"/>
      <c r="EM59"/>
      <c r="EN59"/>
      <c r="EO59"/>
      <c r="EP59"/>
      <c r="EQ59"/>
      <c r="ER59"/>
      <c r="ES59"/>
      <c r="ET59"/>
      <c r="EU59"/>
      <c r="EV59"/>
      <c r="EW59"/>
      <c r="EX59"/>
      <c r="EY59"/>
      <c r="EZ59"/>
      <c r="FA59"/>
      <c r="FB59"/>
      <c r="FC59"/>
      <c r="FD59"/>
      <c r="FE59"/>
      <c r="FF59"/>
      <c r="FG59"/>
      <c r="FH59"/>
      <c r="FI59"/>
      <c r="FJ59"/>
      <c r="FK59"/>
      <c r="FL59"/>
      <c r="FM59"/>
      <c r="FN59"/>
      <c r="FO59"/>
      <c r="FP59"/>
      <c r="FQ59"/>
      <c r="FR59"/>
      <c r="FS59"/>
      <c r="FT59"/>
      <c r="FU59"/>
      <c r="FV59"/>
      <c r="FW59"/>
      <c r="FX59"/>
      <c r="FY59"/>
      <c r="FZ59"/>
      <c r="GA59"/>
      <c r="GB59"/>
      <c r="GC59"/>
      <c r="GD59"/>
      <c r="GE59"/>
      <c r="GF59"/>
      <c r="GG59"/>
      <c r="GH59"/>
      <c r="GI59"/>
      <c r="GJ59"/>
      <c r="GK59"/>
      <c r="GL59"/>
      <c r="GM59"/>
      <c r="GN59"/>
      <c r="GO59"/>
      <c r="GP59"/>
      <c r="GQ59"/>
      <c r="GR59"/>
      <c r="GS59"/>
      <c r="GT59"/>
      <c r="GU59"/>
      <c r="GV59"/>
      <c r="GW59"/>
      <c r="GX59"/>
      <c r="GY59"/>
      <c r="GZ59"/>
      <c r="HA59"/>
      <c r="HB59"/>
      <c r="HC59"/>
      <c r="HD59"/>
      <c r="HE59"/>
      <c r="HF59"/>
      <c r="HG59"/>
      <c r="HH59"/>
      <c r="HI59"/>
      <c r="HJ59"/>
      <c r="HK59"/>
      <c r="HL59"/>
      <c r="HM59"/>
      <c r="HN59"/>
      <c r="HO59"/>
      <c r="HP59"/>
      <c r="HQ59"/>
      <c r="HR59"/>
      <c r="HS59"/>
      <c r="HT59"/>
      <c r="HU59"/>
      <c r="HV59"/>
      <c r="HW59"/>
      <c r="HX59"/>
      <c r="HY59"/>
      <c r="HZ59"/>
      <c r="IA59"/>
      <c r="IB59"/>
      <c r="IC59"/>
      <c r="ID59"/>
      <c r="IE59"/>
      <c r="IF59"/>
      <c r="IG59"/>
      <c r="IH59"/>
      <c r="II59"/>
      <c r="IJ59"/>
      <c r="IK59"/>
      <c r="IL59"/>
      <c r="IM59"/>
      <c r="IN59"/>
      <c r="IO59"/>
      <c r="IP59"/>
      <c r="IQ59"/>
      <c r="IR59"/>
      <c r="IS59"/>
      <c r="IT59"/>
      <c r="IU59"/>
      <c r="IV59"/>
    </row>
    <row r="60" spans="1:256" s="1" customFormat="1" x14ac:dyDescent="0.25">
      <c r="B60" s="48" t="str">
        <f>Données!$A5</f>
        <v>J</v>
      </c>
      <c r="C60" s="48" t="s">
        <v>87</v>
      </c>
      <c r="D60" s="48" t="str">
        <f>IF(ISBLANK(Données!$C5),TEXT(Données!$B5,"hh:mm"),TEXT(Données!$B5,"hh:mm")&amp;" : "&amp;TEXT(Données!$C5,"hh:mm"))</f>
        <v>10:00 : 17:30</v>
      </c>
      <c r="E60" s="48"/>
      <c r="F60" s="48"/>
      <c r="G60" s="48"/>
      <c r="H60" s="48" t="str">
        <f>Données!$A9</f>
        <v>W</v>
      </c>
      <c r="I60" s="48" t="s">
        <v>87</v>
      </c>
      <c r="J60" s="48" t="str">
        <f>IF(ISBLANK(Données!$C9),TEXT(Données!$B9,"hh:mm"),TEXT(Données!$B9,"hh:mm")&amp;" : "&amp;TEXT(Données!$C9,"hh:mm"))</f>
        <v>07:00 : 19:15</v>
      </c>
      <c r="K60" s="48"/>
      <c r="L60" s="48"/>
      <c r="M60" s="48"/>
      <c r="N60" s="48" t="str">
        <f>Données!$A12</f>
        <v>N-</v>
      </c>
      <c r="O60" s="48" t="s">
        <v>87</v>
      </c>
      <c r="P60" s="48" t="str">
        <f>IF(ISBLANK(Données!$C12),TEXT(Données!$B12,"hh:mm"),TEXT(Données!$B12,"hh:mm")&amp;" : "&amp;TEXT(Données!$C12,"hh:mm"))</f>
        <v>20:15 : 07:15</v>
      </c>
      <c r="Q60" s="48"/>
      <c r="R60" s="48"/>
      <c r="S60" s="48"/>
      <c r="T60" s="48" t="str">
        <f>Données!$A16</f>
        <v>AT</v>
      </c>
      <c r="U60" s="48" t="s">
        <v>87</v>
      </c>
      <c r="V60" s="48" t="str">
        <f>IF(ISBLANK(Données!$C16),TEXT(Données!$B16,"hh:mm"),TEXT(Données!$B16,"hh:mm")&amp;" : "&amp;TEXT(Données!$C16,"hh:mm"))</f>
        <v>AT : AT</v>
      </c>
      <c r="W60" s="48"/>
      <c r="X60" s="48"/>
      <c r="Y60" s="48"/>
      <c r="Z60" s="48" t="str">
        <f>Données!$A20</f>
        <v>CA</v>
      </c>
      <c r="AA60" s="48" t="s">
        <v>87</v>
      </c>
      <c r="AB60" s="48" t="str">
        <f>IF(ISBLANK(Données!$C20),TEXT(Données!$B20,"hh:mm"),TEXT(Données!$B20,"hh:mm")&amp;" : "&amp;TEXT(Données!$C20,"hh:mm"))</f>
        <v>CA : CA</v>
      </c>
      <c r="AG60"/>
      <c r="AH60"/>
      <c r="AI60"/>
      <c r="AJ60"/>
      <c r="AK60"/>
      <c r="AL60"/>
      <c r="AM60"/>
      <c r="AN60"/>
      <c r="AO60"/>
      <c r="AP60"/>
      <c r="AQ60"/>
      <c r="AR60"/>
      <c r="AS60"/>
      <c r="AT60"/>
      <c r="AU60"/>
      <c r="AV60"/>
      <c r="AW60"/>
      <c r="AX60"/>
      <c r="AY60"/>
      <c r="AZ60"/>
      <c r="BA60"/>
      <c r="BB60"/>
      <c r="BC60"/>
      <c r="BD60"/>
      <c r="BE60"/>
      <c r="BF60"/>
      <c r="BG60"/>
      <c r="BH60"/>
      <c r="BI60"/>
      <c r="BJ60"/>
      <c r="BK60"/>
      <c r="BL60"/>
      <c r="BM60"/>
      <c r="BN60"/>
      <c r="BO60"/>
      <c r="BP60"/>
      <c r="BQ60"/>
      <c r="BR60"/>
      <c r="BS60"/>
      <c r="BT60"/>
      <c r="BU60"/>
      <c r="BV60"/>
      <c r="BW60"/>
      <c r="BX60"/>
      <c r="BY60"/>
      <c r="BZ60"/>
      <c r="CA60"/>
      <c r="CB60"/>
      <c r="CC60"/>
      <c r="CD60"/>
      <c r="CE60"/>
      <c r="CF60"/>
      <c r="CG60"/>
      <c r="CH60"/>
      <c r="CI60"/>
      <c r="CJ60"/>
      <c r="CK60"/>
      <c r="CL60"/>
      <c r="CM60"/>
      <c r="CN60"/>
      <c r="CO60"/>
      <c r="CP60"/>
      <c r="CQ60"/>
      <c r="CR60"/>
      <c r="CS60"/>
      <c r="CT60"/>
      <c r="CU60"/>
      <c r="CV60"/>
      <c r="CW60"/>
      <c r="CX60"/>
      <c r="CY60"/>
      <c r="CZ60"/>
      <c r="DA60"/>
      <c r="DB60"/>
      <c r="DC60"/>
      <c r="DD60"/>
      <c r="DE60"/>
      <c r="DF60"/>
      <c r="DG60"/>
      <c r="DH60"/>
      <c r="DI60"/>
      <c r="DJ60"/>
      <c r="DK60"/>
      <c r="DL60"/>
      <c r="DM60"/>
      <c r="DN60"/>
      <c r="DO60"/>
      <c r="DP60"/>
      <c r="DQ60"/>
      <c r="DR60"/>
      <c r="DS60"/>
      <c r="DT60"/>
      <c r="DU60"/>
      <c r="DV60"/>
      <c r="DW60"/>
      <c r="DX60"/>
      <c r="DY60"/>
      <c r="DZ60"/>
      <c r="EA60"/>
      <c r="EB60"/>
      <c r="EC60"/>
      <c r="ED60"/>
      <c r="EE60"/>
      <c r="EF60"/>
      <c r="EG60"/>
      <c r="EH60"/>
      <c r="EI60"/>
      <c r="EJ60"/>
      <c r="EK60"/>
      <c r="EL60"/>
      <c r="EM60"/>
      <c r="EN60"/>
      <c r="EO60"/>
      <c r="EP60"/>
      <c r="EQ60"/>
      <c r="ER60"/>
      <c r="ES60"/>
      <c r="ET60"/>
      <c r="EU60"/>
      <c r="EV60"/>
      <c r="EW60"/>
      <c r="EX60"/>
      <c r="EY60"/>
      <c r="EZ60"/>
      <c r="FA60"/>
      <c r="FB60"/>
      <c r="FC60"/>
      <c r="FD60"/>
      <c r="FE60"/>
      <c r="FF60"/>
      <c r="FG60"/>
      <c r="FH60"/>
      <c r="FI60"/>
      <c r="FJ60"/>
      <c r="FK60"/>
      <c r="FL60"/>
      <c r="FM60"/>
      <c r="FN60"/>
      <c r="FO60"/>
      <c r="FP60"/>
      <c r="FQ60"/>
      <c r="FR60"/>
      <c r="FS60"/>
      <c r="FT60"/>
      <c r="FU60"/>
      <c r="FV60"/>
      <c r="FW60"/>
      <c r="FX60"/>
      <c r="FY60"/>
      <c r="FZ60"/>
      <c r="GA60"/>
      <c r="GB60"/>
      <c r="GC60"/>
      <c r="GD60"/>
      <c r="GE60"/>
      <c r="GF60"/>
      <c r="GG60"/>
      <c r="GH60"/>
      <c r="GI60"/>
      <c r="GJ60"/>
      <c r="GK60"/>
      <c r="GL60"/>
      <c r="GM60"/>
      <c r="GN60"/>
      <c r="GO60"/>
      <c r="GP60"/>
      <c r="GQ60"/>
      <c r="GR60"/>
      <c r="GS60"/>
      <c r="GT60"/>
      <c r="GU60"/>
      <c r="GV60"/>
      <c r="GW60"/>
      <c r="GX60"/>
      <c r="GY60"/>
      <c r="GZ60"/>
      <c r="HA60"/>
      <c r="HB60"/>
      <c r="HC60"/>
      <c r="HD60"/>
      <c r="HE60"/>
      <c r="HF60"/>
      <c r="HG60"/>
      <c r="HH60"/>
      <c r="HI60"/>
      <c r="HJ60"/>
      <c r="HK60"/>
      <c r="HL60"/>
      <c r="HM60"/>
      <c r="HN60"/>
      <c r="HO60"/>
      <c r="HP60"/>
      <c r="HQ60"/>
      <c r="HR60"/>
      <c r="HS60"/>
      <c r="HT60"/>
      <c r="HU60"/>
      <c r="HV60"/>
      <c r="HW60"/>
      <c r="HX60"/>
      <c r="HY60"/>
      <c r="HZ60"/>
      <c r="IA60"/>
      <c r="IB60"/>
      <c r="IC60"/>
      <c r="ID60"/>
      <c r="IE60"/>
      <c r="IF60"/>
      <c r="IG60"/>
      <c r="IH60"/>
      <c r="II60"/>
      <c r="IJ60"/>
      <c r="IK60"/>
      <c r="IL60"/>
      <c r="IM60"/>
      <c r="IN60"/>
      <c r="IO60"/>
      <c r="IP60"/>
      <c r="IQ60"/>
      <c r="IR60"/>
      <c r="IS60"/>
      <c r="IT60"/>
      <c r="IU60"/>
      <c r="IV60"/>
    </row>
    <row r="61" spans="1:256" s="1" customFormat="1" x14ac:dyDescent="0.25">
      <c r="B61" s="48" t="str">
        <f>Données!$A6</f>
        <v>J+</v>
      </c>
      <c r="C61" s="48" t="s">
        <v>87</v>
      </c>
      <c r="D61" s="48" t="str">
        <f>IF(ISBLANK(Données!$C6),TEXT(Données!$B6,"hh:mm"),TEXT(Données!$B6,"hh:mm")&amp;" : "&amp;TEXT(Données!$C6,"hh:mm"))</f>
        <v>11:30 : 19:00</v>
      </c>
      <c r="E61" s="48"/>
      <c r="F61" s="48"/>
      <c r="G61" s="48"/>
      <c r="H61" s="48" t="str">
        <f>Données!$A10</f>
        <v>W+</v>
      </c>
      <c r="I61" s="48" t="s">
        <v>87</v>
      </c>
      <c r="J61" s="48" t="str">
        <f>IF(ISBLANK(Données!$C10),TEXT(Données!$B10,"hh:mm"),TEXT(Données!$B10,"hh:mm")&amp;" : "&amp;TEXT(Données!$C10,"hh:mm"))</f>
        <v>10:00 : 21:30</v>
      </c>
      <c r="K61" s="48"/>
      <c r="L61" s="48"/>
      <c r="M61" s="48"/>
      <c r="N61" s="48" t="str">
        <f>Données!$A13</f>
        <v>T</v>
      </c>
      <c r="O61" s="48" t="s">
        <v>87</v>
      </c>
      <c r="P61" s="48" t="str">
        <f>IF(ISBLANK(Données!$C13),TEXT(Données!$B13,"hh:mm"),TEXT(Données!$B13,"hh:mm")&amp;" : "&amp;TEXT(Données!$C13,"hh:mm"))</f>
        <v>10:00 : 22:00</v>
      </c>
      <c r="Q61" s="48"/>
      <c r="R61" s="48"/>
      <c r="S61" s="48"/>
      <c r="T61" s="48" t="str">
        <f>Données!$A17</f>
        <v>AM</v>
      </c>
      <c r="U61" s="48" t="s">
        <v>87</v>
      </c>
      <c r="V61" s="48" t="str">
        <f>IF(ISBLANK(Données!$C17),TEXT(Données!$B17,"hh:mm"),TEXT(Données!$B17,"hh:mm")&amp;" : "&amp;TEXT(Données!$C17,"hh:mm"))</f>
        <v>AM : AM</v>
      </c>
      <c r="W61" s="48"/>
      <c r="X61" s="48"/>
      <c r="Y61" s="48"/>
      <c r="Z61" s="48" t="str">
        <f>Données!$A21</f>
        <v>CA17</v>
      </c>
      <c r="AA61" s="48" t="s">
        <v>87</v>
      </c>
      <c r="AB61" s="48" t="str">
        <f>IF(ISBLANK(Données!$C21),TEXT(Données!$B21,"hh:mm"),TEXT(Données!$B21,"hh:mm")&amp;" : "&amp;TEXT(Données!$C21,"hh:mm"))</f>
        <v>CA17 : CA17</v>
      </c>
      <c r="AG61"/>
      <c r="AH61"/>
      <c r="AI61"/>
      <c r="AJ61"/>
      <c r="AK61"/>
      <c r="AL61"/>
      <c r="AM61"/>
      <c r="AN61"/>
      <c r="AO61"/>
      <c r="AP61"/>
      <c r="AQ61"/>
      <c r="AR61"/>
      <c r="AS61"/>
      <c r="AT61"/>
      <c r="AU61"/>
      <c r="AV61"/>
      <c r="AW61"/>
      <c r="AX61"/>
      <c r="AY61"/>
      <c r="AZ61"/>
      <c r="BA61"/>
      <c r="BB61"/>
      <c r="BC61"/>
      <c r="BD61"/>
      <c r="BE61"/>
      <c r="BF61"/>
      <c r="BG61"/>
      <c r="BH61"/>
      <c r="BI61"/>
      <c r="BJ61"/>
      <c r="BK61"/>
      <c r="BL61"/>
      <c r="BM61"/>
      <c r="BN61"/>
      <c r="BO61"/>
      <c r="BP61"/>
      <c r="BQ61"/>
      <c r="BR61"/>
      <c r="BS61"/>
      <c r="BT61"/>
      <c r="BU61"/>
      <c r="BV61"/>
      <c r="BW61"/>
      <c r="BX61"/>
      <c r="BY61"/>
      <c r="BZ61"/>
      <c r="CA61"/>
      <c r="CB61"/>
      <c r="CC61"/>
      <c r="CD61"/>
      <c r="CE61"/>
      <c r="CF61"/>
      <c r="CG61"/>
      <c r="CH61"/>
      <c r="CI61"/>
      <c r="CJ61"/>
      <c r="CK61"/>
      <c r="CL61"/>
      <c r="CM61"/>
      <c r="CN61"/>
      <c r="CO61"/>
      <c r="CP61"/>
      <c r="CQ61"/>
      <c r="CR61"/>
      <c r="CS61"/>
      <c r="CT61"/>
      <c r="CU61"/>
      <c r="CV61"/>
      <c r="CW61"/>
      <c r="CX61"/>
      <c r="CY61"/>
      <c r="CZ61"/>
      <c r="DA61"/>
      <c r="DB61"/>
      <c r="DC61"/>
      <c r="DD61"/>
      <c r="DE61"/>
      <c r="DF61"/>
      <c r="DG61"/>
      <c r="DH61"/>
      <c r="DI61"/>
      <c r="DJ61"/>
      <c r="DK61"/>
      <c r="DL61"/>
      <c r="DM61"/>
      <c r="DN61"/>
      <c r="DO61"/>
      <c r="DP61"/>
      <c r="DQ61"/>
      <c r="DR61"/>
      <c r="DS61"/>
      <c r="DT61"/>
      <c r="DU61"/>
      <c r="DV61"/>
      <c r="DW61"/>
      <c r="DX61"/>
      <c r="DY61"/>
      <c r="DZ61"/>
      <c r="EA61"/>
      <c r="EB61"/>
      <c r="EC61"/>
      <c r="ED61"/>
      <c r="EE61"/>
      <c r="EF61"/>
      <c r="EG61"/>
      <c r="EH61"/>
      <c r="EI61"/>
      <c r="EJ61"/>
      <c r="EK61"/>
      <c r="EL61"/>
      <c r="EM61"/>
      <c r="EN61"/>
      <c r="EO61"/>
      <c r="EP61"/>
      <c r="EQ61"/>
      <c r="ER61"/>
      <c r="ES61"/>
      <c r="ET61"/>
      <c r="EU61"/>
      <c r="EV61"/>
      <c r="EW61"/>
      <c r="EX61"/>
      <c r="EY61"/>
      <c r="EZ61"/>
      <c r="FA61"/>
      <c r="FB61"/>
      <c r="FC61"/>
      <c r="FD61"/>
      <c r="FE61"/>
      <c r="FF61"/>
      <c r="FG61"/>
      <c r="FH61"/>
      <c r="FI61"/>
      <c r="FJ61"/>
      <c r="FK61"/>
      <c r="FL61"/>
      <c r="FM61"/>
      <c r="FN61"/>
      <c r="FO61"/>
      <c r="FP61"/>
      <c r="FQ61"/>
      <c r="FR61"/>
      <c r="FS61"/>
      <c r="FT61"/>
      <c r="FU61"/>
      <c r="FV61"/>
      <c r="FW61"/>
      <c r="FX61"/>
      <c r="FY61"/>
      <c r="FZ61"/>
      <c r="GA61"/>
      <c r="GB61"/>
      <c r="GC61"/>
      <c r="GD61"/>
      <c r="GE61"/>
      <c r="GF61"/>
      <c r="GG61"/>
      <c r="GH61"/>
      <c r="GI61"/>
      <c r="GJ61"/>
      <c r="GK61"/>
      <c r="GL61"/>
      <c r="GM61"/>
      <c r="GN61"/>
      <c r="GO61"/>
      <c r="GP61"/>
      <c r="GQ61"/>
      <c r="GR61"/>
      <c r="GS61"/>
      <c r="GT61"/>
      <c r="GU61"/>
      <c r="GV61"/>
      <c r="GW61"/>
      <c r="GX61"/>
      <c r="GY61"/>
      <c r="GZ61"/>
      <c r="HA61"/>
      <c r="HB61"/>
      <c r="HC61"/>
      <c r="HD61"/>
      <c r="HE61"/>
      <c r="HF61"/>
      <c r="HG61"/>
      <c r="HH61"/>
      <c r="HI61"/>
      <c r="HJ61"/>
      <c r="HK61"/>
      <c r="HL61"/>
      <c r="HM61"/>
      <c r="HN61"/>
      <c r="HO61"/>
      <c r="HP61"/>
      <c r="HQ61"/>
      <c r="HR61"/>
      <c r="HS61"/>
      <c r="HT61"/>
      <c r="HU61"/>
      <c r="HV61"/>
      <c r="HW61"/>
      <c r="HX61"/>
      <c r="HY61"/>
      <c r="HZ61"/>
      <c r="IA61"/>
      <c r="IB61"/>
      <c r="IC61"/>
      <c r="ID61"/>
      <c r="IE61"/>
      <c r="IF61"/>
      <c r="IG61"/>
      <c r="IH61"/>
      <c r="II61"/>
      <c r="IJ61"/>
      <c r="IK61"/>
      <c r="IL61"/>
      <c r="IM61"/>
      <c r="IN61"/>
      <c r="IO61"/>
      <c r="IP61"/>
      <c r="IQ61"/>
      <c r="IR61"/>
      <c r="IS61"/>
      <c r="IT61"/>
      <c r="IU61"/>
      <c r="IV61"/>
    </row>
    <row r="62" spans="1:256" x14ac:dyDescent="0.25">
      <c r="B62" s="53"/>
      <c r="C62" s="53"/>
      <c r="D62" s="53"/>
      <c r="E62" s="53"/>
      <c r="F62" s="53"/>
      <c r="G62" s="53"/>
      <c r="H62" s="53"/>
      <c r="I62" s="53"/>
      <c r="J62" s="53"/>
      <c r="K62" s="53"/>
      <c r="L62" s="53"/>
      <c r="M62" s="53"/>
      <c r="N62" s="53"/>
      <c r="O62" s="53"/>
      <c r="P62" s="53"/>
      <c r="Q62" s="53"/>
      <c r="R62" s="53"/>
      <c r="S62" s="53"/>
      <c r="T62" s="53"/>
      <c r="U62" s="53"/>
      <c r="V62" s="53"/>
      <c r="W62" s="53"/>
      <c r="X62" s="53"/>
      <c r="Y62" s="53"/>
      <c r="Z62" s="53"/>
      <c r="AA62" s="53"/>
      <c r="AB62" s="53"/>
      <c r="AC62" s="53"/>
      <c r="AD62" s="53"/>
      <c r="AE62" s="53"/>
      <c r="AF62" s="53"/>
      <c r="AG62" s="53"/>
      <c r="AH62" s="53"/>
      <c r="AI62" s="53"/>
      <c r="AJ62" s="53"/>
      <c r="AK62" s="53"/>
      <c r="AL62" s="53"/>
      <c r="AM62" s="53"/>
      <c r="AN62" s="53"/>
      <c r="AO62" s="53"/>
      <c r="AP62" s="53"/>
      <c r="AQ62" s="53"/>
      <c r="AR62" s="53"/>
      <c r="AS62" s="53"/>
    </row>
  </sheetData>
  <mergeCells count="3">
    <mergeCell ref="O3:P3"/>
    <mergeCell ref="AS4:AS6"/>
    <mergeCell ref="AT4:AT6"/>
  </mergeCells>
  <conditionalFormatting sqref="AJ9">
    <cfRule type="containsText" dxfId="1794" priority="15568" operator="containsText" text="MG">
      <formula>NOT(ISERROR(SEARCH("MG",AJ9)))</formula>
    </cfRule>
    <cfRule type="containsText" dxfId="1793" priority="15569" operator="containsText" text="Syn">
      <formula>NOT(ISERROR(SEARCH("Syn",AJ9)))</formula>
    </cfRule>
    <cfRule type="containsText" dxfId="1792" priority="15570" operator="containsText" text="EM">
      <formula>NOT(ISERROR(SEARCH("EM",AJ9)))</formula>
    </cfRule>
    <cfRule type="containsText" dxfId="1791" priority="15571" operator="containsText" text="AM">
      <formula>NOT(ISERROR(SEARCH("AM",AJ9)))</formula>
    </cfRule>
    <cfRule type="containsText" dxfId="1790" priority="15572" operator="containsText" text="AT">
      <formula>NOT(ISERROR(SEARCH("AT",AJ9)))</formula>
    </cfRule>
    <cfRule type="containsText" dxfId="1789" priority="15573" operator="containsText" text="F">
      <formula>NOT(ISERROR(SEARCH("F",AJ9)))</formula>
    </cfRule>
    <cfRule type="cellIs" dxfId="1788" priority="15574" operator="equal">
      <formula>"REC"</formula>
    </cfRule>
    <cfRule type="containsText" dxfId="1787" priority="15575" operator="containsText" text="CA16">
      <formula>NOT(ISERROR(SEARCH("CA16",AJ9)))</formula>
    </cfRule>
    <cfRule type="containsText" dxfId="1786" priority="15576" operator="containsText" text="CA">
      <formula>NOT(ISERROR(SEARCH("CA",AJ9)))</formula>
    </cfRule>
    <cfRule type="containsText" dxfId="1785" priority="15577" operator="containsText" text="TP">
      <formula>NOT(ISERROR(SEARCH("TP",AJ9)))</formula>
    </cfRule>
  </conditionalFormatting>
  <conditionalFormatting sqref="AJ26:AJ34 AJ36:AJ44 AJ46:AJ48 AJ50:AJ54 AJ56">
    <cfRule type="containsText" dxfId="1784" priority="15538" operator="containsText" text="MG">
      <formula>NOT(ISERROR(SEARCH("MG",AJ26)))</formula>
    </cfRule>
    <cfRule type="containsText" dxfId="1783" priority="15539" operator="containsText" text="Syn">
      <formula>NOT(ISERROR(SEARCH("Syn",AJ26)))</formula>
    </cfRule>
    <cfRule type="containsText" dxfId="1782" priority="15540" operator="containsText" text="EM">
      <formula>NOT(ISERROR(SEARCH("EM",AJ26)))</formula>
    </cfRule>
    <cfRule type="containsText" dxfId="1781" priority="15541" operator="containsText" text="AM">
      <formula>NOT(ISERROR(SEARCH("AM",AJ26)))</formula>
    </cfRule>
    <cfRule type="containsText" dxfId="1780" priority="15542" operator="containsText" text="AT">
      <formula>NOT(ISERROR(SEARCH("AT",AJ26)))</formula>
    </cfRule>
    <cfRule type="containsText" dxfId="1779" priority="15543" operator="containsText" text="F">
      <formula>NOT(ISERROR(SEARCH("F",AJ26)))</formula>
    </cfRule>
    <cfRule type="cellIs" dxfId="1778" priority="15544" operator="equal">
      <formula>"REC"</formula>
    </cfRule>
    <cfRule type="containsText" dxfId="1777" priority="15545" operator="containsText" text="CA16">
      <formula>NOT(ISERROR(SEARCH("CA16",AJ26)))</formula>
    </cfRule>
    <cfRule type="containsText" dxfId="1776" priority="15546" operator="containsText" text="CA">
      <formula>NOT(ISERROR(SEARCH("CA",AJ26)))</formula>
    </cfRule>
    <cfRule type="containsText" dxfId="1775" priority="15547" operator="containsText" text="TP">
      <formula>NOT(ISERROR(SEARCH("TP",AJ26)))</formula>
    </cfRule>
  </conditionalFormatting>
  <conditionalFormatting sqref="AI26:AI34 AI36:AI44 AI46:AI48 AI50:AI54 AI56 AI9:AI24">
    <cfRule type="containsText" dxfId="1774" priority="15558" operator="containsText" text="MG">
      <formula>NOT(ISERROR(SEARCH("MG",AI9)))</formula>
    </cfRule>
    <cfRule type="containsText" dxfId="1773" priority="15559" operator="containsText" text="Syn">
      <formula>NOT(ISERROR(SEARCH("Syn",AI9)))</formula>
    </cfRule>
    <cfRule type="containsText" dxfId="1772" priority="15560" operator="containsText" text="EM">
      <formula>NOT(ISERROR(SEARCH("EM",AI9)))</formula>
    </cfRule>
    <cfRule type="containsText" dxfId="1771" priority="15561" operator="containsText" text="AM">
      <formula>NOT(ISERROR(SEARCH("AM",AI9)))</formula>
    </cfRule>
    <cfRule type="containsText" dxfId="1770" priority="15562" operator="containsText" text="AT">
      <formula>NOT(ISERROR(SEARCH("AT",AI9)))</formula>
    </cfRule>
    <cfRule type="containsText" dxfId="1769" priority="15563" operator="containsText" text="F">
      <formula>NOT(ISERROR(SEARCH("F",AI9)))</formula>
    </cfRule>
    <cfRule type="cellIs" dxfId="1768" priority="15564" operator="equal">
      <formula>"REC"</formula>
    </cfRule>
    <cfRule type="containsText" dxfId="1767" priority="15565" operator="containsText" text="CA16">
      <formula>NOT(ISERROR(SEARCH("CA16",AI9)))</formula>
    </cfRule>
    <cfRule type="containsText" dxfId="1766" priority="15566" operator="containsText" text="CA">
      <formula>NOT(ISERROR(SEARCH("CA",AI9)))</formula>
    </cfRule>
    <cfRule type="containsText" dxfId="1765" priority="15567" operator="containsText" text="TP">
      <formula>NOT(ISERROR(SEARCH("TP",AI9)))</formula>
    </cfRule>
  </conditionalFormatting>
  <conditionalFormatting sqref="AJ10:AJ24">
    <cfRule type="containsText" dxfId="1764" priority="15548" operator="containsText" text="MG">
      <formula>NOT(ISERROR(SEARCH("MG",AJ10)))</formula>
    </cfRule>
    <cfRule type="containsText" dxfId="1763" priority="15549" operator="containsText" text="Syn">
      <formula>NOT(ISERROR(SEARCH("Syn",AJ10)))</formula>
    </cfRule>
    <cfRule type="containsText" dxfId="1762" priority="15550" operator="containsText" text="EM">
      <formula>NOT(ISERROR(SEARCH("EM",AJ10)))</formula>
    </cfRule>
    <cfRule type="containsText" dxfId="1761" priority="15551" operator="containsText" text="AM">
      <formula>NOT(ISERROR(SEARCH("AM",AJ10)))</formula>
    </cfRule>
    <cfRule type="containsText" dxfId="1760" priority="15552" operator="containsText" text="AT">
      <formula>NOT(ISERROR(SEARCH("AT",AJ10)))</formula>
    </cfRule>
    <cfRule type="containsText" dxfId="1759" priority="15553" operator="containsText" text="F">
      <formula>NOT(ISERROR(SEARCH("F",AJ10)))</formula>
    </cfRule>
    <cfRule type="cellIs" dxfId="1758" priority="15554" operator="equal">
      <formula>"REC"</formula>
    </cfRule>
    <cfRule type="containsText" dxfId="1757" priority="15555" operator="containsText" text="CA16">
      <formula>NOT(ISERROR(SEARCH("CA16",AJ10)))</formula>
    </cfRule>
    <cfRule type="containsText" dxfId="1756" priority="15556" operator="containsText" text="CA">
      <formula>NOT(ISERROR(SEARCH("CA",AJ10)))</formula>
    </cfRule>
    <cfRule type="containsText" dxfId="1755" priority="15557" operator="containsText" text="TP">
      <formula>NOT(ISERROR(SEARCH("TP",AJ10)))</formula>
    </cfRule>
  </conditionalFormatting>
  <conditionalFormatting sqref="AN9:AN24 AN56 AN50:AN54 AN46:AN48 AN36:AN44 AN26:AN34">
    <cfRule type="containsText" dxfId="1754" priority="15528" operator="containsText" text="MG">
      <formula>NOT(ISERROR(SEARCH("MG",AN9)))</formula>
    </cfRule>
    <cfRule type="containsText" dxfId="1753" priority="15529" operator="containsText" text="Syn">
      <formula>NOT(ISERROR(SEARCH("Syn",AN9)))</formula>
    </cfRule>
    <cfRule type="containsText" dxfId="1752" priority="15530" operator="containsText" text="EM">
      <formula>NOT(ISERROR(SEARCH("EM",AN9)))</formula>
    </cfRule>
    <cfRule type="containsText" dxfId="1751" priority="15531" operator="containsText" text="AM">
      <formula>NOT(ISERROR(SEARCH("AM",AN9)))</formula>
    </cfRule>
    <cfRule type="containsText" dxfId="1750" priority="15532" operator="containsText" text="AT">
      <formula>NOT(ISERROR(SEARCH("AT",AN9)))</formula>
    </cfRule>
    <cfRule type="containsText" dxfId="1749" priority="15533" operator="containsText" text="F">
      <formula>NOT(ISERROR(SEARCH("F",AN9)))</formula>
    </cfRule>
    <cfRule type="cellIs" dxfId="1748" priority="15534" operator="equal">
      <formula>"REC"</formula>
    </cfRule>
    <cfRule type="containsText" dxfId="1747" priority="15535" operator="containsText" text="CA16">
      <formula>NOT(ISERROR(SEARCH("CA16",AN9)))</formula>
    </cfRule>
    <cfRule type="containsText" dxfId="1746" priority="15536" operator="containsText" text="CA">
      <formula>NOT(ISERROR(SEARCH("CA",AN9)))</formula>
    </cfRule>
    <cfRule type="containsText" dxfId="1745" priority="15537" operator="containsText" text="TP">
      <formula>NOT(ISERROR(SEARCH("TP",AN9)))</formula>
    </cfRule>
  </conditionalFormatting>
  <conditionalFormatting sqref="AQ9:AQ24 AQ36:AQ44 AQ26:AQ34 AQ46:AQ48 AQ50:AQ54 AQ56">
    <cfRule type="containsText" dxfId="1744" priority="15508" operator="containsText" text="MG">
      <formula>NOT(ISERROR(SEARCH("MG",AQ9)))</formula>
    </cfRule>
    <cfRule type="containsText" dxfId="1743" priority="15509" operator="containsText" text="Syn">
      <formula>NOT(ISERROR(SEARCH("Syn",AQ9)))</formula>
    </cfRule>
    <cfRule type="containsText" dxfId="1742" priority="15510" operator="containsText" text="EM">
      <formula>NOT(ISERROR(SEARCH("EM",AQ9)))</formula>
    </cfRule>
    <cfRule type="containsText" dxfId="1741" priority="15511" operator="containsText" text="AM">
      <formula>NOT(ISERROR(SEARCH("AM",AQ9)))</formula>
    </cfRule>
    <cfRule type="containsText" dxfId="1740" priority="15512" operator="containsText" text="AT">
      <formula>NOT(ISERROR(SEARCH("AT",AQ9)))</formula>
    </cfRule>
    <cfRule type="containsText" dxfId="1739" priority="15513" operator="containsText" text="F">
      <formula>NOT(ISERROR(SEARCH("F",AQ9)))</formula>
    </cfRule>
    <cfRule type="cellIs" dxfId="1738" priority="15514" operator="equal">
      <formula>"REC"</formula>
    </cfRule>
    <cfRule type="containsText" dxfId="1737" priority="15515" operator="containsText" text="CA16">
      <formula>NOT(ISERROR(SEARCH("CA16",AQ9)))</formula>
    </cfRule>
    <cfRule type="containsText" dxfId="1736" priority="15516" operator="containsText" text="CA">
      <formula>NOT(ISERROR(SEARCH("CA",AQ9)))</formula>
    </cfRule>
    <cfRule type="containsText" dxfId="1735" priority="15517" operator="containsText" text="TP">
      <formula>NOT(ISERROR(SEARCH("TP",AQ9)))</formula>
    </cfRule>
  </conditionalFormatting>
  <conditionalFormatting sqref="AM9:AM24 AM56 AM50:AM54 AM46:AM48 AM36:AM44 AM26:AM34">
    <cfRule type="containsText" dxfId="1734" priority="9864" operator="containsText" text="MG">
      <formula>NOT(ISERROR(SEARCH("MG",AM9)))</formula>
    </cfRule>
    <cfRule type="containsText" dxfId="1733" priority="9865" operator="containsText" text="Syn">
      <formula>NOT(ISERROR(SEARCH("Syn",AM9)))</formula>
    </cfRule>
    <cfRule type="containsText" dxfId="1732" priority="9866" operator="containsText" text="EM">
      <formula>NOT(ISERROR(SEARCH("EM",AM9)))</formula>
    </cfRule>
    <cfRule type="containsText" dxfId="1731" priority="9867" operator="containsText" text="AM">
      <formula>NOT(ISERROR(SEARCH("AM",AM9)))</formula>
    </cfRule>
    <cfRule type="containsText" dxfId="1730" priority="9868" operator="containsText" text="AT">
      <formula>NOT(ISERROR(SEARCH("AT",AM9)))</formula>
    </cfRule>
    <cfRule type="containsText" dxfId="1729" priority="9869" operator="containsText" text="F">
      <formula>NOT(ISERROR(SEARCH("F",AM9)))</formula>
    </cfRule>
    <cfRule type="cellIs" dxfId="1728" priority="9870" operator="equal">
      <formula>"REC"</formula>
    </cfRule>
    <cfRule type="containsText" dxfId="1727" priority="9871" operator="containsText" text="CA16">
      <formula>NOT(ISERROR(SEARCH("CA16",AM9)))</formula>
    </cfRule>
    <cfRule type="containsText" dxfId="1726" priority="9872" operator="containsText" text="CA">
      <formula>NOT(ISERROR(SEARCH("CA",AM9)))</formula>
    </cfRule>
    <cfRule type="containsText" dxfId="1725" priority="9873" operator="containsText" text="TP">
      <formula>NOT(ISERROR(SEARCH("TP",AM9)))</formula>
    </cfRule>
  </conditionalFormatting>
  <conditionalFormatting sqref="AS56 AS26:AS34 AS9:AS24 AS36:AS44 AS46:AS48 AS50:AS54">
    <cfRule type="containsText" dxfId="1724" priority="9794" operator="containsText" text="MG">
      <formula>NOT(ISERROR(SEARCH("MG",AS9)))</formula>
    </cfRule>
    <cfRule type="containsText" dxfId="1723" priority="9795" operator="containsText" text="Syn">
      <formula>NOT(ISERROR(SEARCH("Syn",AS9)))</formula>
    </cfRule>
    <cfRule type="containsText" dxfId="1722" priority="9796" operator="containsText" text="EM">
      <formula>NOT(ISERROR(SEARCH("EM",AS9)))</formula>
    </cfRule>
    <cfRule type="containsText" dxfId="1721" priority="9797" operator="containsText" text="AM">
      <formula>NOT(ISERROR(SEARCH("AM",AS9)))</formula>
    </cfRule>
    <cfRule type="containsText" dxfId="1720" priority="9798" operator="containsText" text="AT">
      <formula>NOT(ISERROR(SEARCH("AT",AS9)))</formula>
    </cfRule>
    <cfRule type="containsText" dxfId="1719" priority="9799" operator="containsText" text="F">
      <formula>NOT(ISERROR(SEARCH("F",AS9)))</formula>
    </cfRule>
    <cfRule type="cellIs" dxfId="1718" priority="9800" operator="equal">
      <formula>"REC"</formula>
    </cfRule>
    <cfRule type="containsText" dxfId="1717" priority="9801" operator="containsText" text="CA16">
      <formula>NOT(ISERROR(SEARCH("CA16",AS9)))</formula>
    </cfRule>
    <cfRule type="containsText" dxfId="1716" priority="9802" operator="containsText" text="CA">
      <formula>NOT(ISERROR(SEARCH("CA",AS9)))</formula>
    </cfRule>
    <cfRule type="containsText" dxfId="1715" priority="9803" operator="containsText" text="TP">
      <formula>NOT(ISERROR(SEARCH("TP",AS9)))</formula>
    </cfRule>
  </conditionalFormatting>
  <conditionalFormatting sqref="AM9:AM24 AM56 AM50:AM54 AM46:AM48 AM36:AM44 AM26:AM34">
    <cfRule type="containsText" dxfId="1714" priority="9854" operator="containsText" text="MG">
      <formula>NOT(ISERROR(SEARCH("MG",AM9)))</formula>
    </cfRule>
    <cfRule type="containsText" dxfId="1713" priority="9855" operator="containsText" text="Syn">
      <formula>NOT(ISERROR(SEARCH("Syn",AM9)))</formula>
    </cfRule>
    <cfRule type="containsText" dxfId="1712" priority="9856" operator="containsText" text="EM">
      <formula>NOT(ISERROR(SEARCH("EM",AM9)))</formula>
    </cfRule>
    <cfRule type="containsText" dxfId="1711" priority="9857" operator="containsText" text="AM">
      <formula>NOT(ISERROR(SEARCH("AM",AM9)))</formula>
    </cfRule>
    <cfRule type="containsText" dxfId="1710" priority="9858" operator="containsText" text="AT">
      <formula>NOT(ISERROR(SEARCH("AT",AM9)))</formula>
    </cfRule>
    <cfRule type="containsText" dxfId="1709" priority="9859" operator="containsText" text="F">
      <formula>NOT(ISERROR(SEARCH("F",AM9)))</formula>
    </cfRule>
    <cfRule type="cellIs" dxfId="1708" priority="9860" operator="equal">
      <formula>"REC"</formula>
    </cfRule>
    <cfRule type="containsText" dxfId="1707" priority="9861" operator="containsText" text="CA16">
      <formula>NOT(ISERROR(SEARCH("CA16",AM9)))</formula>
    </cfRule>
    <cfRule type="containsText" dxfId="1706" priority="9862" operator="containsText" text="CA">
      <formula>NOT(ISERROR(SEARCH("CA",AM9)))</formula>
    </cfRule>
    <cfRule type="containsText" dxfId="1705" priority="9863" operator="containsText" text="TP">
      <formula>NOT(ISERROR(SEARCH("TP",AM9)))</formula>
    </cfRule>
  </conditionalFormatting>
  <conditionalFormatting sqref="AN9:AN24 AN56 AN50:AN54 AN46:AN48 AN36:AN44 AN26:AN34">
    <cfRule type="containsText" dxfId="1704" priority="9844" operator="containsText" text="MG">
      <formula>NOT(ISERROR(SEARCH("MG",AN9)))</formula>
    </cfRule>
    <cfRule type="containsText" dxfId="1703" priority="9845" operator="containsText" text="Syn">
      <formula>NOT(ISERROR(SEARCH("Syn",AN9)))</formula>
    </cfRule>
    <cfRule type="containsText" dxfId="1702" priority="9846" operator="containsText" text="EM">
      <formula>NOT(ISERROR(SEARCH("EM",AN9)))</formula>
    </cfRule>
    <cfRule type="containsText" dxfId="1701" priority="9847" operator="containsText" text="AM">
      <formula>NOT(ISERROR(SEARCH("AM",AN9)))</formula>
    </cfRule>
    <cfRule type="containsText" dxfId="1700" priority="9848" operator="containsText" text="AT">
      <formula>NOT(ISERROR(SEARCH("AT",AN9)))</formula>
    </cfRule>
    <cfRule type="containsText" dxfId="1699" priority="9849" operator="containsText" text="F">
      <formula>NOT(ISERROR(SEARCH("F",AN9)))</formula>
    </cfRule>
    <cfRule type="cellIs" dxfId="1698" priority="9850" operator="equal">
      <formula>"REC"</formula>
    </cfRule>
    <cfRule type="containsText" dxfId="1697" priority="9851" operator="containsText" text="CA16">
      <formula>NOT(ISERROR(SEARCH("CA16",AN9)))</formula>
    </cfRule>
    <cfRule type="containsText" dxfId="1696" priority="9852" operator="containsText" text="CA">
      <formula>NOT(ISERROR(SEARCH("CA",AN9)))</formula>
    </cfRule>
    <cfRule type="containsText" dxfId="1695" priority="9853" operator="containsText" text="TP">
      <formula>NOT(ISERROR(SEARCH("TP",AN9)))</formula>
    </cfRule>
  </conditionalFormatting>
  <conditionalFormatting sqref="AL9:AL24 AL56 AL50:AL54 AL46:AL48 AL36:AL44 AL26:AL34">
    <cfRule type="containsText" dxfId="1694" priority="9834" operator="containsText" text="MG">
      <formula>NOT(ISERROR(SEARCH("MG",AL9)))</formula>
    </cfRule>
    <cfRule type="containsText" dxfId="1693" priority="9835" operator="containsText" text="Syn">
      <formula>NOT(ISERROR(SEARCH("Syn",AL9)))</formula>
    </cfRule>
    <cfRule type="containsText" dxfId="1692" priority="9836" operator="containsText" text="EM">
      <formula>NOT(ISERROR(SEARCH("EM",AL9)))</formula>
    </cfRule>
    <cfRule type="containsText" dxfId="1691" priority="9837" operator="containsText" text="AM">
      <formula>NOT(ISERROR(SEARCH("AM",AL9)))</formula>
    </cfRule>
    <cfRule type="containsText" dxfId="1690" priority="9838" operator="containsText" text="AT">
      <formula>NOT(ISERROR(SEARCH("AT",AL9)))</formula>
    </cfRule>
    <cfRule type="containsText" dxfId="1689" priority="9839" operator="containsText" text="F">
      <formula>NOT(ISERROR(SEARCH("F",AL9)))</formula>
    </cfRule>
    <cfRule type="cellIs" dxfId="1688" priority="9840" operator="equal">
      <formula>"REC"</formula>
    </cfRule>
    <cfRule type="containsText" dxfId="1687" priority="9841" operator="containsText" text="CA16">
      <formula>NOT(ISERROR(SEARCH("CA16",AL9)))</formula>
    </cfRule>
    <cfRule type="containsText" dxfId="1686" priority="9842" operator="containsText" text="CA">
      <formula>NOT(ISERROR(SEARCH("CA",AL9)))</formula>
    </cfRule>
    <cfRule type="containsText" dxfId="1685" priority="9843" operator="containsText" text="TP">
      <formula>NOT(ISERROR(SEARCH("TP",AL9)))</formula>
    </cfRule>
  </conditionalFormatting>
  <conditionalFormatting sqref="AP9:AP24 AP26:AP34 AP56 AP50:AP54 AP46:AP48 AP36:AP44">
    <cfRule type="containsText" dxfId="1684" priority="9824" operator="containsText" text="MG">
      <formula>NOT(ISERROR(SEARCH("MG",AP9)))</formula>
    </cfRule>
    <cfRule type="containsText" dxfId="1683" priority="9825" operator="containsText" text="Syn">
      <formula>NOT(ISERROR(SEARCH("Syn",AP9)))</formula>
    </cfRule>
    <cfRule type="containsText" dxfId="1682" priority="9826" operator="containsText" text="EM">
      <formula>NOT(ISERROR(SEARCH("EM",AP9)))</formula>
    </cfRule>
    <cfRule type="containsText" dxfId="1681" priority="9827" operator="containsText" text="AM">
      <formula>NOT(ISERROR(SEARCH("AM",AP9)))</formula>
    </cfRule>
    <cfRule type="containsText" dxfId="1680" priority="9828" operator="containsText" text="AT">
      <formula>NOT(ISERROR(SEARCH("AT",AP9)))</formula>
    </cfRule>
    <cfRule type="containsText" dxfId="1679" priority="9829" operator="containsText" text="F">
      <formula>NOT(ISERROR(SEARCH("F",AP9)))</formula>
    </cfRule>
    <cfRule type="cellIs" dxfId="1678" priority="9830" operator="equal">
      <formula>"REC"</formula>
    </cfRule>
    <cfRule type="containsText" dxfId="1677" priority="9831" operator="containsText" text="CA16">
      <formula>NOT(ISERROR(SEARCH("CA16",AP9)))</formula>
    </cfRule>
    <cfRule type="containsText" dxfId="1676" priority="9832" operator="containsText" text="CA">
      <formula>NOT(ISERROR(SEARCH("CA",AP9)))</formula>
    </cfRule>
    <cfRule type="containsText" dxfId="1675" priority="9833" operator="containsText" text="TP">
      <formula>NOT(ISERROR(SEARCH("TP",AP9)))</formula>
    </cfRule>
  </conditionalFormatting>
  <conditionalFormatting sqref="AQ9:AQ24 AQ36:AQ44 AQ26:AQ34 AQ46:AQ48 AQ50:AQ54 AQ56">
    <cfRule type="containsText" dxfId="1674" priority="9814" operator="containsText" text="MG">
      <formula>NOT(ISERROR(SEARCH("MG",AQ9)))</formula>
    </cfRule>
    <cfRule type="containsText" dxfId="1673" priority="9815" operator="containsText" text="Syn">
      <formula>NOT(ISERROR(SEARCH("Syn",AQ9)))</formula>
    </cfRule>
    <cfRule type="containsText" dxfId="1672" priority="9816" operator="containsText" text="EM">
      <formula>NOT(ISERROR(SEARCH("EM",AQ9)))</formula>
    </cfRule>
    <cfRule type="containsText" dxfId="1671" priority="9817" operator="containsText" text="AM">
      <formula>NOT(ISERROR(SEARCH("AM",AQ9)))</formula>
    </cfRule>
    <cfRule type="containsText" dxfId="1670" priority="9818" operator="containsText" text="AT">
      <formula>NOT(ISERROR(SEARCH("AT",AQ9)))</formula>
    </cfRule>
    <cfRule type="containsText" dxfId="1669" priority="9819" operator="containsText" text="F">
      <formula>NOT(ISERROR(SEARCH("F",AQ9)))</formula>
    </cfRule>
    <cfRule type="cellIs" dxfId="1668" priority="9820" operator="equal">
      <formula>"REC"</formula>
    </cfRule>
    <cfRule type="containsText" dxfId="1667" priority="9821" operator="containsText" text="CA16">
      <formula>NOT(ISERROR(SEARCH("CA16",AQ9)))</formula>
    </cfRule>
    <cfRule type="containsText" dxfId="1666" priority="9822" operator="containsText" text="CA">
      <formula>NOT(ISERROR(SEARCH("CA",AQ9)))</formula>
    </cfRule>
    <cfRule type="containsText" dxfId="1665" priority="9823" operator="containsText" text="TP">
      <formula>NOT(ISERROR(SEARCH("TP",AQ9)))</formula>
    </cfRule>
  </conditionalFormatting>
  <conditionalFormatting sqref="AT9:AT24 AT26:AT34 AT36:AT44 AT46:AT48 AT50:AT54 AT56">
    <cfRule type="containsText" dxfId="1664" priority="4118" operator="containsText" text="MG">
      <formula>NOT(ISERROR(SEARCH("MG",AT9)))</formula>
    </cfRule>
    <cfRule type="containsText" dxfId="1663" priority="4119" operator="containsText" text="Syn">
      <formula>NOT(ISERROR(SEARCH("Syn",AT9)))</formula>
    </cfRule>
    <cfRule type="containsText" dxfId="1662" priority="4120" operator="containsText" text="EM">
      <formula>NOT(ISERROR(SEARCH("EM",AT9)))</formula>
    </cfRule>
    <cfRule type="containsText" dxfId="1661" priority="4121" operator="containsText" text="AM">
      <formula>NOT(ISERROR(SEARCH("AM",AT9)))</formula>
    </cfRule>
    <cfRule type="containsText" dxfId="1660" priority="4122" operator="containsText" text="AT">
      <formula>NOT(ISERROR(SEARCH("AT",AT9)))</formula>
    </cfRule>
    <cfRule type="containsText" dxfId="1659" priority="4123" operator="containsText" text="F">
      <formula>NOT(ISERROR(SEARCH("F",AT9)))</formula>
    </cfRule>
    <cfRule type="cellIs" dxfId="1658" priority="4124" operator="equal">
      <formula>"REC"</formula>
    </cfRule>
    <cfRule type="containsText" dxfId="1657" priority="4125" operator="containsText" text="CA16">
      <formula>NOT(ISERROR(SEARCH("CA16",AT9)))</formula>
    </cfRule>
    <cfRule type="containsText" dxfId="1656" priority="4126" operator="containsText" text="CA">
      <formula>NOT(ISERROR(SEARCH("CA",AT9)))</formula>
    </cfRule>
    <cfRule type="containsText" dxfId="1655" priority="4127" operator="containsText" text="TP">
      <formula>NOT(ISERROR(SEARCH("TP",AT9)))</formula>
    </cfRule>
  </conditionalFormatting>
  <conditionalFormatting sqref="AT9:AT24 AT26:AT34 AT36:AT44 AT46:AT48 AT50:AT54 AT56">
    <cfRule type="containsText" dxfId="1654" priority="4108" operator="containsText" text="MG">
      <formula>NOT(ISERROR(SEARCH("MG",AT9)))</formula>
    </cfRule>
    <cfRule type="containsText" dxfId="1653" priority="4109" operator="containsText" text="Syn">
      <formula>NOT(ISERROR(SEARCH("Syn",AT9)))</formula>
    </cfRule>
    <cfRule type="containsText" dxfId="1652" priority="4110" operator="containsText" text="EM">
      <formula>NOT(ISERROR(SEARCH("EM",AT9)))</formula>
    </cfRule>
    <cfRule type="containsText" dxfId="1651" priority="4111" operator="containsText" text="AM">
      <formula>NOT(ISERROR(SEARCH("AM",AT9)))</formula>
    </cfRule>
    <cfRule type="containsText" dxfId="1650" priority="4112" operator="containsText" text="AT">
      <formula>NOT(ISERROR(SEARCH("AT",AT9)))</formula>
    </cfRule>
    <cfRule type="containsText" dxfId="1649" priority="4113" operator="containsText" text="F">
      <formula>NOT(ISERROR(SEARCH("F",AT9)))</formula>
    </cfRule>
    <cfRule type="cellIs" dxfId="1648" priority="4114" operator="equal">
      <formula>"REC"</formula>
    </cfRule>
    <cfRule type="containsText" dxfId="1647" priority="4115" operator="containsText" text="CA16">
      <formula>NOT(ISERROR(SEARCH("CA16",AT9)))</formula>
    </cfRule>
    <cfRule type="containsText" dxfId="1646" priority="4116" operator="containsText" text="CA">
      <formula>NOT(ISERROR(SEARCH("CA",AT9)))</formula>
    </cfRule>
    <cfRule type="containsText" dxfId="1645" priority="4117" operator="containsText" text="TP">
      <formula>NOT(ISERROR(SEARCH("TP",AT9)))</formula>
    </cfRule>
  </conditionalFormatting>
  <conditionalFormatting sqref="C9:C24 C26:C34 C36:C44 C46:C48 C50:C54 C56">
    <cfRule type="containsText" dxfId="1644" priority="402" operator="containsText" text="Syn">
      <formula>NOT(ISERROR(SEARCH("Syn",C9)))</formula>
    </cfRule>
    <cfRule type="containsText" dxfId="1643" priority="403" operator="containsText" text="EM">
      <formula>NOT(ISERROR(SEARCH("EM",C9)))</formula>
    </cfRule>
    <cfRule type="containsText" dxfId="1642" priority="404" operator="containsText" text="AM">
      <formula>NOT(ISERROR(SEARCH("AM",C9)))</formula>
    </cfRule>
    <cfRule type="containsText" dxfId="1641" priority="405" operator="containsText" text="AT">
      <formula>NOT(ISERROR(SEARCH("AT",C9)))</formula>
    </cfRule>
    <cfRule type="containsText" dxfId="1640" priority="406" operator="containsText" text="F">
      <formula>NOT(ISERROR(SEARCH("F",C9)))</formula>
    </cfRule>
    <cfRule type="containsText" dxfId="1639" priority="407" operator="containsText" text="CA17">
      <formula>NOT(ISERROR(SEARCH("CA17",C9)))</formula>
    </cfRule>
    <cfRule type="containsText" dxfId="1638" priority="408" operator="containsText" text="CA">
      <formula>NOT(ISERROR(SEARCH("CA",C9)))</formula>
    </cfRule>
  </conditionalFormatting>
  <conditionalFormatting sqref="C9:C24 C26:C34 C36:C44 C46:C48 C50:C54 C56">
    <cfRule type="containsText" dxfId="1637" priority="394" operator="containsText" text="PL">
      <formula>NOT(ISERROR(SEARCH("PL",C9)))</formula>
    </cfRule>
    <cfRule type="containsText" dxfId="1636" priority="395" operator="containsText" text="CE">
      <formula>NOT(ISERROR(SEARCH("CE",C9)))</formula>
    </cfRule>
    <cfRule type="containsText" dxfId="1635" priority="396" operator="containsText" text="PFJ">
      <formula>NOT(ISERROR(SEARCH("PFJ",C9)))</formula>
    </cfRule>
    <cfRule type="containsText" dxfId="1634" priority="397" operator="containsText" text="sta">
      <formula>NOT(ISERROR(SEARCH("sta",C9)))</formula>
    </cfRule>
    <cfRule type="colorScale" priority="398">
      <colorScale>
        <cfvo type="min"/>
        <cfvo type="max"/>
        <color rgb="FFFF7128"/>
        <color rgb="FFFFEF9C"/>
      </colorScale>
    </cfRule>
    <cfRule type="containsText" dxfId="1633" priority="399" operator="containsText" text="TP">
      <formula>NOT(ISERROR(SEARCH("TP",C9)))</formula>
    </cfRule>
    <cfRule type="containsText" dxfId="1632" priority="400" operator="containsText" text="REC">
      <formula>NOT(ISERROR(SEARCH("REC",C9)))</formula>
    </cfRule>
    <cfRule type="containsText" dxfId="1631" priority="401" operator="containsText" text="CM">
      <formula>NOT(ISERROR(SEARCH("CM",C9)))</formula>
    </cfRule>
  </conditionalFormatting>
  <conditionalFormatting sqref="D9:D24 D26:D34 D36:D44 D46:D48 D50:D54 D56">
    <cfRule type="containsText" dxfId="1630" priority="387" operator="containsText" text="Syn">
      <formula>NOT(ISERROR(SEARCH("Syn",D9)))</formula>
    </cfRule>
    <cfRule type="containsText" dxfId="1629" priority="388" operator="containsText" text="EM">
      <formula>NOT(ISERROR(SEARCH("EM",D9)))</formula>
    </cfRule>
    <cfRule type="containsText" dxfId="1628" priority="389" operator="containsText" text="AM">
      <formula>NOT(ISERROR(SEARCH("AM",D9)))</formula>
    </cfRule>
    <cfRule type="containsText" dxfId="1627" priority="390" operator="containsText" text="AT">
      <formula>NOT(ISERROR(SEARCH("AT",D9)))</formula>
    </cfRule>
    <cfRule type="containsText" dxfId="1626" priority="391" operator="containsText" text="F">
      <formula>NOT(ISERROR(SEARCH("F",D9)))</formula>
    </cfRule>
    <cfRule type="containsText" dxfId="1625" priority="392" operator="containsText" text="CA17">
      <formula>NOT(ISERROR(SEARCH("CA17",D9)))</formula>
    </cfRule>
    <cfRule type="containsText" dxfId="1624" priority="393" operator="containsText" text="CA">
      <formula>NOT(ISERROR(SEARCH("CA",D9)))</formula>
    </cfRule>
  </conditionalFormatting>
  <conditionalFormatting sqref="D9:D24 D26:D34 D36:D44 D46:D48 D50:D54 D56">
    <cfRule type="containsText" dxfId="1623" priority="379" operator="containsText" text="PL">
      <formula>NOT(ISERROR(SEARCH("PL",D9)))</formula>
    </cfRule>
    <cfRule type="containsText" dxfId="1622" priority="380" operator="containsText" text="CE">
      <formula>NOT(ISERROR(SEARCH("CE",D9)))</formula>
    </cfRule>
    <cfRule type="containsText" dxfId="1621" priority="381" operator="containsText" text="PFJ">
      <formula>NOT(ISERROR(SEARCH("PFJ",D9)))</formula>
    </cfRule>
    <cfRule type="containsText" dxfId="1620" priority="382" operator="containsText" text="sta">
      <formula>NOT(ISERROR(SEARCH("sta",D9)))</formula>
    </cfRule>
    <cfRule type="colorScale" priority="383">
      <colorScale>
        <cfvo type="min"/>
        <cfvo type="max"/>
        <color rgb="FFFF7128"/>
        <color rgb="FFFFEF9C"/>
      </colorScale>
    </cfRule>
    <cfRule type="containsText" dxfId="1619" priority="384" operator="containsText" text="TP">
      <formula>NOT(ISERROR(SEARCH("TP",D9)))</formula>
    </cfRule>
    <cfRule type="containsText" dxfId="1618" priority="385" operator="containsText" text="REC">
      <formula>NOT(ISERROR(SEARCH("REC",D9)))</formula>
    </cfRule>
    <cfRule type="containsText" dxfId="1617" priority="386" operator="containsText" text="CM">
      <formula>NOT(ISERROR(SEARCH("CM",D9)))</formula>
    </cfRule>
  </conditionalFormatting>
  <conditionalFormatting sqref="E9:E24 E26:E34 E36:E44 E46:E48 E50:E54 E56">
    <cfRule type="containsText" dxfId="1616" priority="372" operator="containsText" text="Syn">
      <formula>NOT(ISERROR(SEARCH("Syn",E9)))</formula>
    </cfRule>
    <cfRule type="containsText" dxfId="1615" priority="373" operator="containsText" text="EM">
      <formula>NOT(ISERROR(SEARCH("EM",E9)))</formula>
    </cfRule>
    <cfRule type="containsText" dxfId="1614" priority="374" operator="containsText" text="AM">
      <formula>NOT(ISERROR(SEARCH("AM",E9)))</formula>
    </cfRule>
    <cfRule type="containsText" dxfId="1613" priority="375" operator="containsText" text="AT">
      <formula>NOT(ISERROR(SEARCH("AT",E9)))</formula>
    </cfRule>
    <cfRule type="containsText" dxfId="1612" priority="376" operator="containsText" text="F">
      <formula>NOT(ISERROR(SEARCH("F",E9)))</formula>
    </cfRule>
    <cfRule type="containsText" dxfId="1611" priority="377" operator="containsText" text="CA17">
      <formula>NOT(ISERROR(SEARCH("CA17",E9)))</formula>
    </cfRule>
    <cfRule type="containsText" dxfId="1610" priority="378" operator="containsText" text="CA">
      <formula>NOT(ISERROR(SEARCH("CA",E9)))</formula>
    </cfRule>
  </conditionalFormatting>
  <conditionalFormatting sqref="E9:E24 E26:E34 E36:E44 E46:E48 E50:E54 E56">
    <cfRule type="containsText" dxfId="1609" priority="364" operator="containsText" text="PL">
      <formula>NOT(ISERROR(SEARCH("PL",E9)))</formula>
    </cfRule>
    <cfRule type="containsText" dxfId="1608" priority="365" operator="containsText" text="CE">
      <formula>NOT(ISERROR(SEARCH("CE",E9)))</formula>
    </cfRule>
    <cfRule type="containsText" dxfId="1607" priority="366" operator="containsText" text="PFJ">
      <formula>NOT(ISERROR(SEARCH("PFJ",E9)))</formula>
    </cfRule>
    <cfRule type="containsText" dxfId="1606" priority="367" operator="containsText" text="sta">
      <formula>NOT(ISERROR(SEARCH("sta",E9)))</formula>
    </cfRule>
    <cfRule type="colorScale" priority="368">
      <colorScale>
        <cfvo type="min"/>
        <cfvo type="max"/>
        <color rgb="FFFF7128"/>
        <color rgb="FFFFEF9C"/>
      </colorScale>
    </cfRule>
    <cfRule type="containsText" dxfId="1605" priority="369" operator="containsText" text="TP">
      <formula>NOT(ISERROR(SEARCH("TP",E9)))</formula>
    </cfRule>
    <cfRule type="containsText" dxfId="1604" priority="370" operator="containsText" text="REC">
      <formula>NOT(ISERROR(SEARCH("REC",E9)))</formula>
    </cfRule>
    <cfRule type="containsText" dxfId="1603" priority="371" operator="containsText" text="CM">
      <formula>NOT(ISERROR(SEARCH("CM",E9)))</formula>
    </cfRule>
  </conditionalFormatting>
  <conditionalFormatting sqref="F9:F24 F26:F34 F36:F44 F46:F48 F50:F54 F56">
    <cfRule type="containsText" dxfId="1602" priority="357" operator="containsText" text="Syn">
      <formula>NOT(ISERROR(SEARCH("Syn",F9)))</formula>
    </cfRule>
    <cfRule type="containsText" dxfId="1601" priority="358" operator="containsText" text="EM">
      <formula>NOT(ISERROR(SEARCH("EM",F9)))</formula>
    </cfRule>
    <cfRule type="containsText" dxfId="1600" priority="359" operator="containsText" text="AM">
      <formula>NOT(ISERROR(SEARCH("AM",F9)))</formula>
    </cfRule>
    <cfRule type="containsText" dxfId="1599" priority="360" operator="containsText" text="AT">
      <formula>NOT(ISERROR(SEARCH("AT",F9)))</formula>
    </cfRule>
    <cfRule type="containsText" dxfId="1598" priority="361" operator="containsText" text="F">
      <formula>NOT(ISERROR(SEARCH("F",F9)))</formula>
    </cfRule>
    <cfRule type="containsText" dxfId="1597" priority="362" operator="containsText" text="CA17">
      <formula>NOT(ISERROR(SEARCH("CA17",F9)))</formula>
    </cfRule>
    <cfRule type="containsText" dxfId="1596" priority="363" operator="containsText" text="CA">
      <formula>NOT(ISERROR(SEARCH("CA",F9)))</formula>
    </cfRule>
  </conditionalFormatting>
  <conditionalFormatting sqref="F9:F24 F26:F34 F36:F44 F46:F48 F50:F54 F56">
    <cfRule type="containsText" dxfId="1595" priority="349" operator="containsText" text="PL">
      <formula>NOT(ISERROR(SEARCH("PL",F9)))</formula>
    </cfRule>
    <cfRule type="containsText" dxfId="1594" priority="350" operator="containsText" text="CE">
      <formula>NOT(ISERROR(SEARCH("CE",F9)))</formula>
    </cfRule>
    <cfRule type="containsText" dxfId="1593" priority="351" operator="containsText" text="PFJ">
      <formula>NOT(ISERROR(SEARCH("PFJ",F9)))</formula>
    </cfRule>
    <cfRule type="containsText" dxfId="1592" priority="352" operator="containsText" text="sta">
      <formula>NOT(ISERROR(SEARCH("sta",F9)))</formula>
    </cfRule>
    <cfRule type="colorScale" priority="353">
      <colorScale>
        <cfvo type="min"/>
        <cfvo type="max"/>
        <color rgb="FFFF7128"/>
        <color rgb="FFFFEF9C"/>
      </colorScale>
    </cfRule>
    <cfRule type="containsText" dxfId="1591" priority="354" operator="containsText" text="TP">
      <formula>NOT(ISERROR(SEARCH("TP",F9)))</formula>
    </cfRule>
    <cfRule type="containsText" dxfId="1590" priority="355" operator="containsText" text="REC">
      <formula>NOT(ISERROR(SEARCH("REC",F9)))</formula>
    </cfRule>
    <cfRule type="containsText" dxfId="1589" priority="356" operator="containsText" text="CM">
      <formula>NOT(ISERROR(SEARCH("CM",F9)))</formula>
    </cfRule>
  </conditionalFormatting>
  <conditionalFormatting sqref="G9:G24 G26:G34 G36:G44 G46:G48 G50:G54 G56">
    <cfRule type="containsText" dxfId="1588" priority="342" operator="containsText" text="Syn">
      <formula>NOT(ISERROR(SEARCH("Syn",G9)))</formula>
    </cfRule>
    <cfRule type="containsText" dxfId="1587" priority="343" operator="containsText" text="EM">
      <formula>NOT(ISERROR(SEARCH("EM",G9)))</formula>
    </cfRule>
    <cfRule type="containsText" dxfId="1586" priority="344" operator="containsText" text="AM">
      <formula>NOT(ISERROR(SEARCH("AM",G9)))</formula>
    </cfRule>
    <cfRule type="containsText" dxfId="1585" priority="345" operator="containsText" text="AT">
      <formula>NOT(ISERROR(SEARCH("AT",G9)))</formula>
    </cfRule>
    <cfRule type="containsText" dxfId="1584" priority="346" operator="containsText" text="F">
      <formula>NOT(ISERROR(SEARCH("F",G9)))</formula>
    </cfRule>
    <cfRule type="containsText" dxfId="1583" priority="347" operator="containsText" text="CA17">
      <formula>NOT(ISERROR(SEARCH("CA17",G9)))</formula>
    </cfRule>
    <cfRule type="containsText" dxfId="1582" priority="348" operator="containsText" text="CA">
      <formula>NOT(ISERROR(SEARCH("CA",G9)))</formula>
    </cfRule>
  </conditionalFormatting>
  <conditionalFormatting sqref="H9:H24 H26:H34 H36:H44 H46:H48 H50:H54 H56">
    <cfRule type="containsText" dxfId="1581" priority="335" operator="containsText" text="Syn">
      <formula>NOT(ISERROR(SEARCH("Syn",H9)))</formula>
    </cfRule>
    <cfRule type="containsText" dxfId="1580" priority="336" operator="containsText" text="EM">
      <formula>NOT(ISERROR(SEARCH("EM",H9)))</formula>
    </cfRule>
    <cfRule type="containsText" dxfId="1579" priority="337" operator="containsText" text="AM">
      <formula>NOT(ISERROR(SEARCH("AM",H9)))</formula>
    </cfRule>
    <cfRule type="containsText" dxfId="1578" priority="338" operator="containsText" text="AT">
      <formula>NOT(ISERROR(SEARCH("AT",H9)))</formula>
    </cfRule>
    <cfRule type="containsText" dxfId="1577" priority="339" operator="containsText" text="F">
      <formula>NOT(ISERROR(SEARCH("F",H9)))</formula>
    </cfRule>
    <cfRule type="containsText" dxfId="1576" priority="340" operator="containsText" text="CA17">
      <formula>NOT(ISERROR(SEARCH("CA17",H9)))</formula>
    </cfRule>
    <cfRule type="containsText" dxfId="1575" priority="341" operator="containsText" text="CA">
      <formula>NOT(ISERROR(SEARCH("CA",H9)))</formula>
    </cfRule>
  </conditionalFormatting>
  <conditionalFormatting sqref="I9:I24 I26:I34 I36:I44 I46:I48 I50:I54 I56">
    <cfRule type="containsText" dxfId="1574" priority="328" operator="containsText" text="Syn">
      <formula>NOT(ISERROR(SEARCH("Syn",I9)))</formula>
    </cfRule>
    <cfRule type="containsText" dxfId="1573" priority="329" operator="containsText" text="EM">
      <formula>NOT(ISERROR(SEARCH("EM",I9)))</formula>
    </cfRule>
    <cfRule type="containsText" dxfId="1572" priority="330" operator="containsText" text="AM">
      <formula>NOT(ISERROR(SEARCH("AM",I9)))</formula>
    </cfRule>
    <cfRule type="containsText" dxfId="1571" priority="331" operator="containsText" text="AT">
      <formula>NOT(ISERROR(SEARCH("AT",I9)))</formula>
    </cfRule>
    <cfRule type="containsText" dxfId="1570" priority="332" operator="containsText" text="F">
      <formula>NOT(ISERROR(SEARCH("F",I9)))</formula>
    </cfRule>
    <cfRule type="containsText" dxfId="1569" priority="333" operator="containsText" text="CA17">
      <formula>NOT(ISERROR(SEARCH("CA17",I9)))</formula>
    </cfRule>
    <cfRule type="containsText" dxfId="1568" priority="334" operator="containsText" text="CA">
      <formula>NOT(ISERROR(SEARCH("CA",I9)))</formula>
    </cfRule>
  </conditionalFormatting>
  <conditionalFormatting sqref="I9:I24 I26:I34 I36:I44 I46:I48 I50:I54 I56">
    <cfRule type="containsText" dxfId="1567" priority="320" operator="containsText" text="PL">
      <formula>NOT(ISERROR(SEARCH("PL",I9)))</formula>
    </cfRule>
    <cfRule type="containsText" dxfId="1566" priority="321" operator="containsText" text="CE">
      <formula>NOT(ISERROR(SEARCH("CE",I9)))</formula>
    </cfRule>
    <cfRule type="containsText" dxfId="1565" priority="322" operator="containsText" text="PFJ">
      <formula>NOT(ISERROR(SEARCH("PFJ",I9)))</formula>
    </cfRule>
    <cfRule type="containsText" dxfId="1564" priority="323" operator="containsText" text="sta">
      <formula>NOT(ISERROR(SEARCH("sta",I9)))</formula>
    </cfRule>
    <cfRule type="colorScale" priority="324">
      <colorScale>
        <cfvo type="min"/>
        <cfvo type="max"/>
        <color rgb="FFFF7128"/>
        <color rgb="FFFFEF9C"/>
      </colorScale>
    </cfRule>
    <cfRule type="containsText" dxfId="1563" priority="325" operator="containsText" text="TP">
      <formula>NOT(ISERROR(SEARCH("TP",I9)))</formula>
    </cfRule>
    <cfRule type="containsText" dxfId="1562" priority="326" operator="containsText" text="REC">
      <formula>NOT(ISERROR(SEARCH("REC",I9)))</formula>
    </cfRule>
    <cfRule type="containsText" dxfId="1561" priority="327" operator="containsText" text="CM">
      <formula>NOT(ISERROR(SEARCH("CM",I9)))</formula>
    </cfRule>
  </conditionalFormatting>
  <conditionalFormatting sqref="J9:J24 J26:J34 J36:J44 J46:J48 J50:J54 J56">
    <cfRule type="containsText" dxfId="1560" priority="313" operator="containsText" text="Syn">
      <formula>NOT(ISERROR(SEARCH("Syn",J9)))</formula>
    </cfRule>
    <cfRule type="containsText" dxfId="1559" priority="314" operator="containsText" text="EM">
      <formula>NOT(ISERROR(SEARCH("EM",J9)))</formula>
    </cfRule>
    <cfRule type="containsText" dxfId="1558" priority="315" operator="containsText" text="AM">
      <formula>NOT(ISERROR(SEARCH("AM",J9)))</formula>
    </cfRule>
    <cfRule type="containsText" dxfId="1557" priority="316" operator="containsText" text="AT">
      <formula>NOT(ISERROR(SEARCH("AT",J9)))</formula>
    </cfRule>
    <cfRule type="containsText" dxfId="1556" priority="317" operator="containsText" text="F">
      <formula>NOT(ISERROR(SEARCH("F",J9)))</formula>
    </cfRule>
    <cfRule type="containsText" dxfId="1555" priority="318" operator="containsText" text="CA17">
      <formula>NOT(ISERROR(SEARCH("CA17",J9)))</formula>
    </cfRule>
    <cfRule type="containsText" dxfId="1554" priority="319" operator="containsText" text="CA">
      <formula>NOT(ISERROR(SEARCH("CA",J9)))</formula>
    </cfRule>
  </conditionalFormatting>
  <conditionalFormatting sqref="J9:J24 J26:J34 J36:J44 J46:J48 J50:J54 J56">
    <cfRule type="containsText" dxfId="1553" priority="305" operator="containsText" text="PL">
      <formula>NOT(ISERROR(SEARCH("PL",J9)))</formula>
    </cfRule>
    <cfRule type="containsText" dxfId="1552" priority="306" operator="containsText" text="CE">
      <formula>NOT(ISERROR(SEARCH("CE",J9)))</formula>
    </cfRule>
    <cfRule type="containsText" dxfId="1551" priority="307" operator="containsText" text="PFJ">
      <formula>NOT(ISERROR(SEARCH("PFJ",J9)))</formula>
    </cfRule>
    <cfRule type="containsText" dxfId="1550" priority="308" operator="containsText" text="sta">
      <formula>NOT(ISERROR(SEARCH("sta",J9)))</formula>
    </cfRule>
    <cfRule type="colorScale" priority="309">
      <colorScale>
        <cfvo type="min"/>
        <cfvo type="max"/>
        <color rgb="FFFF7128"/>
        <color rgb="FFFFEF9C"/>
      </colorScale>
    </cfRule>
    <cfRule type="containsText" dxfId="1549" priority="310" operator="containsText" text="TP">
      <formula>NOT(ISERROR(SEARCH("TP",J9)))</formula>
    </cfRule>
    <cfRule type="containsText" dxfId="1548" priority="311" operator="containsText" text="REC">
      <formula>NOT(ISERROR(SEARCH("REC",J9)))</formula>
    </cfRule>
    <cfRule type="containsText" dxfId="1547" priority="312" operator="containsText" text="CM">
      <formula>NOT(ISERROR(SEARCH("CM",J9)))</formula>
    </cfRule>
  </conditionalFormatting>
  <conditionalFormatting sqref="K9:K24 K26:K34 K36:K44 K46:K48 K50:K54 K56">
    <cfRule type="containsText" dxfId="1546" priority="298" operator="containsText" text="Syn">
      <formula>NOT(ISERROR(SEARCH("Syn",K9)))</formula>
    </cfRule>
    <cfRule type="containsText" dxfId="1545" priority="299" operator="containsText" text="EM">
      <formula>NOT(ISERROR(SEARCH("EM",K9)))</formula>
    </cfRule>
    <cfRule type="containsText" dxfId="1544" priority="300" operator="containsText" text="AM">
      <formula>NOT(ISERROR(SEARCH("AM",K9)))</formula>
    </cfRule>
    <cfRule type="containsText" dxfId="1543" priority="301" operator="containsText" text="AT">
      <formula>NOT(ISERROR(SEARCH("AT",K9)))</formula>
    </cfRule>
    <cfRule type="containsText" dxfId="1542" priority="302" operator="containsText" text="F">
      <formula>NOT(ISERROR(SEARCH("F",K9)))</formula>
    </cfRule>
    <cfRule type="containsText" dxfId="1541" priority="303" operator="containsText" text="CA17">
      <formula>NOT(ISERROR(SEARCH("CA17",K9)))</formula>
    </cfRule>
    <cfRule type="containsText" dxfId="1540" priority="304" operator="containsText" text="CA">
      <formula>NOT(ISERROR(SEARCH("CA",K9)))</formula>
    </cfRule>
  </conditionalFormatting>
  <conditionalFormatting sqref="K9:K24 K26:K34 K36:K44 K46:K48 K50:K54 K56">
    <cfRule type="containsText" dxfId="1539" priority="290" operator="containsText" text="PL">
      <formula>NOT(ISERROR(SEARCH("PL",K9)))</formula>
    </cfRule>
    <cfRule type="containsText" dxfId="1538" priority="291" operator="containsText" text="CE">
      <formula>NOT(ISERROR(SEARCH("CE",K9)))</formula>
    </cfRule>
    <cfRule type="containsText" dxfId="1537" priority="292" operator="containsText" text="PFJ">
      <formula>NOT(ISERROR(SEARCH("PFJ",K9)))</formula>
    </cfRule>
    <cfRule type="containsText" dxfId="1536" priority="293" operator="containsText" text="sta">
      <formula>NOT(ISERROR(SEARCH("sta",K9)))</formula>
    </cfRule>
    <cfRule type="colorScale" priority="294">
      <colorScale>
        <cfvo type="min"/>
        <cfvo type="max"/>
        <color rgb="FFFF7128"/>
        <color rgb="FFFFEF9C"/>
      </colorScale>
    </cfRule>
    <cfRule type="containsText" dxfId="1535" priority="295" operator="containsText" text="TP">
      <formula>NOT(ISERROR(SEARCH("TP",K9)))</formula>
    </cfRule>
    <cfRule type="containsText" dxfId="1534" priority="296" operator="containsText" text="REC">
      <formula>NOT(ISERROR(SEARCH("REC",K9)))</formula>
    </cfRule>
    <cfRule type="containsText" dxfId="1533" priority="297" operator="containsText" text="CM">
      <formula>NOT(ISERROR(SEARCH("CM",K9)))</formula>
    </cfRule>
  </conditionalFormatting>
  <conditionalFormatting sqref="L9:L24 L26:L34 L36:L44 L46:L48 L50:L54 L56">
    <cfRule type="containsText" dxfId="1532" priority="283" operator="containsText" text="Syn">
      <formula>NOT(ISERROR(SEARCH("Syn",L9)))</formula>
    </cfRule>
    <cfRule type="containsText" dxfId="1531" priority="284" operator="containsText" text="EM">
      <formula>NOT(ISERROR(SEARCH("EM",L9)))</formula>
    </cfRule>
    <cfRule type="containsText" dxfId="1530" priority="285" operator="containsText" text="AM">
      <formula>NOT(ISERROR(SEARCH("AM",L9)))</formula>
    </cfRule>
    <cfRule type="containsText" dxfId="1529" priority="286" operator="containsText" text="AT">
      <formula>NOT(ISERROR(SEARCH("AT",L9)))</formula>
    </cfRule>
    <cfRule type="containsText" dxfId="1528" priority="287" operator="containsText" text="F">
      <formula>NOT(ISERROR(SEARCH("F",L9)))</formula>
    </cfRule>
    <cfRule type="containsText" dxfId="1527" priority="288" operator="containsText" text="CA17">
      <formula>NOT(ISERROR(SEARCH("CA17",L9)))</formula>
    </cfRule>
    <cfRule type="containsText" dxfId="1526" priority="289" operator="containsText" text="CA">
      <formula>NOT(ISERROR(SEARCH("CA",L9)))</formula>
    </cfRule>
  </conditionalFormatting>
  <conditionalFormatting sqref="L9:L24 L26:L34 L36:L44 L46:L48 L50:L54 L56">
    <cfRule type="containsText" dxfId="1525" priority="275" operator="containsText" text="PL">
      <formula>NOT(ISERROR(SEARCH("PL",L9)))</formula>
    </cfRule>
    <cfRule type="containsText" dxfId="1524" priority="276" operator="containsText" text="CE">
      <formula>NOT(ISERROR(SEARCH("CE",L9)))</formula>
    </cfRule>
    <cfRule type="containsText" dxfId="1523" priority="277" operator="containsText" text="PFJ">
      <formula>NOT(ISERROR(SEARCH("PFJ",L9)))</formula>
    </cfRule>
    <cfRule type="containsText" dxfId="1522" priority="278" operator="containsText" text="sta">
      <formula>NOT(ISERROR(SEARCH("sta",L9)))</formula>
    </cfRule>
    <cfRule type="colorScale" priority="279">
      <colorScale>
        <cfvo type="min"/>
        <cfvo type="max"/>
        <color rgb="FFFF7128"/>
        <color rgb="FFFFEF9C"/>
      </colorScale>
    </cfRule>
    <cfRule type="containsText" dxfId="1521" priority="280" operator="containsText" text="TP">
      <formula>NOT(ISERROR(SEARCH("TP",L9)))</formula>
    </cfRule>
    <cfRule type="containsText" dxfId="1520" priority="281" operator="containsText" text="REC">
      <formula>NOT(ISERROR(SEARCH("REC",L9)))</formula>
    </cfRule>
    <cfRule type="containsText" dxfId="1519" priority="282" operator="containsText" text="CM">
      <formula>NOT(ISERROR(SEARCH("CM",L9)))</formula>
    </cfRule>
  </conditionalFormatting>
  <conditionalFormatting sqref="M9:M24 M26:M34 M36:M44 M46:M48 M50:M54 M56">
    <cfRule type="containsText" dxfId="1518" priority="268" operator="containsText" text="Syn">
      <formula>NOT(ISERROR(SEARCH("Syn",M9)))</formula>
    </cfRule>
    <cfRule type="containsText" dxfId="1517" priority="269" operator="containsText" text="EM">
      <formula>NOT(ISERROR(SEARCH("EM",M9)))</formula>
    </cfRule>
    <cfRule type="containsText" dxfId="1516" priority="270" operator="containsText" text="AM">
      <formula>NOT(ISERROR(SEARCH("AM",M9)))</formula>
    </cfRule>
    <cfRule type="containsText" dxfId="1515" priority="271" operator="containsText" text="AT">
      <formula>NOT(ISERROR(SEARCH("AT",M9)))</formula>
    </cfRule>
    <cfRule type="containsText" dxfId="1514" priority="272" operator="containsText" text="F">
      <formula>NOT(ISERROR(SEARCH("F",M9)))</formula>
    </cfRule>
    <cfRule type="containsText" dxfId="1513" priority="273" operator="containsText" text="CA17">
      <formula>NOT(ISERROR(SEARCH("CA17",M9)))</formula>
    </cfRule>
    <cfRule type="containsText" dxfId="1512" priority="274" operator="containsText" text="CA">
      <formula>NOT(ISERROR(SEARCH("CA",M9)))</formula>
    </cfRule>
  </conditionalFormatting>
  <conditionalFormatting sqref="M9:M24 M26:M34 M36:M44 M46:M48 M50:M54 M56">
    <cfRule type="containsText" dxfId="1511" priority="260" operator="containsText" text="PL">
      <formula>NOT(ISERROR(SEARCH("PL",M9)))</formula>
    </cfRule>
    <cfRule type="containsText" dxfId="1510" priority="261" operator="containsText" text="CE">
      <formula>NOT(ISERROR(SEARCH("CE",M9)))</formula>
    </cfRule>
    <cfRule type="containsText" dxfId="1509" priority="262" operator="containsText" text="PFJ">
      <formula>NOT(ISERROR(SEARCH("PFJ",M9)))</formula>
    </cfRule>
    <cfRule type="containsText" dxfId="1508" priority="263" operator="containsText" text="sta">
      <formula>NOT(ISERROR(SEARCH("sta",M9)))</formula>
    </cfRule>
    <cfRule type="colorScale" priority="264">
      <colorScale>
        <cfvo type="min"/>
        <cfvo type="max"/>
        <color rgb="FFFF7128"/>
        <color rgb="FFFFEF9C"/>
      </colorScale>
    </cfRule>
    <cfRule type="containsText" dxfId="1507" priority="265" operator="containsText" text="TP">
      <formula>NOT(ISERROR(SEARCH("TP",M9)))</formula>
    </cfRule>
    <cfRule type="containsText" dxfId="1506" priority="266" operator="containsText" text="REC">
      <formula>NOT(ISERROR(SEARCH("REC",M9)))</formula>
    </cfRule>
    <cfRule type="containsText" dxfId="1505" priority="267" operator="containsText" text="CM">
      <formula>NOT(ISERROR(SEARCH("CM",M9)))</formula>
    </cfRule>
  </conditionalFormatting>
  <conditionalFormatting sqref="N9:N24 N26:N34 N36:N44 N46:N48 N50:N54 N56">
    <cfRule type="containsText" dxfId="1504" priority="253" operator="containsText" text="Syn">
      <formula>NOT(ISERROR(SEARCH("Syn",N9)))</formula>
    </cfRule>
    <cfRule type="containsText" dxfId="1503" priority="254" operator="containsText" text="EM">
      <formula>NOT(ISERROR(SEARCH("EM",N9)))</formula>
    </cfRule>
    <cfRule type="containsText" dxfId="1502" priority="255" operator="containsText" text="AM">
      <formula>NOT(ISERROR(SEARCH("AM",N9)))</formula>
    </cfRule>
    <cfRule type="containsText" dxfId="1501" priority="256" operator="containsText" text="AT">
      <formula>NOT(ISERROR(SEARCH("AT",N9)))</formula>
    </cfRule>
    <cfRule type="containsText" dxfId="1500" priority="257" operator="containsText" text="F">
      <formula>NOT(ISERROR(SEARCH("F",N9)))</formula>
    </cfRule>
    <cfRule type="containsText" dxfId="1499" priority="258" operator="containsText" text="CA17">
      <formula>NOT(ISERROR(SEARCH("CA17",N9)))</formula>
    </cfRule>
    <cfRule type="containsText" dxfId="1498" priority="259" operator="containsText" text="CA">
      <formula>NOT(ISERROR(SEARCH("CA",N9)))</formula>
    </cfRule>
  </conditionalFormatting>
  <conditionalFormatting sqref="O9:O24 O26:O34 O36:O44 O46:O48 O50:O54 O56">
    <cfRule type="containsText" dxfId="1497" priority="246" operator="containsText" text="Syn">
      <formula>NOT(ISERROR(SEARCH("Syn",O9)))</formula>
    </cfRule>
    <cfRule type="containsText" dxfId="1496" priority="247" operator="containsText" text="EM">
      <formula>NOT(ISERROR(SEARCH("EM",O9)))</formula>
    </cfRule>
    <cfRule type="containsText" dxfId="1495" priority="248" operator="containsText" text="AM">
      <formula>NOT(ISERROR(SEARCH("AM",O9)))</formula>
    </cfRule>
    <cfRule type="containsText" dxfId="1494" priority="249" operator="containsText" text="AT">
      <formula>NOT(ISERROR(SEARCH("AT",O9)))</formula>
    </cfRule>
    <cfRule type="containsText" dxfId="1493" priority="250" operator="containsText" text="F">
      <formula>NOT(ISERROR(SEARCH("F",O9)))</formula>
    </cfRule>
    <cfRule type="containsText" dxfId="1492" priority="251" operator="containsText" text="CA17">
      <formula>NOT(ISERROR(SEARCH("CA17",O9)))</formula>
    </cfRule>
    <cfRule type="containsText" dxfId="1491" priority="252" operator="containsText" text="CA">
      <formula>NOT(ISERROR(SEARCH("CA",O9)))</formula>
    </cfRule>
  </conditionalFormatting>
  <conditionalFormatting sqref="P9:P24 P26:P34 P36:P44 P46:P48 P50:P54 P56">
    <cfRule type="containsText" dxfId="1490" priority="239" operator="containsText" text="Syn">
      <formula>NOT(ISERROR(SEARCH("Syn",P9)))</formula>
    </cfRule>
    <cfRule type="containsText" dxfId="1489" priority="240" operator="containsText" text="EM">
      <formula>NOT(ISERROR(SEARCH("EM",P9)))</formula>
    </cfRule>
    <cfRule type="containsText" dxfId="1488" priority="241" operator="containsText" text="AM">
      <formula>NOT(ISERROR(SEARCH("AM",P9)))</formula>
    </cfRule>
    <cfRule type="containsText" dxfId="1487" priority="242" operator="containsText" text="AT">
      <formula>NOT(ISERROR(SEARCH("AT",P9)))</formula>
    </cfRule>
    <cfRule type="containsText" dxfId="1486" priority="243" operator="containsText" text="F">
      <formula>NOT(ISERROR(SEARCH("F",P9)))</formula>
    </cfRule>
    <cfRule type="containsText" dxfId="1485" priority="244" operator="containsText" text="CA17">
      <formula>NOT(ISERROR(SEARCH("CA17",P9)))</formula>
    </cfRule>
    <cfRule type="containsText" dxfId="1484" priority="245" operator="containsText" text="CA">
      <formula>NOT(ISERROR(SEARCH("CA",P9)))</formula>
    </cfRule>
  </conditionalFormatting>
  <conditionalFormatting sqref="P9:P24 P26:P34 P36:P44 P46:P48 P50:P54 P56">
    <cfRule type="containsText" dxfId="1483" priority="231" operator="containsText" text="PL">
      <formula>NOT(ISERROR(SEARCH("PL",P9)))</formula>
    </cfRule>
    <cfRule type="containsText" dxfId="1482" priority="232" operator="containsText" text="CE">
      <formula>NOT(ISERROR(SEARCH("CE",P9)))</formula>
    </cfRule>
    <cfRule type="containsText" dxfId="1481" priority="233" operator="containsText" text="PFJ">
      <formula>NOT(ISERROR(SEARCH("PFJ",P9)))</formula>
    </cfRule>
    <cfRule type="containsText" dxfId="1480" priority="234" operator="containsText" text="sta">
      <formula>NOT(ISERROR(SEARCH("sta",P9)))</formula>
    </cfRule>
    <cfRule type="colorScale" priority="235">
      <colorScale>
        <cfvo type="min"/>
        <cfvo type="max"/>
        <color rgb="FFFF7128"/>
        <color rgb="FFFFEF9C"/>
      </colorScale>
    </cfRule>
    <cfRule type="containsText" dxfId="1479" priority="236" operator="containsText" text="TP">
      <formula>NOT(ISERROR(SEARCH("TP",P9)))</formula>
    </cfRule>
    <cfRule type="containsText" dxfId="1478" priority="237" operator="containsText" text="REC">
      <formula>NOT(ISERROR(SEARCH("REC",P9)))</formula>
    </cfRule>
    <cfRule type="containsText" dxfId="1477" priority="238" operator="containsText" text="CM">
      <formula>NOT(ISERROR(SEARCH("CM",P9)))</formula>
    </cfRule>
  </conditionalFormatting>
  <conditionalFormatting sqref="Q9:Q24 Q26:Q34 Q36:Q44 Q46:Q48 Q50:Q54 Q56">
    <cfRule type="containsText" dxfId="1476" priority="224" operator="containsText" text="Syn">
      <formula>NOT(ISERROR(SEARCH("Syn",Q9)))</formula>
    </cfRule>
    <cfRule type="containsText" dxfId="1475" priority="225" operator="containsText" text="EM">
      <formula>NOT(ISERROR(SEARCH("EM",Q9)))</formula>
    </cfRule>
    <cfRule type="containsText" dxfId="1474" priority="226" operator="containsText" text="AM">
      <formula>NOT(ISERROR(SEARCH("AM",Q9)))</formula>
    </cfRule>
    <cfRule type="containsText" dxfId="1473" priority="227" operator="containsText" text="AT">
      <formula>NOT(ISERROR(SEARCH("AT",Q9)))</formula>
    </cfRule>
    <cfRule type="containsText" dxfId="1472" priority="228" operator="containsText" text="F">
      <formula>NOT(ISERROR(SEARCH("F",Q9)))</formula>
    </cfRule>
    <cfRule type="containsText" dxfId="1471" priority="229" operator="containsText" text="CA17">
      <formula>NOT(ISERROR(SEARCH("CA17",Q9)))</formula>
    </cfRule>
    <cfRule type="containsText" dxfId="1470" priority="230" operator="containsText" text="CA">
      <formula>NOT(ISERROR(SEARCH("CA",Q9)))</formula>
    </cfRule>
  </conditionalFormatting>
  <conditionalFormatting sqref="Q9:Q24 Q26:Q34 Q36:Q44 Q46:Q48 Q50:Q54 Q56">
    <cfRule type="containsText" dxfId="1469" priority="216" operator="containsText" text="PL">
      <formula>NOT(ISERROR(SEARCH("PL",Q9)))</formula>
    </cfRule>
    <cfRule type="containsText" dxfId="1468" priority="217" operator="containsText" text="CE">
      <formula>NOT(ISERROR(SEARCH("CE",Q9)))</formula>
    </cfRule>
    <cfRule type="containsText" dxfId="1467" priority="218" operator="containsText" text="PFJ">
      <formula>NOT(ISERROR(SEARCH("PFJ",Q9)))</formula>
    </cfRule>
    <cfRule type="containsText" dxfId="1466" priority="219" operator="containsText" text="sta">
      <formula>NOT(ISERROR(SEARCH("sta",Q9)))</formula>
    </cfRule>
    <cfRule type="colorScale" priority="220">
      <colorScale>
        <cfvo type="min"/>
        <cfvo type="max"/>
        <color rgb="FFFF7128"/>
        <color rgb="FFFFEF9C"/>
      </colorScale>
    </cfRule>
    <cfRule type="containsText" dxfId="1465" priority="221" operator="containsText" text="TP">
      <formula>NOT(ISERROR(SEARCH("TP",Q9)))</formula>
    </cfRule>
    <cfRule type="containsText" dxfId="1464" priority="222" operator="containsText" text="REC">
      <formula>NOT(ISERROR(SEARCH("REC",Q9)))</formula>
    </cfRule>
    <cfRule type="containsText" dxfId="1463" priority="223" operator="containsText" text="CM">
      <formula>NOT(ISERROR(SEARCH("CM",Q9)))</formula>
    </cfRule>
  </conditionalFormatting>
  <conditionalFormatting sqref="R9:R24 R26:R34 R36:R44 R46:R48 R50:R54 R56">
    <cfRule type="containsText" dxfId="1462" priority="209" operator="containsText" text="Syn">
      <formula>NOT(ISERROR(SEARCH("Syn",R9)))</formula>
    </cfRule>
    <cfRule type="containsText" dxfId="1461" priority="210" operator="containsText" text="EM">
      <formula>NOT(ISERROR(SEARCH("EM",R9)))</formula>
    </cfRule>
    <cfRule type="containsText" dxfId="1460" priority="211" operator="containsText" text="AM">
      <formula>NOT(ISERROR(SEARCH("AM",R9)))</formula>
    </cfRule>
    <cfRule type="containsText" dxfId="1459" priority="212" operator="containsText" text="AT">
      <formula>NOT(ISERROR(SEARCH("AT",R9)))</formula>
    </cfRule>
    <cfRule type="containsText" dxfId="1458" priority="213" operator="containsText" text="F">
      <formula>NOT(ISERROR(SEARCH("F",R9)))</formula>
    </cfRule>
    <cfRule type="containsText" dxfId="1457" priority="214" operator="containsText" text="CA17">
      <formula>NOT(ISERROR(SEARCH("CA17",R9)))</formula>
    </cfRule>
    <cfRule type="containsText" dxfId="1456" priority="215" operator="containsText" text="CA">
      <formula>NOT(ISERROR(SEARCH("CA",R9)))</formula>
    </cfRule>
  </conditionalFormatting>
  <conditionalFormatting sqref="R9:R24 R26:R34 R36:R44 R46:R48 R50:R54 R56">
    <cfRule type="containsText" dxfId="1455" priority="201" operator="containsText" text="PL">
      <formula>NOT(ISERROR(SEARCH("PL",R9)))</formula>
    </cfRule>
    <cfRule type="containsText" dxfId="1454" priority="202" operator="containsText" text="CE">
      <formula>NOT(ISERROR(SEARCH("CE",R9)))</formula>
    </cfRule>
    <cfRule type="containsText" dxfId="1453" priority="203" operator="containsText" text="PFJ">
      <formula>NOT(ISERROR(SEARCH("PFJ",R9)))</formula>
    </cfRule>
    <cfRule type="containsText" dxfId="1452" priority="204" operator="containsText" text="sta">
      <formula>NOT(ISERROR(SEARCH("sta",R9)))</formula>
    </cfRule>
    <cfRule type="colorScale" priority="205">
      <colorScale>
        <cfvo type="min"/>
        <cfvo type="max"/>
        <color rgb="FFFF7128"/>
        <color rgb="FFFFEF9C"/>
      </colorScale>
    </cfRule>
    <cfRule type="containsText" dxfId="1451" priority="206" operator="containsText" text="TP">
      <formula>NOT(ISERROR(SEARCH("TP",R9)))</formula>
    </cfRule>
    <cfRule type="containsText" dxfId="1450" priority="207" operator="containsText" text="REC">
      <formula>NOT(ISERROR(SEARCH("REC",R9)))</formula>
    </cfRule>
    <cfRule type="containsText" dxfId="1449" priority="208" operator="containsText" text="CM">
      <formula>NOT(ISERROR(SEARCH("CM",R9)))</formula>
    </cfRule>
  </conditionalFormatting>
  <conditionalFormatting sqref="S9:S24 S26:S34 S36:S44 S46:S48 S50:S54 S56">
    <cfRule type="containsText" dxfId="1448" priority="194" operator="containsText" text="Syn">
      <formula>NOT(ISERROR(SEARCH("Syn",S9)))</formula>
    </cfRule>
    <cfRule type="containsText" dxfId="1447" priority="195" operator="containsText" text="EM">
      <formula>NOT(ISERROR(SEARCH("EM",S9)))</formula>
    </cfRule>
    <cfRule type="containsText" dxfId="1446" priority="196" operator="containsText" text="AM">
      <formula>NOT(ISERROR(SEARCH("AM",S9)))</formula>
    </cfRule>
    <cfRule type="containsText" dxfId="1445" priority="197" operator="containsText" text="AT">
      <formula>NOT(ISERROR(SEARCH("AT",S9)))</formula>
    </cfRule>
    <cfRule type="containsText" dxfId="1444" priority="198" operator="containsText" text="F">
      <formula>NOT(ISERROR(SEARCH("F",S9)))</formula>
    </cfRule>
    <cfRule type="containsText" dxfId="1443" priority="199" operator="containsText" text="CA17">
      <formula>NOT(ISERROR(SEARCH("CA17",S9)))</formula>
    </cfRule>
    <cfRule type="containsText" dxfId="1442" priority="200" operator="containsText" text="CA">
      <formula>NOT(ISERROR(SEARCH("CA",S9)))</formula>
    </cfRule>
  </conditionalFormatting>
  <conditionalFormatting sqref="S9:S24 S26:S34 S36:S44 S46:S48 S50:S54 S56">
    <cfRule type="containsText" dxfId="1441" priority="186" operator="containsText" text="PL">
      <formula>NOT(ISERROR(SEARCH("PL",S9)))</formula>
    </cfRule>
    <cfRule type="containsText" dxfId="1440" priority="187" operator="containsText" text="CE">
      <formula>NOT(ISERROR(SEARCH("CE",S9)))</formula>
    </cfRule>
    <cfRule type="containsText" dxfId="1439" priority="188" operator="containsText" text="PFJ">
      <formula>NOT(ISERROR(SEARCH("PFJ",S9)))</formula>
    </cfRule>
    <cfRule type="containsText" dxfId="1438" priority="189" operator="containsText" text="sta">
      <formula>NOT(ISERROR(SEARCH("sta",S9)))</formula>
    </cfRule>
    <cfRule type="colorScale" priority="190">
      <colorScale>
        <cfvo type="min"/>
        <cfvo type="max"/>
        <color rgb="FFFF7128"/>
        <color rgb="FFFFEF9C"/>
      </colorScale>
    </cfRule>
    <cfRule type="containsText" dxfId="1437" priority="191" operator="containsText" text="TP">
      <formula>NOT(ISERROR(SEARCH("TP",S9)))</formula>
    </cfRule>
    <cfRule type="containsText" dxfId="1436" priority="192" operator="containsText" text="REC">
      <formula>NOT(ISERROR(SEARCH("REC",S9)))</formula>
    </cfRule>
    <cfRule type="containsText" dxfId="1435" priority="193" operator="containsText" text="CM">
      <formula>NOT(ISERROR(SEARCH("CM",S9)))</formula>
    </cfRule>
  </conditionalFormatting>
  <conditionalFormatting sqref="T9:T24 T26:T34 T36:T44 T46:T48 T50:T54 T56">
    <cfRule type="containsText" dxfId="1434" priority="179" operator="containsText" text="Syn">
      <formula>NOT(ISERROR(SEARCH("Syn",T9)))</formula>
    </cfRule>
    <cfRule type="containsText" dxfId="1433" priority="180" operator="containsText" text="EM">
      <formula>NOT(ISERROR(SEARCH("EM",T9)))</formula>
    </cfRule>
    <cfRule type="containsText" dxfId="1432" priority="181" operator="containsText" text="AM">
      <formula>NOT(ISERROR(SEARCH("AM",T9)))</formula>
    </cfRule>
    <cfRule type="containsText" dxfId="1431" priority="182" operator="containsText" text="AT">
      <formula>NOT(ISERROR(SEARCH("AT",T9)))</formula>
    </cfRule>
    <cfRule type="containsText" dxfId="1430" priority="183" operator="containsText" text="F">
      <formula>NOT(ISERROR(SEARCH("F",T9)))</formula>
    </cfRule>
    <cfRule type="containsText" dxfId="1429" priority="184" operator="containsText" text="CA17">
      <formula>NOT(ISERROR(SEARCH("CA17",T9)))</formula>
    </cfRule>
    <cfRule type="containsText" dxfId="1428" priority="185" operator="containsText" text="CA">
      <formula>NOT(ISERROR(SEARCH("CA",T9)))</formula>
    </cfRule>
  </conditionalFormatting>
  <conditionalFormatting sqref="T9:T24 T26:T34 T36:T44 T46:T48 T50:T54 T56">
    <cfRule type="containsText" dxfId="1427" priority="171" operator="containsText" text="PL">
      <formula>NOT(ISERROR(SEARCH("PL",T9)))</formula>
    </cfRule>
    <cfRule type="containsText" dxfId="1426" priority="172" operator="containsText" text="CE">
      <formula>NOT(ISERROR(SEARCH("CE",T9)))</formula>
    </cfRule>
    <cfRule type="containsText" dxfId="1425" priority="173" operator="containsText" text="PFJ">
      <formula>NOT(ISERROR(SEARCH("PFJ",T9)))</formula>
    </cfRule>
    <cfRule type="containsText" dxfId="1424" priority="174" operator="containsText" text="sta">
      <formula>NOT(ISERROR(SEARCH("sta",T9)))</formula>
    </cfRule>
    <cfRule type="colorScale" priority="175">
      <colorScale>
        <cfvo type="min"/>
        <cfvo type="max"/>
        <color rgb="FFFF7128"/>
        <color rgb="FFFFEF9C"/>
      </colorScale>
    </cfRule>
    <cfRule type="containsText" dxfId="1423" priority="176" operator="containsText" text="TP">
      <formula>NOT(ISERROR(SEARCH("TP",T9)))</formula>
    </cfRule>
    <cfRule type="containsText" dxfId="1422" priority="177" operator="containsText" text="REC">
      <formula>NOT(ISERROR(SEARCH("REC",T9)))</formula>
    </cfRule>
    <cfRule type="containsText" dxfId="1421" priority="178" operator="containsText" text="CM">
      <formula>NOT(ISERROR(SEARCH("CM",T9)))</formula>
    </cfRule>
  </conditionalFormatting>
  <conditionalFormatting sqref="U9:U24 U26:U34 U36:U44 U46:U48 U50:U54 U56">
    <cfRule type="containsText" dxfId="1420" priority="164" operator="containsText" text="Syn">
      <formula>NOT(ISERROR(SEARCH("Syn",U9)))</formula>
    </cfRule>
    <cfRule type="containsText" dxfId="1419" priority="165" operator="containsText" text="EM">
      <formula>NOT(ISERROR(SEARCH("EM",U9)))</formula>
    </cfRule>
    <cfRule type="containsText" dxfId="1418" priority="166" operator="containsText" text="AM">
      <formula>NOT(ISERROR(SEARCH("AM",U9)))</formula>
    </cfRule>
    <cfRule type="containsText" dxfId="1417" priority="167" operator="containsText" text="AT">
      <formula>NOT(ISERROR(SEARCH("AT",U9)))</formula>
    </cfRule>
    <cfRule type="containsText" dxfId="1416" priority="168" operator="containsText" text="F">
      <formula>NOT(ISERROR(SEARCH("F",U9)))</formula>
    </cfRule>
    <cfRule type="containsText" dxfId="1415" priority="169" operator="containsText" text="CA17">
      <formula>NOT(ISERROR(SEARCH("CA17",U9)))</formula>
    </cfRule>
    <cfRule type="containsText" dxfId="1414" priority="170" operator="containsText" text="CA">
      <formula>NOT(ISERROR(SEARCH("CA",U9)))</formula>
    </cfRule>
  </conditionalFormatting>
  <conditionalFormatting sqref="V9:V24 V26:V34 V36:V44 V46:V48 V50:V54 V56">
    <cfRule type="containsText" dxfId="1413" priority="157" operator="containsText" text="Syn">
      <formula>NOT(ISERROR(SEARCH("Syn",V9)))</formula>
    </cfRule>
    <cfRule type="containsText" dxfId="1412" priority="158" operator="containsText" text="EM">
      <formula>NOT(ISERROR(SEARCH("EM",V9)))</formula>
    </cfRule>
    <cfRule type="containsText" dxfId="1411" priority="159" operator="containsText" text="AM">
      <formula>NOT(ISERROR(SEARCH("AM",V9)))</formula>
    </cfRule>
    <cfRule type="containsText" dxfId="1410" priority="160" operator="containsText" text="AT">
      <formula>NOT(ISERROR(SEARCH("AT",V9)))</formula>
    </cfRule>
    <cfRule type="containsText" dxfId="1409" priority="161" operator="containsText" text="F">
      <formula>NOT(ISERROR(SEARCH("F",V9)))</formula>
    </cfRule>
    <cfRule type="containsText" dxfId="1408" priority="162" operator="containsText" text="CA17">
      <formula>NOT(ISERROR(SEARCH("CA17",V9)))</formula>
    </cfRule>
    <cfRule type="containsText" dxfId="1407" priority="163" operator="containsText" text="CA">
      <formula>NOT(ISERROR(SEARCH("CA",V9)))</formula>
    </cfRule>
  </conditionalFormatting>
  <conditionalFormatting sqref="W9:W24 W26:W34 W36:W44 W46:W48 W50:W54 W56">
    <cfRule type="containsText" dxfId="1406" priority="150" operator="containsText" text="Syn">
      <formula>NOT(ISERROR(SEARCH("Syn",W9)))</formula>
    </cfRule>
    <cfRule type="containsText" dxfId="1405" priority="151" operator="containsText" text="EM">
      <formula>NOT(ISERROR(SEARCH("EM",W9)))</formula>
    </cfRule>
    <cfRule type="containsText" dxfId="1404" priority="152" operator="containsText" text="AM">
      <formula>NOT(ISERROR(SEARCH("AM",W9)))</formula>
    </cfRule>
    <cfRule type="containsText" dxfId="1403" priority="153" operator="containsText" text="AT">
      <formula>NOT(ISERROR(SEARCH("AT",W9)))</formula>
    </cfRule>
    <cfRule type="containsText" dxfId="1402" priority="154" operator="containsText" text="F">
      <formula>NOT(ISERROR(SEARCH("F",W9)))</formula>
    </cfRule>
    <cfRule type="containsText" dxfId="1401" priority="155" operator="containsText" text="CA17">
      <formula>NOT(ISERROR(SEARCH("CA17",W9)))</formula>
    </cfRule>
    <cfRule type="containsText" dxfId="1400" priority="156" operator="containsText" text="CA">
      <formula>NOT(ISERROR(SEARCH("CA",W9)))</formula>
    </cfRule>
  </conditionalFormatting>
  <conditionalFormatting sqref="W9:W24 W26:W34 W36:W44 W46:W48 W50:W54 W56">
    <cfRule type="containsText" dxfId="1399" priority="142" operator="containsText" text="PL">
      <formula>NOT(ISERROR(SEARCH("PL",W9)))</formula>
    </cfRule>
    <cfRule type="containsText" dxfId="1398" priority="143" operator="containsText" text="CE">
      <formula>NOT(ISERROR(SEARCH("CE",W9)))</formula>
    </cfRule>
    <cfRule type="containsText" dxfId="1397" priority="144" operator="containsText" text="PFJ">
      <formula>NOT(ISERROR(SEARCH("PFJ",W9)))</formula>
    </cfRule>
    <cfRule type="containsText" dxfId="1396" priority="145" operator="containsText" text="sta">
      <formula>NOT(ISERROR(SEARCH("sta",W9)))</formula>
    </cfRule>
    <cfRule type="colorScale" priority="146">
      <colorScale>
        <cfvo type="min"/>
        <cfvo type="max"/>
        <color rgb="FFFF7128"/>
        <color rgb="FFFFEF9C"/>
      </colorScale>
    </cfRule>
    <cfRule type="containsText" dxfId="1395" priority="147" operator="containsText" text="TP">
      <formula>NOT(ISERROR(SEARCH("TP",W9)))</formula>
    </cfRule>
    <cfRule type="containsText" dxfId="1394" priority="148" operator="containsText" text="REC">
      <formula>NOT(ISERROR(SEARCH("REC",W9)))</formula>
    </cfRule>
    <cfRule type="containsText" dxfId="1393" priority="149" operator="containsText" text="CM">
      <formula>NOT(ISERROR(SEARCH("CM",W9)))</formula>
    </cfRule>
  </conditionalFormatting>
  <conditionalFormatting sqref="X9:X24 X26:X34 X36:X44 X46:X48 X50:X54 X56">
    <cfRule type="containsText" dxfId="1392" priority="135" operator="containsText" text="Syn">
      <formula>NOT(ISERROR(SEARCH("Syn",X9)))</formula>
    </cfRule>
    <cfRule type="containsText" dxfId="1391" priority="136" operator="containsText" text="EM">
      <formula>NOT(ISERROR(SEARCH("EM",X9)))</formula>
    </cfRule>
    <cfRule type="containsText" dxfId="1390" priority="137" operator="containsText" text="AM">
      <formula>NOT(ISERROR(SEARCH("AM",X9)))</formula>
    </cfRule>
    <cfRule type="containsText" dxfId="1389" priority="138" operator="containsText" text="AT">
      <formula>NOT(ISERROR(SEARCH("AT",X9)))</formula>
    </cfRule>
    <cfRule type="containsText" dxfId="1388" priority="139" operator="containsText" text="F">
      <formula>NOT(ISERROR(SEARCH("F",X9)))</formula>
    </cfRule>
    <cfRule type="containsText" dxfId="1387" priority="140" operator="containsText" text="CA17">
      <formula>NOT(ISERROR(SEARCH("CA17",X9)))</formula>
    </cfRule>
    <cfRule type="containsText" dxfId="1386" priority="141" operator="containsText" text="CA">
      <formula>NOT(ISERROR(SEARCH("CA",X9)))</formula>
    </cfRule>
  </conditionalFormatting>
  <conditionalFormatting sqref="X9:X24 X26:X34 X36:X44 X46:X48 X50:X54 X56">
    <cfRule type="containsText" dxfId="1385" priority="127" operator="containsText" text="PL">
      <formula>NOT(ISERROR(SEARCH("PL",X9)))</formula>
    </cfRule>
    <cfRule type="containsText" dxfId="1384" priority="128" operator="containsText" text="CE">
      <formula>NOT(ISERROR(SEARCH("CE",X9)))</formula>
    </cfRule>
    <cfRule type="containsText" dxfId="1383" priority="129" operator="containsText" text="PFJ">
      <formula>NOT(ISERROR(SEARCH("PFJ",X9)))</formula>
    </cfRule>
    <cfRule type="containsText" dxfId="1382" priority="130" operator="containsText" text="sta">
      <formula>NOT(ISERROR(SEARCH("sta",X9)))</formula>
    </cfRule>
    <cfRule type="colorScale" priority="131">
      <colorScale>
        <cfvo type="min"/>
        <cfvo type="max"/>
        <color rgb="FFFF7128"/>
        <color rgb="FFFFEF9C"/>
      </colorScale>
    </cfRule>
    <cfRule type="containsText" dxfId="1381" priority="132" operator="containsText" text="TP">
      <formula>NOT(ISERROR(SEARCH("TP",X9)))</formula>
    </cfRule>
    <cfRule type="containsText" dxfId="1380" priority="133" operator="containsText" text="REC">
      <formula>NOT(ISERROR(SEARCH("REC",X9)))</formula>
    </cfRule>
    <cfRule type="containsText" dxfId="1379" priority="134" operator="containsText" text="CM">
      <formula>NOT(ISERROR(SEARCH("CM",X9)))</formula>
    </cfRule>
  </conditionalFormatting>
  <conditionalFormatting sqref="Y9:Y24 Y26:Y34 Y36:Y44 Y46:Y48 Y50:Y54 Y56">
    <cfRule type="containsText" dxfId="1378" priority="120" operator="containsText" text="Syn">
      <formula>NOT(ISERROR(SEARCH("Syn",Y9)))</formula>
    </cfRule>
    <cfRule type="containsText" dxfId="1377" priority="121" operator="containsText" text="EM">
      <formula>NOT(ISERROR(SEARCH("EM",Y9)))</formula>
    </cfRule>
    <cfRule type="containsText" dxfId="1376" priority="122" operator="containsText" text="AM">
      <formula>NOT(ISERROR(SEARCH("AM",Y9)))</formula>
    </cfRule>
    <cfRule type="containsText" dxfId="1375" priority="123" operator="containsText" text="AT">
      <formula>NOT(ISERROR(SEARCH("AT",Y9)))</formula>
    </cfRule>
    <cfRule type="containsText" dxfId="1374" priority="124" operator="containsText" text="F">
      <formula>NOT(ISERROR(SEARCH("F",Y9)))</formula>
    </cfRule>
    <cfRule type="containsText" dxfId="1373" priority="125" operator="containsText" text="CA17">
      <formula>NOT(ISERROR(SEARCH("CA17",Y9)))</formula>
    </cfRule>
    <cfRule type="containsText" dxfId="1372" priority="126" operator="containsText" text="CA">
      <formula>NOT(ISERROR(SEARCH("CA",Y9)))</formula>
    </cfRule>
  </conditionalFormatting>
  <conditionalFormatting sqref="Y9:Y24 Y26:Y34 Y36:Y44 Y46:Y48 Y50:Y54 Y56">
    <cfRule type="containsText" dxfId="1371" priority="112" operator="containsText" text="PL">
      <formula>NOT(ISERROR(SEARCH("PL",Y9)))</formula>
    </cfRule>
    <cfRule type="containsText" dxfId="1370" priority="113" operator="containsText" text="CE">
      <formula>NOT(ISERROR(SEARCH("CE",Y9)))</formula>
    </cfRule>
    <cfRule type="containsText" dxfId="1369" priority="114" operator="containsText" text="PFJ">
      <formula>NOT(ISERROR(SEARCH("PFJ",Y9)))</formula>
    </cfRule>
    <cfRule type="containsText" dxfId="1368" priority="115" operator="containsText" text="sta">
      <formula>NOT(ISERROR(SEARCH("sta",Y9)))</formula>
    </cfRule>
    <cfRule type="colorScale" priority="116">
      <colorScale>
        <cfvo type="min"/>
        <cfvo type="max"/>
        <color rgb="FFFF7128"/>
        <color rgb="FFFFEF9C"/>
      </colorScale>
    </cfRule>
    <cfRule type="containsText" dxfId="1367" priority="117" operator="containsText" text="TP">
      <formula>NOT(ISERROR(SEARCH("TP",Y9)))</formula>
    </cfRule>
    <cfRule type="containsText" dxfId="1366" priority="118" operator="containsText" text="REC">
      <formula>NOT(ISERROR(SEARCH("REC",Y9)))</formula>
    </cfRule>
    <cfRule type="containsText" dxfId="1365" priority="119" operator="containsText" text="CM">
      <formula>NOT(ISERROR(SEARCH("CM",Y9)))</formula>
    </cfRule>
  </conditionalFormatting>
  <conditionalFormatting sqref="Z9:Z24 Z26:Z34 Z36:Z44 Z46:Z48 Z50:Z54 Z56">
    <cfRule type="containsText" dxfId="1364" priority="105" operator="containsText" text="Syn">
      <formula>NOT(ISERROR(SEARCH("Syn",Z9)))</formula>
    </cfRule>
    <cfRule type="containsText" dxfId="1363" priority="106" operator="containsText" text="EM">
      <formula>NOT(ISERROR(SEARCH("EM",Z9)))</formula>
    </cfRule>
    <cfRule type="containsText" dxfId="1362" priority="107" operator="containsText" text="AM">
      <formula>NOT(ISERROR(SEARCH("AM",Z9)))</formula>
    </cfRule>
    <cfRule type="containsText" dxfId="1361" priority="108" operator="containsText" text="AT">
      <formula>NOT(ISERROR(SEARCH("AT",Z9)))</formula>
    </cfRule>
    <cfRule type="containsText" dxfId="1360" priority="109" operator="containsText" text="F">
      <formula>NOT(ISERROR(SEARCH("F",Z9)))</formula>
    </cfRule>
    <cfRule type="containsText" dxfId="1359" priority="110" operator="containsText" text="CA17">
      <formula>NOT(ISERROR(SEARCH("CA17",Z9)))</formula>
    </cfRule>
    <cfRule type="containsText" dxfId="1358" priority="111" operator="containsText" text="CA">
      <formula>NOT(ISERROR(SEARCH("CA",Z9)))</formula>
    </cfRule>
  </conditionalFormatting>
  <conditionalFormatting sqref="Z9:Z24 Z26:Z34 Z36:Z44 Z46:Z48 Z50:Z54 Z56">
    <cfRule type="containsText" dxfId="1357" priority="97" operator="containsText" text="PL">
      <formula>NOT(ISERROR(SEARCH("PL",Z9)))</formula>
    </cfRule>
    <cfRule type="containsText" dxfId="1356" priority="98" operator="containsText" text="CE">
      <formula>NOT(ISERROR(SEARCH("CE",Z9)))</formula>
    </cfRule>
    <cfRule type="containsText" dxfId="1355" priority="99" operator="containsText" text="PFJ">
      <formula>NOT(ISERROR(SEARCH("PFJ",Z9)))</formula>
    </cfRule>
    <cfRule type="containsText" dxfId="1354" priority="100" operator="containsText" text="sta">
      <formula>NOT(ISERROR(SEARCH("sta",Z9)))</formula>
    </cfRule>
    <cfRule type="colorScale" priority="101">
      <colorScale>
        <cfvo type="min"/>
        <cfvo type="max"/>
        <color rgb="FFFF7128"/>
        <color rgb="FFFFEF9C"/>
      </colorScale>
    </cfRule>
    <cfRule type="containsText" dxfId="1353" priority="102" operator="containsText" text="TP">
      <formula>NOT(ISERROR(SEARCH("TP",Z9)))</formula>
    </cfRule>
    <cfRule type="containsText" dxfId="1352" priority="103" operator="containsText" text="REC">
      <formula>NOT(ISERROR(SEARCH("REC",Z9)))</formula>
    </cfRule>
    <cfRule type="containsText" dxfId="1351" priority="104" operator="containsText" text="CM">
      <formula>NOT(ISERROR(SEARCH("CM",Z9)))</formula>
    </cfRule>
  </conditionalFormatting>
  <conditionalFormatting sqref="AA9:AA24 AA26:AA34 AA36:AA44 AA46:AA48 AA50:AA54 AA56">
    <cfRule type="containsText" dxfId="1350" priority="90" operator="containsText" text="Syn">
      <formula>NOT(ISERROR(SEARCH("Syn",AA9)))</formula>
    </cfRule>
    <cfRule type="containsText" dxfId="1349" priority="91" operator="containsText" text="EM">
      <formula>NOT(ISERROR(SEARCH("EM",AA9)))</formula>
    </cfRule>
    <cfRule type="containsText" dxfId="1348" priority="92" operator="containsText" text="AM">
      <formula>NOT(ISERROR(SEARCH("AM",AA9)))</formula>
    </cfRule>
    <cfRule type="containsText" dxfId="1347" priority="93" operator="containsText" text="AT">
      <formula>NOT(ISERROR(SEARCH("AT",AA9)))</formula>
    </cfRule>
    <cfRule type="containsText" dxfId="1346" priority="94" operator="containsText" text="F">
      <formula>NOT(ISERROR(SEARCH("F",AA9)))</formula>
    </cfRule>
    <cfRule type="containsText" dxfId="1345" priority="95" operator="containsText" text="CA17">
      <formula>NOT(ISERROR(SEARCH("CA17",AA9)))</formula>
    </cfRule>
    <cfRule type="containsText" dxfId="1344" priority="96" operator="containsText" text="CA">
      <formula>NOT(ISERROR(SEARCH("CA",AA9)))</formula>
    </cfRule>
  </conditionalFormatting>
  <conditionalFormatting sqref="AA9:AA24 AA26:AA34 AA36:AA44 AA46:AA48 AA50:AA54 AA56">
    <cfRule type="containsText" dxfId="1343" priority="82" operator="containsText" text="PL">
      <formula>NOT(ISERROR(SEARCH("PL",AA9)))</formula>
    </cfRule>
    <cfRule type="containsText" dxfId="1342" priority="83" operator="containsText" text="CE">
      <formula>NOT(ISERROR(SEARCH("CE",AA9)))</formula>
    </cfRule>
    <cfRule type="containsText" dxfId="1341" priority="84" operator="containsText" text="PFJ">
      <formula>NOT(ISERROR(SEARCH("PFJ",AA9)))</formula>
    </cfRule>
    <cfRule type="containsText" dxfId="1340" priority="85" operator="containsText" text="sta">
      <formula>NOT(ISERROR(SEARCH("sta",AA9)))</formula>
    </cfRule>
    <cfRule type="colorScale" priority="86">
      <colorScale>
        <cfvo type="min"/>
        <cfvo type="max"/>
        <color rgb="FFFF7128"/>
        <color rgb="FFFFEF9C"/>
      </colorScale>
    </cfRule>
    <cfRule type="containsText" dxfId="1339" priority="87" operator="containsText" text="TP">
      <formula>NOT(ISERROR(SEARCH("TP",AA9)))</formula>
    </cfRule>
    <cfRule type="containsText" dxfId="1338" priority="88" operator="containsText" text="REC">
      <formula>NOT(ISERROR(SEARCH("REC",AA9)))</formula>
    </cfRule>
    <cfRule type="containsText" dxfId="1337" priority="89" operator="containsText" text="CM">
      <formula>NOT(ISERROR(SEARCH("CM",AA9)))</formula>
    </cfRule>
  </conditionalFormatting>
  <conditionalFormatting sqref="AB9:AB24 AB26:AB34 AB36:AB44 AB46:AB48 AB50:AB54 AB56">
    <cfRule type="containsText" dxfId="1336" priority="75" operator="containsText" text="Syn">
      <formula>NOT(ISERROR(SEARCH("Syn",AB9)))</formula>
    </cfRule>
    <cfRule type="containsText" dxfId="1335" priority="76" operator="containsText" text="EM">
      <formula>NOT(ISERROR(SEARCH("EM",AB9)))</formula>
    </cfRule>
    <cfRule type="containsText" dxfId="1334" priority="77" operator="containsText" text="AM">
      <formula>NOT(ISERROR(SEARCH("AM",AB9)))</formula>
    </cfRule>
    <cfRule type="containsText" dxfId="1333" priority="78" operator="containsText" text="AT">
      <formula>NOT(ISERROR(SEARCH("AT",AB9)))</formula>
    </cfRule>
    <cfRule type="containsText" dxfId="1332" priority="79" operator="containsText" text="F">
      <formula>NOT(ISERROR(SEARCH("F",AB9)))</formula>
    </cfRule>
    <cfRule type="containsText" dxfId="1331" priority="80" operator="containsText" text="CA17">
      <formula>NOT(ISERROR(SEARCH("CA17",AB9)))</formula>
    </cfRule>
    <cfRule type="containsText" dxfId="1330" priority="81" operator="containsText" text="CA">
      <formula>NOT(ISERROR(SEARCH("CA",AB9)))</formula>
    </cfRule>
  </conditionalFormatting>
  <conditionalFormatting sqref="AC9:AC24 AC26:AC34 AC36:AC44 AC46:AC48 AC50:AC54 AC56">
    <cfRule type="containsText" dxfId="1329" priority="68" operator="containsText" text="Syn">
      <formula>NOT(ISERROR(SEARCH("Syn",AC9)))</formula>
    </cfRule>
    <cfRule type="containsText" dxfId="1328" priority="69" operator="containsText" text="EM">
      <formula>NOT(ISERROR(SEARCH("EM",AC9)))</formula>
    </cfRule>
    <cfRule type="containsText" dxfId="1327" priority="70" operator="containsText" text="AM">
      <formula>NOT(ISERROR(SEARCH("AM",AC9)))</formula>
    </cfRule>
    <cfRule type="containsText" dxfId="1326" priority="71" operator="containsText" text="AT">
      <formula>NOT(ISERROR(SEARCH("AT",AC9)))</formula>
    </cfRule>
    <cfRule type="containsText" dxfId="1325" priority="72" operator="containsText" text="F">
      <formula>NOT(ISERROR(SEARCH("F",AC9)))</formula>
    </cfRule>
    <cfRule type="containsText" dxfId="1324" priority="73" operator="containsText" text="CA17">
      <formula>NOT(ISERROR(SEARCH("CA17",AC9)))</formula>
    </cfRule>
    <cfRule type="containsText" dxfId="1323" priority="74" operator="containsText" text="CA">
      <formula>NOT(ISERROR(SEARCH("CA",AC9)))</formula>
    </cfRule>
  </conditionalFormatting>
  <conditionalFormatting sqref="AD9:AD24 AD26:AD34 AD36:AD44 AD46:AD48 AD50:AD54 AD56">
    <cfRule type="containsText" dxfId="1322" priority="61" operator="containsText" text="Syn">
      <formula>NOT(ISERROR(SEARCH("Syn",AD9)))</formula>
    </cfRule>
    <cfRule type="containsText" dxfId="1321" priority="62" operator="containsText" text="EM">
      <formula>NOT(ISERROR(SEARCH("EM",AD9)))</formula>
    </cfRule>
    <cfRule type="containsText" dxfId="1320" priority="63" operator="containsText" text="AM">
      <formula>NOT(ISERROR(SEARCH("AM",AD9)))</formula>
    </cfRule>
    <cfRule type="containsText" dxfId="1319" priority="64" operator="containsText" text="AT">
      <formula>NOT(ISERROR(SEARCH("AT",AD9)))</formula>
    </cfRule>
    <cfRule type="containsText" dxfId="1318" priority="65" operator="containsText" text="F">
      <formula>NOT(ISERROR(SEARCH("F",AD9)))</formula>
    </cfRule>
    <cfRule type="containsText" dxfId="1317" priority="66" operator="containsText" text="CA17">
      <formula>NOT(ISERROR(SEARCH("CA17",AD9)))</formula>
    </cfRule>
    <cfRule type="containsText" dxfId="1316" priority="67" operator="containsText" text="CA">
      <formula>NOT(ISERROR(SEARCH("CA",AD9)))</formula>
    </cfRule>
  </conditionalFormatting>
  <conditionalFormatting sqref="AD9:AD24 AD26:AD34 AD36:AD44 AD46:AD48 AD50:AD54 AD56">
    <cfRule type="containsText" dxfId="1315" priority="53" operator="containsText" text="PL">
      <formula>NOT(ISERROR(SEARCH("PL",AD9)))</formula>
    </cfRule>
    <cfRule type="containsText" dxfId="1314" priority="54" operator="containsText" text="CE">
      <formula>NOT(ISERROR(SEARCH("CE",AD9)))</formula>
    </cfRule>
    <cfRule type="containsText" dxfId="1313" priority="55" operator="containsText" text="PFJ">
      <formula>NOT(ISERROR(SEARCH("PFJ",AD9)))</formula>
    </cfRule>
    <cfRule type="containsText" dxfId="1312" priority="56" operator="containsText" text="sta">
      <formula>NOT(ISERROR(SEARCH("sta",AD9)))</formula>
    </cfRule>
    <cfRule type="colorScale" priority="57">
      <colorScale>
        <cfvo type="min"/>
        <cfvo type="max"/>
        <color rgb="FFFF7128"/>
        <color rgb="FFFFEF9C"/>
      </colorScale>
    </cfRule>
    <cfRule type="containsText" dxfId="1311" priority="58" operator="containsText" text="TP">
      <formula>NOT(ISERROR(SEARCH("TP",AD9)))</formula>
    </cfRule>
    <cfRule type="containsText" dxfId="1310" priority="59" operator="containsText" text="REC">
      <formula>NOT(ISERROR(SEARCH("REC",AD9)))</formula>
    </cfRule>
    <cfRule type="containsText" dxfId="1309" priority="60" operator="containsText" text="CM">
      <formula>NOT(ISERROR(SEARCH("CM",AD9)))</formula>
    </cfRule>
  </conditionalFormatting>
  <conditionalFormatting sqref="AE9:AE24 AE26:AE34 AE36:AE44 AE46:AE48 AE50:AE54 AE56">
    <cfRule type="containsText" dxfId="1308" priority="46" operator="containsText" text="Syn">
      <formula>NOT(ISERROR(SEARCH("Syn",AE9)))</formula>
    </cfRule>
    <cfRule type="containsText" dxfId="1307" priority="47" operator="containsText" text="EM">
      <formula>NOT(ISERROR(SEARCH("EM",AE9)))</formula>
    </cfRule>
    <cfRule type="containsText" dxfId="1306" priority="48" operator="containsText" text="AM">
      <formula>NOT(ISERROR(SEARCH("AM",AE9)))</formula>
    </cfRule>
    <cfRule type="containsText" dxfId="1305" priority="49" operator="containsText" text="AT">
      <formula>NOT(ISERROR(SEARCH("AT",AE9)))</formula>
    </cfRule>
    <cfRule type="containsText" dxfId="1304" priority="50" operator="containsText" text="F">
      <formula>NOT(ISERROR(SEARCH("F",AE9)))</formula>
    </cfRule>
    <cfRule type="containsText" dxfId="1303" priority="51" operator="containsText" text="CA17">
      <formula>NOT(ISERROR(SEARCH("CA17",AE9)))</formula>
    </cfRule>
    <cfRule type="containsText" dxfId="1302" priority="52" operator="containsText" text="CA">
      <formula>NOT(ISERROR(SEARCH("CA",AE9)))</formula>
    </cfRule>
  </conditionalFormatting>
  <conditionalFormatting sqref="AE9:AE24 AE26:AE34 AE36:AE44 AE46:AE48 AE50:AE54 AE56">
    <cfRule type="containsText" dxfId="1301" priority="38" operator="containsText" text="PL">
      <formula>NOT(ISERROR(SEARCH("PL",AE9)))</formula>
    </cfRule>
    <cfRule type="containsText" dxfId="1300" priority="39" operator="containsText" text="CE">
      <formula>NOT(ISERROR(SEARCH("CE",AE9)))</formula>
    </cfRule>
    <cfRule type="containsText" dxfId="1299" priority="40" operator="containsText" text="PFJ">
      <formula>NOT(ISERROR(SEARCH("PFJ",AE9)))</formula>
    </cfRule>
    <cfRule type="containsText" dxfId="1298" priority="41" operator="containsText" text="sta">
      <formula>NOT(ISERROR(SEARCH("sta",AE9)))</formula>
    </cfRule>
    <cfRule type="colorScale" priority="42">
      <colorScale>
        <cfvo type="min"/>
        <cfvo type="max"/>
        <color rgb="FFFF7128"/>
        <color rgb="FFFFEF9C"/>
      </colorScale>
    </cfRule>
    <cfRule type="containsText" dxfId="1297" priority="43" operator="containsText" text="TP">
      <formula>NOT(ISERROR(SEARCH("TP",AE9)))</formula>
    </cfRule>
    <cfRule type="containsText" dxfId="1296" priority="44" operator="containsText" text="REC">
      <formula>NOT(ISERROR(SEARCH("REC",AE9)))</formula>
    </cfRule>
    <cfRule type="containsText" dxfId="1295" priority="45" operator="containsText" text="CM">
      <formula>NOT(ISERROR(SEARCH("CM",AE9)))</formula>
    </cfRule>
  </conditionalFormatting>
  <conditionalFormatting sqref="AF9:AF24 AF26:AF34 AF36:AF44 AF46:AF48 AF50:AF54 AF56">
    <cfRule type="containsText" dxfId="1294" priority="31" operator="containsText" text="Syn">
      <formula>NOT(ISERROR(SEARCH("Syn",AF9)))</formula>
    </cfRule>
    <cfRule type="containsText" dxfId="1293" priority="32" operator="containsText" text="EM">
      <formula>NOT(ISERROR(SEARCH("EM",AF9)))</formula>
    </cfRule>
    <cfRule type="containsText" dxfId="1292" priority="33" operator="containsText" text="AM">
      <formula>NOT(ISERROR(SEARCH("AM",AF9)))</formula>
    </cfRule>
    <cfRule type="containsText" dxfId="1291" priority="34" operator="containsText" text="AT">
      <formula>NOT(ISERROR(SEARCH("AT",AF9)))</formula>
    </cfRule>
    <cfRule type="containsText" dxfId="1290" priority="35" operator="containsText" text="F">
      <formula>NOT(ISERROR(SEARCH("F",AF9)))</formula>
    </cfRule>
    <cfRule type="containsText" dxfId="1289" priority="36" operator="containsText" text="CA17">
      <formula>NOT(ISERROR(SEARCH("CA17",AF9)))</formula>
    </cfRule>
    <cfRule type="containsText" dxfId="1288" priority="37" operator="containsText" text="CA">
      <formula>NOT(ISERROR(SEARCH("CA",AF9)))</formula>
    </cfRule>
  </conditionalFormatting>
  <conditionalFormatting sqref="AF9:AF24 AF26:AF34 AF36:AF44 AF46:AF48 AF50:AF54 AF56">
    <cfRule type="containsText" dxfId="1287" priority="23" operator="containsText" text="PL">
      <formula>NOT(ISERROR(SEARCH("PL",AF9)))</formula>
    </cfRule>
    <cfRule type="containsText" dxfId="1286" priority="24" operator="containsText" text="CE">
      <formula>NOT(ISERROR(SEARCH("CE",AF9)))</formula>
    </cfRule>
    <cfRule type="containsText" dxfId="1285" priority="25" operator="containsText" text="PFJ">
      <formula>NOT(ISERROR(SEARCH("PFJ",AF9)))</formula>
    </cfRule>
    <cfRule type="containsText" dxfId="1284" priority="26" operator="containsText" text="sta">
      <formula>NOT(ISERROR(SEARCH("sta",AF9)))</formula>
    </cfRule>
    <cfRule type="colorScale" priority="27">
      <colorScale>
        <cfvo type="min"/>
        <cfvo type="max"/>
        <color rgb="FFFF7128"/>
        <color rgb="FFFFEF9C"/>
      </colorScale>
    </cfRule>
    <cfRule type="containsText" dxfId="1283" priority="28" operator="containsText" text="TP">
      <formula>NOT(ISERROR(SEARCH("TP",AF9)))</formula>
    </cfRule>
    <cfRule type="containsText" dxfId="1282" priority="29" operator="containsText" text="REC">
      <formula>NOT(ISERROR(SEARCH("REC",AF9)))</formula>
    </cfRule>
    <cfRule type="containsText" dxfId="1281" priority="30" operator="containsText" text="CM">
      <formula>NOT(ISERROR(SEARCH("CM",AF9)))</formula>
    </cfRule>
  </conditionalFormatting>
  <conditionalFormatting sqref="B9:B24 B26:B34 B36:B44 B46:B48 B50:B54 B56">
    <cfRule type="containsText" dxfId="1280" priority="1" operator="containsText" text="Syn">
      <formula>NOT(ISERROR(SEARCH("Syn",B9)))</formula>
    </cfRule>
    <cfRule type="containsText" dxfId="1279" priority="2" operator="containsText" text="EM">
      <formula>NOT(ISERROR(SEARCH("EM",B9)))</formula>
    </cfRule>
    <cfRule type="containsText" dxfId="1278" priority="3" operator="containsText" text="AM">
      <formula>NOT(ISERROR(SEARCH("AM",B9)))</formula>
    </cfRule>
    <cfRule type="containsText" dxfId="1277" priority="4" operator="containsText" text="AT">
      <formula>NOT(ISERROR(SEARCH("AT",B9)))</formula>
    </cfRule>
    <cfRule type="containsText" dxfId="1276" priority="5" operator="containsText" text="F">
      <formula>NOT(ISERROR(SEARCH("F",B9)))</formula>
    </cfRule>
    <cfRule type="containsText" dxfId="1275" priority="6" operator="containsText" text="CA17">
      <formula>NOT(ISERROR(SEARCH("CA17",B9)))</formula>
    </cfRule>
    <cfRule type="containsText" dxfId="1274" priority="7" operator="containsText" text="CA">
      <formula>NOT(ISERROR(SEARCH("CA",B9)))</formula>
    </cfRule>
  </conditionalFormatting>
  <pageMargins left="0.25" right="0.25" top="0.75" bottom="0.75" header="0.3" footer="0.3"/>
  <pageSetup orientation="landscape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097" r:id="rId4" name="Bouton 1">
              <controlPr defaultSize="0" print="0" autoFill="0" autoPict="0" macro="[0]!Accueil">
                <anchor moveWithCells="1" sizeWithCells="1">
                  <from>
                    <xdr:col>0</xdr:col>
                    <xdr:colOff>28575</xdr:colOff>
                    <xdr:row>0</xdr:row>
                    <xdr:rowOff>47625</xdr:rowOff>
                  </from>
                  <to>
                    <xdr:col>0</xdr:col>
                    <xdr:colOff>790575</xdr:colOff>
                    <xdr:row>1</xdr:row>
                    <xdr:rowOff>114300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15">
    <tabColor theme="4" tint="0.39997558519241921"/>
  </sheetPr>
  <dimension ref="A1:IV61"/>
  <sheetViews>
    <sheetView showGridLines="0" showRowColHeaders="0" topLeftCell="A4" zoomScaleNormal="100" workbookViewId="0">
      <selection activeCell="AE16" sqref="AE16"/>
    </sheetView>
  </sheetViews>
  <sheetFormatPr baseColWidth="10" defaultColWidth="3.7109375" defaultRowHeight="15" x14ac:dyDescent="0.25"/>
  <cols>
    <col min="1" max="1" width="17.7109375" customWidth="1"/>
    <col min="35" max="36" width="8.7109375" customWidth="1"/>
    <col min="38" max="40" width="8.7109375" customWidth="1"/>
    <col min="42" max="43" width="8.7109375" customWidth="1"/>
    <col min="45" max="46" width="8.7109375" customWidth="1"/>
  </cols>
  <sheetData>
    <row r="1" spans="1:256" s="1" customFormat="1" ht="15.75" thickBot="1" x14ac:dyDescent="0.3">
      <c r="A1" s="112"/>
      <c r="B1" s="111"/>
      <c r="C1" s="111"/>
      <c r="D1" s="111"/>
      <c r="E1" s="111"/>
      <c r="F1" s="111"/>
      <c r="G1" s="111"/>
      <c r="H1" s="111"/>
      <c r="I1" s="111"/>
      <c r="J1" s="111"/>
      <c r="K1" s="111"/>
      <c r="L1" s="111"/>
      <c r="M1" s="111"/>
      <c r="N1" s="111"/>
      <c r="O1" s="111"/>
      <c r="P1" s="111"/>
      <c r="Q1" s="111"/>
      <c r="R1" s="111"/>
      <c r="S1" s="111"/>
      <c r="T1" s="111"/>
      <c r="U1" s="111"/>
      <c r="V1" s="111"/>
      <c r="W1" s="111"/>
      <c r="X1" s="111"/>
      <c r="AE1"/>
      <c r="AF1"/>
      <c r="AG1"/>
      <c r="AH1"/>
      <c r="AI1"/>
      <c r="AJ1"/>
      <c r="AK1"/>
      <c r="AL1"/>
      <c r="AM1"/>
      <c r="AN1"/>
      <c r="AO1"/>
      <c r="AP1"/>
      <c r="AQ1"/>
      <c r="AR1"/>
      <c r="AS1"/>
      <c r="AT1"/>
      <c r="AU1"/>
      <c r="AV1"/>
      <c r="AW1"/>
      <c r="AX1"/>
      <c r="AY1"/>
      <c r="AZ1"/>
      <c r="BA1"/>
      <c r="BB1"/>
      <c r="BC1"/>
      <c r="BD1"/>
      <c r="BE1"/>
      <c r="BF1"/>
      <c r="BG1"/>
      <c r="BH1"/>
      <c r="BI1"/>
      <c r="BJ1"/>
      <c r="BK1"/>
      <c r="BL1"/>
      <c r="BM1"/>
      <c r="BN1"/>
      <c r="BO1"/>
      <c r="BP1"/>
      <c r="BQ1"/>
      <c r="BR1"/>
      <c r="BS1"/>
      <c r="BT1"/>
      <c r="BU1"/>
      <c r="BV1"/>
      <c r="BW1"/>
      <c r="BX1"/>
      <c r="BY1"/>
      <c r="BZ1"/>
      <c r="CA1"/>
      <c r="CB1"/>
      <c r="CC1"/>
      <c r="CD1"/>
      <c r="CE1"/>
      <c r="CF1"/>
      <c r="CG1"/>
      <c r="CH1"/>
      <c r="CI1"/>
      <c r="CJ1"/>
      <c r="CK1"/>
      <c r="CL1"/>
      <c r="CM1"/>
      <c r="CN1"/>
      <c r="CO1"/>
      <c r="CP1"/>
      <c r="CQ1"/>
      <c r="CR1"/>
      <c r="CS1"/>
      <c r="CT1"/>
      <c r="CU1"/>
      <c r="CV1"/>
      <c r="CW1"/>
      <c r="CX1"/>
      <c r="CY1"/>
      <c r="CZ1"/>
      <c r="DA1"/>
      <c r="DB1"/>
      <c r="DC1"/>
      <c r="DD1"/>
      <c r="DE1"/>
      <c r="DF1"/>
      <c r="DG1"/>
      <c r="DH1"/>
      <c r="DI1"/>
      <c r="DJ1"/>
      <c r="DK1"/>
      <c r="DL1"/>
      <c r="DM1"/>
      <c r="DN1"/>
      <c r="DO1"/>
      <c r="DP1"/>
      <c r="DQ1"/>
      <c r="DR1"/>
      <c r="DS1"/>
      <c r="DT1"/>
      <c r="DU1"/>
      <c r="DV1"/>
      <c r="DW1"/>
      <c r="DX1"/>
      <c r="DY1"/>
      <c r="DZ1"/>
      <c r="EA1"/>
      <c r="EB1"/>
      <c r="EC1"/>
      <c r="ED1"/>
      <c r="EE1"/>
      <c r="EF1"/>
      <c r="EG1"/>
      <c r="EH1"/>
      <c r="EI1"/>
      <c r="EJ1"/>
      <c r="EK1"/>
      <c r="EL1"/>
      <c r="EM1"/>
      <c r="EN1"/>
      <c r="EO1"/>
      <c r="EP1"/>
      <c r="EQ1"/>
      <c r="ER1"/>
      <c r="ES1"/>
      <c r="ET1"/>
      <c r="EU1"/>
      <c r="EV1"/>
      <c r="EW1"/>
      <c r="EX1"/>
      <c r="EY1"/>
      <c r="EZ1"/>
      <c r="FA1"/>
      <c r="FB1"/>
      <c r="FC1"/>
      <c r="FD1"/>
      <c r="FE1"/>
      <c r="FF1"/>
      <c r="FG1"/>
      <c r="FH1"/>
      <c r="FI1"/>
      <c r="FJ1"/>
      <c r="FK1"/>
      <c r="FL1"/>
      <c r="FM1"/>
      <c r="FN1"/>
      <c r="FO1"/>
      <c r="FP1"/>
      <c r="FQ1"/>
      <c r="FR1"/>
      <c r="FS1"/>
      <c r="FT1"/>
      <c r="FU1"/>
      <c r="FV1"/>
      <c r="FW1"/>
      <c r="FX1"/>
      <c r="FY1"/>
      <c r="FZ1"/>
      <c r="GA1"/>
      <c r="GB1"/>
      <c r="GC1"/>
      <c r="GD1"/>
      <c r="GE1"/>
      <c r="GF1"/>
      <c r="GG1"/>
      <c r="GH1"/>
      <c r="GI1"/>
      <c r="GJ1"/>
      <c r="GK1"/>
      <c r="GL1"/>
      <c r="GM1"/>
      <c r="GN1"/>
      <c r="GO1"/>
      <c r="GP1"/>
      <c r="GQ1"/>
      <c r="GR1"/>
      <c r="GS1"/>
      <c r="GT1"/>
      <c r="GU1"/>
      <c r="GV1"/>
      <c r="GW1"/>
      <c r="GX1"/>
      <c r="GY1"/>
      <c r="GZ1"/>
      <c r="HA1"/>
      <c r="HB1"/>
      <c r="HC1"/>
      <c r="HD1"/>
      <c r="HE1"/>
      <c r="HF1"/>
      <c r="HG1"/>
      <c r="HH1"/>
      <c r="HI1"/>
      <c r="HJ1"/>
      <c r="HK1"/>
      <c r="HL1"/>
      <c r="HM1"/>
      <c r="HN1"/>
      <c r="HO1"/>
      <c r="HP1"/>
      <c r="HQ1"/>
      <c r="HR1"/>
      <c r="HS1"/>
      <c r="HT1"/>
      <c r="HU1"/>
      <c r="HV1"/>
      <c r="HW1"/>
      <c r="HX1"/>
      <c r="HY1"/>
      <c r="HZ1"/>
      <c r="IA1"/>
      <c r="IB1"/>
      <c r="IC1"/>
      <c r="ID1"/>
      <c r="IE1"/>
      <c r="IF1"/>
      <c r="IG1"/>
      <c r="IH1"/>
      <c r="II1"/>
      <c r="IJ1"/>
      <c r="IK1"/>
      <c r="IL1"/>
      <c r="IM1"/>
      <c r="IN1"/>
      <c r="IO1"/>
      <c r="IP1"/>
      <c r="IQ1"/>
      <c r="IR1"/>
      <c r="IS1"/>
      <c r="IT1"/>
      <c r="IU1"/>
      <c r="IV1"/>
    </row>
    <row r="2" spans="1:256" s="1" customFormat="1" x14ac:dyDescent="0.25">
      <c r="A2" s="111"/>
      <c r="B2" s="107">
        <f t="shared" ref="B2:AF2" si="0">DATE(An,Fevrier,B7)</f>
        <v>41670</v>
      </c>
      <c r="C2" s="107">
        <f t="shared" si="0"/>
        <v>41671</v>
      </c>
      <c r="D2" s="107">
        <f t="shared" si="0"/>
        <v>41672</v>
      </c>
      <c r="E2" s="107">
        <f t="shared" si="0"/>
        <v>41673</v>
      </c>
      <c r="F2" s="107">
        <f t="shared" si="0"/>
        <v>41674</v>
      </c>
      <c r="G2" s="107">
        <f t="shared" si="0"/>
        <v>41675</v>
      </c>
      <c r="H2" s="107">
        <f t="shared" si="0"/>
        <v>41676</v>
      </c>
      <c r="I2" s="107">
        <f t="shared" si="0"/>
        <v>41677</v>
      </c>
      <c r="J2" s="107">
        <f t="shared" si="0"/>
        <v>41678</v>
      </c>
      <c r="K2" s="107">
        <f t="shared" si="0"/>
        <v>41679</v>
      </c>
      <c r="L2" s="107">
        <f t="shared" si="0"/>
        <v>41680</v>
      </c>
      <c r="M2" s="107">
        <f t="shared" si="0"/>
        <v>41681</v>
      </c>
      <c r="N2" s="107">
        <f t="shared" si="0"/>
        <v>41682</v>
      </c>
      <c r="O2" s="107">
        <f t="shared" si="0"/>
        <v>41683</v>
      </c>
      <c r="P2" s="107">
        <f t="shared" si="0"/>
        <v>41684</v>
      </c>
      <c r="Q2" s="107">
        <f t="shared" si="0"/>
        <v>41685</v>
      </c>
      <c r="R2" s="107">
        <f t="shared" si="0"/>
        <v>41686</v>
      </c>
      <c r="S2" s="107">
        <f t="shared" si="0"/>
        <v>41687</v>
      </c>
      <c r="T2" s="107">
        <f t="shared" si="0"/>
        <v>41688</v>
      </c>
      <c r="U2" s="107">
        <f t="shared" si="0"/>
        <v>41689</v>
      </c>
      <c r="V2" s="107">
        <f t="shared" si="0"/>
        <v>41690</v>
      </c>
      <c r="W2" s="107">
        <f t="shared" si="0"/>
        <v>41691</v>
      </c>
      <c r="X2" s="107">
        <f t="shared" si="0"/>
        <v>41692</v>
      </c>
      <c r="Y2" s="29">
        <f t="shared" si="0"/>
        <v>41693</v>
      </c>
      <c r="Z2" s="29">
        <f t="shared" si="0"/>
        <v>41694</v>
      </c>
      <c r="AA2" s="29">
        <f t="shared" si="0"/>
        <v>41695</v>
      </c>
      <c r="AB2" s="29">
        <f t="shared" si="0"/>
        <v>41696</v>
      </c>
      <c r="AC2" s="29">
        <f t="shared" si="0"/>
        <v>41697</v>
      </c>
      <c r="AD2" s="29">
        <f t="shared" si="0"/>
        <v>41698</v>
      </c>
      <c r="AE2" s="29">
        <f t="shared" si="0"/>
        <v>41669</v>
      </c>
      <c r="AF2" s="29">
        <f t="shared" si="0"/>
        <v>41669</v>
      </c>
      <c r="AG2"/>
      <c r="AH2"/>
      <c r="AI2" s="68" t="s">
        <v>84</v>
      </c>
      <c r="AJ2" s="69" t="s">
        <v>86</v>
      </c>
      <c r="AK2" s="53"/>
      <c r="AL2" s="53"/>
      <c r="AM2" s="53"/>
      <c r="AN2" s="53"/>
      <c r="AO2" s="30" t="str">
        <f>IF(ISNUMBER(AO7),DATE(An,Fevrier,AO7),"")</f>
        <v/>
      </c>
      <c r="AP2" s="30" t="str">
        <f>IF(ISNUMBER(AP7),DATE(An,Fevrier,AP7),"")</f>
        <v/>
      </c>
      <c r="AQ2" s="53"/>
      <c r="AR2" s="53"/>
      <c r="AS2"/>
      <c r="AT2"/>
      <c r="AU2"/>
      <c r="AV2"/>
      <c r="AW2"/>
      <c r="AX2"/>
      <c r="AY2"/>
      <c r="AZ2"/>
      <c r="BA2"/>
      <c r="BB2"/>
      <c r="BC2"/>
      <c r="BD2"/>
      <c r="BE2"/>
      <c r="BF2"/>
      <c r="BG2"/>
      <c r="BH2"/>
      <c r="BI2"/>
      <c r="BJ2"/>
      <c r="BK2"/>
      <c r="BL2"/>
      <c r="BM2"/>
      <c r="BN2"/>
      <c r="BO2"/>
      <c r="BP2"/>
      <c r="BQ2"/>
      <c r="BR2"/>
      <c r="BS2"/>
      <c r="BT2"/>
      <c r="BU2"/>
      <c r="BV2"/>
      <c r="BW2"/>
      <c r="BX2"/>
      <c r="BY2"/>
      <c r="BZ2"/>
      <c r="CA2"/>
      <c r="CB2"/>
      <c r="CC2"/>
      <c r="CD2"/>
      <c r="CE2"/>
      <c r="CF2"/>
      <c r="CG2"/>
      <c r="CH2"/>
      <c r="CI2"/>
      <c r="CJ2"/>
      <c r="CK2"/>
      <c r="CL2"/>
      <c r="CM2"/>
      <c r="CN2"/>
      <c r="CO2"/>
      <c r="CP2"/>
      <c r="CQ2"/>
      <c r="CR2"/>
      <c r="CS2"/>
      <c r="CT2"/>
      <c r="CU2"/>
      <c r="CV2"/>
      <c r="CW2"/>
      <c r="CX2"/>
      <c r="CY2"/>
      <c r="CZ2"/>
      <c r="DA2"/>
      <c r="DB2"/>
      <c r="DC2"/>
      <c r="DD2"/>
      <c r="DE2"/>
      <c r="DF2"/>
      <c r="DG2"/>
      <c r="DH2"/>
      <c r="DI2"/>
      <c r="DJ2"/>
      <c r="DK2"/>
      <c r="DL2"/>
      <c r="DM2"/>
      <c r="DN2"/>
      <c r="DO2"/>
      <c r="DP2"/>
      <c r="DQ2"/>
      <c r="DR2"/>
      <c r="DS2"/>
      <c r="DT2"/>
      <c r="DU2"/>
      <c r="DV2"/>
      <c r="DW2"/>
      <c r="DX2"/>
      <c r="DY2"/>
      <c r="DZ2"/>
      <c r="EA2"/>
      <c r="EB2"/>
      <c r="EC2"/>
      <c r="ED2"/>
      <c r="EE2"/>
      <c r="EF2"/>
      <c r="EG2"/>
      <c r="EH2"/>
      <c r="EI2"/>
      <c r="EJ2"/>
      <c r="EK2"/>
      <c r="EL2"/>
      <c r="EM2"/>
      <c r="EN2"/>
      <c r="EO2"/>
      <c r="EP2"/>
      <c r="EQ2"/>
      <c r="ER2"/>
      <c r="ES2"/>
      <c r="ET2"/>
      <c r="EU2"/>
      <c r="EV2"/>
      <c r="EW2"/>
      <c r="EX2"/>
      <c r="EY2"/>
      <c r="EZ2"/>
      <c r="FA2"/>
      <c r="FB2"/>
      <c r="FC2"/>
      <c r="FD2"/>
      <c r="FE2"/>
      <c r="FF2"/>
      <c r="FG2"/>
      <c r="FH2"/>
      <c r="FI2"/>
      <c r="FJ2"/>
      <c r="FK2"/>
      <c r="FL2"/>
      <c r="FM2"/>
      <c r="FN2"/>
      <c r="FO2"/>
      <c r="FP2"/>
      <c r="FQ2"/>
      <c r="FR2"/>
      <c r="FS2"/>
      <c r="FT2"/>
      <c r="FU2"/>
      <c r="FV2"/>
      <c r="FW2"/>
      <c r="FX2"/>
      <c r="FY2"/>
      <c r="FZ2"/>
      <c r="GA2"/>
      <c r="GB2"/>
      <c r="GC2"/>
      <c r="GD2"/>
      <c r="GE2"/>
      <c r="GF2"/>
      <c r="GG2"/>
      <c r="GH2"/>
      <c r="GI2"/>
      <c r="GJ2"/>
      <c r="GK2"/>
      <c r="GL2"/>
      <c r="GM2"/>
      <c r="GN2"/>
      <c r="GO2"/>
      <c r="GP2"/>
      <c r="GQ2"/>
      <c r="GR2"/>
      <c r="GS2"/>
      <c r="GT2"/>
      <c r="GU2"/>
      <c r="GV2"/>
      <c r="GW2"/>
      <c r="GX2"/>
      <c r="GY2"/>
      <c r="GZ2"/>
      <c r="HA2"/>
      <c r="HB2"/>
      <c r="HC2"/>
      <c r="HD2"/>
      <c r="HE2"/>
      <c r="HF2"/>
      <c r="HG2"/>
      <c r="HH2"/>
      <c r="HI2"/>
      <c r="HJ2"/>
      <c r="HK2"/>
      <c r="HL2"/>
      <c r="HM2"/>
      <c r="HN2"/>
      <c r="HO2"/>
      <c r="HP2"/>
      <c r="HQ2"/>
      <c r="HR2"/>
      <c r="HS2"/>
      <c r="HT2"/>
      <c r="HU2"/>
      <c r="HV2"/>
      <c r="HW2"/>
      <c r="HX2"/>
      <c r="HY2"/>
      <c r="HZ2"/>
      <c r="IA2"/>
      <c r="IB2"/>
      <c r="IC2"/>
      <c r="ID2"/>
      <c r="IE2"/>
      <c r="IF2"/>
      <c r="IG2"/>
      <c r="IH2"/>
      <c r="II2"/>
      <c r="IJ2"/>
      <c r="IK2"/>
      <c r="IL2"/>
      <c r="IM2"/>
      <c r="IN2"/>
      <c r="IO2"/>
      <c r="IP2"/>
      <c r="IQ2"/>
      <c r="IR2"/>
      <c r="IS2"/>
      <c r="IT2"/>
      <c r="IU2"/>
      <c r="IV2"/>
    </row>
    <row r="3" spans="1:256" s="1" customFormat="1" ht="15" customHeight="1" thickBot="1" x14ac:dyDescent="0.3">
      <c r="A3" s="326" t="str">
        <f>IF(Données!$L$5="","Service",Données!$L$5)</f>
        <v>7/11 ans</v>
      </c>
      <c r="B3" s="106"/>
      <c r="C3" s="106"/>
      <c r="D3" s="106"/>
      <c r="E3" s="106"/>
      <c r="F3" s="106"/>
      <c r="G3" s="106"/>
      <c r="H3" s="106"/>
      <c r="I3" s="106"/>
      <c r="J3" s="106"/>
      <c r="K3" s="110" t="s">
        <v>1</v>
      </c>
      <c r="L3" s="106"/>
      <c r="M3" s="106"/>
      <c r="N3" s="106"/>
      <c r="O3" s="106"/>
      <c r="P3" s="493">
        <f>An</f>
        <v>2018</v>
      </c>
      <c r="Q3" s="493"/>
      <c r="R3" s="106"/>
      <c r="S3" s="106"/>
      <c r="T3" s="106"/>
      <c r="U3" s="106"/>
      <c r="V3" s="106"/>
      <c r="W3" s="106"/>
      <c r="X3" s="106"/>
      <c r="Y3" s="2"/>
      <c r="Z3" s="2"/>
      <c r="AA3" s="2"/>
      <c r="AB3" s="2"/>
      <c r="AC3" s="2"/>
      <c r="AD3"/>
      <c r="AE3"/>
      <c r="AF3"/>
      <c r="AG3"/>
      <c r="AH3"/>
      <c r="AI3" s="67" t="s">
        <v>85</v>
      </c>
      <c r="AJ3" s="70"/>
      <c r="AK3" s="53"/>
      <c r="AL3" s="53"/>
      <c r="AM3" s="53"/>
      <c r="AN3" s="53"/>
      <c r="AO3" s="53"/>
      <c r="AP3" s="4"/>
      <c r="AQ3" s="53"/>
      <c r="AR3" s="53"/>
      <c r="AS3"/>
      <c r="AT3" s="53"/>
      <c r="AW3"/>
      <c r="AX3"/>
      <c r="AY3"/>
      <c r="AZ3"/>
      <c r="BA3"/>
      <c r="BB3"/>
      <c r="BC3"/>
      <c r="BD3"/>
      <c r="BE3"/>
      <c r="BF3"/>
      <c r="BG3"/>
      <c r="BH3"/>
      <c r="BI3"/>
      <c r="BJ3"/>
      <c r="BK3"/>
      <c r="BL3"/>
      <c r="BM3"/>
      <c r="BN3"/>
      <c r="BO3"/>
      <c r="BP3"/>
      <c r="BQ3"/>
      <c r="BR3"/>
      <c r="BS3"/>
      <c r="BT3"/>
      <c r="BU3"/>
      <c r="BV3"/>
      <c r="BW3"/>
      <c r="BX3"/>
      <c r="BY3"/>
      <c r="BZ3"/>
      <c r="CA3"/>
      <c r="CB3"/>
      <c r="CC3"/>
      <c r="CD3"/>
      <c r="CE3"/>
      <c r="CF3"/>
      <c r="CG3"/>
      <c r="CH3"/>
      <c r="CI3"/>
      <c r="CJ3"/>
      <c r="CK3"/>
      <c r="CL3"/>
      <c r="CM3"/>
      <c r="CN3"/>
      <c r="CO3"/>
      <c r="CP3"/>
      <c r="CQ3"/>
      <c r="CR3"/>
      <c r="CS3"/>
      <c r="CT3"/>
      <c r="CU3"/>
      <c r="CV3"/>
      <c r="CW3"/>
      <c r="CX3"/>
      <c r="CY3"/>
      <c r="CZ3"/>
      <c r="DA3"/>
      <c r="DB3"/>
      <c r="DC3"/>
      <c r="DD3"/>
      <c r="DE3"/>
      <c r="DF3"/>
      <c r="DG3"/>
      <c r="DH3"/>
      <c r="DI3"/>
      <c r="DJ3"/>
      <c r="DK3"/>
      <c r="DL3"/>
      <c r="DM3"/>
      <c r="DN3"/>
      <c r="DO3"/>
      <c r="DP3"/>
      <c r="DQ3"/>
      <c r="DR3"/>
      <c r="DS3"/>
      <c r="DT3"/>
      <c r="DU3"/>
      <c r="DV3"/>
      <c r="DW3"/>
      <c r="DX3"/>
      <c r="DY3"/>
      <c r="DZ3"/>
      <c r="EA3"/>
      <c r="EB3"/>
      <c r="EC3"/>
      <c r="ED3"/>
      <c r="EE3"/>
      <c r="EF3"/>
      <c r="EG3"/>
      <c r="EH3"/>
      <c r="EI3"/>
      <c r="EJ3"/>
      <c r="EK3"/>
      <c r="EL3"/>
      <c r="EM3"/>
      <c r="EN3"/>
      <c r="EO3"/>
      <c r="EP3"/>
      <c r="EQ3"/>
      <c r="ER3"/>
      <c r="ES3"/>
      <c r="ET3"/>
      <c r="EU3"/>
      <c r="EV3"/>
      <c r="EW3"/>
      <c r="EX3"/>
      <c r="EY3"/>
      <c r="EZ3"/>
      <c r="FA3"/>
      <c r="FB3"/>
      <c r="FC3"/>
      <c r="FD3"/>
      <c r="FE3"/>
      <c r="FF3"/>
      <c r="FG3"/>
      <c r="FH3"/>
      <c r="FI3"/>
      <c r="FJ3"/>
      <c r="FK3"/>
      <c r="FL3"/>
      <c r="FM3"/>
      <c r="FN3"/>
      <c r="FO3"/>
      <c r="FP3"/>
      <c r="FQ3"/>
      <c r="FR3"/>
      <c r="FS3"/>
      <c r="FT3"/>
      <c r="FU3"/>
      <c r="FV3"/>
      <c r="FW3"/>
      <c r="FX3"/>
      <c r="FY3"/>
      <c r="FZ3"/>
      <c r="GA3"/>
      <c r="GB3"/>
      <c r="GC3"/>
      <c r="GD3"/>
      <c r="GE3"/>
      <c r="GF3"/>
      <c r="GG3"/>
      <c r="GH3"/>
      <c r="GI3"/>
      <c r="GJ3"/>
      <c r="GK3"/>
      <c r="GL3"/>
      <c r="GM3"/>
      <c r="GN3"/>
      <c r="GO3"/>
      <c r="GP3"/>
      <c r="GQ3"/>
      <c r="GR3"/>
      <c r="GS3"/>
      <c r="GT3"/>
      <c r="GU3"/>
      <c r="GV3"/>
      <c r="GW3"/>
      <c r="GX3"/>
      <c r="GY3"/>
      <c r="GZ3"/>
      <c r="HA3"/>
      <c r="HB3"/>
      <c r="HC3"/>
      <c r="HD3"/>
      <c r="HE3"/>
      <c r="HF3"/>
      <c r="HG3"/>
      <c r="HH3"/>
      <c r="HI3"/>
      <c r="HJ3"/>
      <c r="HK3"/>
      <c r="HL3"/>
      <c r="HM3"/>
      <c r="HN3"/>
      <c r="HO3"/>
      <c r="HP3"/>
      <c r="HQ3"/>
      <c r="HR3"/>
      <c r="HS3"/>
      <c r="HT3"/>
      <c r="HU3"/>
      <c r="HV3"/>
      <c r="HW3"/>
      <c r="HX3"/>
      <c r="HY3"/>
      <c r="HZ3"/>
      <c r="IA3"/>
      <c r="IB3"/>
      <c r="IC3"/>
      <c r="ID3"/>
      <c r="IE3"/>
      <c r="IF3"/>
      <c r="IG3"/>
      <c r="IH3"/>
      <c r="II3"/>
      <c r="IJ3"/>
      <c r="IK3"/>
      <c r="IL3"/>
      <c r="IM3"/>
      <c r="IN3"/>
      <c r="IO3"/>
      <c r="IP3"/>
      <c r="IQ3"/>
      <c r="IR3"/>
      <c r="IS3"/>
      <c r="IT3"/>
      <c r="IU3"/>
      <c r="IV3"/>
    </row>
    <row r="4" spans="1:256" s="1" customFormat="1" ht="15.75" customHeight="1" thickBot="1" x14ac:dyDescent="0.3">
      <c r="A4" s="106"/>
      <c r="B4" s="106"/>
      <c r="C4" s="106"/>
      <c r="D4" s="106"/>
      <c r="E4" s="106"/>
      <c r="F4" s="106"/>
      <c r="G4" s="106"/>
      <c r="H4" s="106"/>
      <c r="I4" s="106"/>
      <c r="J4" s="106"/>
      <c r="K4" s="106"/>
      <c r="L4" s="106"/>
      <c r="M4" s="106"/>
      <c r="N4" s="106"/>
      <c r="O4" s="106"/>
      <c r="P4" s="106"/>
      <c r="Q4" s="106"/>
      <c r="R4" s="106"/>
      <c r="S4" s="106"/>
      <c r="T4" s="106"/>
      <c r="U4" s="106"/>
      <c r="V4" s="106"/>
      <c r="W4" s="106"/>
      <c r="X4" s="106"/>
      <c r="Y4" s="2"/>
      <c r="Z4" s="2"/>
      <c r="AA4" s="2"/>
      <c r="AB4" s="2"/>
      <c r="AC4" s="2"/>
      <c r="AD4"/>
      <c r="AE4"/>
      <c r="AF4"/>
      <c r="AG4"/>
      <c r="AH4"/>
      <c r="AI4" s="71" t="s">
        <v>101</v>
      </c>
      <c r="AJ4" s="72"/>
      <c r="AK4" s="53"/>
      <c r="AL4" s="53"/>
      <c r="AM4" s="53"/>
      <c r="AN4" s="43"/>
      <c r="AO4" s="53"/>
      <c r="AP4" s="3"/>
      <c r="AQ4" s="3"/>
      <c r="AR4" s="3"/>
      <c r="AS4"/>
      <c r="AT4" s="497" t="s">
        <v>113</v>
      </c>
      <c r="AU4"/>
      <c r="AW4"/>
      <c r="AX4"/>
      <c r="AY4"/>
      <c r="AZ4"/>
      <c r="BA4"/>
      <c r="BB4"/>
      <c r="BC4"/>
      <c r="BD4"/>
      <c r="BE4"/>
      <c r="BF4"/>
      <c r="BG4"/>
      <c r="BH4"/>
      <c r="BI4"/>
      <c r="BJ4"/>
      <c r="BK4"/>
      <c r="BL4"/>
      <c r="BM4"/>
      <c r="BN4"/>
      <c r="BO4"/>
      <c r="BP4"/>
      <c r="BQ4"/>
      <c r="BR4"/>
      <c r="BS4"/>
      <c r="BT4"/>
      <c r="BU4"/>
      <c r="BV4"/>
      <c r="BW4"/>
      <c r="BX4"/>
      <c r="BY4"/>
      <c r="BZ4"/>
      <c r="CA4"/>
      <c r="CB4"/>
      <c r="CC4"/>
      <c r="CD4"/>
      <c r="CE4"/>
      <c r="CF4"/>
      <c r="CG4"/>
      <c r="CH4"/>
      <c r="CI4"/>
      <c r="CJ4"/>
      <c r="CK4"/>
      <c r="CL4"/>
      <c r="CM4"/>
      <c r="CN4"/>
      <c r="CO4"/>
      <c r="CP4"/>
      <c r="CQ4"/>
      <c r="CR4"/>
      <c r="CS4"/>
      <c r="CT4"/>
      <c r="CU4"/>
      <c r="CV4"/>
      <c r="CW4"/>
      <c r="CX4"/>
      <c r="CY4"/>
      <c r="CZ4"/>
      <c r="DA4"/>
      <c r="DB4"/>
      <c r="DC4"/>
      <c r="DD4"/>
      <c r="DE4"/>
      <c r="DF4"/>
      <c r="DG4"/>
      <c r="DH4"/>
      <c r="DI4"/>
      <c r="DJ4"/>
      <c r="DK4"/>
      <c r="DL4"/>
      <c r="DM4"/>
      <c r="DN4"/>
      <c r="DO4"/>
      <c r="DP4"/>
      <c r="DQ4"/>
      <c r="DR4"/>
      <c r="DS4"/>
      <c r="DT4"/>
      <c r="DU4"/>
      <c r="DV4"/>
      <c r="DW4"/>
      <c r="DX4"/>
      <c r="DY4"/>
      <c r="DZ4"/>
      <c r="EA4"/>
      <c r="EB4"/>
      <c r="EC4"/>
      <c r="ED4"/>
      <c r="EE4"/>
      <c r="EF4"/>
      <c r="EG4"/>
      <c r="EH4"/>
      <c r="EI4"/>
      <c r="EJ4"/>
      <c r="EK4"/>
      <c r="EL4"/>
      <c r="EM4"/>
      <c r="EN4"/>
      <c r="EO4"/>
      <c r="EP4"/>
      <c r="EQ4"/>
      <c r="ER4"/>
      <c r="ES4"/>
      <c r="ET4"/>
      <c r="EU4"/>
      <c r="EV4"/>
      <c r="EW4"/>
      <c r="EX4"/>
      <c r="EY4"/>
      <c r="EZ4"/>
      <c r="FA4"/>
      <c r="FB4"/>
      <c r="FC4"/>
      <c r="FD4"/>
      <c r="FE4"/>
      <c r="FF4"/>
      <c r="FG4"/>
      <c r="FH4"/>
      <c r="FI4"/>
      <c r="FJ4"/>
      <c r="FK4"/>
      <c r="FL4"/>
      <c r="FM4"/>
      <c r="FN4"/>
      <c r="FO4"/>
      <c r="FP4"/>
      <c r="FQ4"/>
      <c r="FR4"/>
      <c r="FS4"/>
      <c r="FT4"/>
      <c r="FU4"/>
      <c r="FV4"/>
      <c r="FW4"/>
      <c r="FX4"/>
      <c r="FY4"/>
      <c r="FZ4"/>
      <c r="GA4"/>
      <c r="GB4"/>
      <c r="GC4"/>
      <c r="GD4"/>
      <c r="GE4"/>
      <c r="GF4"/>
      <c r="GG4"/>
      <c r="GH4"/>
      <c r="GI4"/>
      <c r="GJ4"/>
      <c r="GK4"/>
      <c r="GL4"/>
      <c r="GM4"/>
      <c r="GN4"/>
      <c r="GO4"/>
      <c r="GP4"/>
      <c r="GQ4"/>
      <c r="GR4"/>
      <c r="GS4"/>
      <c r="GT4"/>
      <c r="GU4"/>
      <c r="GV4"/>
      <c r="GW4"/>
      <c r="GX4"/>
      <c r="GY4"/>
      <c r="GZ4"/>
      <c r="HA4"/>
      <c r="HB4"/>
      <c r="HC4"/>
      <c r="HD4"/>
      <c r="HE4"/>
      <c r="HF4"/>
      <c r="HG4"/>
      <c r="HH4"/>
      <c r="HI4"/>
      <c r="HJ4"/>
      <c r="HK4"/>
      <c r="HL4"/>
      <c r="HM4"/>
      <c r="HN4"/>
      <c r="HO4"/>
      <c r="HP4"/>
      <c r="HQ4"/>
      <c r="HR4"/>
      <c r="HS4"/>
      <c r="HT4"/>
      <c r="HU4"/>
      <c r="HV4"/>
      <c r="HW4"/>
      <c r="HX4"/>
      <c r="HY4"/>
      <c r="HZ4"/>
      <c r="IA4"/>
      <c r="IB4"/>
      <c r="IC4"/>
      <c r="ID4"/>
      <c r="IE4"/>
      <c r="IF4"/>
      <c r="IG4"/>
      <c r="IH4"/>
      <c r="II4"/>
      <c r="IJ4"/>
      <c r="IK4"/>
      <c r="IL4"/>
      <c r="IM4"/>
      <c r="IN4"/>
      <c r="IO4"/>
      <c r="IP4"/>
      <c r="IQ4"/>
      <c r="IR4"/>
      <c r="IS4"/>
      <c r="IT4"/>
      <c r="IU4"/>
      <c r="IV4"/>
    </row>
    <row r="5" spans="1:256" s="1" customFormat="1" ht="15.75" customHeight="1" thickBot="1" x14ac:dyDescent="0.3">
      <c r="A5" s="106"/>
      <c r="B5" s="111"/>
      <c r="C5" s="106"/>
      <c r="D5" s="106"/>
      <c r="E5" s="106"/>
      <c r="F5" s="106"/>
      <c r="G5" s="106"/>
      <c r="H5" s="106"/>
      <c r="I5" s="106"/>
      <c r="J5" s="106"/>
      <c r="K5" s="106"/>
      <c r="L5" s="106"/>
      <c r="M5" s="106"/>
      <c r="N5" s="106"/>
      <c r="O5" s="106"/>
      <c r="P5" s="106"/>
      <c r="Q5" s="106"/>
      <c r="R5" s="106"/>
      <c r="S5" s="106"/>
      <c r="T5" s="106"/>
      <c r="U5" s="106"/>
      <c r="V5" s="106"/>
      <c r="W5" s="106"/>
      <c r="X5" s="106"/>
      <c r="Y5" s="2"/>
      <c r="Z5" s="2"/>
      <c r="AA5" s="2"/>
      <c r="AB5" s="2"/>
      <c r="AC5" s="2"/>
      <c r="AD5"/>
      <c r="AE5"/>
      <c r="AF5"/>
      <c r="AG5"/>
      <c r="AH5"/>
      <c r="AI5" s="65" t="s">
        <v>103</v>
      </c>
      <c r="AJ5" s="66" t="s">
        <v>103</v>
      </c>
      <c r="AL5" s="40" t="s">
        <v>79</v>
      </c>
      <c r="AM5" s="40" t="s">
        <v>79</v>
      </c>
      <c r="AN5" s="40" t="s">
        <v>79</v>
      </c>
      <c r="AO5" s="53"/>
      <c r="AP5" s="64" t="s">
        <v>43</v>
      </c>
      <c r="AQ5" s="63"/>
      <c r="AR5"/>
      <c r="AS5"/>
      <c r="AT5" s="498"/>
      <c r="AU5"/>
      <c r="AW5" s="221"/>
      <c r="AX5" s="221"/>
      <c r="AY5" s="221"/>
      <c r="AZ5"/>
      <c r="BA5"/>
      <c r="BB5"/>
      <c r="BC5"/>
      <c r="BD5"/>
      <c r="BE5"/>
      <c r="BF5"/>
      <c r="BG5"/>
      <c r="BH5"/>
      <c r="BI5"/>
      <c r="BJ5"/>
      <c r="BK5"/>
      <c r="BL5"/>
      <c r="BM5"/>
      <c r="BN5"/>
      <c r="BO5"/>
      <c r="BP5"/>
      <c r="BQ5"/>
      <c r="BR5"/>
      <c r="BS5"/>
      <c r="BT5"/>
      <c r="BU5"/>
      <c r="BV5"/>
      <c r="BW5"/>
      <c r="BX5"/>
      <c r="BY5"/>
      <c r="BZ5"/>
      <c r="CA5"/>
      <c r="CB5"/>
      <c r="CC5"/>
      <c r="CD5"/>
      <c r="CE5"/>
      <c r="CF5"/>
      <c r="CG5"/>
      <c r="CH5"/>
      <c r="CI5"/>
      <c r="CJ5"/>
      <c r="CK5"/>
      <c r="CL5"/>
      <c r="CM5"/>
      <c r="CN5"/>
      <c r="CO5"/>
      <c r="CP5"/>
      <c r="CQ5"/>
      <c r="CR5"/>
      <c r="CS5"/>
      <c r="CT5"/>
      <c r="CU5"/>
      <c r="CV5"/>
      <c r="CW5"/>
      <c r="CX5"/>
      <c r="CY5"/>
      <c r="CZ5"/>
      <c r="DA5"/>
      <c r="DB5"/>
      <c r="DC5"/>
      <c r="DD5"/>
      <c r="DE5"/>
      <c r="DF5"/>
      <c r="DG5"/>
      <c r="DH5"/>
      <c r="DI5"/>
      <c r="DJ5"/>
      <c r="DK5"/>
      <c r="DL5"/>
      <c r="DM5"/>
      <c r="DN5"/>
      <c r="DO5"/>
      <c r="DP5"/>
      <c r="DQ5"/>
      <c r="DR5"/>
      <c r="DS5"/>
      <c r="DT5"/>
      <c r="DU5"/>
      <c r="DV5"/>
      <c r="DW5"/>
      <c r="DX5"/>
      <c r="DY5"/>
      <c r="DZ5"/>
      <c r="EA5"/>
      <c r="EB5"/>
      <c r="EC5"/>
      <c r="ED5"/>
      <c r="EE5"/>
      <c r="EF5"/>
      <c r="EG5"/>
      <c r="EH5"/>
      <c r="EI5"/>
      <c r="EJ5"/>
      <c r="EK5"/>
      <c r="EL5"/>
      <c r="EM5"/>
      <c r="EN5"/>
      <c r="EO5"/>
      <c r="EP5"/>
      <c r="EQ5"/>
      <c r="ER5"/>
      <c r="ES5"/>
      <c r="ET5"/>
      <c r="EU5"/>
      <c r="EV5"/>
      <c r="EW5"/>
      <c r="EX5"/>
      <c r="EY5"/>
      <c r="EZ5"/>
      <c r="FA5"/>
      <c r="FB5"/>
      <c r="FC5"/>
      <c r="FD5"/>
      <c r="FE5"/>
      <c r="FF5"/>
      <c r="FG5"/>
      <c r="FH5"/>
      <c r="FI5"/>
      <c r="FJ5"/>
      <c r="FK5"/>
      <c r="FL5"/>
      <c r="FM5"/>
      <c r="FN5"/>
      <c r="FO5"/>
      <c r="FP5"/>
      <c r="FQ5"/>
      <c r="FR5"/>
      <c r="FS5"/>
      <c r="FT5"/>
      <c r="FU5"/>
      <c r="FV5"/>
      <c r="FW5"/>
      <c r="FX5"/>
      <c r="FY5"/>
      <c r="FZ5"/>
      <c r="GA5"/>
      <c r="GB5"/>
      <c r="GC5"/>
      <c r="GD5"/>
      <c r="GE5"/>
      <c r="GF5"/>
      <c r="GG5"/>
      <c r="GH5"/>
      <c r="GI5"/>
      <c r="GJ5"/>
      <c r="GK5"/>
      <c r="GL5"/>
      <c r="GM5"/>
      <c r="GN5"/>
      <c r="GO5"/>
      <c r="GP5"/>
      <c r="GQ5"/>
      <c r="GR5"/>
      <c r="GS5"/>
      <c r="GT5"/>
      <c r="GU5"/>
      <c r="GV5"/>
      <c r="GW5"/>
      <c r="GX5"/>
      <c r="GY5"/>
      <c r="GZ5"/>
      <c r="HA5"/>
      <c r="HB5"/>
      <c r="HC5"/>
      <c r="HD5"/>
      <c r="HE5"/>
      <c r="HF5"/>
      <c r="HG5"/>
      <c r="HH5"/>
      <c r="HI5"/>
      <c r="HJ5"/>
      <c r="HK5"/>
      <c r="HL5"/>
      <c r="HM5"/>
      <c r="HN5"/>
      <c r="HO5"/>
      <c r="HP5"/>
      <c r="HQ5"/>
      <c r="HR5"/>
      <c r="HS5"/>
      <c r="HT5"/>
      <c r="HU5"/>
      <c r="HV5"/>
      <c r="HW5"/>
      <c r="HX5"/>
      <c r="HY5"/>
      <c r="HZ5"/>
      <c r="IA5"/>
      <c r="IB5"/>
      <c r="IC5"/>
      <c r="ID5"/>
      <c r="IE5"/>
      <c r="IF5"/>
      <c r="IG5"/>
      <c r="IH5"/>
      <c r="II5"/>
      <c r="IJ5"/>
      <c r="IK5"/>
      <c r="IL5"/>
      <c r="IM5"/>
      <c r="IN5"/>
      <c r="IO5"/>
      <c r="IP5"/>
      <c r="IQ5"/>
      <c r="IR5"/>
      <c r="IS5"/>
      <c r="IT5"/>
      <c r="IU5"/>
      <c r="IV5"/>
    </row>
    <row r="6" spans="1:256" s="1" customFormat="1" ht="15.75" thickBot="1" x14ac:dyDescent="0.3">
      <c r="A6" s="113" t="s">
        <v>0</v>
      </c>
      <c r="B6" s="341" t="str">
        <f t="shared" ref="B6:AD6" si="1">PROPER(LEFT(TEXT(DATE(An,Fevrier,B7),"jjj"),1))</f>
        <v>J</v>
      </c>
      <c r="C6" s="341" t="str">
        <f t="shared" si="1"/>
        <v>V</v>
      </c>
      <c r="D6" s="342" t="str">
        <f t="shared" si="1"/>
        <v>S</v>
      </c>
      <c r="E6" s="342" t="str">
        <f t="shared" si="1"/>
        <v>D</v>
      </c>
      <c r="F6" s="341" t="str">
        <f t="shared" si="1"/>
        <v>L</v>
      </c>
      <c r="G6" s="341" t="str">
        <f t="shared" si="1"/>
        <v>M</v>
      </c>
      <c r="H6" s="341" t="str">
        <f t="shared" si="1"/>
        <v>M</v>
      </c>
      <c r="I6" s="341" t="str">
        <f t="shared" si="1"/>
        <v>J</v>
      </c>
      <c r="J6" s="341" t="str">
        <f t="shared" si="1"/>
        <v>V</v>
      </c>
      <c r="K6" s="342" t="str">
        <f t="shared" si="1"/>
        <v>S</v>
      </c>
      <c r="L6" s="342" t="str">
        <f t="shared" si="1"/>
        <v>D</v>
      </c>
      <c r="M6" s="341" t="str">
        <f t="shared" si="1"/>
        <v>L</v>
      </c>
      <c r="N6" s="341" t="str">
        <f t="shared" si="1"/>
        <v>M</v>
      </c>
      <c r="O6" s="341" t="str">
        <f t="shared" si="1"/>
        <v>M</v>
      </c>
      <c r="P6" s="341" t="str">
        <f t="shared" si="1"/>
        <v>J</v>
      </c>
      <c r="Q6" s="341" t="str">
        <f t="shared" si="1"/>
        <v>V</v>
      </c>
      <c r="R6" s="342" t="str">
        <f t="shared" si="1"/>
        <v>S</v>
      </c>
      <c r="S6" s="342" t="str">
        <f t="shared" si="1"/>
        <v>D</v>
      </c>
      <c r="T6" s="341" t="str">
        <f t="shared" si="1"/>
        <v>L</v>
      </c>
      <c r="U6" s="341" t="str">
        <f t="shared" si="1"/>
        <v>M</v>
      </c>
      <c r="V6" s="341" t="str">
        <f t="shared" si="1"/>
        <v>M</v>
      </c>
      <c r="W6" s="341" t="str">
        <f t="shared" si="1"/>
        <v>J</v>
      </c>
      <c r="X6" s="341" t="str">
        <f t="shared" si="1"/>
        <v>V</v>
      </c>
      <c r="Y6" s="342" t="str">
        <f t="shared" si="1"/>
        <v>S</v>
      </c>
      <c r="Z6" s="342" t="str">
        <f t="shared" si="1"/>
        <v>D</v>
      </c>
      <c r="AA6" s="341" t="str">
        <f t="shared" si="1"/>
        <v>L</v>
      </c>
      <c r="AB6" s="341" t="str">
        <f t="shared" si="1"/>
        <v>M</v>
      </c>
      <c r="AC6" s="341" t="str">
        <f t="shared" si="1"/>
        <v>M</v>
      </c>
      <c r="AD6" s="343" t="str">
        <f t="shared" si="1"/>
        <v>J</v>
      </c>
      <c r="AE6"/>
      <c r="AF6"/>
      <c r="AG6"/>
      <c r="AH6"/>
      <c r="AI6" s="390" t="s">
        <v>104</v>
      </c>
      <c r="AJ6" s="357" t="s">
        <v>105</v>
      </c>
      <c r="AK6" s="358"/>
      <c r="AL6" s="359" t="s">
        <v>80</v>
      </c>
      <c r="AM6" s="360" t="s">
        <v>102</v>
      </c>
      <c r="AN6" s="361" t="s">
        <v>80</v>
      </c>
      <c r="AO6" s="358"/>
      <c r="AP6" s="362" t="s">
        <v>80</v>
      </c>
      <c r="AQ6" s="363" t="s">
        <v>80</v>
      </c>
      <c r="AR6" s="364"/>
      <c r="AS6"/>
      <c r="AT6" s="500"/>
      <c r="AU6"/>
      <c r="AV6"/>
      <c r="AW6"/>
      <c r="AX6"/>
      <c r="AY6"/>
      <c r="AZ6"/>
      <c r="BA6"/>
      <c r="BB6"/>
      <c r="BC6"/>
      <c r="BD6"/>
      <c r="BE6"/>
      <c r="BF6"/>
      <c r="BG6"/>
      <c r="BH6"/>
      <c r="BI6"/>
      <c r="BJ6"/>
      <c r="BK6"/>
      <c r="BL6"/>
      <c r="BM6"/>
      <c r="BN6"/>
      <c r="BO6"/>
      <c r="BP6"/>
      <c r="BQ6"/>
      <c r="BR6"/>
      <c r="BS6"/>
      <c r="BT6"/>
      <c r="BU6"/>
      <c r="BV6"/>
      <c r="BW6"/>
      <c r="BX6"/>
      <c r="BY6"/>
      <c r="BZ6"/>
      <c r="CA6"/>
      <c r="CB6"/>
      <c r="CC6"/>
      <c r="CD6"/>
      <c r="CE6"/>
      <c r="CF6"/>
      <c r="CG6"/>
      <c r="CH6"/>
      <c r="CI6"/>
      <c r="CJ6"/>
      <c r="CK6"/>
      <c r="CL6"/>
      <c r="CM6"/>
      <c r="CN6"/>
      <c r="CO6"/>
      <c r="CP6"/>
      <c r="CQ6"/>
      <c r="CR6"/>
      <c r="CS6"/>
      <c r="CT6"/>
      <c r="CU6"/>
      <c r="CV6"/>
      <c r="CW6"/>
      <c r="CX6"/>
      <c r="CY6"/>
      <c r="CZ6"/>
      <c r="DA6"/>
      <c r="DB6"/>
      <c r="DC6"/>
      <c r="DD6"/>
      <c r="DE6"/>
      <c r="DF6"/>
      <c r="DG6"/>
      <c r="DH6"/>
      <c r="DI6"/>
      <c r="DJ6"/>
      <c r="DK6"/>
      <c r="DL6"/>
      <c r="DM6"/>
      <c r="DN6"/>
      <c r="DO6"/>
      <c r="DP6"/>
      <c r="DQ6"/>
      <c r="DR6"/>
      <c r="DS6"/>
      <c r="DT6"/>
      <c r="DU6"/>
      <c r="DV6"/>
      <c r="DW6"/>
      <c r="DX6"/>
      <c r="DY6"/>
      <c r="DZ6"/>
      <c r="EA6"/>
      <c r="EB6"/>
      <c r="EC6"/>
      <c r="ED6"/>
      <c r="EE6"/>
      <c r="EF6"/>
      <c r="EG6"/>
      <c r="EH6"/>
      <c r="EI6"/>
      <c r="EJ6"/>
      <c r="EK6"/>
      <c r="EL6"/>
      <c r="EM6"/>
      <c r="EN6"/>
      <c r="EO6"/>
      <c r="EP6"/>
      <c r="EQ6"/>
      <c r="ER6"/>
      <c r="ES6"/>
      <c r="ET6"/>
      <c r="EU6"/>
      <c r="EV6"/>
      <c r="EW6"/>
      <c r="EX6"/>
      <c r="EY6"/>
      <c r="EZ6"/>
      <c r="FA6"/>
      <c r="FB6"/>
      <c r="FC6"/>
      <c r="FD6"/>
      <c r="FE6"/>
      <c r="FF6"/>
      <c r="FG6"/>
      <c r="FH6"/>
      <c r="FI6"/>
      <c r="FJ6"/>
      <c r="FK6"/>
      <c r="FL6"/>
      <c r="FM6"/>
      <c r="FN6"/>
      <c r="FO6"/>
      <c r="FP6"/>
      <c r="FQ6"/>
      <c r="FR6"/>
      <c r="FS6"/>
      <c r="FT6"/>
      <c r="FU6"/>
      <c r="FV6"/>
      <c r="FW6"/>
      <c r="FX6"/>
      <c r="FY6"/>
      <c r="FZ6"/>
      <c r="GA6"/>
      <c r="GB6"/>
      <c r="GC6"/>
      <c r="GD6"/>
      <c r="GE6"/>
      <c r="GF6"/>
      <c r="GG6"/>
      <c r="GH6"/>
      <c r="GI6"/>
      <c r="GJ6"/>
      <c r="GK6"/>
      <c r="GL6"/>
      <c r="GM6"/>
      <c r="GN6"/>
      <c r="GO6"/>
      <c r="GP6"/>
      <c r="GQ6"/>
      <c r="GR6"/>
      <c r="GS6"/>
      <c r="GT6"/>
      <c r="GU6"/>
      <c r="GV6"/>
      <c r="GW6"/>
      <c r="GX6"/>
      <c r="GY6"/>
      <c r="GZ6"/>
      <c r="HA6"/>
      <c r="HB6"/>
      <c r="HC6"/>
      <c r="HD6"/>
      <c r="HE6"/>
      <c r="HF6"/>
      <c r="HG6"/>
      <c r="HH6"/>
      <c r="HI6"/>
      <c r="HJ6"/>
      <c r="HK6"/>
      <c r="HL6"/>
      <c r="HM6"/>
      <c r="HN6"/>
      <c r="HO6"/>
      <c r="HP6"/>
      <c r="HQ6"/>
      <c r="HR6"/>
      <c r="HS6"/>
      <c r="HT6"/>
      <c r="HU6"/>
      <c r="HV6"/>
      <c r="HW6"/>
      <c r="HX6"/>
      <c r="HY6"/>
      <c r="HZ6"/>
      <c r="IA6"/>
      <c r="IB6"/>
      <c r="IC6"/>
      <c r="ID6"/>
      <c r="IE6"/>
      <c r="IF6"/>
      <c r="IG6"/>
      <c r="IH6"/>
      <c r="II6"/>
      <c r="IJ6"/>
      <c r="IK6"/>
      <c r="IL6"/>
      <c r="IM6"/>
      <c r="IN6"/>
      <c r="IO6"/>
      <c r="IP6"/>
      <c r="IQ6"/>
      <c r="IR6"/>
      <c r="IS6"/>
      <c r="IT6"/>
      <c r="IU6"/>
      <c r="IV6"/>
    </row>
    <row r="7" spans="1:256" s="1" customFormat="1" ht="15.75" thickBot="1" x14ac:dyDescent="0.3">
      <c r="A7" s="88"/>
      <c r="B7" s="341">
        <f t="shared" ref="B7:AD7" si="2">A7+1</f>
        <v>1</v>
      </c>
      <c r="C7" s="341">
        <f t="shared" si="2"/>
        <v>2</v>
      </c>
      <c r="D7" s="342">
        <f t="shared" si="2"/>
        <v>3</v>
      </c>
      <c r="E7" s="342">
        <f t="shared" si="2"/>
        <v>4</v>
      </c>
      <c r="F7" s="341">
        <f t="shared" si="2"/>
        <v>5</v>
      </c>
      <c r="G7" s="341">
        <f t="shared" si="2"/>
        <v>6</v>
      </c>
      <c r="H7" s="341">
        <f t="shared" si="2"/>
        <v>7</v>
      </c>
      <c r="I7" s="341">
        <f t="shared" si="2"/>
        <v>8</v>
      </c>
      <c r="J7" s="341">
        <f t="shared" si="2"/>
        <v>9</v>
      </c>
      <c r="K7" s="342">
        <f t="shared" si="2"/>
        <v>10</v>
      </c>
      <c r="L7" s="342">
        <f t="shared" si="2"/>
        <v>11</v>
      </c>
      <c r="M7" s="341">
        <f t="shared" si="2"/>
        <v>12</v>
      </c>
      <c r="N7" s="341">
        <f t="shared" si="2"/>
        <v>13</v>
      </c>
      <c r="O7" s="341">
        <f t="shared" si="2"/>
        <v>14</v>
      </c>
      <c r="P7" s="341">
        <f t="shared" si="2"/>
        <v>15</v>
      </c>
      <c r="Q7" s="341">
        <f t="shared" si="2"/>
        <v>16</v>
      </c>
      <c r="R7" s="342">
        <f t="shared" si="2"/>
        <v>17</v>
      </c>
      <c r="S7" s="342">
        <f t="shared" si="2"/>
        <v>18</v>
      </c>
      <c r="T7" s="341">
        <f t="shared" si="2"/>
        <v>19</v>
      </c>
      <c r="U7" s="341">
        <f t="shared" si="2"/>
        <v>20</v>
      </c>
      <c r="V7" s="341">
        <f t="shared" si="2"/>
        <v>21</v>
      </c>
      <c r="W7" s="341">
        <f t="shared" si="2"/>
        <v>22</v>
      </c>
      <c r="X7" s="341">
        <f t="shared" si="2"/>
        <v>23</v>
      </c>
      <c r="Y7" s="342">
        <f t="shared" si="2"/>
        <v>24</v>
      </c>
      <c r="Z7" s="342">
        <f t="shared" si="2"/>
        <v>25</v>
      </c>
      <c r="AA7" s="341">
        <f t="shared" si="2"/>
        <v>26</v>
      </c>
      <c r="AB7" s="341">
        <f t="shared" si="2"/>
        <v>27</v>
      </c>
      <c r="AC7" s="341">
        <f t="shared" si="2"/>
        <v>28</v>
      </c>
      <c r="AD7" s="343">
        <f t="shared" si="2"/>
        <v>29</v>
      </c>
      <c r="AE7"/>
      <c r="AF7"/>
      <c r="AG7"/>
      <c r="AH7"/>
      <c r="AI7" s="365" t="s">
        <v>78</v>
      </c>
      <c r="AJ7" s="365" t="s">
        <v>78</v>
      </c>
      <c r="AK7" s="358"/>
      <c r="AL7" s="366" t="s">
        <v>81</v>
      </c>
      <c r="AM7" s="367" t="s">
        <v>81</v>
      </c>
      <c r="AN7" s="368" t="s">
        <v>105</v>
      </c>
      <c r="AO7" s="358"/>
      <c r="AP7" s="369" t="s">
        <v>82</v>
      </c>
      <c r="AQ7" s="370" t="s">
        <v>83</v>
      </c>
      <c r="AR7" s="364"/>
      <c r="AS7"/>
      <c r="AT7" s="224" t="s">
        <v>114</v>
      </c>
      <c r="AU7"/>
      <c r="AV7"/>
      <c r="AW7"/>
      <c r="AX7"/>
      <c r="AY7"/>
      <c r="AZ7"/>
      <c r="BA7"/>
      <c r="BB7"/>
      <c r="BC7"/>
      <c r="BD7"/>
      <c r="BE7"/>
      <c r="BF7"/>
      <c r="BG7"/>
      <c r="BH7"/>
      <c r="BI7"/>
      <c r="BJ7"/>
      <c r="BK7"/>
      <c r="BL7"/>
      <c r="BM7"/>
      <c r="BN7"/>
      <c r="BO7"/>
      <c r="BP7"/>
      <c r="BQ7"/>
      <c r="BR7"/>
      <c r="BS7"/>
      <c r="BT7"/>
      <c r="BU7"/>
      <c r="BV7"/>
      <c r="BW7"/>
      <c r="BX7"/>
      <c r="BY7"/>
      <c r="BZ7"/>
      <c r="CA7"/>
      <c r="CB7"/>
      <c r="CC7"/>
      <c r="CD7"/>
      <c r="CE7"/>
      <c r="CF7"/>
      <c r="CG7"/>
      <c r="CH7"/>
      <c r="CI7"/>
      <c r="CJ7"/>
      <c r="CK7"/>
      <c r="CL7"/>
      <c r="CM7"/>
      <c r="CN7"/>
      <c r="CO7"/>
      <c r="CP7"/>
      <c r="CQ7"/>
      <c r="CR7"/>
      <c r="CS7"/>
      <c r="CT7"/>
      <c r="CU7"/>
      <c r="CV7"/>
      <c r="CW7"/>
      <c r="CX7"/>
      <c r="CY7"/>
      <c r="CZ7"/>
      <c r="DA7"/>
      <c r="DB7"/>
      <c r="DC7"/>
      <c r="DD7"/>
      <c r="DE7"/>
      <c r="DF7"/>
      <c r="DG7"/>
      <c r="DH7"/>
      <c r="DI7"/>
      <c r="DJ7"/>
      <c r="DK7"/>
      <c r="DL7"/>
      <c r="DM7"/>
      <c r="DN7"/>
      <c r="DO7"/>
      <c r="DP7"/>
      <c r="DQ7"/>
      <c r="DR7"/>
      <c r="DS7"/>
      <c r="DT7"/>
      <c r="DU7"/>
      <c r="DV7"/>
      <c r="DW7"/>
      <c r="DX7"/>
      <c r="DY7"/>
      <c r="DZ7"/>
      <c r="EA7"/>
      <c r="EB7"/>
      <c r="EC7"/>
      <c r="ED7"/>
      <c r="EE7"/>
      <c r="EF7"/>
      <c r="EG7"/>
      <c r="EH7"/>
      <c r="EI7"/>
      <c r="EJ7"/>
      <c r="EK7"/>
      <c r="EL7"/>
      <c r="EM7"/>
      <c r="EN7"/>
      <c r="EO7"/>
      <c r="EP7"/>
      <c r="EQ7"/>
      <c r="ER7"/>
      <c r="ES7"/>
      <c r="ET7"/>
      <c r="EU7"/>
      <c r="EV7"/>
      <c r="EW7"/>
      <c r="EX7"/>
      <c r="EY7"/>
      <c r="EZ7"/>
      <c r="FA7"/>
      <c r="FB7"/>
      <c r="FC7"/>
      <c r="FD7"/>
      <c r="FE7"/>
      <c r="FF7"/>
      <c r="FG7"/>
      <c r="FH7"/>
      <c r="FI7"/>
      <c r="FJ7"/>
      <c r="FK7"/>
      <c r="FL7"/>
      <c r="FM7"/>
      <c r="FN7"/>
      <c r="FO7"/>
      <c r="FP7"/>
      <c r="FQ7"/>
      <c r="FR7"/>
      <c r="FS7"/>
      <c r="FT7"/>
      <c r="FU7"/>
      <c r="FV7"/>
      <c r="FW7"/>
      <c r="FX7"/>
      <c r="FY7"/>
      <c r="FZ7"/>
      <c r="GA7"/>
      <c r="GB7"/>
      <c r="GC7"/>
      <c r="GD7"/>
      <c r="GE7"/>
      <c r="GF7"/>
      <c r="GG7"/>
      <c r="GH7"/>
      <c r="GI7"/>
      <c r="GJ7"/>
      <c r="GK7"/>
      <c r="GL7"/>
      <c r="GM7"/>
      <c r="GN7"/>
      <c r="GO7"/>
      <c r="GP7"/>
      <c r="GQ7"/>
      <c r="GR7"/>
      <c r="GS7"/>
      <c r="GT7"/>
      <c r="GU7"/>
      <c r="GV7"/>
      <c r="GW7"/>
      <c r="GX7"/>
      <c r="GY7"/>
      <c r="GZ7"/>
      <c r="HA7"/>
      <c r="HB7"/>
      <c r="HC7"/>
      <c r="HD7"/>
      <c r="HE7"/>
      <c r="HF7"/>
      <c r="HG7"/>
      <c r="HH7"/>
      <c r="HI7"/>
      <c r="HJ7"/>
      <c r="HK7"/>
      <c r="HL7"/>
      <c r="HM7"/>
      <c r="HN7"/>
      <c r="HO7"/>
      <c r="HP7"/>
      <c r="HQ7"/>
      <c r="HR7"/>
      <c r="HS7"/>
      <c r="HT7"/>
      <c r="HU7"/>
      <c r="HV7"/>
      <c r="HW7"/>
      <c r="HX7"/>
      <c r="HY7"/>
      <c r="HZ7"/>
      <c r="IA7"/>
      <c r="IB7"/>
      <c r="IC7"/>
      <c r="ID7"/>
      <c r="IE7"/>
      <c r="IF7"/>
      <c r="IG7"/>
      <c r="IH7"/>
      <c r="II7"/>
      <c r="IJ7"/>
      <c r="IK7"/>
      <c r="IL7"/>
      <c r="IM7"/>
      <c r="IN7"/>
      <c r="IO7"/>
      <c r="IP7"/>
      <c r="IQ7"/>
      <c r="IR7"/>
      <c r="IS7"/>
      <c r="IT7"/>
      <c r="IU7"/>
      <c r="IV7"/>
    </row>
    <row r="8" spans="1:256" s="1" customFormat="1" ht="15.75" thickBot="1" x14ac:dyDescent="0.3">
      <c r="A8" s="344" t="s">
        <v>16</v>
      </c>
      <c r="B8" s="344"/>
      <c r="C8" s="344"/>
      <c r="D8" s="344"/>
      <c r="E8" s="344"/>
      <c r="F8" s="344"/>
      <c r="G8" s="344"/>
      <c r="H8" s="344"/>
      <c r="I8" s="344"/>
      <c r="J8" s="344"/>
      <c r="K8" s="344"/>
      <c r="L8" s="344"/>
      <c r="M8" s="344"/>
      <c r="N8" s="344"/>
      <c r="O8" s="344"/>
      <c r="P8" s="344"/>
      <c r="Q8" s="344"/>
      <c r="R8" s="344"/>
      <c r="S8" s="344"/>
      <c r="T8" s="344"/>
      <c r="U8" s="344"/>
      <c r="V8" s="344"/>
      <c r="W8" s="344"/>
      <c r="X8" s="344"/>
      <c r="Y8" s="344"/>
      <c r="Z8" s="344"/>
      <c r="AA8" s="344"/>
      <c r="AB8" s="344"/>
      <c r="AC8" s="344"/>
      <c r="AD8" s="354"/>
      <c r="AE8"/>
      <c r="AF8"/>
      <c r="AG8"/>
      <c r="AH8"/>
      <c r="AI8" s="371"/>
      <c r="AJ8" s="371"/>
      <c r="AK8" s="358"/>
      <c r="AL8" s="371"/>
      <c r="AM8" s="371"/>
      <c r="AN8" s="371"/>
      <c r="AO8" s="358"/>
      <c r="AP8" s="371"/>
      <c r="AQ8" s="371"/>
      <c r="AR8" s="364"/>
      <c r="AS8"/>
      <c r="AT8" s="344"/>
      <c r="AU8"/>
      <c r="AV8"/>
      <c r="AW8"/>
      <c r="AX8"/>
      <c r="AY8"/>
      <c r="AZ8"/>
      <c r="BA8"/>
      <c r="BB8"/>
      <c r="BC8"/>
      <c r="BD8"/>
      <c r="BE8"/>
      <c r="BF8"/>
      <c r="BG8"/>
      <c r="BH8"/>
      <c r="BI8"/>
      <c r="BJ8"/>
      <c r="BK8"/>
      <c r="BL8"/>
      <c r="BM8"/>
      <c r="BN8"/>
      <c r="BO8"/>
      <c r="BP8"/>
      <c r="BQ8"/>
      <c r="BR8"/>
      <c r="BS8"/>
      <c r="BT8"/>
      <c r="BU8"/>
      <c r="BV8"/>
      <c r="BW8"/>
      <c r="BX8"/>
      <c r="BY8"/>
      <c r="BZ8"/>
      <c r="CA8"/>
      <c r="CB8"/>
      <c r="CC8"/>
      <c r="CD8"/>
      <c r="CE8"/>
      <c r="CF8"/>
      <c r="CG8"/>
      <c r="CH8"/>
      <c r="CI8"/>
      <c r="CJ8"/>
      <c r="CK8"/>
      <c r="CL8"/>
      <c r="CM8"/>
      <c r="CN8"/>
      <c r="CO8"/>
      <c r="CP8"/>
      <c r="CQ8"/>
      <c r="CR8"/>
      <c r="CS8"/>
      <c r="CT8"/>
      <c r="CU8"/>
      <c r="CV8"/>
      <c r="CW8"/>
      <c r="CX8"/>
      <c r="CY8"/>
      <c r="CZ8"/>
      <c r="DA8"/>
      <c r="DB8"/>
      <c r="DC8"/>
      <c r="DD8"/>
      <c r="DE8"/>
      <c r="DF8"/>
      <c r="DG8"/>
      <c r="DH8"/>
      <c r="DI8"/>
      <c r="DJ8"/>
      <c r="DK8"/>
      <c r="DL8"/>
      <c r="DM8"/>
      <c r="DN8"/>
      <c r="DO8"/>
      <c r="DP8"/>
      <c r="DQ8"/>
      <c r="DR8"/>
      <c r="DS8"/>
      <c r="DT8"/>
      <c r="DU8"/>
      <c r="DV8"/>
      <c r="DW8"/>
      <c r="DX8"/>
      <c r="DY8"/>
      <c r="DZ8"/>
      <c r="EA8"/>
      <c r="EB8"/>
      <c r="EC8"/>
      <c r="ED8"/>
      <c r="EE8"/>
      <c r="EF8"/>
      <c r="EG8"/>
      <c r="EH8"/>
      <c r="EI8"/>
      <c r="EJ8"/>
      <c r="EK8"/>
      <c r="EL8"/>
      <c r="EM8"/>
      <c r="EN8"/>
      <c r="EO8"/>
      <c r="EP8"/>
      <c r="EQ8"/>
      <c r="ER8"/>
      <c r="ES8"/>
      <c r="ET8"/>
      <c r="EU8"/>
      <c r="EV8"/>
      <c r="EW8"/>
      <c r="EX8"/>
      <c r="EY8"/>
      <c r="EZ8"/>
      <c r="FA8"/>
      <c r="FB8"/>
      <c r="FC8"/>
      <c r="FD8"/>
      <c r="FE8"/>
      <c r="FF8"/>
      <c r="FG8"/>
      <c r="FH8"/>
      <c r="FI8"/>
      <c r="FJ8"/>
      <c r="FK8"/>
      <c r="FL8"/>
      <c r="FM8"/>
      <c r="FN8"/>
      <c r="FO8"/>
      <c r="FP8"/>
      <c r="FQ8"/>
      <c r="FR8"/>
      <c r="FS8"/>
      <c r="FT8"/>
      <c r="FU8"/>
      <c r="FV8"/>
      <c r="FW8"/>
      <c r="FX8"/>
      <c r="FY8"/>
      <c r="FZ8"/>
      <c r="GA8"/>
      <c r="GB8"/>
      <c r="GC8"/>
      <c r="GD8"/>
      <c r="GE8"/>
      <c r="GF8"/>
      <c r="GG8"/>
      <c r="GH8"/>
      <c r="GI8"/>
      <c r="GJ8"/>
      <c r="GK8"/>
      <c r="GL8"/>
      <c r="GM8"/>
      <c r="GN8"/>
      <c r="GO8"/>
      <c r="GP8"/>
      <c r="GQ8"/>
      <c r="GR8"/>
      <c r="GS8"/>
      <c r="GT8"/>
      <c r="GU8"/>
      <c r="GV8"/>
      <c r="GW8"/>
      <c r="GX8"/>
      <c r="GY8"/>
      <c r="GZ8"/>
      <c r="HA8"/>
      <c r="HB8"/>
      <c r="HC8"/>
      <c r="HD8"/>
      <c r="HE8"/>
      <c r="HF8"/>
      <c r="HG8"/>
      <c r="HH8"/>
      <c r="HI8"/>
      <c r="HJ8"/>
      <c r="HK8"/>
      <c r="HL8"/>
      <c r="HM8"/>
      <c r="HN8"/>
      <c r="HO8"/>
      <c r="HP8"/>
      <c r="HQ8"/>
      <c r="HR8"/>
      <c r="HS8"/>
      <c r="HT8"/>
      <c r="HU8"/>
      <c r="HV8"/>
      <c r="HW8"/>
      <c r="HX8"/>
      <c r="HY8"/>
      <c r="HZ8"/>
      <c r="IA8"/>
      <c r="IB8"/>
      <c r="IC8"/>
      <c r="ID8"/>
      <c r="IE8"/>
      <c r="IF8"/>
      <c r="IG8"/>
      <c r="IH8"/>
      <c r="II8"/>
      <c r="IJ8"/>
      <c r="IK8"/>
      <c r="IL8"/>
      <c r="IM8"/>
      <c r="IN8"/>
      <c r="IO8"/>
      <c r="IP8"/>
      <c r="IQ8"/>
      <c r="IR8"/>
      <c r="IS8"/>
      <c r="IT8"/>
      <c r="IU8"/>
      <c r="IV8"/>
    </row>
    <row r="9" spans="1:256" s="1" customFormat="1" x14ac:dyDescent="0.25">
      <c r="A9" s="108" t="str">
        <f>Données!$H6</f>
        <v>MUBANGIA Emeraude</v>
      </c>
      <c r="B9" s="350" t="s">
        <v>54</v>
      </c>
      <c r="C9" s="350" t="s">
        <v>24</v>
      </c>
      <c r="D9" s="349"/>
      <c r="E9" s="349"/>
      <c r="F9" s="350" t="s">
        <v>115</v>
      </c>
      <c r="G9" s="350" t="s">
        <v>115</v>
      </c>
      <c r="H9" s="350" t="s">
        <v>115</v>
      </c>
      <c r="I9" s="350" t="s">
        <v>122</v>
      </c>
      <c r="J9" s="350" t="s">
        <v>115</v>
      </c>
      <c r="K9" s="349"/>
      <c r="L9" s="349"/>
      <c r="M9" s="350" t="s">
        <v>10</v>
      </c>
      <c r="N9" s="350" t="s">
        <v>10</v>
      </c>
      <c r="O9" s="350" t="s">
        <v>10</v>
      </c>
      <c r="P9" s="350" t="s">
        <v>10</v>
      </c>
      <c r="Q9" s="350" t="s">
        <v>10</v>
      </c>
      <c r="R9" s="349"/>
      <c r="S9" s="349"/>
      <c r="T9" s="350" t="s">
        <v>115</v>
      </c>
      <c r="U9" s="350" t="s">
        <v>115</v>
      </c>
      <c r="V9" s="350" t="s">
        <v>115</v>
      </c>
      <c r="W9" s="350" t="s">
        <v>24</v>
      </c>
      <c r="X9" s="350" t="s">
        <v>115</v>
      </c>
      <c r="Y9" s="349"/>
      <c r="Z9" s="349"/>
      <c r="AA9" s="350" t="s">
        <v>115</v>
      </c>
      <c r="AB9" s="350"/>
      <c r="AC9" s="350"/>
      <c r="AD9" s="355"/>
      <c r="AE9"/>
      <c r="AF9"/>
      <c r="AG9"/>
      <c r="AH9"/>
      <c r="AI9" s="391"/>
      <c r="AJ9" s="372"/>
      <c r="AK9" s="358"/>
      <c r="AL9" s="373">
        <f ca="1">VLOOKUP($A9,BFevrier!$A$8:$BC$57,35,FALSE)</f>
        <v>0</v>
      </c>
      <c r="AM9" s="374">
        <f ca="1">VLOOKUP($A9,BFevrier!$A$8:$BC$57,36,FALSE)</f>
        <v>0</v>
      </c>
      <c r="AN9" s="375">
        <f ca="1">VLOOKUP($A9,BFevrier!$A$8:$BC$57,37,FALSE)</f>
        <v>6.2500000000000111E-2</v>
      </c>
      <c r="AO9" s="358"/>
      <c r="AP9" s="376">
        <f ca="1">VLOOKUP($A9,BFevrier!$A$8:$BC$57,39,FALSE)</f>
        <v>4.2291666666666661</v>
      </c>
      <c r="AQ9" s="377">
        <f ca="1">VLOOKUP($A9,Bilan!$A$8:$BE$57,41,FALSE)</f>
        <v>11.197916666666666</v>
      </c>
      <c r="AR9" s="364"/>
      <c r="AS9"/>
      <c r="AT9" s="222">
        <f>IFERROR(SUM((VLOOKUP(Fevrier!A9,Données!$H$6:$J$53,3,TRUE)/12)*2),"")</f>
        <v>0</v>
      </c>
      <c r="AU9"/>
      <c r="AV9"/>
      <c r="AW9"/>
      <c r="AX9"/>
      <c r="AY9"/>
      <c r="AZ9"/>
      <c r="BA9"/>
      <c r="BB9"/>
      <c r="BC9"/>
      <c r="BD9"/>
      <c r="BE9"/>
      <c r="BF9"/>
      <c r="BG9"/>
      <c r="BH9"/>
      <c r="BI9"/>
      <c r="BJ9"/>
      <c r="BK9"/>
      <c r="BL9"/>
      <c r="BM9"/>
      <c r="BN9"/>
      <c r="BO9"/>
      <c r="BP9"/>
      <c r="BQ9"/>
      <c r="BR9"/>
      <c r="BS9"/>
      <c r="BT9"/>
      <c r="BU9"/>
      <c r="BV9"/>
      <c r="BW9"/>
      <c r="BX9"/>
      <c r="BY9"/>
      <c r="BZ9"/>
      <c r="CA9"/>
      <c r="CB9"/>
      <c r="CC9"/>
      <c r="CD9"/>
      <c r="CE9"/>
      <c r="CF9"/>
      <c r="CG9"/>
      <c r="CH9"/>
      <c r="CI9"/>
      <c r="CJ9"/>
      <c r="CK9"/>
      <c r="CL9"/>
      <c r="CM9"/>
      <c r="CN9"/>
      <c r="CO9"/>
      <c r="CP9"/>
      <c r="CQ9"/>
      <c r="CR9"/>
      <c r="CS9"/>
      <c r="CT9"/>
      <c r="CU9"/>
      <c r="CV9"/>
      <c r="CW9"/>
      <c r="CX9"/>
      <c r="CY9"/>
      <c r="CZ9"/>
      <c r="DA9"/>
      <c r="DB9"/>
      <c r="DC9"/>
      <c r="DD9"/>
      <c r="DE9"/>
      <c r="DF9"/>
      <c r="DG9"/>
      <c r="DH9"/>
      <c r="DI9"/>
      <c r="DJ9"/>
      <c r="DK9"/>
      <c r="DL9"/>
      <c r="DM9"/>
      <c r="DN9"/>
      <c r="DO9"/>
      <c r="DP9"/>
      <c r="DQ9"/>
      <c r="DR9"/>
      <c r="DS9"/>
      <c r="DT9"/>
      <c r="DU9"/>
      <c r="DV9"/>
      <c r="DW9"/>
      <c r="DX9"/>
      <c r="DY9"/>
      <c r="DZ9"/>
      <c r="EA9"/>
      <c r="EB9"/>
      <c r="EC9"/>
      <c r="ED9"/>
      <c r="EE9"/>
      <c r="EF9"/>
      <c r="EG9"/>
      <c r="EH9"/>
      <c r="EI9"/>
      <c r="EJ9"/>
      <c r="EK9"/>
      <c r="EL9"/>
      <c r="EM9"/>
      <c r="EN9"/>
      <c r="EO9"/>
      <c r="EP9"/>
      <c r="EQ9"/>
      <c r="ER9"/>
      <c r="ES9"/>
      <c r="ET9"/>
      <c r="EU9"/>
      <c r="EV9"/>
      <c r="EW9"/>
      <c r="EX9"/>
      <c r="EY9"/>
      <c r="EZ9"/>
      <c r="FA9"/>
      <c r="FB9"/>
      <c r="FC9"/>
      <c r="FD9"/>
      <c r="FE9"/>
      <c r="FF9"/>
      <c r="FG9"/>
      <c r="FH9"/>
      <c r="FI9"/>
      <c r="FJ9"/>
      <c r="FK9"/>
      <c r="FL9"/>
      <c r="FM9"/>
      <c r="FN9"/>
      <c r="FO9"/>
      <c r="FP9"/>
      <c r="FQ9"/>
      <c r="FR9"/>
      <c r="FS9"/>
      <c r="FT9"/>
      <c r="FU9"/>
      <c r="FV9"/>
      <c r="FW9"/>
      <c r="FX9"/>
      <c r="FY9"/>
      <c r="FZ9"/>
      <c r="GA9"/>
      <c r="GB9"/>
      <c r="GC9"/>
      <c r="GD9"/>
      <c r="GE9"/>
      <c r="GF9"/>
      <c r="GG9"/>
      <c r="GH9"/>
      <c r="GI9"/>
      <c r="GJ9"/>
      <c r="GK9"/>
      <c r="GL9"/>
      <c r="GM9"/>
      <c r="GN9"/>
      <c r="GO9"/>
      <c r="GP9"/>
      <c r="GQ9"/>
      <c r="GR9"/>
      <c r="GS9"/>
      <c r="GT9"/>
      <c r="GU9"/>
      <c r="GV9"/>
      <c r="GW9"/>
      <c r="GX9"/>
      <c r="GY9"/>
      <c r="GZ9"/>
      <c r="HA9"/>
      <c r="HB9"/>
      <c r="HC9"/>
      <c r="HD9"/>
      <c r="HE9"/>
      <c r="HF9"/>
      <c r="HG9"/>
      <c r="HH9"/>
      <c r="HI9"/>
      <c r="HJ9"/>
      <c r="HK9"/>
      <c r="HL9"/>
      <c r="HM9"/>
      <c r="HN9"/>
      <c r="HO9"/>
      <c r="HP9"/>
      <c r="HQ9"/>
      <c r="HR9"/>
      <c r="HS9"/>
      <c r="HT9"/>
      <c r="HU9"/>
      <c r="HV9"/>
      <c r="HW9"/>
      <c r="HX9"/>
      <c r="HY9"/>
      <c r="HZ9"/>
      <c r="IA9"/>
      <c r="IB9"/>
      <c r="IC9"/>
      <c r="ID9"/>
      <c r="IE9"/>
      <c r="IF9"/>
      <c r="IG9"/>
      <c r="IH9"/>
      <c r="II9"/>
      <c r="IJ9"/>
      <c r="IK9"/>
      <c r="IL9"/>
      <c r="IM9"/>
      <c r="IN9"/>
      <c r="IO9"/>
      <c r="IP9"/>
      <c r="IQ9"/>
      <c r="IR9"/>
      <c r="IS9"/>
      <c r="IT9"/>
      <c r="IU9"/>
      <c r="IV9"/>
    </row>
    <row r="10" spans="1:256" s="1" customFormat="1" x14ac:dyDescent="0.25">
      <c r="A10" s="109" t="str">
        <f>Données!$H7</f>
        <v>CLAVIER William</v>
      </c>
      <c r="B10" s="350" t="s">
        <v>115</v>
      </c>
      <c r="C10" s="350"/>
      <c r="D10" s="349"/>
      <c r="E10" s="349"/>
      <c r="F10" s="350" t="s">
        <v>24</v>
      </c>
      <c r="G10" s="350" t="s">
        <v>122</v>
      </c>
      <c r="H10" s="350" t="s">
        <v>24</v>
      </c>
      <c r="I10" s="350" t="s">
        <v>115</v>
      </c>
      <c r="J10" s="350" t="s">
        <v>115</v>
      </c>
      <c r="K10" s="349"/>
      <c r="L10" s="349"/>
      <c r="M10" s="350" t="s">
        <v>24</v>
      </c>
      <c r="N10" s="350" t="s">
        <v>115</v>
      </c>
      <c r="O10" s="350" t="s">
        <v>24</v>
      </c>
      <c r="P10" s="350" t="s">
        <v>54</v>
      </c>
      <c r="Q10" s="350"/>
      <c r="R10" s="349" t="s">
        <v>119</v>
      </c>
      <c r="S10" s="349" t="s">
        <v>119</v>
      </c>
      <c r="T10" s="350"/>
      <c r="U10" s="350"/>
      <c r="V10" s="350" t="s">
        <v>24</v>
      </c>
      <c r="W10" s="350"/>
      <c r="X10" s="350"/>
      <c r="Y10" s="349" t="s">
        <v>18</v>
      </c>
      <c r="Z10" s="349" t="s">
        <v>18</v>
      </c>
      <c r="AA10" s="350"/>
      <c r="AB10" s="350" t="s">
        <v>120</v>
      </c>
      <c r="AC10" s="350" t="s">
        <v>120</v>
      </c>
      <c r="AD10" s="355"/>
      <c r="AE10"/>
      <c r="AF10"/>
      <c r="AG10"/>
      <c r="AH10"/>
      <c r="AI10" s="392"/>
      <c r="AJ10" s="378"/>
      <c r="AK10" s="358"/>
      <c r="AL10" s="379">
        <f ca="1">VLOOKUP($A10,BFevrier!$A$8:$BC$57,35,FALSE)</f>
        <v>0.96875</v>
      </c>
      <c r="AM10" s="380">
        <f ca="1">VLOOKUP($A10,BFevrier!$A$8:$BC$57,36,FALSE)</f>
        <v>2.083333333333337E-2</v>
      </c>
      <c r="AN10" s="381">
        <f ca="1">VLOOKUP($A10,BFevrier!$A$8:$BC$57,37,FALSE)</f>
        <v>0.22916666666666685</v>
      </c>
      <c r="AO10" s="358"/>
      <c r="AP10" s="382">
        <f ca="1">VLOOKUP($A10,BFevrier!$A$8:$BC$57,39,FALSE)</f>
        <v>6.583333333333333</v>
      </c>
      <c r="AQ10" s="383">
        <f ca="1">VLOOKUP($A10,Bilan!$A$8:$BE$57,41,FALSE)</f>
        <v>11.802083333333334</v>
      </c>
      <c r="AR10" s="364"/>
      <c r="AS10"/>
      <c r="AT10" s="223">
        <f>IFERROR(SUM((VLOOKUP(Fevrier!A10,Données!$H$6:$J$53,3,TRUE)/12)*2),"")</f>
        <v>9.9166666666666661</v>
      </c>
      <c r="AU10"/>
      <c r="AV10"/>
      <c r="AW10"/>
      <c r="AX10"/>
      <c r="AY10"/>
      <c r="AZ10"/>
      <c r="BA10"/>
      <c r="BB10"/>
      <c r="BC10"/>
      <c r="BD10"/>
      <c r="BE10"/>
      <c r="BF10"/>
      <c r="BG10"/>
      <c r="BH10"/>
      <c r="BI10"/>
      <c r="BJ10"/>
      <c r="BK10"/>
      <c r="BL10"/>
      <c r="BM10"/>
      <c r="BN10"/>
      <c r="BO10"/>
      <c r="BP10"/>
      <c r="BQ10"/>
      <c r="BR10"/>
      <c r="BS10"/>
      <c r="BT10"/>
      <c r="BU10"/>
      <c r="BV10"/>
      <c r="BW10"/>
      <c r="BX10"/>
      <c r="BY10"/>
      <c r="BZ10"/>
      <c r="CA10"/>
      <c r="CB10"/>
      <c r="CC10"/>
      <c r="CD10"/>
      <c r="CE10"/>
      <c r="CF10"/>
      <c r="CG10"/>
      <c r="CH10"/>
      <c r="CI10"/>
      <c r="CJ10"/>
      <c r="CK10"/>
      <c r="CL10"/>
      <c r="CM10"/>
      <c r="CN10"/>
      <c r="CO10"/>
      <c r="CP10"/>
      <c r="CQ10"/>
      <c r="CR10"/>
      <c r="CS10"/>
      <c r="CT10"/>
      <c r="CU10"/>
      <c r="CV10"/>
      <c r="CW10"/>
      <c r="CX10"/>
      <c r="CY10"/>
      <c r="CZ10"/>
      <c r="DA10"/>
      <c r="DB10"/>
      <c r="DC10"/>
      <c r="DD10"/>
      <c r="DE10"/>
      <c r="DF10"/>
      <c r="DG10"/>
      <c r="DH10"/>
      <c r="DI10"/>
      <c r="DJ10"/>
      <c r="DK10"/>
      <c r="DL10"/>
      <c r="DM10"/>
      <c r="DN10"/>
      <c r="DO10"/>
      <c r="DP10"/>
      <c r="DQ10"/>
      <c r="DR10"/>
      <c r="DS10"/>
      <c r="DT10"/>
      <c r="DU10"/>
      <c r="DV10"/>
      <c r="DW10"/>
      <c r="DX10"/>
      <c r="DY10"/>
      <c r="DZ10"/>
      <c r="EA10"/>
      <c r="EB10"/>
      <c r="EC10"/>
      <c r="ED10"/>
      <c r="EE10"/>
      <c r="EF10"/>
      <c r="EG10"/>
      <c r="EH10"/>
      <c r="EI10"/>
      <c r="EJ10"/>
      <c r="EK10"/>
      <c r="EL10"/>
      <c r="EM10"/>
      <c r="EN10"/>
      <c r="EO10"/>
      <c r="EP10"/>
      <c r="EQ10"/>
      <c r="ER10"/>
      <c r="ES10"/>
      <c r="ET10"/>
      <c r="EU10"/>
      <c r="EV10"/>
      <c r="EW10"/>
      <c r="EX10"/>
      <c r="EY10"/>
      <c r="EZ10"/>
      <c r="FA10"/>
      <c r="FB10"/>
      <c r="FC10"/>
      <c r="FD10"/>
      <c r="FE10"/>
      <c r="FF10"/>
      <c r="FG10"/>
      <c r="FH10"/>
      <c r="FI10"/>
      <c r="FJ10"/>
      <c r="FK10"/>
      <c r="FL10"/>
      <c r="FM10"/>
      <c r="FN10"/>
      <c r="FO10"/>
      <c r="FP10"/>
      <c r="FQ10"/>
      <c r="FR10"/>
      <c r="FS10"/>
      <c r="FT10"/>
      <c r="FU10"/>
      <c r="FV10"/>
      <c r="FW10"/>
      <c r="FX10"/>
      <c r="FY10"/>
      <c r="FZ10"/>
      <c r="GA10"/>
      <c r="GB10"/>
      <c r="GC10"/>
      <c r="GD10"/>
      <c r="GE10"/>
      <c r="GF10"/>
      <c r="GG10"/>
      <c r="GH10"/>
      <c r="GI10"/>
      <c r="GJ10"/>
      <c r="GK10"/>
      <c r="GL10"/>
      <c r="GM10"/>
      <c r="GN10"/>
      <c r="GO10"/>
      <c r="GP10"/>
      <c r="GQ10"/>
      <c r="GR10"/>
      <c r="GS10"/>
      <c r="GT10"/>
      <c r="GU10"/>
      <c r="GV10"/>
      <c r="GW10"/>
      <c r="GX10"/>
      <c r="GY10"/>
      <c r="GZ10"/>
      <c r="HA10"/>
      <c r="HB10"/>
      <c r="HC10"/>
      <c r="HD10"/>
      <c r="HE10"/>
      <c r="HF10"/>
      <c r="HG10"/>
      <c r="HH10"/>
      <c r="HI10"/>
      <c r="HJ10"/>
      <c r="HK10"/>
      <c r="HL10"/>
      <c r="HM10"/>
      <c r="HN10"/>
      <c r="HO10"/>
      <c r="HP10"/>
      <c r="HQ10"/>
      <c r="HR10"/>
      <c r="HS10"/>
      <c r="HT10"/>
      <c r="HU10"/>
      <c r="HV10"/>
      <c r="HW10"/>
      <c r="HX10"/>
      <c r="HY10"/>
      <c r="HZ10"/>
      <c r="IA10"/>
      <c r="IB10"/>
      <c r="IC10"/>
      <c r="ID10"/>
      <c r="IE10"/>
      <c r="IF10"/>
      <c r="IG10"/>
      <c r="IH10"/>
      <c r="II10"/>
      <c r="IJ10"/>
      <c r="IK10"/>
      <c r="IL10"/>
      <c r="IM10"/>
      <c r="IN10"/>
      <c r="IO10"/>
      <c r="IP10"/>
      <c r="IQ10"/>
      <c r="IR10"/>
      <c r="IS10"/>
      <c r="IT10"/>
      <c r="IU10"/>
      <c r="IV10"/>
    </row>
    <row r="11" spans="1:256" s="1" customFormat="1" x14ac:dyDescent="0.25">
      <c r="A11" s="109" t="str">
        <f>Données!$H8</f>
        <v>BOUNGUELA Silvère</v>
      </c>
      <c r="B11" s="350" t="s">
        <v>24</v>
      </c>
      <c r="C11" s="350" t="s">
        <v>117</v>
      </c>
      <c r="D11" s="349"/>
      <c r="E11" s="349"/>
      <c r="F11" s="350" t="s">
        <v>115</v>
      </c>
      <c r="G11" s="350" t="s">
        <v>122</v>
      </c>
      <c r="H11" s="350" t="s">
        <v>24</v>
      </c>
      <c r="I11" s="350" t="s">
        <v>115</v>
      </c>
      <c r="J11" s="350"/>
      <c r="K11" s="349" t="s">
        <v>119</v>
      </c>
      <c r="L11" s="349" t="s">
        <v>119</v>
      </c>
      <c r="M11" s="350"/>
      <c r="N11" s="350"/>
      <c r="O11" s="350" t="s">
        <v>115</v>
      </c>
      <c r="P11" s="350" t="s">
        <v>115</v>
      </c>
      <c r="Q11" s="350" t="s">
        <v>24</v>
      </c>
      <c r="R11" s="349"/>
      <c r="S11" s="349"/>
      <c r="T11" s="350" t="s">
        <v>24</v>
      </c>
      <c r="U11" s="350" t="s">
        <v>122</v>
      </c>
      <c r="V11" s="350" t="s">
        <v>24</v>
      </c>
      <c r="W11" s="350" t="s">
        <v>117</v>
      </c>
      <c r="X11" s="350" t="s">
        <v>24</v>
      </c>
      <c r="Y11" s="349"/>
      <c r="Z11" s="349"/>
      <c r="AA11" s="350" t="s">
        <v>117</v>
      </c>
      <c r="AB11" s="350" t="s">
        <v>120</v>
      </c>
      <c r="AC11" s="350" t="s">
        <v>120</v>
      </c>
      <c r="AD11" s="355"/>
      <c r="AE11"/>
      <c r="AF11"/>
      <c r="AG11"/>
      <c r="AH11"/>
      <c r="AI11" s="392"/>
      <c r="AJ11" s="378"/>
      <c r="AK11" s="358"/>
      <c r="AL11" s="379">
        <f ca="1">VLOOKUP($A11,BFevrier!$A$8:$BC$57,35,FALSE)</f>
        <v>0.45833333333333331</v>
      </c>
      <c r="AM11" s="380">
        <f ca="1">VLOOKUP($A11,BFevrier!$A$8:$BC$57,36,FALSE)</f>
        <v>2.083333333333337E-2</v>
      </c>
      <c r="AN11" s="381">
        <f ca="1">VLOOKUP($A11,BFevrier!$A$8:$BC$57,37,FALSE)</f>
        <v>0.27083333333333359</v>
      </c>
      <c r="AO11" s="358"/>
      <c r="AP11" s="382">
        <f ca="1">VLOOKUP($A11,BFevrier!$A$8:$BC$57,39,FALSE)</f>
        <v>6.9791666666666661</v>
      </c>
      <c r="AQ11" s="383">
        <f ca="1">VLOOKUP($A11,Bilan!$A$8:$BE$57,41,FALSE)</f>
        <v>10.583333333333332</v>
      </c>
      <c r="AR11" s="364"/>
      <c r="AS11"/>
      <c r="AT11" s="223" t="str">
        <f>IFERROR(SUM((VLOOKUP(Fevrier!A11,Données!$H$6:$J$53,3,TRUE)/12)*2),"")</f>
        <v/>
      </c>
      <c r="AU11"/>
      <c r="AV11"/>
      <c r="AW11"/>
      <c r="AX11"/>
      <c r="AY11"/>
      <c r="AZ11"/>
      <c r="BA11"/>
      <c r="BB11"/>
      <c r="BC11"/>
      <c r="BD11"/>
      <c r="BE11"/>
      <c r="BF11"/>
      <c r="BG11"/>
      <c r="BH11"/>
      <c r="BI11"/>
      <c r="BJ11"/>
      <c r="BK11"/>
      <c r="BL11"/>
      <c r="BM11"/>
      <c r="BN11"/>
      <c r="BO11"/>
      <c r="BP11"/>
      <c r="BQ11"/>
      <c r="BR11"/>
      <c r="BS11"/>
      <c r="BT11"/>
      <c r="BU11"/>
      <c r="BV11"/>
      <c r="BW11"/>
      <c r="BX11"/>
      <c r="BY11"/>
      <c r="BZ11"/>
      <c r="CA11"/>
      <c r="CB11"/>
      <c r="CC11"/>
      <c r="CD11"/>
      <c r="CE11"/>
      <c r="CF11"/>
      <c r="CG11"/>
      <c r="CH11"/>
      <c r="CI11"/>
      <c r="CJ11"/>
      <c r="CK11"/>
      <c r="CL11"/>
      <c r="CM11"/>
      <c r="CN11"/>
      <c r="CO11"/>
      <c r="CP11"/>
      <c r="CQ11"/>
      <c r="CR11"/>
      <c r="CS11"/>
      <c r="CT11"/>
      <c r="CU11"/>
      <c r="CV11"/>
      <c r="CW11"/>
      <c r="CX11"/>
      <c r="CY11"/>
      <c r="CZ11"/>
      <c r="DA11"/>
      <c r="DB11"/>
      <c r="DC11"/>
      <c r="DD11"/>
      <c r="DE11"/>
      <c r="DF11"/>
      <c r="DG11"/>
      <c r="DH11"/>
      <c r="DI11"/>
      <c r="DJ11"/>
      <c r="DK11"/>
      <c r="DL11"/>
      <c r="DM11"/>
      <c r="DN11"/>
      <c r="DO11"/>
      <c r="DP11"/>
      <c r="DQ11"/>
      <c r="DR11"/>
      <c r="DS11"/>
      <c r="DT11"/>
      <c r="DU11"/>
      <c r="DV11"/>
      <c r="DW11"/>
      <c r="DX11"/>
      <c r="DY11"/>
      <c r="DZ11"/>
      <c r="EA11"/>
      <c r="EB11"/>
      <c r="EC11"/>
      <c r="ED11"/>
      <c r="EE11"/>
      <c r="EF11"/>
      <c r="EG11"/>
      <c r="EH11"/>
      <c r="EI11"/>
      <c r="EJ11"/>
      <c r="EK11"/>
      <c r="EL11"/>
      <c r="EM11"/>
      <c r="EN11"/>
      <c r="EO11"/>
      <c r="EP11"/>
      <c r="EQ11"/>
      <c r="ER11"/>
      <c r="ES11"/>
      <c r="ET11"/>
      <c r="EU11"/>
      <c r="EV11"/>
      <c r="EW11"/>
      <c r="EX11"/>
      <c r="EY11"/>
      <c r="EZ11"/>
      <c r="FA11"/>
      <c r="FB11"/>
      <c r="FC11"/>
      <c r="FD11"/>
      <c r="FE11"/>
      <c r="FF11"/>
      <c r="FG11"/>
      <c r="FH11"/>
      <c r="FI11"/>
      <c r="FJ11"/>
      <c r="FK11"/>
      <c r="FL11"/>
      <c r="FM11"/>
      <c r="FN11"/>
      <c r="FO11"/>
      <c r="FP11"/>
      <c r="FQ11"/>
      <c r="FR11"/>
      <c r="FS11"/>
      <c r="FT11"/>
      <c r="FU11"/>
      <c r="FV11"/>
      <c r="FW11"/>
      <c r="FX11"/>
      <c r="FY11"/>
      <c r="FZ11"/>
      <c r="GA11"/>
      <c r="GB11"/>
      <c r="GC11"/>
      <c r="GD11"/>
      <c r="GE11"/>
      <c r="GF11"/>
      <c r="GG11"/>
      <c r="GH11"/>
      <c r="GI11"/>
      <c r="GJ11"/>
      <c r="GK11"/>
      <c r="GL11"/>
      <c r="GM11"/>
      <c r="GN11"/>
      <c r="GO11"/>
      <c r="GP11"/>
      <c r="GQ11"/>
      <c r="GR11"/>
      <c r="GS11"/>
      <c r="GT11"/>
      <c r="GU11"/>
      <c r="GV11"/>
      <c r="GW11"/>
      <c r="GX11"/>
      <c r="GY11"/>
      <c r="GZ11"/>
      <c r="HA11"/>
      <c r="HB11"/>
      <c r="HC11"/>
      <c r="HD11"/>
      <c r="HE11"/>
      <c r="HF11"/>
      <c r="HG11"/>
      <c r="HH11"/>
      <c r="HI11"/>
      <c r="HJ11"/>
      <c r="HK11"/>
      <c r="HL11"/>
      <c r="HM11"/>
      <c r="HN11"/>
      <c r="HO11"/>
      <c r="HP11"/>
      <c r="HQ11"/>
      <c r="HR11"/>
      <c r="HS11"/>
      <c r="HT11"/>
      <c r="HU11"/>
      <c r="HV11"/>
      <c r="HW11"/>
      <c r="HX11"/>
      <c r="HY11"/>
      <c r="HZ11"/>
      <c r="IA11"/>
      <c r="IB11"/>
      <c r="IC11"/>
      <c r="ID11"/>
      <c r="IE11"/>
      <c r="IF11"/>
      <c r="IG11"/>
      <c r="IH11"/>
      <c r="II11"/>
      <c r="IJ11"/>
      <c r="IK11"/>
      <c r="IL11"/>
      <c r="IM11"/>
      <c r="IN11"/>
      <c r="IO11"/>
      <c r="IP11"/>
      <c r="IQ11"/>
      <c r="IR11"/>
      <c r="IS11"/>
      <c r="IT11"/>
      <c r="IU11"/>
      <c r="IV11"/>
    </row>
    <row r="12" spans="1:256" s="1" customFormat="1" x14ac:dyDescent="0.25">
      <c r="A12" s="109" t="str">
        <f>Données!$H9</f>
        <v>RIBEIRO Christelle</v>
      </c>
      <c r="B12" s="350"/>
      <c r="C12" s="350" t="s">
        <v>115</v>
      </c>
      <c r="D12" s="349" t="s">
        <v>18</v>
      </c>
      <c r="E12" s="349" t="s">
        <v>18</v>
      </c>
      <c r="F12" s="350"/>
      <c r="G12" s="350" t="s">
        <v>115</v>
      </c>
      <c r="H12" s="350" t="s">
        <v>115</v>
      </c>
      <c r="I12" s="350" t="s">
        <v>116</v>
      </c>
      <c r="J12" s="350" t="s">
        <v>24</v>
      </c>
      <c r="K12" s="349"/>
      <c r="L12" s="349"/>
      <c r="M12" s="350" t="s">
        <v>24</v>
      </c>
      <c r="N12" s="350" t="s">
        <v>115</v>
      </c>
      <c r="O12" s="350" t="s">
        <v>115</v>
      </c>
      <c r="P12" s="350" t="s">
        <v>24</v>
      </c>
      <c r="Q12" s="350" t="s">
        <v>115</v>
      </c>
      <c r="R12" s="349"/>
      <c r="S12" s="349"/>
      <c r="T12" s="350" t="s">
        <v>10</v>
      </c>
      <c r="U12" s="350" t="s">
        <v>10</v>
      </c>
      <c r="V12" s="350" t="s">
        <v>10</v>
      </c>
      <c r="W12" s="350" t="s">
        <v>10</v>
      </c>
      <c r="X12" s="350" t="s">
        <v>10</v>
      </c>
      <c r="Y12" s="349"/>
      <c r="Z12" s="349"/>
      <c r="AA12" s="350" t="s">
        <v>115</v>
      </c>
      <c r="AB12" s="350" t="s">
        <v>120</v>
      </c>
      <c r="AC12" s="350" t="s">
        <v>120</v>
      </c>
      <c r="AD12" s="355"/>
      <c r="AE12"/>
      <c r="AF12"/>
      <c r="AG12"/>
      <c r="AH12"/>
      <c r="AI12" s="392"/>
      <c r="AJ12" s="378"/>
      <c r="AK12" s="358"/>
      <c r="AL12" s="379">
        <f ca="1">VLOOKUP($A12,BFevrier!$A$8:$BC$57,35,FALSE)</f>
        <v>0.51041666666666674</v>
      </c>
      <c r="AM12" s="380">
        <f ca="1">VLOOKUP($A12,BFevrier!$A$8:$BC$57,36,FALSE)</f>
        <v>0</v>
      </c>
      <c r="AN12" s="381">
        <f ca="1">VLOOKUP($A12,BFevrier!$A$8:$BC$57,37,FALSE)</f>
        <v>0.14583333333333337</v>
      </c>
      <c r="AO12" s="358"/>
      <c r="AP12" s="382">
        <f ca="1">VLOOKUP($A12,BFevrier!$A$8:$BC$57,39,FALSE)</f>
        <v>5.458333333333333</v>
      </c>
      <c r="AQ12" s="383">
        <f ca="1">VLOOKUP($A12,Bilan!$A$8:$BE$57,41,FALSE)</f>
        <v>11.270833333333332</v>
      </c>
      <c r="AR12" s="364"/>
      <c r="AS12"/>
      <c r="AT12" s="223">
        <f>IFERROR(SUM((VLOOKUP(Fevrier!A12,Données!$H$6:$J$53,3,TRUE)/12)*2),"")</f>
        <v>0</v>
      </c>
      <c r="AU12"/>
      <c r="AV12"/>
      <c r="AW12"/>
      <c r="AX12"/>
      <c r="AY12"/>
      <c r="AZ12"/>
      <c r="BA12"/>
      <c r="BB12"/>
      <c r="BC12"/>
      <c r="BD12"/>
      <c r="BE12"/>
      <c r="BF12"/>
      <c r="BG12"/>
      <c r="BH12"/>
      <c r="BI12"/>
      <c r="BJ12"/>
      <c r="BK12"/>
      <c r="BL12"/>
      <c r="BM12"/>
      <c r="BN12"/>
      <c r="BO12"/>
      <c r="BP12"/>
      <c r="BQ12"/>
      <c r="BR12"/>
      <c r="BS12"/>
      <c r="BT12"/>
      <c r="BU12"/>
      <c r="BV12"/>
      <c r="BW12"/>
      <c r="BX12"/>
      <c r="BY12"/>
      <c r="BZ12"/>
      <c r="CA12"/>
      <c r="CB12"/>
      <c r="CC12"/>
      <c r="CD12"/>
      <c r="CE12"/>
      <c r="CF12"/>
      <c r="CG12"/>
      <c r="CH12"/>
      <c r="CI12"/>
      <c r="CJ12"/>
      <c r="CK12"/>
      <c r="CL12"/>
      <c r="CM12"/>
      <c r="CN12"/>
      <c r="CO12"/>
      <c r="CP12"/>
      <c r="CQ12"/>
      <c r="CR12"/>
      <c r="CS12"/>
      <c r="CT12"/>
      <c r="CU12"/>
      <c r="CV12"/>
      <c r="CW12"/>
      <c r="CX12"/>
      <c r="CY12"/>
      <c r="CZ12"/>
      <c r="DA12"/>
      <c r="DB12"/>
      <c r="DC12"/>
      <c r="DD12"/>
      <c r="DE12"/>
      <c r="DF12"/>
      <c r="DG12"/>
      <c r="DH12"/>
      <c r="DI12"/>
      <c r="DJ12"/>
      <c r="DK12"/>
      <c r="DL12"/>
      <c r="DM12"/>
      <c r="DN12"/>
      <c r="DO12"/>
      <c r="DP12"/>
      <c r="DQ12"/>
      <c r="DR12"/>
      <c r="DS12"/>
      <c r="DT12"/>
      <c r="DU12"/>
      <c r="DV12"/>
      <c r="DW12"/>
      <c r="DX12"/>
      <c r="DY12"/>
      <c r="DZ12"/>
      <c r="EA12"/>
      <c r="EB12"/>
      <c r="EC12"/>
      <c r="ED12"/>
      <c r="EE12"/>
      <c r="EF12"/>
      <c r="EG12"/>
      <c r="EH12"/>
      <c r="EI12"/>
      <c r="EJ12"/>
      <c r="EK12"/>
      <c r="EL12"/>
      <c r="EM12"/>
      <c r="EN12"/>
      <c r="EO12"/>
      <c r="EP12"/>
      <c r="EQ12"/>
      <c r="ER12"/>
      <c r="ES12"/>
      <c r="ET12"/>
      <c r="EU12"/>
      <c r="EV12"/>
      <c r="EW12"/>
      <c r="EX12"/>
      <c r="EY12"/>
      <c r="EZ12"/>
      <c r="FA12"/>
      <c r="FB12"/>
      <c r="FC12"/>
      <c r="FD12"/>
      <c r="FE12"/>
      <c r="FF12"/>
      <c r="FG12"/>
      <c r="FH12"/>
      <c r="FI12"/>
      <c r="FJ12"/>
      <c r="FK12"/>
      <c r="FL12"/>
      <c r="FM12"/>
      <c r="FN12"/>
      <c r="FO12"/>
      <c r="FP12"/>
      <c r="FQ12"/>
      <c r="FR12"/>
      <c r="FS12"/>
      <c r="FT12"/>
      <c r="FU12"/>
      <c r="FV12"/>
      <c r="FW12"/>
      <c r="FX12"/>
      <c r="FY12"/>
      <c r="FZ12"/>
      <c r="GA12"/>
      <c r="GB12"/>
      <c r="GC12"/>
      <c r="GD12"/>
      <c r="GE12"/>
      <c r="GF12"/>
      <c r="GG12"/>
      <c r="GH12"/>
      <c r="GI12"/>
      <c r="GJ12"/>
      <c r="GK12"/>
      <c r="GL12"/>
      <c r="GM12"/>
      <c r="GN12"/>
      <c r="GO12"/>
      <c r="GP12"/>
      <c r="GQ12"/>
      <c r="GR12"/>
      <c r="GS12"/>
      <c r="GT12"/>
      <c r="GU12"/>
      <c r="GV12"/>
      <c r="GW12"/>
      <c r="GX12"/>
      <c r="GY12"/>
      <c r="GZ12"/>
      <c r="HA12"/>
      <c r="HB12"/>
      <c r="HC12"/>
      <c r="HD12"/>
      <c r="HE12"/>
      <c r="HF12"/>
      <c r="HG12"/>
      <c r="HH12"/>
      <c r="HI12"/>
      <c r="HJ12"/>
      <c r="HK12"/>
      <c r="HL12"/>
      <c r="HM12"/>
      <c r="HN12"/>
      <c r="HO12"/>
      <c r="HP12"/>
      <c r="HQ12"/>
      <c r="HR12"/>
      <c r="HS12"/>
      <c r="HT12"/>
      <c r="HU12"/>
      <c r="HV12"/>
      <c r="HW12"/>
      <c r="HX12"/>
      <c r="HY12"/>
      <c r="HZ12"/>
      <c r="IA12"/>
      <c r="IB12"/>
      <c r="IC12"/>
      <c r="ID12"/>
      <c r="IE12"/>
      <c r="IF12"/>
      <c r="IG12"/>
      <c r="IH12"/>
      <c r="II12"/>
      <c r="IJ12"/>
      <c r="IK12"/>
      <c r="IL12"/>
      <c r="IM12"/>
      <c r="IN12"/>
      <c r="IO12"/>
      <c r="IP12"/>
      <c r="IQ12"/>
      <c r="IR12"/>
      <c r="IS12"/>
      <c r="IT12"/>
      <c r="IU12"/>
      <c r="IV12"/>
    </row>
    <row r="13" spans="1:256" s="1" customFormat="1" x14ac:dyDescent="0.25">
      <c r="A13" s="109" t="str">
        <f>Données!$H10</f>
        <v>LE HIR Sébastien</v>
      </c>
      <c r="B13" s="350"/>
      <c r="C13" s="350"/>
      <c r="D13" s="349" t="s">
        <v>119</v>
      </c>
      <c r="E13" s="349" t="s">
        <v>119</v>
      </c>
      <c r="F13" s="350"/>
      <c r="G13" s="350" t="s">
        <v>115</v>
      </c>
      <c r="H13" s="350" t="s">
        <v>116</v>
      </c>
      <c r="I13" s="350" t="s">
        <v>10</v>
      </c>
      <c r="J13" s="350" t="s">
        <v>24</v>
      </c>
      <c r="K13" s="349"/>
      <c r="L13" s="349"/>
      <c r="M13" s="350" t="s">
        <v>115</v>
      </c>
      <c r="N13" s="350" t="s">
        <v>24</v>
      </c>
      <c r="O13" s="350"/>
      <c r="P13" s="350"/>
      <c r="Q13" s="350" t="s">
        <v>115</v>
      </c>
      <c r="R13" s="349" t="s">
        <v>18</v>
      </c>
      <c r="S13" s="349" t="s">
        <v>18</v>
      </c>
      <c r="T13" s="350"/>
      <c r="U13" s="350" t="s">
        <v>117</v>
      </c>
      <c r="V13" s="350" t="s">
        <v>115</v>
      </c>
      <c r="W13" s="350" t="s">
        <v>115</v>
      </c>
      <c r="X13" s="350" t="s">
        <v>117</v>
      </c>
      <c r="Y13" s="349"/>
      <c r="Z13" s="349"/>
      <c r="AA13" s="350" t="s">
        <v>24</v>
      </c>
      <c r="AB13" s="350" t="s">
        <v>120</v>
      </c>
      <c r="AC13" s="350" t="s">
        <v>120</v>
      </c>
      <c r="AD13" s="355"/>
      <c r="AE13"/>
      <c r="AF13"/>
      <c r="AG13"/>
      <c r="AH13"/>
      <c r="AI13" s="392"/>
      <c r="AJ13" s="378"/>
      <c r="AK13" s="358"/>
      <c r="AL13" s="379">
        <f ca="1">VLOOKUP($A13,BFevrier!$A$8:$BC$57,35,FALSE)</f>
        <v>0.96875</v>
      </c>
      <c r="AM13" s="380">
        <f ca="1">VLOOKUP($A13,BFevrier!$A$8:$BC$57,36,FALSE)</f>
        <v>2.083333333333337E-2</v>
      </c>
      <c r="AN13" s="381">
        <f ca="1">VLOOKUP($A13,BFevrier!$A$8:$BC$57,37,FALSE)</f>
        <v>0.16666666666666674</v>
      </c>
      <c r="AO13" s="358"/>
      <c r="AP13" s="382">
        <f ca="1">VLOOKUP($A13,BFevrier!$A$8:$BC$57,39,FALSE)</f>
        <v>6.416666666666667</v>
      </c>
      <c r="AQ13" s="383">
        <f ca="1">VLOOKUP($A13,Bilan!$A$8:$BE$57,41,FALSE)</f>
        <v>11.354166666666668</v>
      </c>
      <c r="AR13" s="364"/>
      <c r="AS13"/>
      <c r="AT13" s="223">
        <f>IFERROR(SUM((VLOOKUP(Fevrier!A13,Données!$H$6:$J$53,3,TRUE)/12)*2),"")</f>
        <v>9.9166666666666661</v>
      </c>
      <c r="AU13"/>
      <c r="AV13"/>
      <c r="AW13"/>
      <c r="AX13"/>
      <c r="AY13"/>
      <c r="AZ13"/>
      <c r="BA13"/>
      <c r="BB13"/>
      <c r="BC13"/>
      <c r="BD13"/>
      <c r="BE13"/>
      <c r="BF13"/>
      <c r="BG13"/>
      <c r="BH13"/>
      <c r="BI13"/>
      <c r="BJ13"/>
      <c r="BK13"/>
      <c r="BL13"/>
      <c r="BM13"/>
      <c r="BN13"/>
      <c r="BO13"/>
      <c r="BP13"/>
      <c r="BQ13"/>
      <c r="BR13"/>
      <c r="BS13"/>
      <c r="BT13"/>
      <c r="BU13"/>
      <c r="BV13"/>
      <c r="BW13"/>
      <c r="BX13"/>
      <c r="BY13"/>
      <c r="BZ13"/>
      <c r="CA13"/>
      <c r="CB13"/>
      <c r="CC13"/>
      <c r="CD13"/>
      <c r="CE13"/>
      <c r="CF13"/>
      <c r="CG13"/>
      <c r="CH13"/>
      <c r="CI13"/>
      <c r="CJ13"/>
      <c r="CK13"/>
      <c r="CL13"/>
      <c r="CM13"/>
      <c r="CN13"/>
      <c r="CO13"/>
      <c r="CP13"/>
      <c r="CQ13"/>
      <c r="CR13"/>
      <c r="CS13"/>
      <c r="CT13"/>
      <c r="CU13"/>
      <c r="CV13"/>
      <c r="CW13"/>
      <c r="CX13"/>
      <c r="CY13"/>
      <c r="CZ13"/>
      <c r="DA13"/>
      <c r="DB13"/>
      <c r="DC13"/>
      <c r="DD13"/>
      <c r="DE13"/>
      <c r="DF13"/>
      <c r="DG13"/>
      <c r="DH13"/>
      <c r="DI13"/>
      <c r="DJ13"/>
      <c r="DK13"/>
      <c r="DL13"/>
      <c r="DM13"/>
      <c r="DN13"/>
      <c r="DO13"/>
      <c r="DP13"/>
      <c r="DQ13"/>
      <c r="DR13"/>
      <c r="DS13"/>
      <c r="DT13"/>
      <c r="DU13"/>
      <c r="DV13"/>
      <c r="DW13"/>
      <c r="DX13"/>
      <c r="DY13"/>
      <c r="DZ13"/>
      <c r="EA13"/>
      <c r="EB13"/>
      <c r="EC13"/>
      <c r="ED13"/>
      <c r="EE13"/>
      <c r="EF13"/>
      <c r="EG13"/>
      <c r="EH13"/>
      <c r="EI13"/>
      <c r="EJ13"/>
      <c r="EK13"/>
      <c r="EL13"/>
      <c r="EM13"/>
      <c r="EN13"/>
      <c r="EO13"/>
      <c r="EP13"/>
      <c r="EQ13"/>
      <c r="ER13"/>
      <c r="ES13"/>
      <c r="ET13"/>
      <c r="EU13"/>
      <c r="EV13"/>
      <c r="EW13"/>
      <c r="EX13"/>
      <c r="EY13"/>
      <c r="EZ13"/>
      <c r="FA13"/>
      <c r="FB13"/>
      <c r="FC13"/>
      <c r="FD13"/>
      <c r="FE13"/>
      <c r="FF13"/>
      <c r="FG13"/>
      <c r="FH13"/>
      <c r="FI13"/>
      <c r="FJ13"/>
      <c r="FK13"/>
      <c r="FL13"/>
      <c r="FM13"/>
      <c r="FN13"/>
      <c r="FO13"/>
      <c r="FP13"/>
      <c r="FQ13"/>
      <c r="FR13"/>
      <c r="FS13"/>
      <c r="FT13"/>
      <c r="FU13"/>
      <c r="FV13"/>
      <c r="FW13"/>
      <c r="FX13"/>
      <c r="FY13"/>
      <c r="FZ13"/>
      <c r="GA13"/>
      <c r="GB13"/>
      <c r="GC13"/>
      <c r="GD13"/>
      <c r="GE13"/>
      <c r="GF13"/>
      <c r="GG13"/>
      <c r="GH13"/>
      <c r="GI13"/>
      <c r="GJ13"/>
      <c r="GK13"/>
      <c r="GL13"/>
      <c r="GM13"/>
      <c r="GN13"/>
      <c r="GO13"/>
      <c r="GP13"/>
      <c r="GQ13"/>
      <c r="GR13"/>
      <c r="GS13"/>
      <c r="GT13"/>
      <c r="GU13"/>
      <c r="GV13"/>
      <c r="GW13"/>
      <c r="GX13"/>
      <c r="GY13"/>
      <c r="GZ13"/>
      <c r="HA13"/>
      <c r="HB13"/>
      <c r="HC13"/>
      <c r="HD13"/>
      <c r="HE13"/>
      <c r="HF13"/>
      <c r="HG13"/>
      <c r="HH13"/>
      <c r="HI13"/>
      <c r="HJ13"/>
      <c r="HK13"/>
      <c r="HL13"/>
      <c r="HM13"/>
      <c r="HN13"/>
      <c r="HO13"/>
      <c r="HP13"/>
      <c r="HQ13"/>
      <c r="HR13"/>
      <c r="HS13"/>
      <c r="HT13"/>
      <c r="HU13"/>
      <c r="HV13"/>
      <c r="HW13"/>
      <c r="HX13"/>
      <c r="HY13"/>
      <c r="HZ13"/>
      <c r="IA13"/>
      <c r="IB13"/>
      <c r="IC13"/>
      <c r="ID13"/>
      <c r="IE13"/>
      <c r="IF13"/>
      <c r="IG13"/>
      <c r="IH13"/>
      <c r="II13"/>
      <c r="IJ13"/>
      <c r="IK13"/>
      <c r="IL13"/>
      <c r="IM13"/>
      <c r="IN13"/>
      <c r="IO13"/>
      <c r="IP13"/>
      <c r="IQ13"/>
      <c r="IR13"/>
      <c r="IS13"/>
      <c r="IT13"/>
      <c r="IU13"/>
      <c r="IV13"/>
    </row>
    <row r="14" spans="1:256" s="1" customFormat="1" x14ac:dyDescent="0.25">
      <c r="A14" s="109" t="str">
        <f>Données!$H11</f>
        <v>BUISSON Vincent</v>
      </c>
      <c r="B14" s="350" t="s">
        <v>24</v>
      </c>
      <c r="C14" s="350" t="s">
        <v>115</v>
      </c>
      <c r="D14" s="349"/>
      <c r="E14" s="349"/>
      <c r="F14" s="350" t="s">
        <v>10</v>
      </c>
      <c r="G14" s="350" t="s">
        <v>10</v>
      </c>
      <c r="H14" s="350" t="s">
        <v>10</v>
      </c>
      <c r="I14" s="350" t="s">
        <v>10</v>
      </c>
      <c r="J14" s="350" t="s">
        <v>10</v>
      </c>
      <c r="K14" s="349"/>
      <c r="L14" s="349"/>
      <c r="M14" s="350" t="s">
        <v>115</v>
      </c>
      <c r="N14" s="350" t="s">
        <v>116</v>
      </c>
      <c r="O14" s="350" t="s">
        <v>24</v>
      </c>
      <c r="P14" s="350" t="s">
        <v>24</v>
      </c>
      <c r="Q14" s="350" t="s">
        <v>24</v>
      </c>
      <c r="R14" s="349"/>
      <c r="S14" s="349"/>
      <c r="T14" s="350" t="s">
        <v>115</v>
      </c>
      <c r="U14" s="350" t="s">
        <v>122</v>
      </c>
      <c r="V14" s="350" t="s">
        <v>117</v>
      </c>
      <c r="W14" s="350"/>
      <c r="X14" s="350"/>
      <c r="Y14" s="349" t="s">
        <v>119</v>
      </c>
      <c r="Z14" s="349" t="s">
        <v>119</v>
      </c>
      <c r="AA14" s="350"/>
      <c r="AB14" s="350" t="s">
        <v>120</v>
      </c>
      <c r="AC14" s="350" t="s">
        <v>120</v>
      </c>
      <c r="AD14" s="355"/>
      <c r="AE14"/>
      <c r="AF14"/>
      <c r="AG14"/>
      <c r="AH14"/>
      <c r="AI14" s="392"/>
      <c r="AJ14" s="378"/>
      <c r="AK14" s="358"/>
      <c r="AL14" s="379">
        <f ca="1">VLOOKUP($A14,BFevrier!$A$8:$BC$57,35,FALSE)</f>
        <v>0.45833333333333331</v>
      </c>
      <c r="AM14" s="380">
        <f ca="1">VLOOKUP($A14,BFevrier!$A$8:$BC$57,36,FALSE)</f>
        <v>2.083333333333337E-2</v>
      </c>
      <c r="AN14" s="381">
        <f ca="1">VLOOKUP($A14,BFevrier!$A$8:$BC$57,37,FALSE)</f>
        <v>0.20833333333333348</v>
      </c>
      <c r="AO14" s="358"/>
      <c r="AP14" s="382">
        <f ca="1">VLOOKUP($A14,BFevrier!$A$8:$BC$57,39,FALSE)</f>
        <v>5.25</v>
      </c>
      <c r="AQ14" s="383">
        <f ca="1">VLOOKUP($A14,Bilan!$A$8:$BE$57,41,FALSE)</f>
        <v>10.875</v>
      </c>
      <c r="AR14" s="364"/>
      <c r="AS14"/>
      <c r="AT14" s="223" t="str">
        <f>IFERROR(SUM((VLOOKUP(Fevrier!A14,Données!$H$6:$J$53,3,TRUE)/12)*2),"")</f>
        <v/>
      </c>
      <c r="AU14"/>
      <c r="AV14"/>
      <c r="AW14"/>
      <c r="AX14"/>
      <c r="AY14"/>
      <c r="AZ14"/>
      <c r="BA14"/>
      <c r="BB14"/>
      <c r="BC14"/>
      <c r="BD14"/>
      <c r="BE14"/>
      <c r="BF14"/>
      <c r="BG14"/>
      <c r="BH14"/>
      <c r="BI14"/>
      <c r="BJ14"/>
      <c r="BK14"/>
      <c r="BL14"/>
      <c r="BM14"/>
      <c r="BN14"/>
      <c r="BO14"/>
      <c r="BP14"/>
      <c r="BQ14"/>
      <c r="BR14"/>
      <c r="BS14"/>
      <c r="BT14"/>
      <c r="BU14"/>
      <c r="BV14"/>
      <c r="BW14"/>
      <c r="BX14"/>
      <c r="BY14"/>
      <c r="BZ14"/>
      <c r="CA14"/>
      <c r="CB14"/>
      <c r="CC14"/>
      <c r="CD14"/>
      <c r="CE14"/>
      <c r="CF14"/>
      <c r="CG14"/>
      <c r="CH14"/>
      <c r="CI14"/>
      <c r="CJ14"/>
      <c r="CK14"/>
      <c r="CL14"/>
      <c r="CM14"/>
      <c r="CN14"/>
      <c r="CO14"/>
      <c r="CP14"/>
      <c r="CQ14"/>
      <c r="CR14"/>
      <c r="CS14"/>
      <c r="CT14"/>
      <c r="CU14"/>
      <c r="CV14"/>
      <c r="CW14"/>
      <c r="CX14"/>
      <c r="CY14"/>
      <c r="CZ14"/>
      <c r="DA14"/>
      <c r="DB14"/>
      <c r="DC14"/>
      <c r="DD14"/>
      <c r="DE14"/>
      <c r="DF14"/>
      <c r="DG14"/>
      <c r="DH14"/>
      <c r="DI14"/>
      <c r="DJ14"/>
      <c r="DK14"/>
      <c r="DL14"/>
      <c r="DM14"/>
      <c r="DN14"/>
      <c r="DO14"/>
      <c r="DP14"/>
      <c r="DQ14"/>
      <c r="DR14"/>
      <c r="DS14"/>
      <c r="DT14"/>
      <c r="DU14"/>
      <c r="DV14"/>
      <c r="DW14"/>
      <c r="DX14"/>
      <c r="DY14"/>
      <c r="DZ14"/>
      <c r="EA14"/>
      <c r="EB14"/>
      <c r="EC14"/>
      <c r="ED14"/>
      <c r="EE14"/>
      <c r="EF14"/>
      <c r="EG14"/>
      <c r="EH14"/>
      <c r="EI14"/>
      <c r="EJ14"/>
      <c r="EK14"/>
      <c r="EL14"/>
      <c r="EM14"/>
      <c r="EN14"/>
      <c r="EO14"/>
      <c r="EP14"/>
      <c r="EQ14"/>
      <c r="ER14"/>
      <c r="ES14"/>
      <c r="ET14"/>
      <c r="EU14"/>
      <c r="EV14"/>
      <c r="EW14"/>
      <c r="EX14"/>
      <c r="EY14"/>
      <c r="EZ14"/>
      <c r="FA14"/>
      <c r="FB14"/>
      <c r="FC14"/>
      <c r="FD14"/>
      <c r="FE14"/>
      <c r="FF14"/>
      <c r="FG14"/>
      <c r="FH14"/>
      <c r="FI14"/>
      <c r="FJ14"/>
      <c r="FK14"/>
      <c r="FL14"/>
      <c r="FM14"/>
      <c r="FN14"/>
      <c r="FO14"/>
      <c r="FP14"/>
      <c r="FQ14"/>
      <c r="FR14"/>
      <c r="FS14"/>
      <c r="FT14"/>
      <c r="FU14"/>
      <c r="FV14"/>
      <c r="FW14"/>
      <c r="FX14"/>
      <c r="FY14"/>
      <c r="FZ14"/>
      <c r="GA14"/>
      <c r="GB14"/>
      <c r="GC14"/>
      <c r="GD14"/>
      <c r="GE14"/>
      <c r="GF14"/>
      <c r="GG14"/>
      <c r="GH14"/>
      <c r="GI14"/>
      <c r="GJ14"/>
      <c r="GK14"/>
      <c r="GL14"/>
      <c r="GM14"/>
      <c r="GN14"/>
      <c r="GO14"/>
      <c r="GP14"/>
      <c r="GQ14"/>
      <c r="GR14"/>
      <c r="GS14"/>
      <c r="GT14"/>
      <c r="GU14"/>
      <c r="GV14"/>
      <c r="GW14"/>
      <c r="GX14"/>
      <c r="GY14"/>
      <c r="GZ14"/>
      <c r="HA14"/>
      <c r="HB14"/>
      <c r="HC14"/>
      <c r="HD14"/>
      <c r="HE14"/>
      <c r="HF14"/>
      <c r="HG14"/>
      <c r="HH14"/>
      <c r="HI14"/>
      <c r="HJ14"/>
      <c r="HK14"/>
      <c r="HL14"/>
      <c r="HM14"/>
      <c r="HN14"/>
      <c r="HO14"/>
      <c r="HP14"/>
      <c r="HQ14"/>
      <c r="HR14"/>
      <c r="HS14"/>
      <c r="HT14"/>
      <c r="HU14"/>
      <c r="HV14"/>
      <c r="HW14"/>
      <c r="HX14"/>
      <c r="HY14"/>
      <c r="HZ14"/>
      <c r="IA14"/>
      <c r="IB14"/>
      <c r="IC14"/>
      <c r="ID14"/>
      <c r="IE14"/>
      <c r="IF14"/>
      <c r="IG14"/>
      <c r="IH14"/>
      <c r="II14"/>
      <c r="IJ14"/>
      <c r="IK14"/>
      <c r="IL14"/>
      <c r="IM14"/>
      <c r="IN14"/>
      <c r="IO14"/>
      <c r="IP14"/>
      <c r="IQ14"/>
      <c r="IR14"/>
      <c r="IS14"/>
      <c r="IT14"/>
      <c r="IU14"/>
      <c r="IV14"/>
    </row>
    <row r="15" spans="1:256" s="1" customFormat="1" ht="15" customHeight="1" x14ac:dyDescent="0.25">
      <c r="A15" s="109" t="str">
        <f>Données!$H12</f>
        <v>NDIAYE Fatou</v>
      </c>
      <c r="B15" s="350" t="s">
        <v>115</v>
      </c>
      <c r="C15" s="350"/>
      <c r="D15" s="349"/>
      <c r="E15" s="349"/>
      <c r="F15" s="350" t="s">
        <v>11</v>
      </c>
      <c r="G15" s="350" t="s">
        <v>11</v>
      </c>
      <c r="H15" s="350" t="s">
        <v>11</v>
      </c>
      <c r="I15" s="350" t="s">
        <v>116</v>
      </c>
      <c r="J15" s="350" t="s">
        <v>116</v>
      </c>
      <c r="K15" s="349"/>
      <c r="L15" s="349"/>
      <c r="M15" s="350" t="s">
        <v>116</v>
      </c>
      <c r="N15" s="350" t="s">
        <v>24</v>
      </c>
      <c r="O15" s="350" t="s">
        <v>116</v>
      </c>
      <c r="P15" s="350" t="s">
        <v>115</v>
      </c>
      <c r="Q15" s="350" t="s">
        <v>10</v>
      </c>
      <c r="R15" s="349"/>
      <c r="S15" s="349"/>
      <c r="T15" s="350" t="s">
        <v>10</v>
      </c>
      <c r="U15" s="350" t="s">
        <v>10</v>
      </c>
      <c r="V15" s="350" t="s">
        <v>10</v>
      </c>
      <c r="W15" s="350" t="s">
        <v>10</v>
      </c>
      <c r="X15" s="350" t="s">
        <v>10</v>
      </c>
      <c r="Y15" s="349"/>
      <c r="Z15" s="349"/>
      <c r="AA15" s="350" t="s">
        <v>24</v>
      </c>
      <c r="AB15" s="350" t="s">
        <v>120</v>
      </c>
      <c r="AC15" s="350" t="s">
        <v>120</v>
      </c>
      <c r="AD15" s="355"/>
      <c r="AE15"/>
      <c r="AF15"/>
      <c r="AG15"/>
      <c r="AH15"/>
      <c r="AI15" s="392"/>
      <c r="AJ15" s="378"/>
      <c r="AK15" s="358"/>
      <c r="AL15" s="379">
        <f ca="1">VLOOKUP($A15,BFevrier!$A$8:$BC$57,35,FALSE)</f>
        <v>0</v>
      </c>
      <c r="AM15" s="380">
        <f ca="1">VLOOKUP($A15,BFevrier!$A$8:$BC$57,36,FALSE)</f>
        <v>0</v>
      </c>
      <c r="AN15" s="381">
        <f ca="1">VLOOKUP($A15,BFevrier!$A$8:$BC$57,37,FALSE)</f>
        <v>0.125</v>
      </c>
      <c r="AO15" s="358"/>
      <c r="AP15" s="382">
        <f ca="1">VLOOKUP($A15,BFevrier!$A$8:$BC$57,39,FALSE)</f>
        <v>4.375</v>
      </c>
      <c r="AQ15" s="383">
        <f ca="1">VLOOKUP($A15,Bilan!$A$8:$BE$57,41,FALSE)</f>
        <v>9.8541666666666661</v>
      </c>
      <c r="AR15" s="364"/>
      <c r="AS15"/>
      <c r="AT15" s="223">
        <f>IFERROR(SUM((VLOOKUP(Fevrier!A15,Données!$H$6:$J$53,3,TRUE)/12)*2),"")</f>
        <v>0</v>
      </c>
      <c r="AU15"/>
      <c r="AV15"/>
      <c r="AW15"/>
      <c r="AX15"/>
      <c r="AY15"/>
      <c r="AZ15"/>
      <c r="BA15"/>
      <c r="BB15"/>
      <c r="BC15"/>
      <c r="BD15"/>
      <c r="BE15"/>
      <c r="BF15"/>
      <c r="BG15"/>
      <c r="BH15"/>
      <c r="BI15"/>
      <c r="BJ15"/>
      <c r="BK15"/>
      <c r="BL15"/>
      <c r="BM15"/>
      <c r="BN15"/>
      <c r="BO15"/>
      <c r="BP15"/>
      <c r="BQ15"/>
      <c r="BR15"/>
      <c r="BS15"/>
      <c r="BT15"/>
      <c r="BU15"/>
      <c r="BV15"/>
      <c r="BW15"/>
      <c r="BX15"/>
      <c r="BY15"/>
      <c r="BZ15"/>
      <c r="CA15"/>
      <c r="CB15"/>
      <c r="CC15"/>
      <c r="CD15"/>
      <c r="CE15"/>
      <c r="CF15"/>
      <c r="CG15"/>
      <c r="CH15"/>
      <c r="CI15"/>
      <c r="CJ15"/>
      <c r="CK15"/>
      <c r="CL15"/>
      <c r="CM15"/>
      <c r="CN15"/>
      <c r="CO15"/>
      <c r="CP15"/>
      <c r="CQ15"/>
      <c r="CR15"/>
      <c r="CS15"/>
      <c r="CT15"/>
      <c r="CU15"/>
      <c r="CV15"/>
      <c r="CW15"/>
      <c r="CX15"/>
      <c r="CY15"/>
      <c r="CZ15"/>
      <c r="DA15"/>
      <c r="DB15"/>
      <c r="DC15"/>
      <c r="DD15"/>
      <c r="DE15"/>
      <c r="DF15"/>
      <c r="DG15"/>
      <c r="DH15"/>
      <c r="DI15"/>
      <c r="DJ15"/>
      <c r="DK15"/>
      <c r="DL15"/>
      <c r="DM15"/>
      <c r="DN15"/>
      <c r="DO15"/>
      <c r="DP15"/>
      <c r="DQ15"/>
      <c r="DR15"/>
      <c r="DS15"/>
      <c r="DT15"/>
      <c r="DU15"/>
      <c r="DV15"/>
      <c r="DW15"/>
      <c r="DX15"/>
      <c r="DY15"/>
      <c r="DZ15"/>
      <c r="EA15"/>
      <c r="EB15"/>
      <c r="EC15"/>
      <c r="ED15"/>
      <c r="EE15"/>
      <c r="EF15"/>
      <c r="EG15"/>
      <c r="EH15"/>
      <c r="EI15"/>
      <c r="EJ15"/>
      <c r="EK15"/>
      <c r="EL15"/>
      <c r="EM15"/>
      <c r="EN15"/>
      <c r="EO15"/>
      <c r="EP15"/>
      <c r="EQ15"/>
      <c r="ER15"/>
      <c r="ES15"/>
      <c r="ET15"/>
      <c r="EU15"/>
      <c r="EV15"/>
      <c r="EW15"/>
      <c r="EX15"/>
      <c r="EY15"/>
      <c r="EZ15"/>
      <c r="FA15"/>
      <c r="FB15"/>
      <c r="FC15"/>
      <c r="FD15"/>
      <c r="FE15"/>
      <c r="FF15"/>
      <c r="FG15"/>
      <c r="FH15"/>
      <c r="FI15"/>
      <c r="FJ15"/>
      <c r="FK15"/>
      <c r="FL15"/>
      <c r="FM15"/>
      <c r="FN15"/>
      <c r="FO15"/>
      <c r="FP15"/>
      <c r="FQ15"/>
      <c r="FR15"/>
      <c r="FS15"/>
      <c r="FT15"/>
      <c r="FU15"/>
      <c r="FV15"/>
      <c r="FW15"/>
      <c r="FX15"/>
      <c r="FY15"/>
      <c r="FZ15"/>
      <c r="GA15"/>
      <c r="GB15"/>
      <c r="GC15"/>
      <c r="GD15"/>
      <c r="GE15"/>
      <c r="GF15"/>
      <c r="GG15"/>
      <c r="GH15"/>
      <c r="GI15"/>
      <c r="GJ15"/>
      <c r="GK15"/>
      <c r="GL15"/>
      <c r="GM15"/>
      <c r="GN15"/>
      <c r="GO15"/>
      <c r="GP15"/>
      <c r="GQ15"/>
      <c r="GR15"/>
      <c r="GS15"/>
      <c r="GT15"/>
      <c r="GU15"/>
      <c r="GV15"/>
      <c r="GW15"/>
      <c r="GX15"/>
      <c r="GY15"/>
      <c r="GZ15"/>
      <c r="HA15"/>
      <c r="HB15"/>
      <c r="HC15"/>
      <c r="HD15"/>
      <c r="HE15"/>
      <c r="HF15"/>
      <c r="HG15"/>
      <c r="HH15"/>
      <c r="HI15"/>
      <c r="HJ15"/>
      <c r="HK15"/>
      <c r="HL15"/>
      <c r="HM15"/>
      <c r="HN15"/>
      <c r="HO15"/>
      <c r="HP15"/>
      <c r="HQ15"/>
      <c r="HR15"/>
      <c r="HS15"/>
      <c r="HT15"/>
      <c r="HU15"/>
      <c r="HV15"/>
      <c r="HW15"/>
      <c r="HX15"/>
      <c r="HY15"/>
      <c r="HZ15"/>
      <c r="IA15"/>
      <c r="IB15"/>
      <c r="IC15"/>
      <c r="ID15"/>
      <c r="IE15"/>
      <c r="IF15"/>
      <c r="IG15"/>
      <c r="IH15"/>
      <c r="II15"/>
      <c r="IJ15"/>
      <c r="IK15"/>
      <c r="IL15"/>
      <c r="IM15"/>
      <c r="IN15"/>
      <c r="IO15"/>
      <c r="IP15"/>
      <c r="IQ15"/>
      <c r="IR15"/>
      <c r="IS15"/>
      <c r="IT15"/>
      <c r="IU15"/>
      <c r="IV15"/>
    </row>
    <row r="16" spans="1:256" s="1" customFormat="1" ht="15" customHeight="1" x14ac:dyDescent="0.25">
      <c r="A16" s="109" t="str">
        <f>Données!$H13</f>
        <v>VARELA TAVARES Eunice</v>
      </c>
      <c r="B16" s="350" t="s">
        <v>17</v>
      </c>
      <c r="C16" s="350" t="s">
        <v>17</v>
      </c>
      <c r="D16" s="349"/>
      <c r="E16" s="349"/>
      <c r="F16" s="350" t="s">
        <v>117</v>
      </c>
      <c r="G16" s="350"/>
      <c r="H16" s="350"/>
      <c r="I16" s="350" t="s">
        <v>17</v>
      </c>
      <c r="J16" s="350" t="s">
        <v>17</v>
      </c>
      <c r="K16" s="349" t="s">
        <v>18</v>
      </c>
      <c r="L16" s="349" t="s">
        <v>18</v>
      </c>
      <c r="M16" s="350"/>
      <c r="N16" s="350"/>
      <c r="O16" s="350"/>
      <c r="P16" s="350" t="s">
        <v>17</v>
      </c>
      <c r="Q16" s="350" t="s">
        <v>17</v>
      </c>
      <c r="R16" s="349"/>
      <c r="S16" s="349"/>
      <c r="T16" s="350" t="s">
        <v>24</v>
      </c>
      <c r="U16" s="350" t="s">
        <v>115</v>
      </c>
      <c r="V16" s="350"/>
      <c r="W16" s="350" t="s">
        <v>115</v>
      </c>
      <c r="X16" s="350" t="s">
        <v>115</v>
      </c>
      <c r="Y16" s="349"/>
      <c r="Z16" s="349"/>
      <c r="AA16" s="350" t="s">
        <v>10</v>
      </c>
      <c r="AB16" s="350" t="s">
        <v>10</v>
      </c>
      <c r="AC16" s="350" t="s">
        <v>10</v>
      </c>
      <c r="AD16" s="355"/>
      <c r="AE16"/>
      <c r="AF16"/>
      <c r="AG16"/>
      <c r="AH16"/>
      <c r="AI16" s="392"/>
      <c r="AJ16" s="378"/>
      <c r="AK16" s="358"/>
      <c r="AL16" s="379">
        <f ca="1">VLOOKUP($A16,BFevrier!$A$8:$BC$57,35,FALSE)</f>
        <v>0.51041666666666674</v>
      </c>
      <c r="AM16" s="380">
        <f ca="1">VLOOKUP($A16,BFevrier!$A$8:$BC$57,36,FALSE)</f>
        <v>0</v>
      </c>
      <c r="AN16" s="381">
        <f ca="1">VLOOKUP($A16,BFevrier!$A$8:$BC$57,37,FALSE)</f>
        <v>1.7708333333333335</v>
      </c>
      <c r="AO16" s="358"/>
      <c r="AP16" s="382">
        <f ca="1">VLOOKUP($A16,BFevrier!$A$8:$BC$57,39,FALSE)</f>
        <v>4.333333333333333</v>
      </c>
      <c r="AQ16" s="383">
        <f ca="1">VLOOKUP($A16,Bilan!$A$8:$BE$57,41,FALSE)</f>
        <v>10.770833333333334</v>
      </c>
      <c r="AR16" s="364"/>
      <c r="AS16"/>
      <c r="AT16" s="223">
        <f>IFERROR(SUM((VLOOKUP(Fevrier!A16,Données!$H$6:$J$53,3,TRUE)/12)*2),"")</f>
        <v>10.5</v>
      </c>
      <c r="AU16"/>
      <c r="AV16"/>
      <c r="AW16"/>
      <c r="AX16"/>
      <c r="AY16"/>
      <c r="AZ16"/>
      <c r="BA16"/>
      <c r="BB16"/>
      <c r="BC16"/>
      <c r="BD16"/>
      <c r="BE16"/>
      <c r="BF16"/>
      <c r="BG16"/>
      <c r="BH16"/>
      <c r="BI16"/>
      <c r="BJ16"/>
      <c r="BK16"/>
      <c r="BL16"/>
      <c r="BM16"/>
      <c r="BN16"/>
      <c r="BO16"/>
      <c r="BP16"/>
      <c r="BQ16"/>
      <c r="BR16"/>
      <c r="BS16"/>
      <c r="BT16"/>
      <c r="BU16"/>
      <c r="BV16"/>
      <c r="BW16"/>
      <c r="BX16"/>
      <c r="BY16"/>
      <c r="BZ16"/>
      <c r="CA16"/>
      <c r="CB16"/>
      <c r="CC16"/>
      <c r="CD16"/>
      <c r="CE16"/>
      <c r="CF16"/>
      <c r="CG16"/>
      <c r="CH16"/>
      <c r="CI16"/>
      <c r="CJ16"/>
      <c r="CK16"/>
      <c r="CL16"/>
      <c r="CM16"/>
      <c r="CN16"/>
      <c r="CO16"/>
      <c r="CP16"/>
      <c r="CQ16"/>
      <c r="CR16"/>
      <c r="CS16"/>
      <c r="CT16"/>
      <c r="CU16"/>
      <c r="CV16"/>
      <c r="CW16"/>
      <c r="CX16"/>
      <c r="CY16"/>
      <c r="CZ16"/>
      <c r="DA16"/>
      <c r="DB16"/>
      <c r="DC16"/>
      <c r="DD16"/>
      <c r="DE16"/>
      <c r="DF16"/>
      <c r="DG16"/>
      <c r="DH16"/>
      <c r="DI16"/>
      <c r="DJ16"/>
      <c r="DK16"/>
      <c r="DL16"/>
      <c r="DM16"/>
      <c r="DN16"/>
      <c r="DO16"/>
      <c r="DP16"/>
      <c r="DQ16"/>
      <c r="DR16"/>
      <c r="DS16"/>
      <c r="DT16"/>
      <c r="DU16"/>
      <c r="DV16"/>
      <c r="DW16"/>
      <c r="DX16"/>
      <c r="DY16"/>
      <c r="DZ16"/>
      <c r="EA16"/>
      <c r="EB16"/>
      <c r="EC16"/>
      <c r="ED16"/>
      <c r="EE16"/>
      <c r="EF16"/>
      <c r="EG16"/>
      <c r="EH16"/>
      <c r="EI16"/>
      <c r="EJ16"/>
      <c r="EK16"/>
      <c r="EL16"/>
      <c r="EM16"/>
      <c r="EN16"/>
      <c r="EO16"/>
      <c r="EP16"/>
      <c r="EQ16"/>
      <c r="ER16"/>
      <c r="ES16"/>
      <c r="ET16"/>
      <c r="EU16"/>
      <c r="EV16"/>
      <c r="EW16"/>
      <c r="EX16"/>
      <c r="EY16"/>
      <c r="EZ16"/>
      <c r="FA16"/>
      <c r="FB16"/>
      <c r="FC16"/>
      <c r="FD16"/>
      <c r="FE16"/>
      <c r="FF16"/>
      <c r="FG16"/>
      <c r="FH16"/>
      <c r="FI16"/>
      <c r="FJ16"/>
      <c r="FK16"/>
      <c r="FL16"/>
      <c r="FM16"/>
      <c r="FN16"/>
      <c r="FO16"/>
      <c r="FP16"/>
      <c r="FQ16"/>
      <c r="FR16"/>
      <c r="FS16"/>
      <c r="FT16"/>
      <c r="FU16"/>
      <c r="FV16"/>
      <c r="FW16"/>
      <c r="FX16"/>
      <c r="FY16"/>
      <c r="FZ16"/>
      <c r="GA16"/>
      <c r="GB16"/>
      <c r="GC16"/>
      <c r="GD16"/>
      <c r="GE16"/>
      <c r="GF16"/>
      <c r="GG16"/>
      <c r="GH16"/>
      <c r="GI16"/>
      <c r="GJ16"/>
      <c r="GK16"/>
      <c r="GL16"/>
      <c r="GM16"/>
      <c r="GN16"/>
      <c r="GO16"/>
      <c r="GP16"/>
      <c r="GQ16"/>
      <c r="GR16"/>
      <c r="GS16"/>
      <c r="GT16"/>
      <c r="GU16"/>
      <c r="GV16"/>
      <c r="GW16"/>
      <c r="GX16"/>
      <c r="GY16"/>
      <c r="GZ16"/>
      <c r="HA16"/>
      <c r="HB16"/>
      <c r="HC16"/>
      <c r="HD16"/>
      <c r="HE16"/>
      <c r="HF16"/>
      <c r="HG16"/>
      <c r="HH16"/>
      <c r="HI16"/>
      <c r="HJ16"/>
      <c r="HK16"/>
      <c r="HL16"/>
      <c r="HM16"/>
      <c r="HN16"/>
      <c r="HO16"/>
      <c r="HP16"/>
      <c r="HQ16"/>
      <c r="HR16"/>
      <c r="HS16"/>
      <c r="HT16"/>
      <c r="HU16"/>
      <c r="HV16"/>
      <c r="HW16"/>
      <c r="HX16"/>
      <c r="HY16"/>
      <c r="HZ16"/>
      <c r="IA16"/>
      <c r="IB16"/>
      <c r="IC16"/>
      <c r="ID16"/>
      <c r="IE16"/>
      <c r="IF16"/>
      <c r="IG16"/>
      <c r="IH16"/>
      <c r="II16"/>
      <c r="IJ16"/>
      <c r="IK16"/>
      <c r="IL16"/>
      <c r="IM16"/>
      <c r="IN16"/>
      <c r="IO16"/>
      <c r="IP16"/>
      <c r="IQ16"/>
      <c r="IR16"/>
      <c r="IS16"/>
      <c r="IT16"/>
      <c r="IU16"/>
      <c r="IV16"/>
    </row>
    <row r="17" spans="1:256" s="1" customFormat="1" ht="15" customHeight="1" thickBot="1" x14ac:dyDescent="0.3">
      <c r="A17" s="109" t="str">
        <f>Données!$H14</f>
        <v>LAVILLE Caroline</v>
      </c>
      <c r="B17" s="350" t="s">
        <v>17</v>
      </c>
      <c r="C17" s="350" t="s">
        <v>17</v>
      </c>
      <c r="D17" s="349"/>
      <c r="E17" s="349"/>
      <c r="F17" s="350" t="s">
        <v>116</v>
      </c>
      <c r="G17" s="350" t="s">
        <v>115</v>
      </c>
      <c r="H17" s="350" t="s">
        <v>116</v>
      </c>
      <c r="I17" s="350" t="s">
        <v>17</v>
      </c>
      <c r="J17" s="350" t="s">
        <v>17</v>
      </c>
      <c r="K17" s="349"/>
      <c r="L17" s="349"/>
      <c r="M17" s="350"/>
      <c r="N17" s="350"/>
      <c r="O17" s="350"/>
      <c r="P17" s="350"/>
      <c r="Q17" s="350"/>
      <c r="R17" s="349"/>
      <c r="S17" s="349"/>
      <c r="T17" s="350"/>
      <c r="U17" s="350"/>
      <c r="V17" s="350"/>
      <c r="W17" s="350"/>
      <c r="X17" s="350"/>
      <c r="Y17" s="349"/>
      <c r="Z17" s="349"/>
      <c r="AA17" s="350"/>
      <c r="AB17" s="350"/>
      <c r="AC17" s="350"/>
      <c r="AD17" s="355"/>
      <c r="AE17"/>
      <c r="AF17"/>
      <c r="AG17"/>
      <c r="AH17"/>
      <c r="AI17" s="392"/>
      <c r="AJ17" s="378"/>
      <c r="AK17" s="358"/>
      <c r="AL17" s="379">
        <f ca="1">VLOOKUP($A17,BFevrier!$A$8:$BC$57,35,FALSE)</f>
        <v>0</v>
      </c>
      <c r="AM17" s="380">
        <f ca="1">VLOOKUP($A17,BFevrier!$A$8:$BC$57,36,FALSE)</f>
        <v>0</v>
      </c>
      <c r="AN17" s="381">
        <f ca="1">VLOOKUP($A17,BFevrier!$A$8:$BC$57,37,FALSE)</f>
        <v>1.1666666666666667</v>
      </c>
      <c r="AO17" s="358"/>
      <c r="AP17" s="382">
        <f ca="1">VLOOKUP($A17,BFevrier!$A$8:$BC$57,39,FALSE)</f>
        <v>2.1041666666666665</v>
      </c>
      <c r="AQ17" s="383">
        <f ca="1">VLOOKUP($A17,Bilan!$A$8:$BE$57,41,FALSE)</f>
        <v>8.3125</v>
      </c>
      <c r="AR17" s="364"/>
      <c r="AS17"/>
      <c r="AT17" s="223">
        <f>IFERROR(SUM((VLOOKUP(Fevrier!A17,Données!$H$6:$J$53,3,TRUE)/12)*2),"")</f>
        <v>9.9166666666666661</v>
      </c>
      <c r="AU17"/>
      <c r="AV17"/>
      <c r="AW17"/>
      <c r="AX17"/>
      <c r="AY17"/>
      <c r="AZ17"/>
      <c r="BA17"/>
      <c r="BB17"/>
      <c r="BC17"/>
      <c r="BD17"/>
      <c r="BE17"/>
      <c r="BF17"/>
      <c r="BG17"/>
      <c r="BH17"/>
      <c r="BI17"/>
      <c r="BJ17"/>
      <c r="BK17"/>
      <c r="BL17"/>
      <c r="BM17"/>
      <c r="BN17"/>
      <c r="BO17"/>
      <c r="BP17"/>
      <c r="BQ17"/>
      <c r="BR17"/>
      <c r="BS17"/>
      <c r="BT17"/>
      <c r="BU17"/>
      <c r="BV17"/>
      <c r="BW17"/>
      <c r="BX17"/>
      <c r="BY17"/>
      <c r="BZ17"/>
      <c r="CA17"/>
      <c r="CB17"/>
      <c r="CC17"/>
      <c r="CD17"/>
      <c r="CE17"/>
      <c r="CF17"/>
      <c r="CG17"/>
      <c r="CH17"/>
      <c r="CI17"/>
      <c r="CJ17"/>
      <c r="CK17"/>
      <c r="CL17"/>
      <c r="CM17"/>
      <c r="CN17"/>
      <c r="CO17"/>
      <c r="CP17"/>
      <c r="CQ17"/>
      <c r="CR17"/>
      <c r="CS17"/>
      <c r="CT17"/>
      <c r="CU17"/>
      <c r="CV17"/>
      <c r="CW17"/>
      <c r="CX17"/>
      <c r="CY17"/>
      <c r="CZ17"/>
      <c r="DA17"/>
      <c r="DB17"/>
      <c r="DC17"/>
      <c r="DD17"/>
      <c r="DE17"/>
      <c r="DF17"/>
      <c r="DG17"/>
      <c r="DH17"/>
      <c r="DI17"/>
      <c r="DJ17"/>
      <c r="DK17"/>
      <c r="DL17"/>
      <c r="DM17"/>
      <c r="DN17"/>
      <c r="DO17"/>
      <c r="DP17"/>
      <c r="DQ17"/>
      <c r="DR17"/>
      <c r="DS17"/>
      <c r="DT17"/>
      <c r="DU17"/>
      <c r="DV17"/>
      <c r="DW17"/>
      <c r="DX17"/>
      <c r="DY17"/>
      <c r="DZ17"/>
      <c r="EA17"/>
      <c r="EB17"/>
      <c r="EC17"/>
      <c r="ED17"/>
      <c r="EE17"/>
      <c r="EF17"/>
      <c r="EG17"/>
      <c r="EH17"/>
      <c r="EI17"/>
      <c r="EJ17"/>
      <c r="EK17"/>
      <c r="EL17"/>
      <c r="EM17"/>
      <c r="EN17"/>
      <c r="EO17"/>
      <c r="EP17"/>
      <c r="EQ17"/>
      <c r="ER17"/>
      <c r="ES17"/>
      <c r="ET17"/>
      <c r="EU17"/>
      <c r="EV17"/>
      <c r="EW17"/>
      <c r="EX17"/>
      <c r="EY17"/>
      <c r="EZ17"/>
      <c r="FA17"/>
      <c r="FB17"/>
      <c r="FC17"/>
      <c r="FD17"/>
      <c r="FE17"/>
      <c r="FF17"/>
      <c r="FG17"/>
      <c r="FH17"/>
      <c r="FI17"/>
      <c r="FJ17"/>
      <c r="FK17"/>
      <c r="FL17"/>
      <c r="FM17"/>
      <c r="FN17"/>
      <c r="FO17"/>
      <c r="FP17"/>
      <c r="FQ17"/>
      <c r="FR17"/>
      <c r="FS17"/>
      <c r="FT17"/>
      <c r="FU17"/>
      <c r="FV17"/>
      <c r="FW17"/>
      <c r="FX17"/>
      <c r="FY17"/>
      <c r="FZ17"/>
      <c r="GA17"/>
      <c r="GB17"/>
      <c r="GC17"/>
      <c r="GD17"/>
      <c r="GE17"/>
      <c r="GF17"/>
      <c r="GG17"/>
      <c r="GH17"/>
      <c r="GI17"/>
      <c r="GJ17"/>
      <c r="GK17"/>
      <c r="GL17"/>
      <c r="GM17"/>
      <c r="GN17"/>
      <c r="GO17"/>
      <c r="GP17"/>
      <c r="GQ17"/>
      <c r="GR17"/>
      <c r="GS17"/>
      <c r="GT17"/>
      <c r="GU17"/>
      <c r="GV17"/>
      <c r="GW17"/>
      <c r="GX17"/>
      <c r="GY17"/>
      <c r="GZ17"/>
      <c r="HA17"/>
      <c r="HB17"/>
      <c r="HC17"/>
      <c r="HD17"/>
      <c r="HE17"/>
      <c r="HF17"/>
      <c r="HG17"/>
      <c r="HH17"/>
      <c r="HI17"/>
      <c r="HJ17"/>
      <c r="HK17"/>
      <c r="HL17"/>
      <c r="HM17"/>
      <c r="HN17"/>
      <c r="HO17"/>
      <c r="HP17"/>
      <c r="HQ17"/>
      <c r="HR17"/>
      <c r="HS17"/>
      <c r="HT17"/>
      <c r="HU17"/>
      <c r="HV17"/>
      <c r="HW17"/>
      <c r="HX17"/>
      <c r="HY17"/>
      <c r="HZ17"/>
      <c r="IA17"/>
      <c r="IB17"/>
      <c r="IC17"/>
      <c r="ID17"/>
      <c r="IE17"/>
      <c r="IF17"/>
      <c r="IG17"/>
      <c r="IH17"/>
      <c r="II17"/>
      <c r="IJ17"/>
      <c r="IK17"/>
      <c r="IL17"/>
      <c r="IM17"/>
      <c r="IN17"/>
      <c r="IO17"/>
      <c r="IP17"/>
      <c r="IQ17"/>
      <c r="IR17"/>
      <c r="IS17"/>
      <c r="IT17"/>
      <c r="IU17"/>
      <c r="IV17"/>
    </row>
    <row r="18" spans="1:256" s="1" customFormat="1" ht="15" hidden="1" customHeight="1" x14ac:dyDescent="0.25">
      <c r="A18" s="109">
        <f>Données!$H15</f>
        <v>0</v>
      </c>
      <c r="B18" s="350"/>
      <c r="C18" s="350"/>
      <c r="D18" s="349"/>
      <c r="E18" s="349"/>
      <c r="F18" s="350"/>
      <c r="G18" s="350"/>
      <c r="H18" s="350"/>
      <c r="I18" s="350"/>
      <c r="J18" s="350"/>
      <c r="K18" s="349"/>
      <c r="L18" s="349"/>
      <c r="M18" s="350"/>
      <c r="N18" s="350"/>
      <c r="O18" s="350"/>
      <c r="P18" s="350"/>
      <c r="Q18" s="350"/>
      <c r="R18" s="349"/>
      <c r="S18" s="349"/>
      <c r="T18" s="350"/>
      <c r="U18" s="350"/>
      <c r="V18" s="350"/>
      <c r="W18" s="350"/>
      <c r="X18" s="350"/>
      <c r="Y18" s="349"/>
      <c r="Z18" s="349"/>
      <c r="AA18" s="350"/>
      <c r="AB18" s="350"/>
      <c r="AC18" s="350"/>
      <c r="AD18" s="355"/>
      <c r="AE18"/>
      <c r="AF18"/>
      <c r="AG18"/>
      <c r="AH18"/>
      <c r="AI18" s="392"/>
      <c r="AJ18" s="378"/>
      <c r="AK18" s="358"/>
      <c r="AL18" s="379">
        <f ca="1">VLOOKUP($A18,BFevrier!$A$8:$BC$57,35,FALSE)</f>
        <v>0</v>
      </c>
      <c r="AM18" s="380">
        <f ca="1">VLOOKUP($A18,BFevrier!$A$8:$BC$57,36,FALSE)</f>
        <v>0</v>
      </c>
      <c r="AN18" s="381">
        <f ca="1">VLOOKUP($A18,BFevrier!$A$8:$BC$57,37,FALSE)</f>
        <v>0</v>
      </c>
      <c r="AO18" s="358"/>
      <c r="AP18" s="382">
        <f ca="1">VLOOKUP($A18,BFevrier!$A$8:$BC$57,39,FALSE)</f>
        <v>0</v>
      </c>
      <c r="AQ18" s="383">
        <f ca="1">VLOOKUP($A18,Bilan!$A$8:$BE$57,41,FALSE)</f>
        <v>1614</v>
      </c>
      <c r="AR18" s="364"/>
      <c r="AS18"/>
      <c r="AT18" s="223" t="str">
        <f>IFERROR(SUM((VLOOKUP(Fevrier!A18,Données!$H$6:$J$53,3,TRUE)/12)*2),"")</f>
        <v/>
      </c>
      <c r="AU18"/>
      <c r="AV18"/>
      <c r="AW18"/>
      <c r="AX18"/>
      <c r="AY18"/>
      <c r="AZ18"/>
      <c r="BA18"/>
      <c r="BB18"/>
      <c r="BC18"/>
      <c r="BD18"/>
      <c r="BE18"/>
      <c r="BF18"/>
      <c r="BG18"/>
      <c r="BH18"/>
      <c r="BI18"/>
      <c r="BJ18"/>
      <c r="BK18"/>
      <c r="BL18"/>
      <c r="BM18"/>
      <c r="BN18"/>
      <c r="BO18"/>
      <c r="BP18"/>
      <c r="BQ18"/>
      <c r="BR18"/>
      <c r="BS18"/>
      <c r="BT18"/>
      <c r="BU18"/>
      <c r="BV18"/>
      <c r="BW18"/>
      <c r="BX18"/>
      <c r="BY18"/>
      <c r="BZ18"/>
      <c r="CA18"/>
      <c r="CB18"/>
      <c r="CC18"/>
      <c r="CD18"/>
      <c r="CE18"/>
      <c r="CF18"/>
      <c r="CG18"/>
      <c r="CH18"/>
      <c r="CI18"/>
      <c r="CJ18"/>
      <c r="CK18"/>
      <c r="CL18"/>
      <c r="CM18"/>
      <c r="CN18"/>
      <c r="CO18"/>
      <c r="CP18"/>
      <c r="CQ18"/>
      <c r="CR18"/>
      <c r="CS18"/>
      <c r="CT18"/>
      <c r="CU18"/>
      <c r="CV18"/>
      <c r="CW18"/>
      <c r="CX18"/>
      <c r="CY18"/>
      <c r="CZ18"/>
      <c r="DA18"/>
      <c r="DB18"/>
      <c r="DC18"/>
      <c r="DD18"/>
      <c r="DE18"/>
      <c r="DF18"/>
      <c r="DG18"/>
      <c r="DH18"/>
      <c r="DI18"/>
      <c r="DJ18"/>
      <c r="DK18"/>
      <c r="DL18"/>
      <c r="DM18"/>
      <c r="DN18"/>
      <c r="DO18"/>
      <c r="DP18"/>
      <c r="DQ18"/>
      <c r="DR18"/>
      <c r="DS18"/>
      <c r="DT18"/>
      <c r="DU18"/>
      <c r="DV18"/>
      <c r="DW18"/>
      <c r="DX18"/>
      <c r="DY18"/>
      <c r="DZ18"/>
      <c r="EA18"/>
      <c r="EB18"/>
      <c r="EC18"/>
      <c r="ED18"/>
      <c r="EE18"/>
      <c r="EF18"/>
      <c r="EG18"/>
      <c r="EH18"/>
      <c r="EI18"/>
      <c r="EJ18"/>
      <c r="EK18"/>
      <c r="EL18"/>
      <c r="EM18"/>
      <c r="EN18"/>
      <c r="EO18"/>
      <c r="EP18"/>
      <c r="EQ18"/>
      <c r="ER18"/>
      <c r="ES18"/>
      <c r="ET18"/>
      <c r="EU18"/>
      <c r="EV18"/>
      <c r="EW18"/>
      <c r="EX18"/>
      <c r="EY18"/>
      <c r="EZ18"/>
      <c r="FA18"/>
      <c r="FB18"/>
      <c r="FC18"/>
      <c r="FD18"/>
      <c r="FE18"/>
      <c r="FF18"/>
      <c r="FG18"/>
      <c r="FH18"/>
      <c r="FI18"/>
      <c r="FJ18"/>
      <c r="FK18"/>
      <c r="FL18"/>
      <c r="FM18"/>
      <c r="FN18"/>
      <c r="FO18"/>
      <c r="FP18"/>
      <c r="FQ18"/>
      <c r="FR18"/>
      <c r="FS18"/>
      <c r="FT18"/>
      <c r="FU18"/>
      <c r="FV18"/>
      <c r="FW18"/>
      <c r="FX18"/>
      <c r="FY18"/>
      <c r="FZ18"/>
      <c r="GA18"/>
      <c r="GB18"/>
      <c r="GC18"/>
      <c r="GD18"/>
      <c r="GE18"/>
      <c r="GF18"/>
      <c r="GG18"/>
      <c r="GH18"/>
      <c r="GI18"/>
      <c r="GJ18"/>
      <c r="GK18"/>
      <c r="GL18"/>
      <c r="GM18"/>
      <c r="GN18"/>
      <c r="GO18"/>
      <c r="GP18"/>
      <c r="GQ18"/>
      <c r="GR18"/>
      <c r="GS18"/>
      <c r="GT18"/>
      <c r="GU18"/>
      <c r="GV18"/>
      <c r="GW18"/>
      <c r="GX18"/>
      <c r="GY18"/>
      <c r="GZ18"/>
      <c r="HA18"/>
      <c r="HB18"/>
      <c r="HC18"/>
      <c r="HD18"/>
      <c r="HE18"/>
      <c r="HF18"/>
      <c r="HG18"/>
      <c r="HH18"/>
      <c r="HI18"/>
      <c r="HJ18"/>
      <c r="HK18"/>
      <c r="HL18"/>
      <c r="HM18"/>
      <c r="HN18"/>
      <c r="HO18"/>
      <c r="HP18"/>
      <c r="HQ18"/>
      <c r="HR18"/>
      <c r="HS18"/>
      <c r="HT18"/>
      <c r="HU18"/>
      <c r="HV18"/>
      <c r="HW18"/>
      <c r="HX18"/>
      <c r="HY18"/>
      <c r="HZ18"/>
      <c r="IA18"/>
      <c r="IB18"/>
      <c r="IC18"/>
      <c r="ID18"/>
      <c r="IE18"/>
      <c r="IF18"/>
      <c r="IG18"/>
      <c r="IH18"/>
      <c r="II18"/>
      <c r="IJ18"/>
      <c r="IK18"/>
      <c r="IL18"/>
      <c r="IM18"/>
      <c r="IN18"/>
      <c r="IO18"/>
      <c r="IP18"/>
      <c r="IQ18"/>
      <c r="IR18"/>
      <c r="IS18"/>
      <c r="IT18"/>
      <c r="IU18"/>
      <c r="IV18"/>
    </row>
    <row r="19" spans="1:256" s="1" customFormat="1" ht="15.75" hidden="1" customHeight="1" x14ac:dyDescent="0.25">
      <c r="A19" s="109">
        <f>Données!$H16</f>
        <v>0</v>
      </c>
      <c r="B19" s="350"/>
      <c r="C19" s="350"/>
      <c r="D19" s="349"/>
      <c r="E19" s="349"/>
      <c r="F19" s="350"/>
      <c r="G19" s="350"/>
      <c r="H19" s="350"/>
      <c r="I19" s="350"/>
      <c r="J19" s="350"/>
      <c r="K19" s="349"/>
      <c r="L19" s="349"/>
      <c r="M19" s="350"/>
      <c r="N19" s="350"/>
      <c r="O19" s="350"/>
      <c r="P19" s="350"/>
      <c r="Q19" s="350"/>
      <c r="R19" s="349"/>
      <c r="S19" s="349"/>
      <c r="T19" s="350"/>
      <c r="U19" s="350"/>
      <c r="V19" s="350"/>
      <c r="W19" s="350"/>
      <c r="X19" s="350"/>
      <c r="Y19" s="349"/>
      <c r="Z19" s="349"/>
      <c r="AA19" s="350"/>
      <c r="AB19" s="350"/>
      <c r="AC19" s="350"/>
      <c r="AD19" s="355"/>
      <c r="AE19"/>
      <c r="AF19"/>
      <c r="AG19"/>
      <c r="AH19"/>
      <c r="AI19" s="392"/>
      <c r="AJ19" s="378"/>
      <c r="AK19" s="358"/>
      <c r="AL19" s="379">
        <f ca="1">VLOOKUP($A19,BFevrier!$A$8:$BC$57,35,FALSE)</f>
        <v>0</v>
      </c>
      <c r="AM19" s="380">
        <f ca="1">VLOOKUP($A19,BFevrier!$A$8:$BC$57,36,FALSE)</f>
        <v>0</v>
      </c>
      <c r="AN19" s="381">
        <f ca="1">VLOOKUP($A19,BFevrier!$A$8:$BC$57,37,FALSE)</f>
        <v>0</v>
      </c>
      <c r="AO19" s="358"/>
      <c r="AP19" s="382">
        <f ca="1">VLOOKUP($A19,BFevrier!$A$8:$BC$57,39,FALSE)</f>
        <v>0</v>
      </c>
      <c r="AQ19" s="383">
        <f ca="1">VLOOKUP($A19,Bilan!$A$8:$BE$57,41,FALSE)</f>
        <v>1614</v>
      </c>
      <c r="AR19" s="364"/>
      <c r="AS19"/>
      <c r="AT19" s="223" t="str">
        <f>IFERROR(SUM((VLOOKUP(Fevrier!A19,Données!$H$6:$J$53,3,TRUE)/12)*2),"")</f>
        <v/>
      </c>
      <c r="AU19"/>
      <c r="AV19"/>
      <c r="AW19"/>
      <c r="AX19"/>
      <c r="AY19"/>
      <c r="AZ19"/>
      <c r="BA19"/>
      <c r="BB19"/>
      <c r="BC19"/>
      <c r="BD19"/>
      <c r="BE19"/>
      <c r="BF19"/>
      <c r="BG19"/>
      <c r="BH19"/>
      <c r="BI19"/>
      <c r="BJ19"/>
      <c r="BK19"/>
      <c r="BL19"/>
      <c r="BM19"/>
      <c r="BN19"/>
      <c r="BO19"/>
      <c r="BP19"/>
      <c r="BQ19"/>
      <c r="BR19"/>
      <c r="BS19"/>
      <c r="BT19"/>
      <c r="BU19"/>
      <c r="BV19"/>
      <c r="BW19"/>
      <c r="BX19"/>
      <c r="BY19"/>
      <c r="BZ19"/>
      <c r="CA19"/>
      <c r="CB19"/>
      <c r="CC19"/>
      <c r="CD19"/>
      <c r="CE19"/>
      <c r="CF19"/>
      <c r="CG19"/>
      <c r="CH19"/>
      <c r="CI19"/>
      <c r="CJ19"/>
      <c r="CK19"/>
      <c r="CL19"/>
      <c r="CM19"/>
      <c r="CN19"/>
      <c r="CO19"/>
      <c r="CP19"/>
      <c r="CQ19"/>
      <c r="CR19"/>
      <c r="CS19"/>
      <c r="CT19"/>
      <c r="CU19"/>
      <c r="CV19"/>
      <c r="CW19"/>
      <c r="CX19"/>
      <c r="CY19"/>
      <c r="CZ19"/>
      <c r="DA19"/>
      <c r="DB19"/>
      <c r="DC19"/>
      <c r="DD19"/>
      <c r="DE19"/>
      <c r="DF19"/>
      <c r="DG19"/>
      <c r="DH19"/>
      <c r="DI19"/>
      <c r="DJ19"/>
      <c r="DK19"/>
      <c r="DL19"/>
      <c r="DM19"/>
      <c r="DN19"/>
      <c r="DO19"/>
      <c r="DP19"/>
      <c r="DQ19"/>
      <c r="DR19"/>
      <c r="DS19"/>
      <c r="DT19"/>
      <c r="DU19"/>
      <c r="DV19"/>
      <c r="DW19"/>
      <c r="DX19"/>
      <c r="DY19"/>
      <c r="DZ19"/>
      <c r="EA19"/>
      <c r="EB19"/>
      <c r="EC19"/>
      <c r="ED19"/>
      <c r="EE19"/>
      <c r="EF19"/>
      <c r="EG19"/>
      <c r="EH19"/>
      <c r="EI19"/>
      <c r="EJ19"/>
      <c r="EK19"/>
      <c r="EL19"/>
      <c r="EM19"/>
      <c r="EN19"/>
      <c r="EO19"/>
      <c r="EP19"/>
      <c r="EQ19"/>
      <c r="ER19"/>
      <c r="ES19"/>
      <c r="ET19"/>
      <c r="EU19"/>
      <c r="EV19"/>
      <c r="EW19"/>
      <c r="EX19"/>
      <c r="EY19"/>
      <c r="EZ19"/>
      <c r="FA19"/>
      <c r="FB19"/>
      <c r="FC19"/>
      <c r="FD19"/>
      <c r="FE19"/>
      <c r="FF19"/>
      <c r="FG19"/>
      <c r="FH19"/>
      <c r="FI19"/>
      <c r="FJ19"/>
      <c r="FK19"/>
      <c r="FL19"/>
      <c r="FM19"/>
      <c r="FN19"/>
      <c r="FO19"/>
      <c r="FP19"/>
      <c r="FQ19"/>
      <c r="FR19"/>
      <c r="FS19"/>
      <c r="FT19"/>
      <c r="FU19"/>
      <c r="FV19"/>
      <c r="FW19"/>
      <c r="FX19"/>
      <c r="FY19"/>
      <c r="FZ19"/>
      <c r="GA19"/>
      <c r="GB19"/>
      <c r="GC19"/>
      <c r="GD19"/>
      <c r="GE19"/>
      <c r="GF19"/>
      <c r="GG19"/>
      <c r="GH19"/>
      <c r="GI19"/>
      <c r="GJ19"/>
      <c r="GK19"/>
      <c r="GL19"/>
      <c r="GM19"/>
      <c r="GN19"/>
      <c r="GO19"/>
      <c r="GP19"/>
      <c r="GQ19"/>
      <c r="GR19"/>
      <c r="GS19"/>
      <c r="GT19"/>
      <c r="GU19"/>
      <c r="GV19"/>
      <c r="GW19"/>
      <c r="GX19"/>
      <c r="GY19"/>
      <c r="GZ19"/>
      <c r="HA19"/>
      <c r="HB19"/>
      <c r="HC19"/>
      <c r="HD19"/>
      <c r="HE19"/>
      <c r="HF19"/>
      <c r="HG19"/>
      <c r="HH19"/>
      <c r="HI19"/>
      <c r="HJ19"/>
      <c r="HK19"/>
      <c r="HL19"/>
      <c r="HM19"/>
      <c r="HN19"/>
      <c r="HO19"/>
      <c r="HP19"/>
      <c r="HQ19"/>
      <c r="HR19"/>
      <c r="HS19"/>
      <c r="HT19"/>
      <c r="HU19"/>
      <c r="HV19"/>
      <c r="HW19"/>
      <c r="HX19"/>
      <c r="HY19"/>
      <c r="HZ19"/>
      <c r="IA19"/>
      <c r="IB19"/>
      <c r="IC19"/>
      <c r="ID19"/>
      <c r="IE19"/>
      <c r="IF19"/>
      <c r="IG19"/>
      <c r="IH19"/>
      <c r="II19"/>
      <c r="IJ19"/>
      <c r="IK19"/>
      <c r="IL19"/>
      <c r="IM19"/>
      <c r="IN19"/>
      <c r="IO19"/>
      <c r="IP19"/>
      <c r="IQ19"/>
      <c r="IR19"/>
      <c r="IS19"/>
      <c r="IT19"/>
      <c r="IU19"/>
      <c r="IV19"/>
    </row>
    <row r="20" spans="1:256" s="1" customFormat="1" ht="15.75" hidden="1" customHeight="1" x14ac:dyDescent="0.25">
      <c r="A20" s="109">
        <f>Données!$H17</f>
        <v>0</v>
      </c>
      <c r="B20" s="350"/>
      <c r="C20" s="350"/>
      <c r="D20" s="349"/>
      <c r="E20" s="349"/>
      <c r="F20" s="350"/>
      <c r="G20" s="350"/>
      <c r="H20" s="350"/>
      <c r="I20" s="350"/>
      <c r="J20" s="350"/>
      <c r="K20" s="349"/>
      <c r="L20" s="349"/>
      <c r="M20" s="350"/>
      <c r="N20" s="350"/>
      <c r="O20" s="350"/>
      <c r="P20" s="350"/>
      <c r="Q20" s="350"/>
      <c r="R20" s="349"/>
      <c r="S20" s="349"/>
      <c r="T20" s="350"/>
      <c r="U20" s="350"/>
      <c r="V20" s="350"/>
      <c r="W20" s="350"/>
      <c r="X20" s="350"/>
      <c r="Y20" s="349"/>
      <c r="Z20" s="349"/>
      <c r="AA20" s="350"/>
      <c r="AB20" s="350"/>
      <c r="AC20" s="350"/>
      <c r="AD20" s="355"/>
      <c r="AE20"/>
      <c r="AF20"/>
      <c r="AG20"/>
      <c r="AH20"/>
      <c r="AI20" s="392"/>
      <c r="AJ20" s="378"/>
      <c r="AK20" s="358"/>
      <c r="AL20" s="379">
        <f ca="1">VLOOKUP($A20,BFevrier!$A$8:$BC$57,35,FALSE)</f>
        <v>0</v>
      </c>
      <c r="AM20" s="380">
        <f ca="1">VLOOKUP($A20,BFevrier!$A$8:$BC$57,36,FALSE)</f>
        <v>0</v>
      </c>
      <c r="AN20" s="381">
        <f ca="1">VLOOKUP($A20,BFevrier!$A$8:$BC$57,37,FALSE)</f>
        <v>0</v>
      </c>
      <c r="AO20" s="358"/>
      <c r="AP20" s="382">
        <f ca="1">VLOOKUP($A20,BFevrier!$A$8:$BC$57,39,FALSE)</f>
        <v>0</v>
      </c>
      <c r="AQ20" s="383">
        <f ca="1">VLOOKUP($A20,Bilan!$A$8:$BE$57,41,FALSE)</f>
        <v>1614</v>
      </c>
      <c r="AR20" s="364"/>
      <c r="AS20"/>
      <c r="AT20" s="223" t="str">
        <f>IFERROR(SUM((VLOOKUP(Fevrier!A20,Données!$H$6:$J$53,3,TRUE)/12)*2),"")</f>
        <v/>
      </c>
      <c r="AU20"/>
      <c r="AV20"/>
      <c r="AW20"/>
      <c r="AX20"/>
      <c r="AY20"/>
      <c r="AZ20"/>
      <c r="BA20"/>
      <c r="BB20"/>
      <c r="BC20"/>
      <c r="BD20"/>
      <c r="BE20"/>
      <c r="BF20"/>
      <c r="BG20"/>
      <c r="BH20"/>
      <c r="BI20"/>
      <c r="BJ20"/>
      <c r="BK20"/>
      <c r="BL20"/>
      <c r="BM20"/>
      <c r="BN20"/>
      <c r="BO20"/>
      <c r="BP20"/>
      <c r="BQ20"/>
      <c r="BR20"/>
      <c r="BS20"/>
      <c r="BT20"/>
      <c r="BU20"/>
      <c r="BV20"/>
      <c r="BW20"/>
      <c r="BX20"/>
      <c r="BY20"/>
      <c r="BZ20"/>
      <c r="CA20"/>
      <c r="CB20"/>
      <c r="CC20"/>
      <c r="CD20"/>
      <c r="CE20"/>
      <c r="CF20"/>
      <c r="CG20"/>
      <c r="CH20"/>
      <c r="CI20"/>
      <c r="CJ20"/>
      <c r="CK20"/>
      <c r="CL20"/>
      <c r="CM20"/>
      <c r="CN20"/>
      <c r="CO20"/>
      <c r="CP20"/>
      <c r="CQ20"/>
      <c r="CR20"/>
      <c r="CS20"/>
      <c r="CT20"/>
      <c r="CU20"/>
      <c r="CV20"/>
      <c r="CW20"/>
      <c r="CX20"/>
      <c r="CY20"/>
      <c r="CZ20"/>
      <c r="DA20"/>
      <c r="DB20"/>
      <c r="DC20"/>
      <c r="DD20"/>
      <c r="DE20"/>
      <c r="DF20"/>
      <c r="DG20"/>
      <c r="DH20"/>
      <c r="DI20"/>
      <c r="DJ20"/>
      <c r="DK20"/>
      <c r="DL20"/>
      <c r="DM20"/>
      <c r="DN20"/>
      <c r="DO20"/>
      <c r="DP20"/>
      <c r="DQ20"/>
      <c r="DR20"/>
      <c r="DS20"/>
      <c r="DT20"/>
      <c r="DU20"/>
      <c r="DV20"/>
      <c r="DW20"/>
      <c r="DX20"/>
      <c r="DY20"/>
      <c r="DZ20"/>
      <c r="EA20"/>
      <c r="EB20"/>
      <c r="EC20"/>
      <c r="ED20"/>
      <c r="EE20"/>
      <c r="EF20"/>
      <c r="EG20"/>
      <c r="EH20"/>
      <c r="EI20"/>
      <c r="EJ20"/>
      <c r="EK20"/>
      <c r="EL20"/>
      <c r="EM20"/>
      <c r="EN20"/>
      <c r="EO20"/>
      <c r="EP20"/>
      <c r="EQ20"/>
      <c r="ER20"/>
      <c r="ES20"/>
      <c r="ET20"/>
      <c r="EU20"/>
      <c r="EV20"/>
      <c r="EW20"/>
      <c r="EX20"/>
      <c r="EY20"/>
      <c r="EZ20"/>
      <c r="FA20"/>
      <c r="FB20"/>
      <c r="FC20"/>
      <c r="FD20"/>
      <c r="FE20"/>
      <c r="FF20"/>
      <c r="FG20"/>
      <c r="FH20"/>
      <c r="FI20"/>
      <c r="FJ20"/>
      <c r="FK20"/>
      <c r="FL20"/>
      <c r="FM20"/>
      <c r="FN20"/>
      <c r="FO20"/>
      <c r="FP20"/>
      <c r="FQ20"/>
      <c r="FR20"/>
      <c r="FS20"/>
      <c r="FT20"/>
      <c r="FU20"/>
      <c r="FV20"/>
      <c r="FW20"/>
      <c r="FX20"/>
      <c r="FY20"/>
      <c r="FZ20"/>
      <c r="GA20"/>
      <c r="GB20"/>
      <c r="GC20"/>
      <c r="GD20"/>
      <c r="GE20"/>
      <c r="GF20"/>
      <c r="GG20"/>
      <c r="GH20"/>
      <c r="GI20"/>
      <c r="GJ20"/>
      <c r="GK20"/>
      <c r="GL20"/>
      <c r="GM20"/>
      <c r="GN20"/>
      <c r="GO20"/>
      <c r="GP20"/>
      <c r="GQ20"/>
      <c r="GR20"/>
      <c r="GS20"/>
      <c r="GT20"/>
      <c r="GU20"/>
      <c r="GV20"/>
      <c r="GW20"/>
      <c r="GX20"/>
      <c r="GY20"/>
      <c r="GZ20"/>
      <c r="HA20"/>
      <c r="HB20"/>
      <c r="HC20"/>
      <c r="HD20"/>
      <c r="HE20"/>
      <c r="HF20"/>
      <c r="HG20"/>
      <c r="HH20"/>
      <c r="HI20"/>
      <c r="HJ20"/>
      <c r="HK20"/>
      <c r="HL20"/>
      <c r="HM20"/>
      <c r="HN20"/>
      <c r="HO20"/>
      <c r="HP20"/>
      <c r="HQ20"/>
      <c r="HR20"/>
      <c r="HS20"/>
      <c r="HT20"/>
      <c r="HU20"/>
      <c r="HV20"/>
      <c r="HW20"/>
      <c r="HX20"/>
      <c r="HY20"/>
      <c r="HZ20"/>
      <c r="IA20"/>
      <c r="IB20"/>
      <c r="IC20"/>
      <c r="ID20"/>
      <c r="IE20"/>
      <c r="IF20"/>
      <c r="IG20"/>
      <c r="IH20"/>
      <c r="II20"/>
      <c r="IJ20"/>
      <c r="IK20"/>
      <c r="IL20"/>
      <c r="IM20"/>
      <c r="IN20"/>
      <c r="IO20"/>
      <c r="IP20"/>
      <c r="IQ20"/>
      <c r="IR20"/>
      <c r="IS20"/>
      <c r="IT20"/>
      <c r="IU20"/>
      <c r="IV20"/>
    </row>
    <row r="21" spans="1:256" s="1" customFormat="1" ht="15.75" hidden="1" customHeight="1" x14ac:dyDescent="0.25">
      <c r="A21" s="109">
        <f>Données!$H18</f>
        <v>0</v>
      </c>
      <c r="B21" s="350"/>
      <c r="C21" s="350"/>
      <c r="D21" s="349"/>
      <c r="E21" s="349"/>
      <c r="F21" s="350"/>
      <c r="G21" s="350"/>
      <c r="H21" s="350"/>
      <c r="I21" s="350"/>
      <c r="J21" s="350"/>
      <c r="K21" s="349"/>
      <c r="L21" s="349"/>
      <c r="M21" s="350"/>
      <c r="N21" s="350"/>
      <c r="O21" s="350"/>
      <c r="P21" s="350"/>
      <c r="Q21" s="350"/>
      <c r="R21" s="349"/>
      <c r="S21" s="349"/>
      <c r="T21" s="350"/>
      <c r="U21" s="350"/>
      <c r="V21" s="350"/>
      <c r="W21" s="350"/>
      <c r="X21" s="350"/>
      <c r="Y21" s="349"/>
      <c r="Z21" s="349"/>
      <c r="AA21" s="350"/>
      <c r="AB21" s="350"/>
      <c r="AC21" s="350"/>
      <c r="AD21" s="355"/>
      <c r="AE21"/>
      <c r="AF21"/>
      <c r="AG21"/>
      <c r="AH21"/>
      <c r="AI21" s="392"/>
      <c r="AJ21" s="378"/>
      <c r="AK21" s="358"/>
      <c r="AL21" s="379">
        <f ca="1">VLOOKUP($A21,BFevrier!$A$8:$BC$57,35,FALSE)</f>
        <v>0</v>
      </c>
      <c r="AM21" s="380">
        <f ca="1">VLOOKUP($A21,BFevrier!$A$8:$BC$57,36,FALSE)</f>
        <v>0</v>
      </c>
      <c r="AN21" s="381">
        <f ca="1">VLOOKUP($A21,BFevrier!$A$8:$BC$57,37,FALSE)</f>
        <v>0</v>
      </c>
      <c r="AO21" s="358"/>
      <c r="AP21" s="382">
        <f ca="1">VLOOKUP($A21,BFevrier!$A$8:$BC$57,39,FALSE)</f>
        <v>0</v>
      </c>
      <c r="AQ21" s="383">
        <f ca="1">VLOOKUP($A21,Bilan!$A$8:$BE$57,41,FALSE)</f>
        <v>1614</v>
      </c>
      <c r="AR21" s="364"/>
      <c r="AS21"/>
      <c r="AT21" s="223" t="str">
        <f>IFERROR(SUM((VLOOKUP(Fevrier!A21,Données!$H$6:$J$53,3,TRUE)/12)*2),"")</f>
        <v/>
      </c>
      <c r="AU21"/>
      <c r="AV21"/>
      <c r="AW21"/>
      <c r="AX21"/>
      <c r="AY21"/>
      <c r="AZ21"/>
      <c r="BA21"/>
      <c r="BB21"/>
      <c r="BC21"/>
      <c r="BD21"/>
      <c r="BE21"/>
      <c r="BF21"/>
      <c r="BG21"/>
      <c r="BH21"/>
      <c r="BI21"/>
      <c r="BJ21"/>
      <c r="BK21"/>
      <c r="BL21"/>
      <c r="BM21"/>
      <c r="BN21"/>
      <c r="BO21"/>
      <c r="BP21"/>
      <c r="BQ21"/>
      <c r="BR21"/>
      <c r="BS21"/>
      <c r="BT21"/>
      <c r="BU21"/>
      <c r="BV21"/>
      <c r="BW21"/>
      <c r="BX21"/>
      <c r="BY21"/>
      <c r="BZ21"/>
      <c r="CA21"/>
      <c r="CB21"/>
      <c r="CC21"/>
      <c r="CD21"/>
      <c r="CE21"/>
      <c r="CF21"/>
      <c r="CG21"/>
      <c r="CH21"/>
      <c r="CI21"/>
      <c r="CJ21"/>
      <c r="CK21"/>
      <c r="CL21"/>
      <c r="CM21"/>
      <c r="CN21"/>
      <c r="CO21"/>
      <c r="CP21"/>
      <c r="CQ21"/>
      <c r="CR21"/>
      <c r="CS21"/>
      <c r="CT21"/>
      <c r="CU21"/>
      <c r="CV21"/>
      <c r="CW21"/>
      <c r="CX21"/>
      <c r="CY21"/>
      <c r="CZ21"/>
      <c r="DA21"/>
      <c r="DB21"/>
      <c r="DC21"/>
      <c r="DD21"/>
      <c r="DE21"/>
      <c r="DF21"/>
      <c r="DG21"/>
      <c r="DH21"/>
      <c r="DI21"/>
      <c r="DJ21"/>
      <c r="DK21"/>
      <c r="DL21"/>
      <c r="DM21"/>
      <c r="DN21"/>
      <c r="DO21"/>
      <c r="DP21"/>
      <c r="DQ21"/>
      <c r="DR21"/>
      <c r="DS21"/>
      <c r="DT21"/>
      <c r="DU21"/>
      <c r="DV21"/>
      <c r="DW21"/>
      <c r="DX21"/>
      <c r="DY21"/>
      <c r="DZ21"/>
      <c r="EA21"/>
      <c r="EB21"/>
      <c r="EC21"/>
      <c r="ED21"/>
      <c r="EE21"/>
      <c r="EF21"/>
      <c r="EG21"/>
      <c r="EH21"/>
      <c r="EI21"/>
      <c r="EJ21"/>
      <c r="EK21"/>
      <c r="EL21"/>
      <c r="EM21"/>
      <c r="EN21"/>
      <c r="EO21"/>
      <c r="EP21"/>
      <c r="EQ21"/>
      <c r="ER21"/>
      <c r="ES21"/>
      <c r="ET21"/>
      <c r="EU21"/>
      <c r="EV21"/>
      <c r="EW21"/>
      <c r="EX21"/>
      <c r="EY21"/>
      <c r="EZ21"/>
      <c r="FA21"/>
      <c r="FB21"/>
      <c r="FC21"/>
      <c r="FD21"/>
      <c r="FE21"/>
      <c r="FF21"/>
      <c r="FG21"/>
      <c r="FH21"/>
      <c r="FI21"/>
      <c r="FJ21"/>
      <c r="FK21"/>
      <c r="FL21"/>
      <c r="FM21"/>
      <c r="FN21"/>
      <c r="FO21"/>
      <c r="FP21"/>
      <c r="FQ21"/>
      <c r="FR21"/>
      <c r="FS21"/>
      <c r="FT21"/>
      <c r="FU21"/>
      <c r="FV21"/>
      <c r="FW21"/>
      <c r="FX21"/>
      <c r="FY21"/>
      <c r="FZ21"/>
      <c r="GA21"/>
      <c r="GB21"/>
      <c r="GC21"/>
      <c r="GD21"/>
      <c r="GE21"/>
      <c r="GF21"/>
      <c r="GG21"/>
      <c r="GH21"/>
      <c r="GI21"/>
      <c r="GJ21"/>
      <c r="GK21"/>
      <c r="GL21"/>
      <c r="GM21"/>
      <c r="GN21"/>
      <c r="GO21"/>
      <c r="GP21"/>
      <c r="GQ21"/>
      <c r="GR21"/>
      <c r="GS21"/>
      <c r="GT21"/>
      <c r="GU21"/>
      <c r="GV21"/>
      <c r="GW21"/>
      <c r="GX21"/>
      <c r="GY21"/>
      <c r="GZ21"/>
      <c r="HA21"/>
      <c r="HB21"/>
      <c r="HC21"/>
      <c r="HD21"/>
      <c r="HE21"/>
      <c r="HF21"/>
      <c r="HG21"/>
      <c r="HH21"/>
      <c r="HI21"/>
      <c r="HJ21"/>
      <c r="HK21"/>
      <c r="HL21"/>
      <c r="HM21"/>
      <c r="HN21"/>
      <c r="HO21"/>
      <c r="HP21"/>
      <c r="HQ21"/>
      <c r="HR21"/>
      <c r="HS21"/>
      <c r="HT21"/>
      <c r="HU21"/>
      <c r="HV21"/>
      <c r="HW21"/>
      <c r="HX21"/>
      <c r="HY21"/>
      <c r="HZ21"/>
      <c r="IA21"/>
      <c r="IB21"/>
      <c r="IC21"/>
      <c r="ID21"/>
      <c r="IE21"/>
      <c r="IF21"/>
      <c r="IG21"/>
      <c r="IH21"/>
      <c r="II21"/>
      <c r="IJ21"/>
      <c r="IK21"/>
      <c r="IL21"/>
      <c r="IM21"/>
      <c r="IN21"/>
      <c r="IO21"/>
      <c r="IP21"/>
      <c r="IQ21"/>
      <c r="IR21"/>
      <c r="IS21"/>
      <c r="IT21"/>
      <c r="IU21"/>
      <c r="IV21"/>
    </row>
    <row r="22" spans="1:256" s="1" customFormat="1" ht="15.75" hidden="1" customHeight="1" x14ac:dyDescent="0.25">
      <c r="A22" s="109">
        <f>Données!$H19</f>
        <v>0</v>
      </c>
      <c r="B22" s="350"/>
      <c r="C22" s="350"/>
      <c r="D22" s="349"/>
      <c r="E22" s="349"/>
      <c r="F22" s="350"/>
      <c r="G22" s="350"/>
      <c r="H22" s="350"/>
      <c r="I22" s="350"/>
      <c r="J22" s="350"/>
      <c r="K22" s="349"/>
      <c r="L22" s="349"/>
      <c r="M22" s="350"/>
      <c r="N22" s="350"/>
      <c r="O22" s="350"/>
      <c r="P22" s="350"/>
      <c r="Q22" s="350"/>
      <c r="R22" s="349"/>
      <c r="S22" s="349"/>
      <c r="T22" s="350"/>
      <c r="U22" s="350"/>
      <c r="V22" s="350"/>
      <c r="W22" s="350"/>
      <c r="X22" s="350"/>
      <c r="Y22" s="349"/>
      <c r="Z22" s="349"/>
      <c r="AA22" s="350"/>
      <c r="AB22" s="350"/>
      <c r="AC22" s="350"/>
      <c r="AD22" s="355"/>
      <c r="AE22"/>
      <c r="AF22"/>
      <c r="AG22"/>
      <c r="AH22"/>
      <c r="AI22" s="392"/>
      <c r="AJ22" s="378"/>
      <c r="AK22" s="358"/>
      <c r="AL22" s="379">
        <f ca="1">VLOOKUP($A22,BFevrier!$A$8:$BC$57,35,FALSE)</f>
        <v>0</v>
      </c>
      <c r="AM22" s="380">
        <f ca="1">VLOOKUP($A22,BFevrier!$A$8:$BC$57,36,FALSE)</f>
        <v>0</v>
      </c>
      <c r="AN22" s="381">
        <f ca="1">VLOOKUP($A22,BFevrier!$A$8:$BC$57,37,FALSE)</f>
        <v>0</v>
      </c>
      <c r="AO22" s="358"/>
      <c r="AP22" s="382">
        <f ca="1">VLOOKUP($A22,BFevrier!$A$8:$BC$57,39,FALSE)</f>
        <v>0</v>
      </c>
      <c r="AQ22" s="383">
        <f ca="1">VLOOKUP($A22,Bilan!$A$8:$BE$57,41,FALSE)</f>
        <v>1614</v>
      </c>
      <c r="AR22" s="364"/>
      <c r="AS22"/>
      <c r="AT22" s="223" t="str">
        <f>IFERROR(SUM((VLOOKUP(Fevrier!A22,Données!$H$6:$J$53,3,TRUE)/12)*2),"")</f>
        <v/>
      </c>
      <c r="AU22"/>
      <c r="AV22"/>
      <c r="AW22"/>
      <c r="AX22"/>
      <c r="AY22"/>
      <c r="AZ22"/>
      <c r="BA22"/>
      <c r="BB22"/>
      <c r="BC22"/>
      <c r="BD22"/>
      <c r="BE22"/>
      <c r="BF22"/>
      <c r="BG22"/>
      <c r="BH22"/>
      <c r="BI22"/>
      <c r="BJ22"/>
      <c r="BK22"/>
      <c r="BL22"/>
      <c r="BM22"/>
      <c r="BN22"/>
      <c r="BO22"/>
      <c r="BP22"/>
      <c r="BQ22"/>
      <c r="BR22"/>
      <c r="BS22"/>
      <c r="BT22"/>
      <c r="BU22"/>
      <c r="BV22"/>
      <c r="BW22"/>
      <c r="BX22"/>
      <c r="BY22"/>
      <c r="BZ22"/>
      <c r="CA22"/>
      <c r="CB22"/>
      <c r="CC22"/>
      <c r="CD22"/>
      <c r="CE22"/>
      <c r="CF22"/>
      <c r="CG22"/>
      <c r="CH22"/>
      <c r="CI22"/>
      <c r="CJ22"/>
      <c r="CK22"/>
      <c r="CL22"/>
      <c r="CM22"/>
      <c r="CN22"/>
      <c r="CO22"/>
      <c r="CP22"/>
      <c r="CQ22"/>
      <c r="CR22"/>
      <c r="CS22"/>
      <c r="CT22"/>
      <c r="CU22"/>
      <c r="CV22"/>
      <c r="CW22"/>
      <c r="CX22"/>
      <c r="CY22"/>
      <c r="CZ22"/>
      <c r="DA22"/>
      <c r="DB22"/>
      <c r="DC22"/>
      <c r="DD22"/>
      <c r="DE22"/>
      <c r="DF22"/>
      <c r="DG22"/>
      <c r="DH22"/>
      <c r="DI22"/>
      <c r="DJ22"/>
      <c r="DK22"/>
      <c r="DL22"/>
      <c r="DM22"/>
      <c r="DN22"/>
      <c r="DO22"/>
      <c r="DP22"/>
      <c r="DQ22"/>
      <c r="DR22"/>
      <c r="DS22"/>
      <c r="DT22"/>
      <c r="DU22"/>
      <c r="DV22"/>
      <c r="DW22"/>
      <c r="DX22"/>
      <c r="DY22"/>
      <c r="DZ22"/>
      <c r="EA22"/>
      <c r="EB22"/>
      <c r="EC22"/>
      <c r="ED22"/>
      <c r="EE22"/>
      <c r="EF22"/>
      <c r="EG22"/>
      <c r="EH22"/>
      <c r="EI22"/>
      <c r="EJ22"/>
      <c r="EK22"/>
      <c r="EL22"/>
      <c r="EM22"/>
      <c r="EN22"/>
      <c r="EO22"/>
      <c r="EP22"/>
      <c r="EQ22"/>
      <c r="ER22"/>
      <c r="ES22"/>
      <c r="ET22"/>
      <c r="EU22"/>
      <c r="EV22"/>
      <c r="EW22"/>
      <c r="EX22"/>
      <c r="EY22"/>
      <c r="EZ22"/>
      <c r="FA22"/>
      <c r="FB22"/>
      <c r="FC22"/>
      <c r="FD22"/>
      <c r="FE22"/>
      <c r="FF22"/>
      <c r="FG22"/>
      <c r="FH22"/>
      <c r="FI22"/>
      <c r="FJ22"/>
      <c r="FK22"/>
      <c r="FL22"/>
      <c r="FM22"/>
      <c r="FN22"/>
      <c r="FO22"/>
      <c r="FP22"/>
      <c r="FQ22"/>
      <c r="FR22"/>
      <c r="FS22"/>
      <c r="FT22"/>
      <c r="FU22"/>
      <c r="FV22"/>
      <c r="FW22"/>
      <c r="FX22"/>
      <c r="FY22"/>
      <c r="FZ22"/>
      <c r="GA22"/>
      <c r="GB22"/>
      <c r="GC22"/>
      <c r="GD22"/>
      <c r="GE22"/>
      <c r="GF22"/>
      <c r="GG22"/>
      <c r="GH22"/>
      <c r="GI22"/>
      <c r="GJ22"/>
      <c r="GK22"/>
      <c r="GL22"/>
      <c r="GM22"/>
      <c r="GN22"/>
      <c r="GO22"/>
      <c r="GP22"/>
      <c r="GQ22"/>
      <c r="GR22"/>
      <c r="GS22"/>
      <c r="GT22"/>
      <c r="GU22"/>
      <c r="GV22"/>
      <c r="GW22"/>
      <c r="GX22"/>
      <c r="GY22"/>
      <c r="GZ22"/>
      <c r="HA22"/>
      <c r="HB22"/>
      <c r="HC22"/>
      <c r="HD22"/>
      <c r="HE22"/>
      <c r="HF22"/>
      <c r="HG22"/>
      <c r="HH22"/>
      <c r="HI22"/>
      <c r="HJ22"/>
      <c r="HK22"/>
      <c r="HL22"/>
      <c r="HM22"/>
      <c r="HN22"/>
      <c r="HO22"/>
      <c r="HP22"/>
      <c r="HQ22"/>
      <c r="HR22"/>
      <c r="HS22"/>
      <c r="HT22"/>
      <c r="HU22"/>
      <c r="HV22"/>
      <c r="HW22"/>
      <c r="HX22"/>
      <c r="HY22"/>
      <c r="HZ22"/>
      <c r="IA22"/>
      <c r="IB22"/>
      <c r="IC22"/>
      <c r="ID22"/>
      <c r="IE22"/>
      <c r="IF22"/>
      <c r="IG22"/>
      <c r="IH22"/>
      <c r="II22"/>
      <c r="IJ22"/>
      <c r="IK22"/>
      <c r="IL22"/>
      <c r="IM22"/>
      <c r="IN22"/>
      <c r="IO22"/>
      <c r="IP22"/>
      <c r="IQ22"/>
      <c r="IR22"/>
      <c r="IS22"/>
      <c r="IT22"/>
      <c r="IU22"/>
      <c r="IV22"/>
    </row>
    <row r="23" spans="1:256" s="1" customFormat="1" ht="15.75" hidden="1" customHeight="1" x14ac:dyDescent="0.25">
      <c r="A23" s="109">
        <f>Données!$H20</f>
        <v>0</v>
      </c>
      <c r="B23" s="350"/>
      <c r="C23" s="350"/>
      <c r="D23" s="349"/>
      <c r="E23" s="349"/>
      <c r="F23" s="350"/>
      <c r="G23" s="350"/>
      <c r="H23" s="350"/>
      <c r="I23" s="350"/>
      <c r="J23" s="350"/>
      <c r="K23" s="349"/>
      <c r="L23" s="349"/>
      <c r="M23" s="350"/>
      <c r="N23" s="350"/>
      <c r="O23" s="350"/>
      <c r="P23" s="350"/>
      <c r="Q23" s="350"/>
      <c r="R23" s="349"/>
      <c r="S23" s="349"/>
      <c r="T23" s="350"/>
      <c r="U23" s="350"/>
      <c r="V23" s="350"/>
      <c r="W23" s="350"/>
      <c r="X23" s="350"/>
      <c r="Y23" s="349"/>
      <c r="Z23" s="349"/>
      <c r="AA23" s="350"/>
      <c r="AB23" s="350"/>
      <c r="AC23" s="350"/>
      <c r="AD23" s="355"/>
      <c r="AE23"/>
      <c r="AF23"/>
      <c r="AG23"/>
      <c r="AH23"/>
      <c r="AI23" s="392"/>
      <c r="AJ23" s="378"/>
      <c r="AK23" s="358"/>
      <c r="AL23" s="379">
        <f ca="1">VLOOKUP($A23,BFevrier!$A$8:$BC$57,35,FALSE)</f>
        <v>0</v>
      </c>
      <c r="AM23" s="380">
        <f ca="1">VLOOKUP($A23,BFevrier!$A$8:$BC$57,36,FALSE)</f>
        <v>0</v>
      </c>
      <c r="AN23" s="381">
        <f ca="1">VLOOKUP($A23,BFevrier!$A$8:$BC$57,37,FALSE)</f>
        <v>0</v>
      </c>
      <c r="AO23" s="358"/>
      <c r="AP23" s="382">
        <f ca="1">VLOOKUP($A23,BFevrier!$A$8:$BC$57,39,FALSE)</f>
        <v>0</v>
      </c>
      <c r="AQ23" s="383">
        <f ca="1">VLOOKUP($A23,Bilan!$A$8:$BE$57,41,FALSE)</f>
        <v>1614</v>
      </c>
      <c r="AR23" s="364"/>
      <c r="AS23"/>
      <c r="AT23" s="223" t="str">
        <f>IFERROR(SUM((VLOOKUP(Fevrier!A23,Données!$H$6:$J$53,3,TRUE)/12)*2),"")</f>
        <v/>
      </c>
      <c r="AU23"/>
      <c r="AV23"/>
      <c r="AW23"/>
      <c r="AX23"/>
      <c r="AY23"/>
      <c r="AZ23"/>
      <c r="BA23"/>
      <c r="BB23"/>
      <c r="BC23"/>
      <c r="BD23"/>
      <c r="BE23"/>
      <c r="BF23"/>
      <c r="BG23"/>
      <c r="BH23"/>
      <c r="BI23"/>
      <c r="BJ23"/>
      <c r="BK23"/>
      <c r="BL23"/>
      <c r="BM23"/>
      <c r="BN23"/>
      <c r="BO23"/>
      <c r="BP23"/>
      <c r="BQ23"/>
      <c r="BR23"/>
      <c r="BS23"/>
      <c r="BT23"/>
      <c r="BU23"/>
      <c r="BV23"/>
      <c r="BW23"/>
      <c r="BX23"/>
      <c r="BY23"/>
      <c r="BZ23"/>
      <c r="CA23"/>
      <c r="CB23"/>
      <c r="CC23"/>
      <c r="CD23"/>
      <c r="CE23"/>
      <c r="CF23"/>
      <c r="CG23"/>
      <c r="CH23"/>
      <c r="CI23"/>
      <c r="CJ23"/>
      <c r="CK23"/>
      <c r="CL23"/>
      <c r="CM23"/>
      <c r="CN23"/>
      <c r="CO23"/>
      <c r="CP23"/>
      <c r="CQ23"/>
      <c r="CR23"/>
      <c r="CS23"/>
      <c r="CT23"/>
      <c r="CU23"/>
      <c r="CV23"/>
      <c r="CW23"/>
      <c r="CX23"/>
      <c r="CY23"/>
      <c r="CZ23"/>
      <c r="DA23"/>
      <c r="DB23"/>
      <c r="DC23"/>
      <c r="DD23"/>
      <c r="DE23"/>
      <c r="DF23"/>
      <c r="DG23"/>
      <c r="DH23"/>
      <c r="DI23"/>
      <c r="DJ23"/>
      <c r="DK23"/>
      <c r="DL23"/>
      <c r="DM23"/>
      <c r="DN23"/>
      <c r="DO23"/>
      <c r="DP23"/>
      <c r="DQ23"/>
      <c r="DR23"/>
      <c r="DS23"/>
      <c r="DT23"/>
      <c r="DU23"/>
      <c r="DV23"/>
      <c r="DW23"/>
      <c r="DX23"/>
      <c r="DY23"/>
      <c r="DZ23"/>
      <c r="EA23"/>
      <c r="EB23"/>
      <c r="EC23"/>
      <c r="ED23"/>
      <c r="EE23"/>
      <c r="EF23"/>
      <c r="EG23"/>
      <c r="EH23"/>
      <c r="EI23"/>
      <c r="EJ23"/>
      <c r="EK23"/>
      <c r="EL23"/>
      <c r="EM23"/>
      <c r="EN23"/>
      <c r="EO23"/>
      <c r="EP23"/>
      <c r="EQ23"/>
      <c r="ER23"/>
      <c r="ES23"/>
      <c r="ET23"/>
      <c r="EU23"/>
      <c r="EV23"/>
      <c r="EW23"/>
      <c r="EX23"/>
      <c r="EY23"/>
      <c r="EZ23"/>
      <c r="FA23"/>
      <c r="FB23"/>
      <c r="FC23"/>
      <c r="FD23"/>
      <c r="FE23"/>
      <c r="FF23"/>
      <c r="FG23"/>
      <c r="FH23"/>
      <c r="FI23"/>
      <c r="FJ23"/>
      <c r="FK23"/>
      <c r="FL23"/>
      <c r="FM23"/>
      <c r="FN23"/>
      <c r="FO23"/>
      <c r="FP23"/>
      <c r="FQ23"/>
      <c r="FR23"/>
      <c r="FS23"/>
      <c r="FT23"/>
      <c r="FU23"/>
      <c r="FV23"/>
      <c r="FW23"/>
      <c r="FX23"/>
      <c r="FY23"/>
      <c r="FZ23"/>
      <c r="GA23"/>
      <c r="GB23"/>
      <c r="GC23"/>
      <c r="GD23"/>
      <c r="GE23"/>
      <c r="GF23"/>
      <c r="GG23"/>
      <c r="GH23"/>
      <c r="GI23"/>
      <c r="GJ23"/>
      <c r="GK23"/>
      <c r="GL23"/>
      <c r="GM23"/>
      <c r="GN23"/>
      <c r="GO23"/>
      <c r="GP23"/>
      <c r="GQ23"/>
      <c r="GR23"/>
      <c r="GS23"/>
      <c r="GT23"/>
      <c r="GU23"/>
      <c r="GV23"/>
      <c r="GW23"/>
      <c r="GX23"/>
      <c r="GY23"/>
      <c r="GZ23"/>
      <c r="HA23"/>
      <c r="HB23"/>
      <c r="HC23"/>
      <c r="HD23"/>
      <c r="HE23"/>
      <c r="HF23"/>
      <c r="HG23"/>
      <c r="HH23"/>
      <c r="HI23"/>
      <c r="HJ23"/>
      <c r="HK23"/>
      <c r="HL23"/>
      <c r="HM23"/>
      <c r="HN23"/>
      <c r="HO23"/>
      <c r="HP23"/>
      <c r="HQ23"/>
      <c r="HR23"/>
      <c r="HS23"/>
      <c r="HT23"/>
      <c r="HU23"/>
      <c r="HV23"/>
      <c r="HW23"/>
      <c r="HX23"/>
      <c r="HY23"/>
      <c r="HZ23"/>
      <c r="IA23"/>
      <c r="IB23"/>
      <c r="IC23"/>
      <c r="ID23"/>
      <c r="IE23"/>
      <c r="IF23"/>
      <c r="IG23"/>
      <c r="IH23"/>
      <c r="II23"/>
      <c r="IJ23"/>
      <c r="IK23"/>
      <c r="IL23"/>
      <c r="IM23"/>
      <c r="IN23"/>
      <c r="IO23"/>
      <c r="IP23"/>
      <c r="IQ23"/>
      <c r="IR23"/>
      <c r="IS23"/>
      <c r="IT23"/>
      <c r="IU23"/>
      <c r="IV23"/>
    </row>
    <row r="24" spans="1:256" s="1" customFormat="1" ht="15.75" hidden="1" customHeight="1" thickBot="1" x14ac:dyDescent="0.3">
      <c r="A24" s="109">
        <f>Données!$H21</f>
        <v>0</v>
      </c>
      <c r="B24" s="350"/>
      <c r="C24" s="350"/>
      <c r="D24" s="349"/>
      <c r="E24" s="349"/>
      <c r="F24" s="350"/>
      <c r="G24" s="350"/>
      <c r="H24" s="350"/>
      <c r="I24" s="350"/>
      <c r="J24" s="350"/>
      <c r="K24" s="349"/>
      <c r="L24" s="349"/>
      <c r="M24" s="350"/>
      <c r="N24" s="350"/>
      <c r="O24" s="350"/>
      <c r="P24" s="350"/>
      <c r="Q24" s="350"/>
      <c r="R24" s="349"/>
      <c r="S24" s="349"/>
      <c r="T24" s="350"/>
      <c r="U24" s="350"/>
      <c r="V24" s="350"/>
      <c r="W24" s="350"/>
      <c r="X24" s="350"/>
      <c r="Y24" s="349"/>
      <c r="Z24" s="349"/>
      <c r="AA24" s="350"/>
      <c r="AB24" s="350"/>
      <c r="AC24" s="350"/>
      <c r="AD24" s="355"/>
      <c r="AE24"/>
      <c r="AF24"/>
      <c r="AG24"/>
      <c r="AH24"/>
      <c r="AI24" s="393"/>
      <c r="AJ24" s="384"/>
      <c r="AK24" s="358"/>
      <c r="AL24" s="379">
        <f ca="1">VLOOKUP($A24,BFevrier!$A$8:$BC$57,35,FALSE)</f>
        <v>0</v>
      </c>
      <c r="AM24" s="380">
        <f ca="1">VLOOKUP($A24,BFevrier!$A$8:$BC$57,36,FALSE)</f>
        <v>0</v>
      </c>
      <c r="AN24" s="381">
        <f ca="1">VLOOKUP($A24,BFevrier!$A$8:$BC$57,37,FALSE)</f>
        <v>0</v>
      </c>
      <c r="AO24" s="358"/>
      <c r="AP24" s="382">
        <f ca="1">VLOOKUP($A24,BFevrier!$A$8:$BC$57,39,FALSE)</f>
        <v>0</v>
      </c>
      <c r="AQ24" s="383">
        <f ca="1">VLOOKUP($A24,Bilan!$A$8:$BE$57,41,FALSE)</f>
        <v>1614</v>
      </c>
      <c r="AR24" s="364"/>
      <c r="AS24"/>
      <c r="AT24" s="223" t="str">
        <f>IFERROR(SUM((VLOOKUP(Fevrier!A24,Données!$H$6:$J$53,3,TRUE)/12)*2),"")</f>
        <v/>
      </c>
      <c r="AU24"/>
      <c r="AV24"/>
      <c r="AW24"/>
      <c r="AX24"/>
      <c r="AY24"/>
      <c r="AZ24"/>
      <c r="BA24"/>
      <c r="BB24"/>
      <c r="BC24"/>
      <c r="BD24"/>
      <c r="BE24"/>
      <c r="BF24"/>
      <c r="BG24"/>
      <c r="BH24"/>
      <c r="BI24"/>
      <c r="BJ24"/>
      <c r="BK24"/>
      <c r="BL24"/>
      <c r="BM24"/>
      <c r="BN24"/>
      <c r="BO24"/>
      <c r="BP24"/>
      <c r="BQ24"/>
      <c r="BR24"/>
      <c r="BS24"/>
      <c r="BT24"/>
      <c r="BU24"/>
      <c r="BV24"/>
      <c r="BW24"/>
      <c r="BX24"/>
      <c r="BY24"/>
      <c r="BZ24"/>
      <c r="CA24"/>
      <c r="CB24"/>
      <c r="CC24"/>
      <c r="CD24"/>
      <c r="CE24"/>
      <c r="CF24"/>
      <c r="CG24"/>
      <c r="CH24"/>
      <c r="CI24"/>
      <c r="CJ24"/>
      <c r="CK24"/>
      <c r="CL24"/>
      <c r="CM24"/>
      <c r="CN24"/>
      <c r="CO24"/>
      <c r="CP24"/>
      <c r="CQ24"/>
      <c r="CR24"/>
      <c r="CS24"/>
      <c r="CT24"/>
      <c r="CU24"/>
      <c r="CV24"/>
      <c r="CW24"/>
      <c r="CX24"/>
      <c r="CY24"/>
      <c r="CZ24"/>
      <c r="DA24"/>
      <c r="DB24"/>
      <c r="DC24"/>
      <c r="DD24"/>
      <c r="DE24"/>
      <c r="DF24"/>
      <c r="DG24"/>
      <c r="DH24"/>
      <c r="DI24"/>
      <c r="DJ24"/>
      <c r="DK24"/>
      <c r="DL24"/>
      <c r="DM24"/>
      <c r="DN24"/>
      <c r="DO24"/>
      <c r="DP24"/>
      <c r="DQ24"/>
      <c r="DR24"/>
      <c r="DS24"/>
      <c r="DT24"/>
      <c r="DU24"/>
      <c r="DV24"/>
      <c r="DW24"/>
      <c r="DX24"/>
      <c r="DY24"/>
      <c r="DZ24"/>
      <c r="EA24"/>
      <c r="EB24"/>
      <c r="EC24"/>
      <c r="ED24"/>
      <c r="EE24"/>
      <c r="EF24"/>
      <c r="EG24"/>
      <c r="EH24"/>
      <c r="EI24"/>
      <c r="EJ24"/>
      <c r="EK24"/>
      <c r="EL24"/>
      <c r="EM24"/>
      <c r="EN24"/>
      <c r="EO24"/>
      <c r="EP24"/>
      <c r="EQ24"/>
      <c r="ER24"/>
      <c r="ES24"/>
      <c r="ET24"/>
      <c r="EU24"/>
      <c r="EV24"/>
      <c r="EW24"/>
      <c r="EX24"/>
      <c r="EY24"/>
      <c r="EZ24"/>
      <c r="FA24"/>
      <c r="FB24"/>
      <c r="FC24"/>
      <c r="FD24"/>
      <c r="FE24"/>
      <c r="FF24"/>
      <c r="FG24"/>
      <c r="FH24"/>
      <c r="FI24"/>
      <c r="FJ24"/>
      <c r="FK24"/>
      <c r="FL24"/>
      <c r="FM24"/>
      <c r="FN24"/>
      <c r="FO24"/>
      <c r="FP24"/>
      <c r="FQ24"/>
      <c r="FR24"/>
      <c r="FS24"/>
      <c r="FT24"/>
      <c r="FU24"/>
      <c r="FV24"/>
      <c r="FW24"/>
      <c r="FX24"/>
      <c r="FY24"/>
      <c r="FZ24"/>
      <c r="GA24"/>
      <c r="GB24"/>
      <c r="GC24"/>
      <c r="GD24"/>
      <c r="GE24"/>
      <c r="GF24"/>
      <c r="GG24"/>
      <c r="GH24"/>
      <c r="GI24"/>
      <c r="GJ24"/>
      <c r="GK24"/>
      <c r="GL24"/>
      <c r="GM24"/>
      <c r="GN24"/>
      <c r="GO24"/>
      <c r="GP24"/>
      <c r="GQ24"/>
      <c r="GR24"/>
      <c r="GS24"/>
      <c r="GT24"/>
      <c r="GU24"/>
      <c r="GV24"/>
      <c r="GW24"/>
      <c r="GX24"/>
      <c r="GY24"/>
      <c r="GZ24"/>
      <c r="HA24"/>
      <c r="HB24"/>
      <c r="HC24"/>
      <c r="HD24"/>
      <c r="HE24"/>
      <c r="HF24"/>
      <c r="HG24"/>
      <c r="HH24"/>
      <c r="HI24"/>
      <c r="HJ24"/>
      <c r="HK24"/>
      <c r="HL24"/>
      <c r="HM24"/>
      <c r="HN24"/>
      <c r="HO24"/>
      <c r="HP24"/>
      <c r="HQ24"/>
      <c r="HR24"/>
      <c r="HS24"/>
      <c r="HT24"/>
      <c r="HU24"/>
      <c r="HV24"/>
      <c r="HW24"/>
      <c r="HX24"/>
      <c r="HY24"/>
      <c r="HZ24"/>
      <c r="IA24"/>
      <c r="IB24"/>
      <c r="IC24"/>
      <c r="ID24"/>
      <c r="IE24"/>
      <c r="IF24"/>
      <c r="IG24"/>
      <c r="IH24"/>
      <c r="II24"/>
      <c r="IJ24"/>
      <c r="IK24"/>
      <c r="IL24"/>
      <c r="IM24"/>
      <c r="IN24"/>
      <c r="IO24"/>
      <c r="IP24"/>
      <c r="IQ24"/>
      <c r="IR24"/>
      <c r="IS24"/>
      <c r="IT24"/>
      <c r="IU24"/>
      <c r="IV24"/>
    </row>
    <row r="25" spans="1:256" s="1" customFormat="1" ht="15.75" customHeight="1" thickBot="1" x14ac:dyDescent="0.3">
      <c r="A25" s="344" t="str">
        <f>Données!$H22</f>
        <v>Equipe de nuit</v>
      </c>
      <c r="B25" s="344"/>
      <c r="C25" s="344"/>
      <c r="D25" s="344"/>
      <c r="E25" s="344"/>
      <c r="F25" s="344"/>
      <c r="G25" s="344"/>
      <c r="H25" s="344"/>
      <c r="I25" s="344"/>
      <c r="J25" s="344"/>
      <c r="K25" s="344"/>
      <c r="L25" s="344"/>
      <c r="M25" s="344"/>
      <c r="N25" s="344"/>
      <c r="O25" s="344"/>
      <c r="P25" s="344"/>
      <c r="Q25" s="344"/>
      <c r="R25" s="344"/>
      <c r="S25" s="344"/>
      <c r="T25" s="344"/>
      <c r="U25" s="344"/>
      <c r="V25" s="344"/>
      <c r="W25" s="344"/>
      <c r="X25" s="344"/>
      <c r="Y25" s="344"/>
      <c r="Z25" s="344"/>
      <c r="AA25" s="344"/>
      <c r="AB25" s="344"/>
      <c r="AC25" s="344"/>
      <c r="AD25" s="354"/>
      <c r="AE25"/>
      <c r="AF25"/>
      <c r="AG25"/>
      <c r="AH25"/>
      <c r="AI25" s="371"/>
      <c r="AJ25" s="371"/>
      <c r="AK25" s="358"/>
      <c r="AL25" s="371"/>
      <c r="AM25" s="371"/>
      <c r="AN25" s="371"/>
      <c r="AO25" s="358"/>
      <c r="AP25" s="371"/>
      <c r="AQ25" s="371"/>
      <c r="AR25" s="364"/>
      <c r="AS25"/>
      <c r="AT25" s="344"/>
      <c r="AU25"/>
      <c r="AV25"/>
      <c r="AW25"/>
      <c r="AX25"/>
      <c r="AY25"/>
      <c r="AZ25"/>
      <c r="BA25"/>
      <c r="BB25"/>
      <c r="BC25"/>
      <c r="BD25"/>
      <c r="BE25"/>
      <c r="BF25"/>
      <c r="BG25"/>
      <c r="BH25"/>
      <c r="BI25"/>
      <c r="BJ25"/>
      <c r="BK25"/>
      <c r="BL25"/>
      <c r="BM25"/>
      <c r="BN25"/>
      <c r="BO25"/>
      <c r="BP25"/>
      <c r="BQ25"/>
      <c r="BR25"/>
      <c r="BS25"/>
      <c r="BT25"/>
      <c r="BU25"/>
      <c r="BV25"/>
      <c r="BW25"/>
      <c r="BX25"/>
      <c r="BY25"/>
      <c r="BZ25"/>
      <c r="CA25"/>
      <c r="CB25"/>
      <c r="CC25"/>
      <c r="CD25"/>
      <c r="CE25"/>
      <c r="CF25"/>
      <c r="CG25"/>
      <c r="CH25"/>
      <c r="CI25"/>
      <c r="CJ25"/>
      <c r="CK25"/>
      <c r="CL25"/>
      <c r="CM25"/>
      <c r="CN25"/>
      <c r="CO25"/>
      <c r="CP25"/>
      <c r="CQ25"/>
      <c r="CR25"/>
      <c r="CS25"/>
      <c r="CT25"/>
      <c r="CU25"/>
      <c r="CV25"/>
      <c r="CW25"/>
      <c r="CX25"/>
      <c r="CY25"/>
      <c r="CZ25"/>
      <c r="DA25"/>
      <c r="DB25"/>
      <c r="DC25"/>
      <c r="DD25"/>
      <c r="DE25"/>
      <c r="DF25"/>
      <c r="DG25"/>
      <c r="DH25"/>
      <c r="DI25"/>
      <c r="DJ25"/>
      <c r="DK25"/>
      <c r="DL25"/>
      <c r="DM25"/>
      <c r="DN25"/>
      <c r="DO25"/>
      <c r="DP25"/>
      <c r="DQ25"/>
      <c r="DR25"/>
      <c r="DS25"/>
      <c r="DT25"/>
      <c r="DU25"/>
      <c r="DV25"/>
      <c r="DW25"/>
      <c r="DX25"/>
      <c r="DY25"/>
      <c r="DZ25"/>
      <c r="EA25"/>
      <c r="EB25"/>
      <c r="EC25"/>
      <c r="ED25"/>
      <c r="EE25"/>
      <c r="EF25"/>
      <c r="EG25"/>
      <c r="EH25"/>
      <c r="EI25"/>
      <c r="EJ25"/>
      <c r="EK25"/>
      <c r="EL25"/>
      <c r="EM25"/>
      <c r="EN25"/>
      <c r="EO25"/>
      <c r="EP25"/>
      <c r="EQ25"/>
      <c r="ER25"/>
      <c r="ES25"/>
      <c r="ET25"/>
      <c r="EU25"/>
      <c r="EV25"/>
      <c r="EW25"/>
      <c r="EX25"/>
      <c r="EY25"/>
      <c r="EZ25"/>
      <c r="FA25"/>
      <c r="FB25"/>
      <c r="FC25"/>
      <c r="FD25"/>
      <c r="FE25"/>
      <c r="FF25"/>
      <c r="FG25"/>
      <c r="FH25"/>
      <c r="FI25"/>
      <c r="FJ25"/>
      <c r="FK25"/>
      <c r="FL25"/>
      <c r="FM25"/>
      <c r="FN25"/>
      <c r="FO25"/>
      <c r="FP25"/>
      <c r="FQ25"/>
      <c r="FR25"/>
      <c r="FS25"/>
      <c r="FT25"/>
      <c r="FU25"/>
      <c r="FV25"/>
      <c r="FW25"/>
      <c r="FX25"/>
      <c r="FY25"/>
      <c r="FZ25"/>
      <c r="GA25"/>
      <c r="GB25"/>
      <c r="GC25"/>
      <c r="GD25"/>
      <c r="GE25"/>
      <c r="GF25"/>
      <c r="GG25"/>
      <c r="GH25"/>
      <c r="GI25"/>
      <c r="GJ25"/>
      <c r="GK25"/>
      <c r="GL25"/>
      <c r="GM25"/>
      <c r="GN25"/>
      <c r="GO25"/>
      <c r="GP25"/>
      <c r="GQ25"/>
      <c r="GR25"/>
      <c r="GS25"/>
      <c r="GT25"/>
      <c r="GU25"/>
      <c r="GV25"/>
      <c r="GW25"/>
      <c r="GX25"/>
      <c r="GY25"/>
      <c r="GZ25"/>
      <c r="HA25"/>
      <c r="HB25"/>
      <c r="HC25"/>
      <c r="HD25"/>
      <c r="HE25"/>
      <c r="HF25"/>
      <c r="HG25"/>
      <c r="HH25"/>
      <c r="HI25"/>
      <c r="HJ25"/>
      <c r="HK25"/>
      <c r="HL25"/>
      <c r="HM25"/>
      <c r="HN25"/>
      <c r="HO25"/>
      <c r="HP25"/>
      <c r="HQ25"/>
      <c r="HR25"/>
      <c r="HS25"/>
      <c r="HT25"/>
      <c r="HU25"/>
      <c r="HV25"/>
      <c r="HW25"/>
      <c r="HX25"/>
      <c r="HY25"/>
      <c r="HZ25"/>
      <c r="IA25"/>
      <c r="IB25"/>
      <c r="IC25"/>
      <c r="ID25"/>
      <c r="IE25"/>
      <c r="IF25"/>
      <c r="IG25"/>
      <c r="IH25"/>
      <c r="II25"/>
      <c r="IJ25"/>
      <c r="IK25"/>
      <c r="IL25"/>
      <c r="IM25"/>
      <c r="IN25"/>
      <c r="IO25"/>
      <c r="IP25"/>
      <c r="IQ25"/>
      <c r="IR25"/>
      <c r="IS25"/>
      <c r="IT25"/>
      <c r="IU25"/>
      <c r="IV25"/>
    </row>
    <row r="26" spans="1:256" s="1" customFormat="1" ht="15" customHeight="1" x14ac:dyDescent="0.25">
      <c r="A26" s="109" t="str">
        <f>Données!$H23</f>
        <v>DARDAINE Séverine</v>
      </c>
      <c r="B26" s="350" t="s">
        <v>22</v>
      </c>
      <c r="C26" s="350" t="s">
        <v>22</v>
      </c>
      <c r="D26" s="349"/>
      <c r="E26" s="349"/>
      <c r="F26" s="350" t="s">
        <v>22</v>
      </c>
      <c r="G26" s="350" t="s">
        <v>22</v>
      </c>
      <c r="H26" s="350"/>
      <c r="I26" s="350" t="s">
        <v>24</v>
      </c>
      <c r="J26" s="350"/>
      <c r="K26" s="349"/>
      <c r="L26" s="349"/>
      <c r="M26" s="350" t="s">
        <v>10</v>
      </c>
      <c r="N26" s="350" t="s">
        <v>10</v>
      </c>
      <c r="O26" s="350" t="s">
        <v>10</v>
      </c>
      <c r="P26" s="350"/>
      <c r="Q26" s="350"/>
      <c r="R26" s="349" t="s">
        <v>22</v>
      </c>
      <c r="S26" s="349" t="s">
        <v>22</v>
      </c>
      <c r="T26" s="350"/>
      <c r="U26" s="350" t="s">
        <v>118</v>
      </c>
      <c r="V26" s="350"/>
      <c r="W26" s="350" t="s">
        <v>22</v>
      </c>
      <c r="X26" s="350" t="s">
        <v>22</v>
      </c>
      <c r="Y26" s="349"/>
      <c r="Z26" s="349"/>
      <c r="AA26" s="350"/>
      <c r="AB26" s="350" t="s">
        <v>22</v>
      </c>
      <c r="AC26" s="350" t="s">
        <v>22</v>
      </c>
      <c r="AD26" s="355"/>
      <c r="AE26"/>
      <c r="AF26"/>
      <c r="AG26"/>
      <c r="AH26"/>
      <c r="AI26" s="391"/>
      <c r="AJ26" s="372"/>
      <c r="AK26" s="358"/>
      <c r="AL26" s="379">
        <f ca="1">VLOOKUP($A26,BFevrier!$A$8:$BC$57,35,FALSE)</f>
        <v>1.041666666666663E-2</v>
      </c>
      <c r="AM26" s="380">
        <f ca="1">VLOOKUP($A26,BFevrier!$A$8:$BC$57,36,FALSE)</f>
        <v>0.41666666666666669</v>
      </c>
      <c r="AN26" s="381">
        <f ca="1">VLOOKUP($A26,BFevrier!$A$8:$BC$57,37,FALSE)</f>
        <v>3.7708333333333335</v>
      </c>
      <c r="AO26" s="358"/>
      <c r="AP26" s="382">
        <f ca="1">VLOOKUP($A26,BFevrier!$A$8:$BC$57,39,FALSE)</f>
        <v>5.4166666666666661</v>
      </c>
      <c r="AQ26" s="383">
        <f ca="1">VLOOKUP($A26,Bilan!$A$8:$BE$57,41,FALSE)</f>
        <v>10.729166666666664</v>
      </c>
      <c r="AR26" s="364"/>
      <c r="AS26"/>
      <c r="AT26" s="223">
        <f>IFERROR(SUM((VLOOKUP(Fevrier!A26,Données!$H$6:$J$53,3,TRUE)/12)*2),"")</f>
        <v>9.9166666666666661</v>
      </c>
      <c r="AU26"/>
      <c r="AV26"/>
      <c r="AW26"/>
      <c r="AX26"/>
      <c r="AY26"/>
      <c r="AZ26"/>
      <c r="BA26"/>
      <c r="BB26"/>
      <c r="BC26"/>
      <c r="BD26"/>
      <c r="BE26"/>
      <c r="BF26"/>
      <c r="BG26"/>
      <c r="BH26"/>
      <c r="BI26"/>
      <c r="BJ26"/>
      <c r="BK26"/>
      <c r="BL26"/>
      <c r="BM26"/>
      <c r="BN26"/>
      <c r="BO26"/>
      <c r="BP26"/>
      <c r="BQ26"/>
      <c r="BR26"/>
      <c r="BS26"/>
      <c r="BT26"/>
      <c r="BU26"/>
      <c r="BV26"/>
      <c r="BW26"/>
      <c r="BX26"/>
      <c r="BY26"/>
      <c r="BZ26"/>
      <c r="CA26"/>
      <c r="CB26"/>
      <c r="CC26"/>
      <c r="CD26"/>
      <c r="CE26"/>
      <c r="CF26"/>
      <c r="CG26"/>
      <c r="CH26"/>
      <c r="CI26"/>
      <c r="CJ26"/>
      <c r="CK26"/>
      <c r="CL26"/>
      <c r="CM26"/>
      <c r="CN26"/>
      <c r="CO26"/>
      <c r="CP26"/>
      <c r="CQ26"/>
      <c r="CR26"/>
      <c r="CS26"/>
      <c r="CT26"/>
      <c r="CU26"/>
      <c r="CV26"/>
      <c r="CW26"/>
      <c r="CX26"/>
      <c r="CY26"/>
      <c r="CZ26"/>
      <c r="DA26"/>
      <c r="DB26"/>
      <c r="DC26"/>
      <c r="DD26"/>
      <c r="DE26"/>
      <c r="DF26"/>
      <c r="DG26"/>
      <c r="DH26"/>
      <c r="DI26"/>
      <c r="DJ26"/>
      <c r="DK26"/>
      <c r="DL26"/>
      <c r="DM26"/>
      <c r="DN26"/>
      <c r="DO26"/>
      <c r="DP26"/>
      <c r="DQ26"/>
      <c r="DR26"/>
      <c r="DS26"/>
      <c r="DT26"/>
      <c r="DU26"/>
      <c r="DV26"/>
      <c r="DW26"/>
      <c r="DX26"/>
      <c r="DY26"/>
      <c r="DZ26"/>
      <c r="EA26"/>
      <c r="EB26"/>
      <c r="EC26"/>
      <c r="ED26"/>
      <c r="EE26"/>
      <c r="EF26"/>
      <c r="EG26"/>
      <c r="EH26"/>
      <c r="EI26"/>
      <c r="EJ26"/>
      <c r="EK26"/>
      <c r="EL26"/>
      <c r="EM26"/>
      <c r="EN26"/>
      <c r="EO26"/>
      <c r="EP26"/>
      <c r="EQ26"/>
      <c r="ER26"/>
      <c r="ES26"/>
      <c r="ET26"/>
      <c r="EU26"/>
      <c r="EV26"/>
      <c r="EW26"/>
      <c r="EX26"/>
      <c r="EY26"/>
      <c r="EZ26"/>
      <c r="FA26"/>
      <c r="FB26"/>
      <c r="FC26"/>
      <c r="FD26"/>
      <c r="FE26"/>
      <c r="FF26"/>
      <c r="FG26"/>
      <c r="FH26"/>
      <c r="FI26"/>
      <c r="FJ26"/>
      <c r="FK26"/>
      <c r="FL26"/>
      <c r="FM26"/>
      <c r="FN26"/>
      <c r="FO26"/>
      <c r="FP26"/>
      <c r="FQ26"/>
      <c r="FR26"/>
      <c r="FS26"/>
      <c r="FT26"/>
      <c r="FU26"/>
      <c r="FV26"/>
      <c r="FW26"/>
      <c r="FX26"/>
      <c r="FY26"/>
      <c r="FZ26"/>
      <c r="GA26"/>
      <c r="GB26"/>
      <c r="GC26"/>
      <c r="GD26"/>
      <c r="GE26"/>
      <c r="GF26"/>
      <c r="GG26"/>
      <c r="GH26"/>
      <c r="GI26"/>
      <c r="GJ26"/>
      <c r="GK26"/>
      <c r="GL26"/>
      <c r="GM26"/>
      <c r="GN26"/>
      <c r="GO26"/>
      <c r="GP26"/>
      <c r="GQ26"/>
      <c r="GR26"/>
      <c r="GS26"/>
      <c r="GT26"/>
      <c r="GU26"/>
      <c r="GV26"/>
      <c r="GW26"/>
      <c r="GX26"/>
      <c r="GY26"/>
      <c r="GZ26"/>
      <c r="HA26"/>
      <c r="HB26"/>
      <c r="HC26"/>
      <c r="HD26"/>
      <c r="HE26"/>
      <c r="HF26"/>
      <c r="HG26"/>
      <c r="HH26"/>
      <c r="HI26"/>
      <c r="HJ26"/>
      <c r="HK26"/>
      <c r="HL26"/>
      <c r="HM26"/>
      <c r="HN26"/>
      <c r="HO26"/>
      <c r="HP26"/>
      <c r="HQ26"/>
      <c r="HR26"/>
      <c r="HS26"/>
      <c r="HT26"/>
      <c r="HU26"/>
      <c r="HV26"/>
      <c r="HW26"/>
      <c r="HX26"/>
      <c r="HY26"/>
      <c r="HZ26"/>
      <c r="IA26"/>
      <c r="IB26"/>
      <c r="IC26"/>
      <c r="ID26"/>
      <c r="IE26"/>
      <c r="IF26"/>
      <c r="IG26"/>
      <c r="IH26"/>
      <c r="II26"/>
      <c r="IJ26"/>
      <c r="IK26"/>
      <c r="IL26"/>
      <c r="IM26"/>
      <c r="IN26"/>
      <c r="IO26"/>
      <c r="IP26"/>
      <c r="IQ26"/>
      <c r="IR26"/>
      <c r="IS26"/>
      <c r="IT26"/>
      <c r="IU26"/>
      <c r="IV26"/>
    </row>
    <row r="27" spans="1:256" s="1" customFormat="1" ht="15" customHeight="1" x14ac:dyDescent="0.25">
      <c r="A27" s="109" t="str">
        <f>Données!$H24</f>
        <v>CHAPON Aurélie</v>
      </c>
      <c r="B27" s="350" t="s">
        <v>10</v>
      </c>
      <c r="C27" s="350" t="s">
        <v>10</v>
      </c>
      <c r="D27" s="349"/>
      <c r="E27" s="349"/>
      <c r="F27" s="350"/>
      <c r="G27" s="350" t="s">
        <v>118</v>
      </c>
      <c r="H27" s="350" t="s">
        <v>22</v>
      </c>
      <c r="I27" s="350"/>
      <c r="J27" s="350"/>
      <c r="K27" s="349" t="s">
        <v>22</v>
      </c>
      <c r="L27" s="349" t="s">
        <v>22</v>
      </c>
      <c r="M27" s="350"/>
      <c r="N27" s="350" t="s">
        <v>118</v>
      </c>
      <c r="O27" s="350"/>
      <c r="P27" s="350" t="s">
        <v>22</v>
      </c>
      <c r="Q27" s="350" t="s">
        <v>22</v>
      </c>
      <c r="R27" s="349"/>
      <c r="S27" s="349"/>
      <c r="T27" s="350" t="s">
        <v>22</v>
      </c>
      <c r="U27" s="350" t="s">
        <v>22</v>
      </c>
      <c r="V27" s="350" t="s">
        <v>22</v>
      </c>
      <c r="W27" s="350"/>
      <c r="X27" s="350"/>
      <c r="Y27" s="349"/>
      <c r="Z27" s="349"/>
      <c r="AA27" s="350" t="s">
        <v>10</v>
      </c>
      <c r="AB27" s="350" t="s">
        <v>10</v>
      </c>
      <c r="AC27" s="350" t="s">
        <v>10</v>
      </c>
      <c r="AD27" s="355"/>
      <c r="AE27"/>
      <c r="AF27"/>
      <c r="AG27"/>
      <c r="AH27"/>
      <c r="AI27" s="392"/>
      <c r="AJ27" s="378"/>
      <c r="AK27" s="358"/>
      <c r="AL27" s="379">
        <f ca="1">VLOOKUP($A27,BFevrier!$A$8:$BC$57,35,FALSE)</f>
        <v>1.041666666666663E-2</v>
      </c>
      <c r="AM27" s="380">
        <f ca="1">VLOOKUP($A27,BFevrier!$A$8:$BC$57,36,FALSE)</f>
        <v>0.41666666666666669</v>
      </c>
      <c r="AN27" s="381">
        <f ca="1">VLOOKUP($A27,BFevrier!$A$8:$BC$57,37,FALSE)</f>
        <v>2.916666666666667</v>
      </c>
      <c r="AO27" s="358"/>
      <c r="AP27" s="382">
        <f ca="1">VLOOKUP($A27,BFevrier!$A$8:$BC$57,39,FALSE)</f>
        <v>4.2083333333333321</v>
      </c>
      <c r="AQ27" s="383">
        <f ca="1">VLOOKUP($A27,Bilan!$A$8:$BE$57,41,FALSE)</f>
        <v>9.5208333333333321</v>
      </c>
      <c r="AR27" s="364"/>
      <c r="AS27"/>
      <c r="AT27" s="223" t="str">
        <f>IFERROR(SUM((VLOOKUP(Fevrier!A27,Données!$H$6:$J$53,3,TRUE)/12)*2),"")</f>
        <v/>
      </c>
      <c r="AU27"/>
      <c r="AV27"/>
      <c r="AW27"/>
      <c r="AX27"/>
      <c r="AY27"/>
      <c r="AZ27"/>
      <c r="BA27"/>
      <c r="BB27"/>
      <c r="BC27"/>
      <c r="BD27"/>
      <c r="BE27"/>
      <c r="BF27"/>
      <c r="BG27"/>
      <c r="BH27"/>
      <c r="BI27"/>
      <c r="BJ27"/>
      <c r="BK27"/>
      <c r="BL27"/>
      <c r="BM27"/>
      <c r="BN27"/>
      <c r="BO27"/>
      <c r="BP27"/>
      <c r="BQ27"/>
      <c r="BR27"/>
      <c r="BS27"/>
      <c r="BT27"/>
      <c r="BU27"/>
      <c r="BV27"/>
      <c r="BW27"/>
      <c r="BX27"/>
      <c r="BY27"/>
      <c r="BZ27"/>
      <c r="CA27"/>
      <c r="CB27"/>
      <c r="CC27"/>
      <c r="CD27"/>
      <c r="CE27"/>
      <c r="CF27"/>
      <c r="CG27"/>
      <c r="CH27"/>
      <c r="CI27"/>
      <c r="CJ27"/>
      <c r="CK27"/>
      <c r="CL27"/>
      <c r="CM27"/>
      <c r="CN27"/>
      <c r="CO27"/>
      <c r="CP27"/>
      <c r="CQ27"/>
      <c r="CR27"/>
      <c r="CS27"/>
      <c r="CT27"/>
      <c r="CU27"/>
      <c r="CV27"/>
      <c r="CW27"/>
      <c r="CX27"/>
      <c r="CY27"/>
      <c r="CZ27"/>
      <c r="DA27"/>
      <c r="DB27"/>
      <c r="DC27"/>
      <c r="DD27"/>
      <c r="DE27"/>
      <c r="DF27"/>
      <c r="DG27"/>
      <c r="DH27"/>
      <c r="DI27"/>
      <c r="DJ27"/>
      <c r="DK27"/>
      <c r="DL27"/>
      <c r="DM27"/>
      <c r="DN27"/>
      <c r="DO27"/>
      <c r="DP27"/>
      <c r="DQ27"/>
      <c r="DR27"/>
      <c r="DS27"/>
      <c r="DT27"/>
      <c r="DU27"/>
      <c r="DV27"/>
      <c r="DW27"/>
      <c r="DX27"/>
      <c r="DY27"/>
      <c r="DZ27"/>
      <c r="EA27"/>
      <c r="EB27"/>
      <c r="EC27"/>
      <c r="ED27"/>
      <c r="EE27"/>
      <c r="EF27"/>
      <c r="EG27"/>
      <c r="EH27"/>
      <c r="EI27"/>
      <c r="EJ27"/>
      <c r="EK27"/>
      <c r="EL27"/>
      <c r="EM27"/>
      <c r="EN27"/>
      <c r="EO27"/>
      <c r="EP27"/>
      <c r="EQ27"/>
      <c r="ER27"/>
      <c r="ES27"/>
      <c r="ET27"/>
      <c r="EU27"/>
      <c r="EV27"/>
      <c r="EW27"/>
      <c r="EX27"/>
      <c r="EY27"/>
      <c r="EZ27"/>
      <c r="FA27"/>
      <c r="FB27"/>
      <c r="FC27"/>
      <c r="FD27"/>
      <c r="FE27"/>
      <c r="FF27"/>
      <c r="FG27"/>
      <c r="FH27"/>
      <c r="FI27"/>
      <c r="FJ27"/>
      <c r="FK27"/>
      <c r="FL27"/>
      <c r="FM27"/>
      <c r="FN27"/>
      <c r="FO27"/>
      <c r="FP27"/>
      <c r="FQ27"/>
      <c r="FR27"/>
      <c r="FS27"/>
      <c r="FT27"/>
      <c r="FU27"/>
      <c r="FV27"/>
      <c r="FW27"/>
      <c r="FX27"/>
      <c r="FY27"/>
      <c r="FZ27"/>
      <c r="GA27"/>
      <c r="GB27"/>
      <c r="GC27"/>
      <c r="GD27"/>
      <c r="GE27"/>
      <c r="GF27"/>
      <c r="GG27"/>
      <c r="GH27"/>
      <c r="GI27"/>
      <c r="GJ27"/>
      <c r="GK27"/>
      <c r="GL27"/>
      <c r="GM27"/>
      <c r="GN27"/>
      <c r="GO27"/>
      <c r="GP27"/>
      <c r="GQ27"/>
      <c r="GR27"/>
      <c r="GS27"/>
      <c r="GT27"/>
      <c r="GU27"/>
      <c r="GV27"/>
      <c r="GW27"/>
      <c r="GX27"/>
      <c r="GY27"/>
      <c r="GZ27"/>
      <c r="HA27"/>
      <c r="HB27"/>
      <c r="HC27"/>
      <c r="HD27"/>
      <c r="HE27"/>
      <c r="HF27"/>
      <c r="HG27"/>
      <c r="HH27"/>
      <c r="HI27"/>
      <c r="HJ27"/>
      <c r="HK27"/>
      <c r="HL27"/>
      <c r="HM27"/>
      <c r="HN27"/>
      <c r="HO27"/>
      <c r="HP27"/>
      <c r="HQ27"/>
      <c r="HR27"/>
      <c r="HS27"/>
      <c r="HT27"/>
      <c r="HU27"/>
      <c r="HV27"/>
      <c r="HW27"/>
      <c r="HX27"/>
      <c r="HY27"/>
      <c r="HZ27"/>
      <c r="IA27"/>
      <c r="IB27"/>
      <c r="IC27"/>
      <c r="ID27"/>
      <c r="IE27"/>
      <c r="IF27"/>
      <c r="IG27"/>
      <c r="IH27"/>
      <c r="II27"/>
      <c r="IJ27"/>
      <c r="IK27"/>
      <c r="IL27"/>
      <c r="IM27"/>
      <c r="IN27"/>
      <c r="IO27"/>
      <c r="IP27"/>
      <c r="IQ27"/>
      <c r="IR27"/>
      <c r="IS27"/>
      <c r="IT27"/>
      <c r="IU27"/>
      <c r="IV27"/>
    </row>
    <row r="28" spans="1:256" s="1" customFormat="1" ht="15" customHeight="1" x14ac:dyDescent="0.25">
      <c r="A28" s="109" t="str">
        <f>Données!$H25</f>
        <v>DIARRA Kani</v>
      </c>
      <c r="B28" s="350"/>
      <c r="C28" s="350"/>
      <c r="D28" s="349" t="s">
        <v>22</v>
      </c>
      <c r="E28" s="349" t="s">
        <v>22</v>
      </c>
      <c r="F28" s="350"/>
      <c r="G28" s="350" t="s">
        <v>118</v>
      </c>
      <c r="H28" s="350"/>
      <c r="I28" s="350" t="s">
        <v>22</v>
      </c>
      <c r="J28" s="350" t="s">
        <v>22</v>
      </c>
      <c r="K28" s="349"/>
      <c r="L28" s="349"/>
      <c r="M28" s="350"/>
      <c r="N28" s="350" t="s">
        <v>22</v>
      </c>
      <c r="O28" s="350" t="s">
        <v>22</v>
      </c>
      <c r="P28" s="350"/>
      <c r="Q28" s="350"/>
      <c r="R28" s="349"/>
      <c r="S28" s="349"/>
      <c r="T28" s="350" t="s">
        <v>10</v>
      </c>
      <c r="U28" s="350" t="s">
        <v>10</v>
      </c>
      <c r="V28" s="350" t="s">
        <v>10</v>
      </c>
      <c r="W28" s="350" t="s">
        <v>10</v>
      </c>
      <c r="X28" s="350" t="s">
        <v>10</v>
      </c>
      <c r="Y28" s="349"/>
      <c r="Z28" s="349" t="s">
        <v>22</v>
      </c>
      <c r="AA28" s="350" t="s">
        <v>22</v>
      </c>
      <c r="AB28" s="350"/>
      <c r="AC28" s="350"/>
      <c r="AD28" s="355"/>
      <c r="AE28"/>
      <c r="AF28"/>
      <c r="AG28"/>
      <c r="AH28"/>
      <c r="AI28" s="392"/>
      <c r="AJ28" s="378"/>
      <c r="AK28" s="358"/>
      <c r="AL28" s="379">
        <f ca="1">VLOOKUP($A28,BFevrier!$A$8:$BC$57,35,FALSE)</f>
        <v>1.041666666666663E-2</v>
      </c>
      <c r="AM28" s="380">
        <f ca="1">VLOOKUP($A28,BFevrier!$A$8:$BC$57,36,FALSE)</f>
        <v>0.54166666666666674</v>
      </c>
      <c r="AN28" s="381">
        <f ca="1">VLOOKUP($A28,BFevrier!$A$8:$BC$57,37,FALSE)</f>
        <v>2.791666666666667</v>
      </c>
      <c r="AO28" s="358"/>
      <c r="AP28" s="382">
        <f ca="1">VLOOKUP($A28,BFevrier!$A$8:$BC$57,39,FALSE)</f>
        <v>4.1041666666666661</v>
      </c>
      <c r="AQ28" s="383">
        <f ca="1">VLOOKUP($A28,Bilan!$A$8:$BE$57,41,FALSE)</f>
        <v>8.6458333333333321</v>
      </c>
      <c r="AR28" s="364"/>
      <c r="AS28"/>
      <c r="AT28" s="223">
        <f>IFERROR(SUM((VLOOKUP(Fevrier!A28,Données!$H$6:$J$53,3,TRUE)/12)*2),"")</f>
        <v>9.9166666666666661</v>
      </c>
      <c r="AU28"/>
      <c r="AV28"/>
      <c r="AW28"/>
      <c r="AX28"/>
      <c r="AY28"/>
      <c r="AZ28"/>
      <c r="BA28"/>
      <c r="BB28"/>
      <c r="BC28"/>
      <c r="BD28"/>
      <c r="BE28"/>
      <c r="BF28"/>
      <c r="BG28"/>
      <c r="BH28"/>
      <c r="BI28"/>
      <c r="BJ28"/>
      <c r="BK28"/>
      <c r="BL28"/>
      <c r="BM28"/>
      <c r="BN28"/>
      <c r="BO28"/>
      <c r="BP28"/>
      <c r="BQ28"/>
      <c r="BR28"/>
      <c r="BS28"/>
      <c r="BT28"/>
      <c r="BU28"/>
      <c r="BV28"/>
      <c r="BW28"/>
      <c r="BX28"/>
      <c r="BY28"/>
      <c r="BZ28"/>
      <c r="CA28"/>
      <c r="CB28"/>
      <c r="CC28"/>
      <c r="CD28"/>
      <c r="CE28"/>
      <c r="CF28"/>
      <c r="CG28"/>
      <c r="CH28"/>
      <c r="CI28"/>
      <c r="CJ28"/>
      <c r="CK28"/>
      <c r="CL28"/>
      <c r="CM28"/>
      <c r="CN28"/>
      <c r="CO28"/>
      <c r="CP28"/>
      <c r="CQ28"/>
      <c r="CR28"/>
      <c r="CS28"/>
      <c r="CT28"/>
      <c r="CU28"/>
      <c r="CV28"/>
      <c r="CW28"/>
      <c r="CX28"/>
      <c r="CY28"/>
      <c r="CZ28"/>
      <c r="DA28"/>
      <c r="DB28"/>
      <c r="DC28"/>
      <c r="DD28"/>
      <c r="DE28"/>
      <c r="DF28"/>
      <c r="DG28"/>
      <c r="DH28"/>
      <c r="DI28"/>
      <c r="DJ28"/>
      <c r="DK28"/>
      <c r="DL28"/>
      <c r="DM28"/>
      <c r="DN28"/>
      <c r="DO28"/>
      <c r="DP28"/>
      <c r="DQ28"/>
      <c r="DR28"/>
      <c r="DS28"/>
      <c r="DT28"/>
      <c r="DU28"/>
      <c r="DV28"/>
      <c r="DW28"/>
      <c r="DX28"/>
      <c r="DY28"/>
      <c r="DZ28"/>
      <c r="EA28"/>
      <c r="EB28"/>
      <c r="EC28"/>
      <c r="ED28"/>
      <c r="EE28"/>
      <c r="EF28"/>
      <c r="EG28"/>
      <c r="EH28"/>
      <c r="EI28"/>
      <c r="EJ28"/>
      <c r="EK28"/>
      <c r="EL28"/>
      <c r="EM28"/>
      <c r="EN28"/>
      <c r="EO28"/>
      <c r="EP28"/>
      <c r="EQ28"/>
      <c r="ER28"/>
      <c r="ES28"/>
      <c r="ET28"/>
      <c r="EU28"/>
      <c r="EV28"/>
      <c r="EW28"/>
      <c r="EX28"/>
      <c r="EY28"/>
      <c r="EZ28"/>
      <c r="FA28"/>
      <c r="FB28"/>
      <c r="FC28"/>
      <c r="FD28"/>
      <c r="FE28"/>
      <c r="FF28"/>
      <c r="FG28"/>
      <c r="FH28"/>
      <c r="FI28"/>
      <c r="FJ28"/>
      <c r="FK28"/>
      <c r="FL28"/>
      <c r="FM28"/>
      <c r="FN28"/>
      <c r="FO28"/>
      <c r="FP28"/>
      <c r="FQ28"/>
      <c r="FR28"/>
      <c r="FS28"/>
      <c r="FT28"/>
      <c r="FU28"/>
      <c r="FV28"/>
      <c r="FW28"/>
      <c r="FX28"/>
      <c r="FY28"/>
      <c r="FZ28"/>
      <c r="GA28"/>
      <c r="GB28"/>
      <c r="GC28"/>
      <c r="GD28"/>
      <c r="GE28"/>
      <c r="GF28"/>
      <c r="GG28"/>
      <c r="GH28"/>
      <c r="GI28"/>
      <c r="GJ28"/>
      <c r="GK28"/>
      <c r="GL28"/>
      <c r="GM28"/>
      <c r="GN28"/>
      <c r="GO28"/>
      <c r="GP28"/>
      <c r="GQ28"/>
      <c r="GR28"/>
      <c r="GS28"/>
      <c r="GT28"/>
      <c r="GU28"/>
      <c r="GV28"/>
      <c r="GW28"/>
      <c r="GX28"/>
      <c r="GY28"/>
      <c r="GZ28"/>
      <c r="HA28"/>
      <c r="HB28"/>
      <c r="HC28"/>
      <c r="HD28"/>
      <c r="HE28"/>
      <c r="HF28"/>
      <c r="HG28"/>
      <c r="HH28"/>
      <c r="HI28"/>
      <c r="HJ28"/>
      <c r="HK28"/>
      <c r="HL28"/>
      <c r="HM28"/>
      <c r="HN28"/>
      <c r="HO28"/>
      <c r="HP28"/>
      <c r="HQ28"/>
      <c r="HR28"/>
      <c r="HS28"/>
      <c r="HT28"/>
      <c r="HU28"/>
      <c r="HV28"/>
      <c r="HW28"/>
      <c r="HX28"/>
      <c r="HY28"/>
      <c r="HZ28"/>
      <c r="IA28"/>
      <c r="IB28"/>
      <c r="IC28"/>
      <c r="ID28"/>
      <c r="IE28"/>
      <c r="IF28"/>
      <c r="IG28"/>
      <c r="IH28"/>
      <c r="II28"/>
      <c r="IJ28"/>
      <c r="IK28"/>
      <c r="IL28"/>
      <c r="IM28"/>
      <c r="IN28"/>
      <c r="IO28"/>
      <c r="IP28"/>
      <c r="IQ28"/>
      <c r="IR28"/>
      <c r="IS28"/>
      <c r="IT28"/>
      <c r="IU28"/>
      <c r="IV28"/>
    </row>
    <row r="29" spans="1:256" s="1" customFormat="1" ht="15.75" customHeight="1" thickBot="1" x14ac:dyDescent="0.3">
      <c r="A29" s="109" t="str">
        <f>Données!$H26</f>
        <v>DECOUDRE Sébastien</v>
      </c>
      <c r="B29" s="350"/>
      <c r="C29" s="350"/>
      <c r="D29" s="349"/>
      <c r="E29" s="349"/>
      <c r="F29" s="350" t="s">
        <v>22</v>
      </c>
      <c r="G29" s="350"/>
      <c r="H29" s="350"/>
      <c r="I29" s="350"/>
      <c r="J29" s="350"/>
      <c r="K29" s="349"/>
      <c r="L29" s="349"/>
      <c r="M29" s="350" t="s">
        <v>22</v>
      </c>
      <c r="N29" s="350" t="s">
        <v>22</v>
      </c>
      <c r="O29" s="350"/>
      <c r="P29" s="350"/>
      <c r="Q29" s="350"/>
      <c r="R29" s="349" t="s">
        <v>22</v>
      </c>
      <c r="S29" s="349" t="s">
        <v>22</v>
      </c>
      <c r="T29" s="350"/>
      <c r="U29" s="350" t="s">
        <v>118</v>
      </c>
      <c r="V29" s="350"/>
      <c r="W29" s="350"/>
      <c r="X29" s="350" t="s">
        <v>22</v>
      </c>
      <c r="Y29" s="349" t="s">
        <v>22</v>
      </c>
      <c r="Z29" s="349"/>
      <c r="AA29" s="350"/>
      <c r="AB29" s="350"/>
      <c r="AC29" s="350" t="s">
        <v>22</v>
      </c>
      <c r="AD29" s="355"/>
      <c r="AE29"/>
      <c r="AF29"/>
      <c r="AG29"/>
      <c r="AH29"/>
      <c r="AI29" s="392"/>
      <c r="AJ29" s="378"/>
      <c r="AK29" s="358"/>
      <c r="AL29" s="379">
        <f ca="1">VLOOKUP($A29,BFevrier!$A$8:$BC$57,35,FALSE)</f>
        <v>2.0833333333333259E-2</v>
      </c>
      <c r="AM29" s="380">
        <f ca="1">VLOOKUP($A29,BFevrier!$A$8:$BC$57,36,FALSE)</f>
        <v>0.70833333333333337</v>
      </c>
      <c r="AN29" s="381">
        <f ca="1">VLOOKUP($A29,BFevrier!$A$8:$BC$57,37,FALSE)</f>
        <v>2.625</v>
      </c>
      <c r="AO29" s="358"/>
      <c r="AP29" s="382">
        <f ca="1">VLOOKUP($A29,BFevrier!$A$8:$BC$57,39,FALSE)</f>
        <v>4.1041666666666661</v>
      </c>
      <c r="AQ29" s="383">
        <f ca="1">VLOOKUP($A29,Bilan!$A$8:$BE$57,41,FALSE)</f>
        <v>8.6041666666666643</v>
      </c>
      <c r="AR29" s="364"/>
      <c r="AS29"/>
      <c r="AT29" s="223">
        <f>IFERROR(SUM((VLOOKUP(Fevrier!A29,Données!$H$6:$J$53,3,TRUE)/12)*2),"")</f>
        <v>9.9166666666666661</v>
      </c>
      <c r="AU29"/>
      <c r="AV29"/>
      <c r="AW29"/>
      <c r="AX29"/>
      <c r="AY29"/>
      <c r="AZ29"/>
      <c r="BA29"/>
      <c r="BB29"/>
      <c r="BC29"/>
      <c r="BD29"/>
      <c r="BE29"/>
      <c r="BF29"/>
      <c r="BG29"/>
      <c r="BH29"/>
      <c r="BI29"/>
      <c r="BJ29"/>
      <c r="BK29"/>
      <c r="BL29"/>
      <c r="BM29"/>
      <c r="BN29"/>
      <c r="BO29"/>
      <c r="BP29"/>
      <c r="BQ29"/>
      <c r="BR29"/>
      <c r="BS29"/>
      <c r="BT29"/>
      <c r="BU29"/>
      <c r="BV29"/>
      <c r="BW29"/>
      <c r="BX29"/>
      <c r="BY29"/>
      <c r="BZ29"/>
      <c r="CA29"/>
      <c r="CB29"/>
      <c r="CC29"/>
      <c r="CD29"/>
      <c r="CE29"/>
      <c r="CF29"/>
      <c r="CG29"/>
      <c r="CH29"/>
      <c r="CI29"/>
      <c r="CJ29"/>
      <c r="CK29"/>
      <c r="CL29"/>
      <c r="CM29"/>
      <c r="CN29"/>
      <c r="CO29"/>
      <c r="CP29"/>
      <c r="CQ29"/>
      <c r="CR29"/>
      <c r="CS29"/>
      <c r="CT29"/>
      <c r="CU29"/>
      <c r="CV29"/>
      <c r="CW29"/>
      <c r="CX29"/>
      <c r="CY29"/>
      <c r="CZ29"/>
      <c r="DA29"/>
      <c r="DB29"/>
      <c r="DC29"/>
      <c r="DD29"/>
      <c r="DE29"/>
      <c r="DF29"/>
      <c r="DG29"/>
      <c r="DH29"/>
      <c r="DI29"/>
      <c r="DJ29"/>
      <c r="DK29"/>
      <c r="DL29"/>
      <c r="DM29"/>
      <c r="DN29"/>
      <c r="DO29"/>
      <c r="DP29"/>
      <c r="DQ29"/>
      <c r="DR29"/>
      <c r="DS29"/>
      <c r="DT29"/>
      <c r="DU29"/>
      <c r="DV29"/>
      <c r="DW29"/>
      <c r="DX29"/>
      <c r="DY29"/>
      <c r="DZ29"/>
      <c r="EA29"/>
      <c r="EB29"/>
      <c r="EC29"/>
      <c r="ED29"/>
      <c r="EE29"/>
      <c r="EF29"/>
      <c r="EG29"/>
      <c r="EH29"/>
      <c r="EI29"/>
      <c r="EJ29"/>
      <c r="EK29"/>
      <c r="EL29"/>
      <c r="EM29"/>
      <c r="EN29"/>
      <c r="EO29"/>
      <c r="EP29"/>
      <c r="EQ29"/>
      <c r="ER29"/>
      <c r="ES29"/>
      <c r="ET29"/>
      <c r="EU29"/>
      <c r="EV29"/>
      <c r="EW29"/>
      <c r="EX29"/>
      <c r="EY29"/>
      <c r="EZ29"/>
      <c r="FA29"/>
      <c r="FB29"/>
      <c r="FC29"/>
      <c r="FD29"/>
      <c r="FE29"/>
      <c r="FF29"/>
      <c r="FG29"/>
      <c r="FH29"/>
      <c r="FI29"/>
      <c r="FJ29"/>
      <c r="FK29"/>
      <c r="FL29"/>
      <c r="FM29"/>
      <c r="FN29"/>
      <c r="FO29"/>
      <c r="FP29"/>
      <c r="FQ29"/>
      <c r="FR29"/>
      <c r="FS29"/>
      <c r="FT29"/>
      <c r="FU29"/>
      <c r="FV29"/>
      <c r="FW29"/>
      <c r="FX29"/>
      <c r="FY29"/>
      <c r="FZ29"/>
      <c r="GA29"/>
      <c r="GB29"/>
      <c r="GC29"/>
      <c r="GD29"/>
      <c r="GE29"/>
      <c r="GF29"/>
      <c r="GG29"/>
      <c r="GH29"/>
      <c r="GI29"/>
      <c r="GJ29"/>
      <c r="GK29"/>
      <c r="GL29"/>
      <c r="GM29"/>
      <c r="GN29"/>
      <c r="GO29"/>
      <c r="GP29"/>
      <c r="GQ29"/>
      <c r="GR29"/>
      <c r="GS29"/>
      <c r="GT29"/>
      <c r="GU29"/>
      <c r="GV29"/>
      <c r="GW29"/>
      <c r="GX29"/>
      <c r="GY29"/>
      <c r="GZ29"/>
      <c r="HA29"/>
      <c r="HB29"/>
      <c r="HC29"/>
      <c r="HD29"/>
      <c r="HE29"/>
      <c r="HF29"/>
      <c r="HG29"/>
      <c r="HH29"/>
      <c r="HI29"/>
      <c r="HJ29"/>
      <c r="HK29"/>
      <c r="HL29"/>
      <c r="HM29"/>
      <c r="HN29"/>
      <c r="HO29"/>
      <c r="HP29"/>
      <c r="HQ29"/>
      <c r="HR29"/>
      <c r="HS29"/>
      <c r="HT29"/>
      <c r="HU29"/>
      <c r="HV29"/>
      <c r="HW29"/>
      <c r="HX29"/>
      <c r="HY29"/>
      <c r="HZ29"/>
      <c r="IA29"/>
      <c r="IB29"/>
      <c r="IC29"/>
      <c r="ID29"/>
      <c r="IE29"/>
      <c r="IF29"/>
      <c r="IG29"/>
      <c r="IH29"/>
      <c r="II29"/>
      <c r="IJ29"/>
      <c r="IK29"/>
      <c r="IL29"/>
      <c r="IM29"/>
      <c r="IN29"/>
      <c r="IO29"/>
      <c r="IP29"/>
      <c r="IQ29"/>
      <c r="IR29"/>
      <c r="IS29"/>
      <c r="IT29"/>
      <c r="IU29"/>
      <c r="IV29"/>
    </row>
    <row r="30" spans="1:256" s="1" customFormat="1" ht="15.75" hidden="1" customHeight="1" x14ac:dyDescent="0.25">
      <c r="A30" s="109">
        <f>Données!$H27</f>
        <v>0</v>
      </c>
      <c r="B30" s="350"/>
      <c r="C30" s="350"/>
      <c r="D30" s="349"/>
      <c r="E30" s="349"/>
      <c r="F30" s="350"/>
      <c r="G30" s="350"/>
      <c r="H30" s="350"/>
      <c r="I30" s="350"/>
      <c r="J30" s="350"/>
      <c r="K30" s="349"/>
      <c r="L30" s="349"/>
      <c r="M30" s="350"/>
      <c r="N30" s="350"/>
      <c r="O30" s="350"/>
      <c r="P30" s="350"/>
      <c r="Q30" s="350"/>
      <c r="R30" s="349"/>
      <c r="S30" s="349"/>
      <c r="T30" s="350"/>
      <c r="U30" s="350"/>
      <c r="V30" s="350"/>
      <c r="W30" s="350"/>
      <c r="X30" s="350"/>
      <c r="Y30" s="349"/>
      <c r="Z30" s="349"/>
      <c r="AA30" s="350"/>
      <c r="AB30" s="350"/>
      <c r="AC30" s="350"/>
      <c r="AD30" s="355"/>
      <c r="AE30"/>
      <c r="AF30"/>
      <c r="AG30"/>
      <c r="AH30"/>
      <c r="AI30" s="392"/>
      <c r="AJ30" s="378"/>
      <c r="AK30" s="358"/>
      <c r="AL30" s="379">
        <f ca="1">VLOOKUP($A30,BFevrier!$A$8:$BC$57,35,FALSE)</f>
        <v>0</v>
      </c>
      <c r="AM30" s="380">
        <f ca="1">VLOOKUP($A30,BFevrier!$A$8:$BC$57,36,FALSE)</f>
        <v>0</v>
      </c>
      <c r="AN30" s="381">
        <f ca="1">VLOOKUP($A30,BFevrier!$A$8:$BC$57,37,FALSE)</f>
        <v>0</v>
      </c>
      <c r="AO30" s="358"/>
      <c r="AP30" s="382">
        <f ca="1">VLOOKUP($A30,BFevrier!$A$8:$BC$57,39,FALSE)</f>
        <v>0</v>
      </c>
      <c r="AQ30" s="383">
        <f ca="1">VLOOKUP($A30,Bilan!$A$8:$BE$57,41,FALSE)</f>
        <v>1614</v>
      </c>
      <c r="AR30" s="364"/>
      <c r="AS30"/>
      <c r="AT30" s="223" t="str">
        <f>IFERROR(SUM((VLOOKUP(Fevrier!A30,Données!$H$6:$J$53,3,TRUE)/12)*2),"")</f>
        <v/>
      </c>
      <c r="AU30"/>
      <c r="AV30"/>
      <c r="AW30"/>
      <c r="AX30"/>
      <c r="AY30"/>
      <c r="AZ30"/>
      <c r="BA30"/>
      <c r="BB30"/>
      <c r="BC30"/>
      <c r="BD30"/>
      <c r="BE30"/>
      <c r="BF30"/>
      <c r="BG30"/>
      <c r="BH30"/>
      <c r="BI30"/>
      <c r="BJ30"/>
      <c r="BK30"/>
      <c r="BL30"/>
      <c r="BM30"/>
      <c r="BN30"/>
      <c r="BO30"/>
      <c r="BP30"/>
      <c r="BQ30"/>
      <c r="BR30"/>
      <c r="BS30"/>
      <c r="BT30"/>
      <c r="BU30"/>
      <c r="BV30"/>
      <c r="BW30"/>
      <c r="BX30"/>
      <c r="BY30"/>
      <c r="BZ30"/>
      <c r="CA30"/>
      <c r="CB30"/>
      <c r="CC30"/>
      <c r="CD30"/>
      <c r="CE30"/>
      <c r="CF30"/>
      <c r="CG30"/>
      <c r="CH30"/>
      <c r="CI30"/>
      <c r="CJ30"/>
      <c r="CK30"/>
      <c r="CL30"/>
      <c r="CM30"/>
      <c r="CN30"/>
      <c r="CO30"/>
      <c r="CP30"/>
      <c r="CQ30"/>
      <c r="CR30"/>
      <c r="CS30"/>
      <c r="CT30"/>
      <c r="CU30"/>
      <c r="CV30"/>
      <c r="CW30"/>
      <c r="CX30"/>
      <c r="CY30"/>
      <c r="CZ30"/>
      <c r="DA30"/>
      <c r="DB30"/>
      <c r="DC30"/>
      <c r="DD30"/>
      <c r="DE30"/>
      <c r="DF30"/>
      <c r="DG30"/>
      <c r="DH30"/>
      <c r="DI30"/>
      <c r="DJ30"/>
      <c r="DK30"/>
      <c r="DL30"/>
      <c r="DM30"/>
      <c r="DN30"/>
      <c r="DO30"/>
      <c r="DP30"/>
      <c r="DQ30"/>
      <c r="DR30"/>
      <c r="DS30"/>
      <c r="DT30"/>
      <c r="DU30"/>
      <c r="DV30"/>
      <c r="DW30"/>
      <c r="DX30"/>
      <c r="DY30"/>
      <c r="DZ30"/>
      <c r="EA30"/>
      <c r="EB30"/>
      <c r="EC30"/>
      <c r="ED30"/>
      <c r="EE30"/>
      <c r="EF30"/>
      <c r="EG30"/>
      <c r="EH30"/>
      <c r="EI30"/>
      <c r="EJ30"/>
      <c r="EK30"/>
      <c r="EL30"/>
      <c r="EM30"/>
      <c r="EN30"/>
      <c r="EO30"/>
      <c r="EP30"/>
      <c r="EQ30"/>
      <c r="ER30"/>
      <c r="ES30"/>
      <c r="ET30"/>
      <c r="EU30"/>
      <c r="EV30"/>
      <c r="EW30"/>
      <c r="EX30"/>
      <c r="EY30"/>
      <c r="EZ30"/>
      <c r="FA30"/>
      <c r="FB30"/>
      <c r="FC30"/>
      <c r="FD30"/>
      <c r="FE30"/>
      <c r="FF30"/>
      <c r="FG30"/>
      <c r="FH30"/>
      <c r="FI30"/>
      <c r="FJ30"/>
      <c r="FK30"/>
      <c r="FL30"/>
      <c r="FM30"/>
      <c r="FN30"/>
      <c r="FO30"/>
      <c r="FP30"/>
      <c r="FQ30"/>
      <c r="FR30"/>
      <c r="FS30"/>
      <c r="FT30"/>
      <c r="FU30"/>
      <c r="FV30"/>
      <c r="FW30"/>
      <c r="FX30"/>
      <c r="FY30"/>
      <c r="FZ30"/>
      <c r="GA30"/>
      <c r="GB30"/>
      <c r="GC30"/>
      <c r="GD30"/>
      <c r="GE30"/>
      <c r="GF30"/>
      <c r="GG30"/>
      <c r="GH30"/>
      <c r="GI30"/>
      <c r="GJ30"/>
      <c r="GK30"/>
      <c r="GL30"/>
      <c r="GM30"/>
      <c r="GN30"/>
      <c r="GO30"/>
      <c r="GP30"/>
      <c r="GQ30"/>
      <c r="GR30"/>
      <c r="GS30"/>
      <c r="GT30"/>
      <c r="GU30"/>
      <c r="GV30"/>
      <c r="GW30"/>
      <c r="GX30"/>
      <c r="GY30"/>
      <c r="GZ30"/>
      <c r="HA30"/>
      <c r="HB30"/>
      <c r="HC30"/>
      <c r="HD30"/>
      <c r="HE30"/>
      <c r="HF30"/>
      <c r="HG30"/>
      <c r="HH30"/>
      <c r="HI30"/>
      <c r="HJ30"/>
      <c r="HK30"/>
      <c r="HL30"/>
      <c r="HM30"/>
      <c r="HN30"/>
      <c r="HO30"/>
      <c r="HP30"/>
      <c r="HQ30"/>
      <c r="HR30"/>
      <c r="HS30"/>
      <c r="HT30"/>
      <c r="HU30"/>
      <c r="HV30"/>
      <c r="HW30"/>
      <c r="HX30"/>
      <c r="HY30"/>
      <c r="HZ30"/>
      <c r="IA30"/>
      <c r="IB30"/>
      <c r="IC30"/>
      <c r="ID30"/>
      <c r="IE30"/>
      <c r="IF30"/>
      <c r="IG30"/>
      <c r="IH30"/>
      <c r="II30"/>
      <c r="IJ30"/>
      <c r="IK30"/>
      <c r="IL30"/>
      <c r="IM30"/>
      <c r="IN30"/>
      <c r="IO30"/>
      <c r="IP30"/>
      <c r="IQ30"/>
      <c r="IR30"/>
      <c r="IS30"/>
      <c r="IT30"/>
      <c r="IU30"/>
      <c r="IV30"/>
    </row>
    <row r="31" spans="1:256" s="1" customFormat="1" ht="15.75" hidden="1" customHeight="1" x14ac:dyDescent="0.25">
      <c r="A31" s="109">
        <f>Données!$H28</f>
        <v>0</v>
      </c>
      <c r="B31" s="350"/>
      <c r="C31" s="350"/>
      <c r="D31" s="349"/>
      <c r="E31" s="349"/>
      <c r="F31" s="350"/>
      <c r="G31" s="350"/>
      <c r="H31" s="350"/>
      <c r="I31" s="350"/>
      <c r="J31" s="350"/>
      <c r="K31" s="349"/>
      <c r="L31" s="349"/>
      <c r="M31" s="350"/>
      <c r="N31" s="350"/>
      <c r="O31" s="350"/>
      <c r="P31" s="350"/>
      <c r="Q31" s="350"/>
      <c r="R31" s="349"/>
      <c r="S31" s="349"/>
      <c r="T31" s="350"/>
      <c r="U31" s="350"/>
      <c r="V31" s="350"/>
      <c r="W31" s="350"/>
      <c r="X31" s="350"/>
      <c r="Y31" s="349"/>
      <c r="Z31" s="349"/>
      <c r="AA31" s="350"/>
      <c r="AB31" s="350"/>
      <c r="AC31" s="350"/>
      <c r="AD31" s="355"/>
      <c r="AE31"/>
      <c r="AF31"/>
      <c r="AG31"/>
      <c r="AH31"/>
      <c r="AI31" s="392"/>
      <c r="AJ31" s="378"/>
      <c r="AK31" s="358"/>
      <c r="AL31" s="379">
        <f ca="1">VLOOKUP($A31,BFevrier!$A$8:$BC$57,35,FALSE)</f>
        <v>0</v>
      </c>
      <c r="AM31" s="380">
        <f ca="1">VLOOKUP($A31,BFevrier!$A$8:$BC$57,36,FALSE)</f>
        <v>0</v>
      </c>
      <c r="AN31" s="381">
        <f ca="1">VLOOKUP($A31,BFevrier!$A$8:$BC$57,37,FALSE)</f>
        <v>0</v>
      </c>
      <c r="AO31" s="358"/>
      <c r="AP31" s="382">
        <f ca="1">VLOOKUP($A31,BFevrier!$A$8:$BC$57,39,FALSE)</f>
        <v>0</v>
      </c>
      <c r="AQ31" s="383">
        <f ca="1">VLOOKUP($A31,Bilan!$A$8:$BE$57,41,FALSE)</f>
        <v>1614</v>
      </c>
      <c r="AR31" s="364"/>
      <c r="AS31"/>
      <c r="AT31" s="223" t="str">
        <f>IFERROR(SUM((VLOOKUP(Fevrier!A31,Données!$H$6:$J$53,3,TRUE)/12)*2),"")</f>
        <v/>
      </c>
      <c r="AU31"/>
      <c r="AV31"/>
      <c r="AW31"/>
      <c r="AX31"/>
      <c r="AY31"/>
      <c r="AZ31"/>
      <c r="BA31"/>
      <c r="BB31"/>
      <c r="BC31"/>
      <c r="BD31"/>
      <c r="BE31"/>
      <c r="BF31"/>
      <c r="BG31"/>
      <c r="BH31"/>
      <c r="BI31"/>
      <c r="BJ31"/>
      <c r="BK31"/>
      <c r="BL31"/>
      <c r="BM31"/>
      <c r="BN31"/>
      <c r="BO31"/>
      <c r="BP31"/>
      <c r="BQ31"/>
      <c r="BR31"/>
      <c r="BS31"/>
      <c r="BT31"/>
      <c r="BU31"/>
      <c r="BV31"/>
      <c r="BW31"/>
      <c r="BX31"/>
      <c r="BY31"/>
      <c r="BZ31"/>
      <c r="CA31"/>
      <c r="CB31"/>
      <c r="CC31"/>
      <c r="CD31"/>
      <c r="CE31"/>
      <c r="CF31"/>
      <c r="CG31"/>
      <c r="CH31"/>
      <c r="CI31"/>
      <c r="CJ31"/>
      <c r="CK31"/>
      <c r="CL31"/>
      <c r="CM31"/>
      <c r="CN31"/>
      <c r="CO31"/>
      <c r="CP31"/>
      <c r="CQ31"/>
      <c r="CR31"/>
      <c r="CS31"/>
      <c r="CT31"/>
      <c r="CU31"/>
      <c r="CV31"/>
      <c r="CW31"/>
      <c r="CX31"/>
      <c r="CY31"/>
      <c r="CZ31"/>
      <c r="DA31"/>
      <c r="DB31"/>
      <c r="DC31"/>
      <c r="DD31"/>
      <c r="DE31"/>
      <c r="DF31"/>
      <c r="DG31"/>
      <c r="DH31"/>
      <c r="DI31"/>
      <c r="DJ31"/>
      <c r="DK31"/>
      <c r="DL31"/>
      <c r="DM31"/>
      <c r="DN31"/>
      <c r="DO31"/>
      <c r="DP31"/>
      <c r="DQ31"/>
      <c r="DR31"/>
      <c r="DS31"/>
      <c r="DT31"/>
      <c r="DU31"/>
      <c r="DV31"/>
      <c r="DW31"/>
      <c r="DX31"/>
      <c r="DY31"/>
      <c r="DZ31"/>
      <c r="EA31"/>
      <c r="EB31"/>
      <c r="EC31"/>
      <c r="ED31"/>
      <c r="EE31"/>
      <c r="EF31"/>
      <c r="EG31"/>
      <c r="EH31"/>
      <c r="EI31"/>
      <c r="EJ31"/>
      <c r="EK31"/>
      <c r="EL31"/>
      <c r="EM31"/>
      <c r="EN31"/>
      <c r="EO31"/>
      <c r="EP31"/>
      <c r="EQ31"/>
      <c r="ER31"/>
      <c r="ES31"/>
      <c r="ET31"/>
      <c r="EU31"/>
      <c r="EV31"/>
      <c r="EW31"/>
      <c r="EX31"/>
      <c r="EY31"/>
      <c r="EZ31"/>
      <c r="FA31"/>
      <c r="FB31"/>
      <c r="FC31"/>
      <c r="FD31"/>
      <c r="FE31"/>
      <c r="FF31"/>
      <c r="FG31"/>
      <c r="FH31"/>
      <c r="FI31"/>
      <c r="FJ31"/>
      <c r="FK31"/>
      <c r="FL31"/>
      <c r="FM31"/>
      <c r="FN31"/>
      <c r="FO31"/>
      <c r="FP31"/>
      <c r="FQ31"/>
      <c r="FR31"/>
      <c r="FS31"/>
      <c r="FT31"/>
      <c r="FU31"/>
      <c r="FV31"/>
      <c r="FW31"/>
      <c r="FX31"/>
      <c r="FY31"/>
      <c r="FZ31"/>
      <c r="GA31"/>
      <c r="GB31"/>
      <c r="GC31"/>
      <c r="GD31"/>
      <c r="GE31"/>
      <c r="GF31"/>
      <c r="GG31"/>
      <c r="GH31"/>
      <c r="GI31"/>
      <c r="GJ31"/>
      <c r="GK31"/>
      <c r="GL31"/>
      <c r="GM31"/>
      <c r="GN31"/>
      <c r="GO31"/>
      <c r="GP31"/>
      <c r="GQ31"/>
      <c r="GR31"/>
      <c r="GS31"/>
      <c r="GT31"/>
      <c r="GU31"/>
      <c r="GV31"/>
      <c r="GW31"/>
      <c r="GX31"/>
      <c r="GY31"/>
      <c r="GZ31"/>
      <c r="HA31"/>
      <c r="HB31"/>
      <c r="HC31"/>
      <c r="HD31"/>
      <c r="HE31"/>
      <c r="HF31"/>
      <c r="HG31"/>
      <c r="HH31"/>
      <c r="HI31"/>
      <c r="HJ31"/>
      <c r="HK31"/>
      <c r="HL31"/>
      <c r="HM31"/>
      <c r="HN31"/>
      <c r="HO31"/>
      <c r="HP31"/>
      <c r="HQ31"/>
      <c r="HR31"/>
      <c r="HS31"/>
      <c r="HT31"/>
      <c r="HU31"/>
      <c r="HV31"/>
      <c r="HW31"/>
      <c r="HX31"/>
      <c r="HY31"/>
      <c r="HZ31"/>
      <c r="IA31"/>
      <c r="IB31"/>
      <c r="IC31"/>
      <c r="ID31"/>
      <c r="IE31"/>
      <c r="IF31"/>
      <c r="IG31"/>
      <c r="IH31"/>
      <c r="II31"/>
      <c r="IJ31"/>
      <c r="IK31"/>
      <c r="IL31"/>
      <c r="IM31"/>
      <c r="IN31"/>
      <c r="IO31"/>
      <c r="IP31"/>
      <c r="IQ31"/>
      <c r="IR31"/>
      <c r="IS31"/>
      <c r="IT31"/>
      <c r="IU31"/>
      <c r="IV31"/>
    </row>
    <row r="32" spans="1:256" s="1" customFormat="1" ht="15.75" hidden="1" customHeight="1" x14ac:dyDescent="0.25">
      <c r="A32" s="109">
        <f>Données!$H29</f>
        <v>0</v>
      </c>
      <c r="B32" s="350"/>
      <c r="C32" s="350"/>
      <c r="D32" s="349"/>
      <c r="E32" s="349"/>
      <c r="F32" s="350"/>
      <c r="G32" s="350"/>
      <c r="H32" s="350"/>
      <c r="I32" s="350"/>
      <c r="J32" s="350"/>
      <c r="K32" s="349"/>
      <c r="L32" s="349"/>
      <c r="M32" s="350"/>
      <c r="N32" s="350"/>
      <c r="O32" s="350"/>
      <c r="P32" s="350"/>
      <c r="Q32" s="350"/>
      <c r="R32" s="349"/>
      <c r="S32" s="349"/>
      <c r="T32" s="350"/>
      <c r="U32" s="350"/>
      <c r="V32" s="350"/>
      <c r="W32" s="350"/>
      <c r="X32" s="350"/>
      <c r="Y32" s="349"/>
      <c r="Z32" s="349"/>
      <c r="AA32" s="350"/>
      <c r="AB32" s="350"/>
      <c r="AC32" s="350"/>
      <c r="AD32" s="355"/>
      <c r="AE32"/>
      <c r="AF32"/>
      <c r="AG32"/>
      <c r="AH32"/>
      <c r="AI32" s="392"/>
      <c r="AJ32" s="378"/>
      <c r="AK32" s="358"/>
      <c r="AL32" s="379">
        <f ca="1">VLOOKUP($A32,BFevrier!$A$8:$BC$57,35,FALSE)</f>
        <v>0</v>
      </c>
      <c r="AM32" s="380">
        <f ca="1">VLOOKUP($A32,BFevrier!$A$8:$BC$57,36,FALSE)</f>
        <v>0</v>
      </c>
      <c r="AN32" s="381">
        <f ca="1">VLOOKUP($A32,BFevrier!$A$8:$BC$57,37,FALSE)</f>
        <v>0</v>
      </c>
      <c r="AO32" s="358"/>
      <c r="AP32" s="382">
        <f ca="1">VLOOKUP($A32,BFevrier!$A$8:$BC$57,39,FALSE)</f>
        <v>0</v>
      </c>
      <c r="AQ32" s="383">
        <f ca="1">VLOOKUP($A32,Bilan!$A$8:$BE$57,41,FALSE)</f>
        <v>1614</v>
      </c>
      <c r="AR32" s="364"/>
      <c r="AS32"/>
      <c r="AT32" s="223" t="str">
        <f>IFERROR(SUM((VLOOKUP(Fevrier!A32,Données!$H$6:$J$53,3,TRUE)/12)*2),"")</f>
        <v/>
      </c>
      <c r="AU32"/>
      <c r="AV32"/>
      <c r="AW32"/>
      <c r="AX32"/>
      <c r="AY32"/>
      <c r="AZ32"/>
      <c r="BA32"/>
      <c r="BB32"/>
      <c r="BC32"/>
      <c r="BD32"/>
      <c r="BE32"/>
      <c r="BF32"/>
      <c r="BG32"/>
      <c r="BH32"/>
      <c r="BI32"/>
      <c r="BJ32"/>
      <c r="BK32"/>
      <c r="BL32"/>
      <c r="BM32"/>
      <c r="BN32"/>
      <c r="BO32"/>
      <c r="BP32"/>
      <c r="BQ32"/>
      <c r="BR32"/>
      <c r="BS32"/>
      <c r="BT32"/>
      <c r="BU32"/>
      <c r="BV32"/>
      <c r="BW32"/>
      <c r="BX32"/>
      <c r="BY32"/>
      <c r="BZ32"/>
      <c r="CA32"/>
      <c r="CB32"/>
      <c r="CC32"/>
      <c r="CD32"/>
      <c r="CE32"/>
      <c r="CF32"/>
      <c r="CG32"/>
      <c r="CH32"/>
      <c r="CI32"/>
      <c r="CJ32"/>
      <c r="CK32"/>
      <c r="CL32"/>
      <c r="CM32"/>
      <c r="CN32"/>
      <c r="CO32"/>
      <c r="CP32"/>
      <c r="CQ32"/>
      <c r="CR32"/>
      <c r="CS32"/>
      <c r="CT32"/>
      <c r="CU32"/>
      <c r="CV32"/>
      <c r="CW32"/>
      <c r="CX32"/>
      <c r="CY32"/>
      <c r="CZ32"/>
      <c r="DA32"/>
      <c r="DB32"/>
      <c r="DC32"/>
      <c r="DD32"/>
      <c r="DE32"/>
      <c r="DF32"/>
      <c r="DG32"/>
      <c r="DH32"/>
      <c r="DI32"/>
      <c r="DJ32"/>
      <c r="DK32"/>
      <c r="DL32"/>
      <c r="DM32"/>
      <c r="DN32"/>
      <c r="DO32"/>
      <c r="DP32"/>
      <c r="DQ32"/>
      <c r="DR32"/>
      <c r="DS32"/>
      <c r="DT32"/>
      <c r="DU32"/>
      <c r="DV32"/>
      <c r="DW32"/>
      <c r="DX32"/>
      <c r="DY32"/>
      <c r="DZ32"/>
      <c r="EA32"/>
      <c r="EB32"/>
      <c r="EC32"/>
      <c r="ED32"/>
      <c r="EE32"/>
      <c r="EF32"/>
      <c r="EG32"/>
      <c r="EH32"/>
      <c r="EI32"/>
      <c r="EJ32"/>
      <c r="EK32"/>
      <c r="EL32"/>
      <c r="EM32"/>
      <c r="EN32"/>
      <c r="EO32"/>
      <c r="EP32"/>
      <c r="EQ32"/>
      <c r="ER32"/>
      <c r="ES32"/>
      <c r="ET32"/>
      <c r="EU32"/>
      <c r="EV32"/>
      <c r="EW32"/>
      <c r="EX32"/>
      <c r="EY32"/>
      <c r="EZ32"/>
      <c r="FA32"/>
      <c r="FB32"/>
      <c r="FC32"/>
      <c r="FD32"/>
      <c r="FE32"/>
      <c r="FF32"/>
      <c r="FG32"/>
      <c r="FH32"/>
      <c r="FI32"/>
      <c r="FJ32"/>
      <c r="FK32"/>
      <c r="FL32"/>
      <c r="FM32"/>
      <c r="FN32"/>
      <c r="FO32"/>
      <c r="FP32"/>
      <c r="FQ32"/>
      <c r="FR32"/>
      <c r="FS32"/>
      <c r="FT32"/>
      <c r="FU32"/>
      <c r="FV32"/>
      <c r="FW32"/>
      <c r="FX32"/>
      <c r="FY32"/>
      <c r="FZ32"/>
      <c r="GA32"/>
      <c r="GB32"/>
      <c r="GC32"/>
      <c r="GD32"/>
      <c r="GE32"/>
      <c r="GF32"/>
      <c r="GG32"/>
      <c r="GH32"/>
      <c r="GI32"/>
      <c r="GJ32"/>
      <c r="GK32"/>
      <c r="GL32"/>
      <c r="GM32"/>
      <c r="GN32"/>
      <c r="GO32"/>
      <c r="GP32"/>
      <c r="GQ32"/>
      <c r="GR32"/>
      <c r="GS32"/>
      <c r="GT32"/>
      <c r="GU32"/>
      <c r="GV32"/>
      <c r="GW32"/>
      <c r="GX32"/>
      <c r="GY32"/>
      <c r="GZ32"/>
      <c r="HA32"/>
      <c r="HB32"/>
      <c r="HC32"/>
      <c r="HD32"/>
      <c r="HE32"/>
      <c r="HF32"/>
      <c r="HG32"/>
      <c r="HH32"/>
      <c r="HI32"/>
      <c r="HJ32"/>
      <c r="HK32"/>
      <c r="HL32"/>
      <c r="HM32"/>
      <c r="HN32"/>
      <c r="HO32"/>
      <c r="HP32"/>
      <c r="HQ32"/>
      <c r="HR32"/>
      <c r="HS32"/>
      <c r="HT32"/>
      <c r="HU32"/>
      <c r="HV32"/>
      <c r="HW32"/>
      <c r="HX32"/>
      <c r="HY32"/>
      <c r="HZ32"/>
      <c r="IA32"/>
      <c r="IB32"/>
      <c r="IC32"/>
      <c r="ID32"/>
      <c r="IE32"/>
      <c r="IF32"/>
      <c r="IG32"/>
      <c r="IH32"/>
      <c r="II32"/>
      <c r="IJ32"/>
      <c r="IK32"/>
      <c r="IL32"/>
      <c r="IM32"/>
      <c r="IN32"/>
      <c r="IO32"/>
      <c r="IP32"/>
      <c r="IQ32"/>
      <c r="IR32"/>
      <c r="IS32"/>
      <c r="IT32"/>
      <c r="IU32"/>
      <c r="IV32"/>
    </row>
    <row r="33" spans="1:256" s="1" customFormat="1" ht="15.75" hidden="1" customHeight="1" x14ac:dyDescent="0.25">
      <c r="A33" s="109">
        <f>Données!$H30</f>
        <v>0</v>
      </c>
      <c r="B33" s="350"/>
      <c r="C33" s="350"/>
      <c r="D33" s="349"/>
      <c r="E33" s="349"/>
      <c r="F33" s="350"/>
      <c r="G33" s="350"/>
      <c r="H33" s="350"/>
      <c r="I33" s="350"/>
      <c r="J33" s="350"/>
      <c r="K33" s="349"/>
      <c r="L33" s="349"/>
      <c r="M33" s="350"/>
      <c r="N33" s="350"/>
      <c r="O33" s="350"/>
      <c r="P33" s="350"/>
      <c r="Q33" s="350"/>
      <c r="R33" s="349"/>
      <c r="S33" s="349"/>
      <c r="T33" s="350"/>
      <c r="U33" s="350"/>
      <c r="V33" s="350"/>
      <c r="W33" s="350"/>
      <c r="X33" s="350"/>
      <c r="Y33" s="349"/>
      <c r="Z33" s="349"/>
      <c r="AA33" s="350"/>
      <c r="AB33" s="350"/>
      <c r="AC33" s="350"/>
      <c r="AD33" s="355"/>
      <c r="AE33"/>
      <c r="AF33"/>
      <c r="AG33"/>
      <c r="AH33"/>
      <c r="AI33" s="392"/>
      <c r="AJ33" s="378"/>
      <c r="AK33" s="358"/>
      <c r="AL33" s="379">
        <f ca="1">VLOOKUP($A33,BFevrier!$A$8:$BC$57,35,FALSE)</f>
        <v>0</v>
      </c>
      <c r="AM33" s="380">
        <f ca="1">VLOOKUP($A33,BFevrier!$A$8:$BC$57,36,FALSE)</f>
        <v>0</v>
      </c>
      <c r="AN33" s="381">
        <f ca="1">VLOOKUP($A33,BFevrier!$A$8:$BC$57,37,FALSE)</f>
        <v>0</v>
      </c>
      <c r="AO33" s="358"/>
      <c r="AP33" s="382">
        <f ca="1">VLOOKUP($A33,BFevrier!$A$8:$BC$57,39,FALSE)</f>
        <v>0</v>
      </c>
      <c r="AQ33" s="383">
        <f ca="1">VLOOKUP($A33,Bilan!$A$8:$BE$57,41,FALSE)</f>
        <v>1614</v>
      </c>
      <c r="AR33" s="364"/>
      <c r="AS33"/>
      <c r="AT33" s="223" t="str">
        <f>IFERROR(SUM((VLOOKUP(Fevrier!A33,Données!$H$6:$J$53,3,TRUE)/12)*2),"")</f>
        <v/>
      </c>
      <c r="AU33"/>
      <c r="AV33"/>
      <c r="AW33"/>
      <c r="AX33"/>
      <c r="AY33"/>
      <c r="AZ33"/>
      <c r="BA33"/>
      <c r="BB33"/>
      <c r="BC33"/>
      <c r="BD33"/>
      <c r="BE33"/>
      <c r="BF33"/>
      <c r="BG33"/>
      <c r="BH33"/>
      <c r="BI33"/>
      <c r="BJ33"/>
      <c r="BK33"/>
      <c r="BL33"/>
      <c r="BM33"/>
      <c r="BN33"/>
      <c r="BO33"/>
      <c r="BP33"/>
      <c r="BQ33"/>
      <c r="BR33"/>
      <c r="BS33"/>
      <c r="BT33"/>
      <c r="BU33"/>
      <c r="BV33"/>
      <c r="BW33"/>
      <c r="BX33"/>
      <c r="BY33"/>
      <c r="BZ33"/>
      <c r="CA33"/>
      <c r="CB33"/>
      <c r="CC33"/>
      <c r="CD33"/>
      <c r="CE33"/>
      <c r="CF33"/>
      <c r="CG33"/>
      <c r="CH33"/>
      <c r="CI33"/>
      <c r="CJ33"/>
      <c r="CK33"/>
      <c r="CL33"/>
      <c r="CM33"/>
      <c r="CN33"/>
      <c r="CO33"/>
      <c r="CP33"/>
      <c r="CQ33"/>
      <c r="CR33"/>
      <c r="CS33"/>
      <c r="CT33"/>
      <c r="CU33"/>
      <c r="CV33"/>
      <c r="CW33"/>
      <c r="CX33"/>
      <c r="CY33"/>
      <c r="CZ33"/>
      <c r="DA33"/>
      <c r="DB33"/>
      <c r="DC33"/>
      <c r="DD33"/>
      <c r="DE33"/>
      <c r="DF33"/>
      <c r="DG33"/>
      <c r="DH33"/>
      <c r="DI33"/>
      <c r="DJ33"/>
      <c r="DK33"/>
      <c r="DL33"/>
      <c r="DM33"/>
      <c r="DN33"/>
      <c r="DO33"/>
      <c r="DP33"/>
      <c r="DQ33"/>
      <c r="DR33"/>
      <c r="DS33"/>
      <c r="DT33"/>
      <c r="DU33"/>
      <c r="DV33"/>
      <c r="DW33"/>
      <c r="DX33"/>
      <c r="DY33"/>
      <c r="DZ33"/>
      <c r="EA33"/>
      <c r="EB33"/>
      <c r="EC33"/>
      <c r="ED33"/>
      <c r="EE33"/>
      <c r="EF33"/>
      <c r="EG33"/>
      <c r="EH33"/>
      <c r="EI33"/>
      <c r="EJ33"/>
      <c r="EK33"/>
      <c r="EL33"/>
      <c r="EM33"/>
      <c r="EN33"/>
      <c r="EO33"/>
      <c r="EP33"/>
      <c r="EQ33"/>
      <c r="ER33"/>
      <c r="ES33"/>
      <c r="ET33"/>
      <c r="EU33"/>
      <c r="EV33"/>
      <c r="EW33"/>
      <c r="EX33"/>
      <c r="EY33"/>
      <c r="EZ33"/>
      <c r="FA33"/>
      <c r="FB33"/>
      <c r="FC33"/>
      <c r="FD33"/>
      <c r="FE33"/>
      <c r="FF33"/>
      <c r="FG33"/>
      <c r="FH33"/>
      <c r="FI33"/>
      <c r="FJ33"/>
      <c r="FK33"/>
      <c r="FL33"/>
      <c r="FM33"/>
      <c r="FN33"/>
      <c r="FO33"/>
      <c r="FP33"/>
      <c r="FQ33"/>
      <c r="FR33"/>
      <c r="FS33"/>
      <c r="FT33"/>
      <c r="FU33"/>
      <c r="FV33"/>
      <c r="FW33"/>
      <c r="FX33"/>
      <c r="FY33"/>
      <c r="FZ33"/>
      <c r="GA33"/>
      <c r="GB33"/>
      <c r="GC33"/>
      <c r="GD33"/>
      <c r="GE33"/>
      <c r="GF33"/>
      <c r="GG33"/>
      <c r="GH33"/>
      <c r="GI33"/>
      <c r="GJ33"/>
      <c r="GK33"/>
      <c r="GL33"/>
      <c r="GM33"/>
      <c r="GN33"/>
      <c r="GO33"/>
      <c r="GP33"/>
      <c r="GQ33"/>
      <c r="GR33"/>
      <c r="GS33"/>
      <c r="GT33"/>
      <c r="GU33"/>
      <c r="GV33"/>
      <c r="GW33"/>
      <c r="GX33"/>
      <c r="GY33"/>
      <c r="GZ33"/>
      <c r="HA33"/>
      <c r="HB33"/>
      <c r="HC33"/>
      <c r="HD33"/>
      <c r="HE33"/>
      <c r="HF33"/>
      <c r="HG33"/>
      <c r="HH33"/>
      <c r="HI33"/>
      <c r="HJ33"/>
      <c r="HK33"/>
      <c r="HL33"/>
      <c r="HM33"/>
      <c r="HN33"/>
      <c r="HO33"/>
      <c r="HP33"/>
      <c r="HQ33"/>
      <c r="HR33"/>
      <c r="HS33"/>
      <c r="HT33"/>
      <c r="HU33"/>
      <c r="HV33"/>
      <c r="HW33"/>
      <c r="HX33"/>
      <c r="HY33"/>
      <c r="HZ33"/>
      <c r="IA33"/>
      <c r="IB33"/>
      <c r="IC33"/>
      <c r="ID33"/>
      <c r="IE33"/>
      <c r="IF33"/>
      <c r="IG33"/>
      <c r="IH33"/>
      <c r="II33"/>
      <c r="IJ33"/>
      <c r="IK33"/>
      <c r="IL33"/>
      <c r="IM33"/>
      <c r="IN33"/>
      <c r="IO33"/>
      <c r="IP33"/>
      <c r="IQ33"/>
      <c r="IR33"/>
      <c r="IS33"/>
      <c r="IT33"/>
      <c r="IU33"/>
      <c r="IV33"/>
    </row>
    <row r="34" spans="1:256" s="1" customFormat="1" ht="15.75" hidden="1" customHeight="1" thickBot="1" x14ac:dyDescent="0.3">
      <c r="A34" s="109">
        <f>Données!$H31</f>
        <v>0</v>
      </c>
      <c r="B34" s="350"/>
      <c r="C34" s="350"/>
      <c r="D34" s="349"/>
      <c r="E34" s="349"/>
      <c r="F34" s="350"/>
      <c r="G34" s="350"/>
      <c r="H34" s="350"/>
      <c r="I34" s="350"/>
      <c r="J34" s="350"/>
      <c r="K34" s="349"/>
      <c r="L34" s="349"/>
      <c r="M34" s="350"/>
      <c r="N34" s="350"/>
      <c r="O34" s="350"/>
      <c r="P34" s="350"/>
      <c r="Q34" s="350"/>
      <c r="R34" s="349"/>
      <c r="S34" s="349"/>
      <c r="T34" s="350"/>
      <c r="U34" s="350"/>
      <c r="V34" s="350"/>
      <c r="W34" s="350"/>
      <c r="X34" s="350"/>
      <c r="Y34" s="349"/>
      <c r="Z34" s="349"/>
      <c r="AA34" s="350"/>
      <c r="AB34" s="350"/>
      <c r="AC34" s="350"/>
      <c r="AD34" s="355"/>
      <c r="AE34"/>
      <c r="AF34"/>
      <c r="AG34"/>
      <c r="AH34"/>
      <c r="AI34" s="393"/>
      <c r="AJ34" s="384"/>
      <c r="AK34" s="358"/>
      <c r="AL34" s="379">
        <f ca="1">VLOOKUP($A34,BFevrier!$A$8:$BC$57,35,FALSE)</f>
        <v>0</v>
      </c>
      <c r="AM34" s="380">
        <f ca="1">VLOOKUP($A34,BFevrier!$A$8:$BC$57,36,FALSE)</f>
        <v>0</v>
      </c>
      <c r="AN34" s="381">
        <f ca="1">VLOOKUP($A34,BFevrier!$A$8:$BC$57,37,FALSE)</f>
        <v>0</v>
      </c>
      <c r="AO34" s="358"/>
      <c r="AP34" s="382">
        <f ca="1">VLOOKUP($A34,BFevrier!$A$8:$BC$57,39,FALSE)</f>
        <v>0</v>
      </c>
      <c r="AQ34" s="383">
        <f ca="1">VLOOKUP($A34,Bilan!$A$8:$BE$57,41,FALSE)</f>
        <v>1614</v>
      </c>
      <c r="AR34" s="364"/>
      <c r="AS34"/>
      <c r="AT34" s="223" t="str">
        <f>IFERROR(SUM((VLOOKUP(Fevrier!A34,Données!$H$6:$J$53,3,TRUE)/12)*2),"")</f>
        <v/>
      </c>
      <c r="AU34"/>
      <c r="AV34"/>
      <c r="AW34"/>
      <c r="AX34"/>
      <c r="AY34"/>
      <c r="AZ34"/>
      <c r="BA34"/>
      <c r="BB34"/>
      <c r="BC34"/>
      <c r="BD34"/>
      <c r="BE34"/>
      <c r="BF34"/>
      <c r="BG34"/>
      <c r="BH34"/>
      <c r="BI34"/>
      <c r="BJ34"/>
      <c r="BK34"/>
      <c r="BL34"/>
      <c r="BM34"/>
      <c r="BN34"/>
      <c r="BO34"/>
      <c r="BP34"/>
      <c r="BQ34"/>
      <c r="BR34"/>
      <c r="BS34"/>
      <c r="BT34"/>
      <c r="BU34"/>
      <c r="BV34"/>
      <c r="BW34"/>
      <c r="BX34"/>
      <c r="BY34"/>
      <c r="BZ34"/>
      <c r="CA34"/>
      <c r="CB34"/>
      <c r="CC34"/>
      <c r="CD34"/>
      <c r="CE34"/>
      <c r="CF34"/>
      <c r="CG34"/>
      <c r="CH34"/>
      <c r="CI34"/>
      <c r="CJ34"/>
      <c r="CK34"/>
      <c r="CL34"/>
      <c r="CM34"/>
      <c r="CN34"/>
      <c r="CO34"/>
      <c r="CP34"/>
      <c r="CQ34"/>
      <c r="CR34"/>
      <c r="CS34"/>
      <c r="CT34"/>
      <c r="CU34"/>
      <c r="CV34"/>
      <c r="CW34"/>
      <c r="CX34"/>
      <c r="CY34"/>
      <c r="CZ34"/>
      <c r="DA34"/>
      <c r="DB34"/>
      <c r="DC34"/>
      <c r="DD34"/>
      <c r="DE34"/>
      <c r="DF34"/>
      <c r="DG34"/>
      <c r="DH34"/>
      <c r="DI34"/>
      <c r="DJ34"/>
      <c r="DK34"/>
      <c r="DL34"/>
      <c r="DM34"/>
      <c r="DN34"/>
      <c r="DO34"/>
      <c r="DP34"/>
      <c r="DQ34"/>
      <c r="DR34"/>
      <c r="DS34"/>
      <c r="DT34"/>
      <c r="DU34"/>
      <c r="DV34"/>
      <c r="DW34"/>
      <c r="DX34"/>
      <c r="DY34"/>
      <c r="DZ34"/>
      <c r="EA34"/>
      <c r="EB34"/>
      <c r="EC34"/>
      <c r="ED34"/>
      <c r="EE34"/>
      <c r="EF34"/>
      <c r="EG34"/>
      <c r="EH34"/>
      <c r="EI34"/>
      <c r="EJ34"/>
      <c r="EK34"/>
      <c r="EL34"/>
      <c r="EM34"/>
      <c r="EN34"/>
      <c r="EO34"/>
      <c r="EP34"/>
      <c r="EQ34"/>
      <c r="ER34"/>
      <c r="ES34"/>
      <c r="ET34"/>
      <c r="EU34"/>
      <c r="EV34"/>
      <c r="EW34"/>
      <c r="EX34"/>
      <c r="EY34"/>
      <c r="EZ34"/>
      <c r="FA34"/>
      <c r="FB34"/>
      <c r="FC34"/>
      <c r="FD34"/>
      <c r="FE34"/>
      <c r="FF34"/>
      <c r="FG34"/>
      <c r="FH34"/>
      <c r="FI34"/>
      <c r="FJ34"/>
      <c r="FK34"/>
      <c r="FL34"/>
      <c r="FM34"/>
      <c r="FN34"/>
      <c r="FO34"/>
      <c r="FP34"/>
      <c r="FQ34"/>
      <c r="FR34"/>
      <c r="FS34"/>
      <c r="FT34"/>
      <c r="FU34"/>
      <c r="FV34"/>
      <c r="FW34"/>
      <c r="FX34"/>
      <c r="FY34"/>
      <c r="FZ34"/>
      <c r="GA34"/>
      <c r="GB34"/>
      <c r="GC34"/>
      <c r="GD34"/>
      <c r="GE34"/>
      <c r="GF34"/>
      <c r="GG34"/>
      <c r="GH34"/>
      <c r="GI34"/>
      <c r="GJ34"/>
      <c r="GK34"/>
      <c r="GL34"/>
      <c r="GM34"/>
      <c r="GN34"/>
      <c r="GO34"/>
      <c r="GP34"/>
      <c r="GQ34"/>
      <c r="GR34"/>
      <c r="GS34"/>
      <c r="GT34"/>
      <c r="GU34"/>
      <c r="GV34"/>
      <c r="GW34"/>
      <c r="GX34"/>
      <c r="GY34"/>
      <c r="GZ34"/>
      <c r="HA34"/>
      <c r="HB34"/>
      <c r="HC34"/>
      <c r="HD34"/>
      <c r="HE34"/>
      <c r="HF34"/>
      <c r="HG34"/>
      <c r="HH34"/>
      <c r="HI34"/>
      <c r="HJ34"/>
      <c r="HK34"/>
      <c r="HL34"/>
      <c r="HM34"/>
      <c r="HN34"/>
      <c r="HO34"/>
      <c r="HP34"/>
      <c r="HQ34"/>
      <c r="HR34"/>
      <c r="HS34"/>
      <c r="HT34"/>
      <c r="HU34"/>
      <c r="HV34"/>
      <c r="HW34"/>
      <c r="HX34"/>
      <c r="HY34"/>
      <c r="HZ34"/>
      <c r="IA34"/>
      <c r="IB34"/>
      <c r="IC34"/>
      <c r="ID34"/>
      <c r="IE34"/>
      <c r="IF34"/>
      <c r="IG34"/>
      <c r="IH34"/>
      <c r="II34"/>
      <c r="IJ34"/>
      <c r="IK34"/>
      <c r="IL34"/>
      <c r="IM34"/>
      <c r="IN34"/>
      <c r="IO34"/>
      <c r="IP34"/>
      <c r="IQ34"/>
      <c r="IR34"/>
      <c r="IS34"/>
      <c r="IT34"/>
      <c r="IU34"/>
      <c r="IV34"/>
    </row>
    <row r="35" spans="1:256" s="1" customFormat="1" ht="15.75" customHeight="1" thickBot="1" x14ac:dyDescent="0.3">
      <c r="A35" s="344" t="str">
        <f>Données!$H32</f>
        <v>Maitresse de maison</v>
      </c>
      <c r="B35" s="344"/>
      <c r="C35" s="344"/>
      <c r="D35" s="344"/>
      <c r="E35" s="344"/>
      <c r="F35" s="344"/>
      <c r="G35" s="344"/>
      <c r="H35" s="344"/>
      <c r="I35" s="344"/>
      <c r="J35" s="344"/>
      <c r="K35" s="344"/>
      <c r="L35" s="344"/>
      <c r="M35" s="344"/>
      <c r="N35" s="344"/>
      <c r="O35" s="344"/>
      <c r="P35" s="344"/>
      <c r="Q35" s="344"/>
      <c r="R35" s="344"/>
      <c r="S35" s="344"/>
      <c r="T35" s="344"/>
      <c r="U35" s="344"/>
      <c r="V35" s="344"/>
      <c r="W35" s="344"/>
      <c r="X35" s="344"/>
      <c r="Y35" s="344"/>
      <c r="Z35" s="344"/>
      <c r="AA35" s="344"/>
      <c r="AB35" s="344"/>
      <c r="AC35" s="344"/>
      <c r="AD35" s="354"/>
      <c r="AE35"/>
      <c r="AF35"/>
      <c r="AG35"/>
      <c r="AH35"/>
      <c r="AI35" s="371"/>
      <c r="AJ35" s="371"/>
      <c r="AK35" s="358"/>
      <c r="AL35" s="371"/>
      <c r="AM35" s="371"/>
      <c r="AN35" s="371"/>
      <c r="AO35" s="358"/>
      <c r="AP35" s="371"/>
      <c r="AQ35" s="371"/>
      <c r="AR35" s="364"/>
      <c r="AS35"/>
      <c r="AT35" s="344"/>
      <c r="AU35"/>
      <c r="AV35"/>
      <c r="AW35"/>
      <c r="AX35"/>
      <c r="AY35"/>
      <c r="AZ35"/>
      <c r="BA35"/>
      <c r="BB35"/>
      <c r="BC35"/>
      <c r="BD35"/>
      <c r="BE35"/>
      <c r="BF35"/>
      <c r="BG35"/>
      <c r="BH35"/>
      <c r="BI35"/>
      <c r="BJ35"/>
      <c r="BK35"/>
      <c r="BL35"/>
      <c r="BM35"/>
      <c r="BN35"/>
      <c r="BO35"/>
      <c r="BP35"/>
      <c r="BQ35"/>
      <c r="BR35"/>
      <c r="BS35"/>
      <c r="BT35"/>
      <c r="BU35"/>
      <c r="BV35"/>
      <c r="BW35"/>
      <c r="BX35"/>
      <c r="BY35"/>
      <c r="BZ35"/>
      <c r="CA35"/>
      <c r="CB35"/>
      <c r="CC35"/>
      <c r="CD35"/>
      <c r="CE35"/>
      <c r="CF35"/>
      <c r="CG35"/>
      <c r="CH35"/>
      <c r="CI35"/>
      <c r="CJ35"/>
      <c r="CK35"/>
      <c r="CL35"/>
      <c r="CM35"/>
      <c r="CN35"/>
      <c r="CO35"/>
      <c r="CP35"/>
      <c r="CQ35"/>
      <c r="CR35"/>
      <c r="CS35"/>
      <c r="CT35"/>
      <c r="CU35"/>
      <c r="CV35"/>
      <c r="CW35"/>
      <c r="CX35"/>
      <c r="CY35"/>
      <c r="CZ35"/>
      <c r="DA35"/>
      <c r="DB35"/>
      <c r="DC35"/>
      <c r="DD35"/>
      <c r="DE35"/>
      <c r="DF35"/>
      <c r="DG35"/>
      <c r="DH35"/>
      <c r="DI35"/>
      <c r="DJ35"/>
      <c r="DK35"/>
      <c r="DL35"/>
      <c r="DM35"/>
      <c r="DN35"/>
      <c r="DO35"/>
      <c r="DP35"/>
      <c r="DQ35"/>
      <c r="DR35"/>
      <c r="DS35"/>
      <c r="DT35"/>
      <c r="DU35"/>
      <c r="DV35"/>
      <c r="DW35"/>
      <c r="DX35"/>
      <c r="DY35"/>
      <c r="DZ35"/>
      <c r="EA35"/>
      <c r="EB35"/>
      <c r="EC35"/>
      <c r="ED35"/>
      <c r="EE35"/>
      <c r="EF35"/>
      <c r="EG35"/>
      <c r="EH35"/>
      <c r="EI35"/>
      <c r="EJ35"/>
      <c r="EK35"/>
      <c r="EL35"/>
      <c r="EM35"/>
      <c r="EN35"/>
      <c r="EO35"/>
      <c r="EP35"/>
      <c r="EQ35"/>
      <c r="ER35"/>
      <c r="ES35"/>
      <c r="ET35"/>
      <c r="EU35"/>
      <c r="EV35"/>
      <c r="EW35"/>
      <c r="EX35"/>
      <c r="EY35"/>
      <c r="EZ35"/>
      <c r="FA35"/>
      <c r="FB35"/>
      <c r="FC35"/>
      <c r="FD35"/>
      <c r="FE35"/>
      <c r="FF35"/>
      <c r="FG35"/>
      <c r="FH35"/>
      <c r="FI35"/>
      <c r="FJ35"/>
      <c r="FK35"/>
      <c r="FL35"/>
      <c r="FM35"/>
      <c r="FN35"/>
      <c r="FO35"/>
      <c r="FP35"/>
      <c r="FQ35"/>
      <c r="FR35"/>
      <c r="FS35"/>
      <c r="FT35"/>
      <c r="FU35"/>
      <c r="FV35"/>
      <c r="FW35"/>
      <c r="FX35"/>
      <c r="FY35"/>
      <c r="FZ35"/>
      <c r="GA35"/>
      <c r="GB35"/>
      <c r="GC35"/>
      <c r="GD35"/>
      <c r="GE35"/>
      <c r="GF35"/>
      <c r="GG35"/>
      <c r="GH35"/>
      <c r="GI35"/>
      <c r="GJ35"/>
      <c r="GK35"/>
      <c r="GL35"/>
      <c r="GM35"/>
      <c r="GN35"/>
      <c r="GO35"/>
      <c r="GP35"/>
      <c r="GQ35"/>
      <c r="GR35"/>
      <c r="GS35"/>
      <c r="GT35"/>
      <c r="GU35"/>
      <c r="GV35"/>
      <c r="GW35"/>
      <c r="GX35"/>
      <c r="GY35"/>
      <c r="GZ35"/>
      <c r="HA35"/>
      <c r="HB35"/>
      <c r="HC35"/>
      <c r="HD35"/>
      <c r="HE35"/>
      <c r="HF35"/>
      <c r="HG35"/>
      <c r="HH35"/>
      <c r="HI35"/>
      <c r="HJ35"/>
      <c r="HK35"/>
      <c r="HL35"/>
      <c r="HM35"/>
      <c r="HN35"/>
      <c r="HO35"/>
      <c r="HP35"/>
      <c r="HQ35"/>
      <c r="HR35"/>
      <c r="HS35"/>
      <c r="HT35"/>
      <c r="HU35"/>
      <c r="HV35"/>
      <c r="HW35"/>
      <c r="HX35"/>
      <c r="HY35"/>
      <c r="HZ35"/>
      <c r="IA35"/>
      <c r="IB35"/>
      <c r="IC35"/>
      <c r="ID35"/>
      <c r="IE35"/>
      <c r="IF35"/>
      <c r="IG35"/>
      <c r="IH35"/>
      <c r="II35"/>
      <c r="IJ35"/>
      <c r="IK35"/>
      <c r="IL35"/>
      <c r="IM35"/>
      <c r="IN35"/>
      <c r="IO35"/>
      <c r="IP35"/>
      <c r="IQ35"/>
      <c r="IR35"/>
      <c r="IS35"/>
      <c r="IT35"/>
      <c r="IU35"/>
      <c r="IV35"/>
    </row>
    <row r="36" spans="1:256" s="1" customFormat="1" ht="15" customHeight="1" thickBot="1" x14ac:dyDescent="0.3">
      <c r="A36" s="109" t="str">
        <f>Données!$H33</f>
        <v>VICENTE Florinda</v>
      </c>
      <c r="B36" s="350" t="s">
        <v>115</v>
      </c>
      <c r="C36" s="350" t="s">
        <v>115</v>
      </c>
      <c r="D36" s="349"/>
      <c r="E36" s="349"/>
      <c r="F36" s="350" t="s">
        <v>10</v>
      </c>
      <c r="G36" s="350" t="s">
        <v>115</v>
      </c>
      <c r="H36" s="350" t="s">
        <v>115</v>
      </c>
      <c r="I36" s="350" t="s">
        <v>115</v>
      </c>
      <c r="J36" s="350" t="s">
        <v>115</v>
      </c>
      <c r="K36" s="349"/>
      <c r="L36" s="349"/>
      <c r="M36" s="350" t="s">
        <v>10</v>
      </c>
      <c r="N36" s="350" t="s">
        <v>115</v>
      </c>
      <c r="O36" s="350" t="s">
        <v>115</v>
      </c>
      <c r="P36" s="350" t="s">
        <v>115</v>
      </c>
      <c r="Q36" s="350" t="s">
        <v>115</v>
      </c>
      <c r="R36" s="349"/>
      <c r="S36" s="349"/>
      <c r="T36" s="350" t="s">
        <v>115</v>
      </c>
      <c r="U36" s="350" t="s">
        <v>115</v>
      </c>
      <c r="V36" s="350" t="s">
        <v>115</v>
      </c>
      <c r="W36" s="350" t="s">
        <v>10</v>
      </c>
      <c r="X36" s="350" t="s">
        <v>115</v>
      </c>
      <c r="Y36" s="349"/>
      <c r="Z36" s="349"/>
      <c r="AA36" s="350" t="s">
        <v>115</v>
      </c>
      <c r="AB36" s="350" t="s">
        <v>120</v>
      </c>
      <c r="AC36" s="350" t="s">
        <v>120</v>
      </c>
      <c r="AD36" s="355"/>
      <c r="AE36"/>
      <c r="AF36"/>
      <c r="AG36"/>
      <c r="AH36"/>
      <c r="AI36" s="391"/>
      <c r="AJ36" s="372"/>
      <c r="AK36" s="358"/>
      <c r="AL36" s="379">
        <f ca="1">VLOOKUP($A36,BFevrier!$A$8:$BC$57,35,FALSE)</f>
        <v>0</v>
      </c>
      <c r="AM36" s="380">
        <f ca="1">VLOOKUP($A36,BFevrier!$A$8:$BC$57,36,FALSE)</f>
        <v>0</v>
      </c>
      <c r="AN36" s="381">
        <f ca="1">VLOOKUP($A36,BFevrier!$A$8:$BC$57,37,FALSE)</f>
        <v>8.3333333333333259E-2</v>
      </c>
      <c r="AO36" s="358"/>
      <c r="AP36" s="382">
        <f ca="1">VLOOKUP($A36,BFevrier!$A$8:$BC$57,39,FALSE)</f>
        <v>5.6874999999999991</v>
      </c>
      <c r="AQ36" s="383">
        <f ca="1">VLOOKUP($A36,Bilan!$A$8:$BE$57,41,FALSE)</f>
        <v>10.999999999999998</v>
      </c>
      <c r="AR36" s="364"/>
      <c r="AS36"/>
      <c r="AT36" s="223">
        <f>IFERROR(SUM((VLOOKUP(Fevrier!A36,Données!$H$6:$J$53,3,TRUE)/12)*2),"")</f>
        <v>10.5</v>
      </c>
      <c r="AU36"/>
      <c r="AV36"/>
      <c r="AW36"/>
      <c r="AX36"/>
      <c r="AY36"/>
      <c r="AZ36"/>
      <c r="BA36"/>
      <c r="BB36"/>
      <c r="BC36"/>
      <c r="BD36"/>
      <c r="BE36"/>
      <c r="BF36"/>
      <c r="BG36"/>
      <c r="BH36"/>
      <c r="BI36"/>
      <c r="BJ36"/>
      <c r="BK36"/>
      <c r="BL36"/>
      <c r="BM36"/>
      <c r="BN36"/>
      <c r="BO36"/>
      <c r="BP36"/>
      <c r="BQ36"/>
      <c r="BR36"/>
      <c r="BS36"/>
      <c r="BT36"/>
      <c r="BU36"/>
      <c r="BV36"/>
      <c r="BW36"/>
      <c r="BX36"/>
      <c r="BY36"/>
      <c r="BZ36"/>
      <c r="CA36"/>
      <c r="CB36"/>
      <c r="CC36"/>
      <c r="CD36"/>
      <c r="CE36"/>
      <c r="CF36"/>
      <c r="CG36"/>
      <c r="CH36"/>
      <c r="CI36"/>
      <c r="CJ36"/>
      <c r="CK36"/>
      <c r="CL36"/>
      <c r="CM36"/>
      <c r="CN36"/>
      <c r="CO36"/>
      <c r="CP36"/>
      <c r="CQ36"/>
      <c r="CR36"/>
      <c r="CS36"/>
      <c r="CT36"/>
      <c r="CU36"/>
      <c r="CV36"/>
      <c r="CW36"/>
      <c r="CX36"/>
      <c r="CY36"/>
      <c r="CZ36"/>
      <c r="DA36"/>
      <c r="DB36"/>
      <c r="DC36"/>
      <c r="DD36"/>
      <c r="DE36"/>
      <c r="DF36"/>
      <c r="DG36"/>
      <c r="DH36"/>
      <c r="DI36"/>
      <c r="DJ36"/>
      <c r="DK36"/>
      <c r="DL36"/>
      <c r="DM36"/>
      <c r="DN36"/>
      <c r="DO36"/>
      <c r="DP36"/>
      <c r="DQ36"/>
      <c r="DR36"/>
      <c r="DS36"/>
      <c r="DT36"/>
      <c r="DU36"/>
      <c r="DV36"/>
      <c r="DW36"/>
      <c r="DX36"/>
      <c r="DY36"/>
      <c r="DZ36"/>
      <c r="EA36"/>
      <c r="EB36"/>
      <c r="EC36"/>
      <c r="ED36"/>
      <c r="EE36"/>
      <c r="EF36"/>
      <c r="EG36"/>
      <c r="EH36"/>
      <c r="EI36"/>
      <c r="EJ36"/>
      <c r="EK36"/>
      <c r="EL36"/>
      <c r="EM36"/>
      <c r="EN36"/>
      <c r="EO36"/>
      <c r="EP36"/>
      <c r="EQ36"/>
      <c r="ER36"/>
      <c r="ES36"/>
      <c r="ET36"/>
      <c r="EU36"/>
      <c r="EV36"/>
      <c r="EW36"/>
      <c r="EX36"/>
      <c r="EY36"/>
      <c r="EZ36"/>
      <c r="FA36"/>
      <c r="FB36"/>
      <c r="FC36"/>
      <c r="FD36"/>
      <c r="FE36"/>
      <c r="FF36"/>
      <c r="FG36"/>
      <c r="FH36"/>
      <c r="FI36"/>
      <c r="FJ36"/>
      <c r="FK36"/>
      <c r="FL36"/>
      <c r="FM36"/>
      <c r="FN36"/>
      <c r="FO36"/>
      <c r="FP36"/>
      <c r="FQ36"/>
      <c r="FR36"/>
      <c r="FS36"/>
      <c r="FT36"/>
      <c r="FU36"/>
      <c r="FV36"/>
      <c r="FW36"/>
      <c r="FX36"/>
      <c r="FY36"/>
      <c r="FZ36"/>
      <c r="GA36"/>
      <c r="GB36"/>
      <c r="GC36"/>
      <c r="GD36"/>
      <c r="GE36"/>
      <c r="GF36"/>
      <c r="GG36"/>
      <c r="GH36"/>
      <c r="GI36"/>
      <c r="GJ36"/>
      <c r="GK36"/>
      <c r="GL36"/>
      <c r="GM36"/>
      <c r="GN36"/>
      <c r="GO36"/>
      <c r="GP36"/>
      <c r="GQ36"/>
      <c r="GR36"/>
      <c r="GS36"/>
      <c r="GT36"/>
      <c r="GU36"/>
      <c r="GV36"/>
      <c r="GW36"/>
      <c r="GX36"/>
      <c r="GY36"/>
      <c r="GZ36"/>
      <c r="HA36"/>
      <c r="HB36"/>
      <c r="HC36"/>
      <c r="HD36"/>
      <c r="HE36"/>
      <c r="HF36"/>
      <c r="HG36"/>
      <c r="HH36"/>
      <c r="HI36"/>
      <c r="HJ36"/>
      <c r="HK36"/>
      <c r="HL36"/>
      <c r="HM36"/>
      <c r="HN36"/>
      <c r="HO36"/>
      <c r="HP36"/>
      <c r="HQ36"/>
      <c r="HR36"/>
      <c r="HS36"/>
      <c r="HT36"/>
      <c r="HU36"/>
      <c r="HV36"/>
      <c r="HW36"/>
      <c r="HX36"/>
      <c r="HY36"/>
      <c r="HZ36"/>
      <c r="IA36"/>
      <c r="IB36"/>
      <c r="IC36"/>
      <c r="ID36"/>
      <c r="IE36"/>
      <c r="IF36"/>
      <c r="IG36"/>
      <c r="IH36"/>
      <c r="II36"/>
      <c r="IJ36"/>
      <c r="IK36"/>
      <c r="IL36"/>
      <c r="IM36"/>
      <c r="IN36"/>
      <c r="IO36"/>
      <c r="IP36"/>
      <c r="IQ36"/>
      <c r="IR36"/>
      <c r="IS36"/>
      <c r="IT36"/>
      <c r="IU36"/>
      <c r="IV36"/>
    </row>
    <row r="37" spans="1:256" s="1" customFormat="1" ht="15.75" hidden="1" customHeight="1" x14ac:dyDescent="0.25">
      <c r="A37" s="109">
        <f>Données!$H34</f>
        <v>0</v>
      </c>
      <c r="B37" s="350"/>
      <c r="C37" s="350"/>
      <c r="D37" s="349"/>
      <c r="E37" s="349"/>
      <c r="F37" s="350"/>
      <c r="G37" s="350"/>
      <c r="H37" s="350"/>
      <c r="I37" s="350"/>
      <c r="J37" s="350"/>
      <c r="K37" s="349"/>
      <c r="L37" s="349"/>
      <c r="M37" s="350"/>
      <c r="N37" s="350"/>
      <c r="O37" s="350"/>
      <c r="P37" s="350"/>
      <c r="Q37" s="350"/>
      <c r="R37" s="349"/>
      <c r="S37" s="349"/>
      <c r="T37" s="350"/>
      <c r="U37" s="350"/>
      <c r="V37" s="350"/>
      <c r="W37" s="350"/>
      <c r="X37" s="350"/>
      <c r="Y37" s="349"/>
      <c r="Z37" s="349"/>
      <c r="AA37" s="350"/>
      <c r="AB37" s="350"/>
      <c r="AC37" s="350"/>
      <c r="AD37" s="355"/>
      <c r="AE37"/>
      <c r="AF37"/>
      <c r="AG37"/>
      <c r="AH37"/>
      <c r="AI37" s="392"/>
      <c r="AJ37" s="378"/>
      <c r="AK37" s="358"/>
      <c r="AL37" s="379">
        <f ca="1">VLOOKUP($A37,BFevrier!$A$8:$BC$57,35,FALSE)</f>
        <v>0</v>
      </c>
      <c r="AM37" s="380">
        <f ca="1">VLOOKUP($A37,BFevrier!$A$8:$BC$57,36,FALSE)</f>
        <v>0</v>
      </c>
      <c r="AN37" s="381">
        <f ca="1">VLOOKUP($A37,BFevrier!$A$8:$BC$57,37,FALSE)</f>
        <v>0</v>
      </c>
      <c r="AO37" s="358"/>
      <c r="AP37" s="382">
        <f ca="1">VLOOKUP($A37,BFevrier!$A$8:$BC$57,39,FALSE)</f>
        <v>0</v>
      </c>
      <c r="AQ37" s="383">
        <f ca="1">VLOOKUP($A37,Bilan!$A$8:$BE$57,41,FALSE)</f>
        <v>1614</v>
      </c>
      <c r="AR37" s="364"/>
      <c r="AS37"/>
      <c r="AT37" s="223" t="str">
        <f>IFERROR(SUM((VLOOKUP(Fevrier!A37,Données!$H$6:$J$53,3,TRUE)/12)*2),"")</f>
        <v/>
      </c>
      <c r="AU37"/>
      <c r="AV37"/>
      <c r="AW37"/>
      <c r="AX37"/>
      <c r="AY37"/>
      <c r="AZ37"/>
      <c r="BA37"/>
      <c r="BB37"/>
      <c r="BC37"/>
      <c r="BD37"/>
      <c r="BE37"/>
      <c r="BF37"/>
      <c r="BG37"/>
      <c r="BH37"/>
      <c r="BI37"/>
      <c r="BJ37"/>
      <c r="BK37"/>
      <c r="BL37"/>
      <c r="BM37"/>
      <c r="BN37"/>
      <c r="BO37"/>
      <c r="BP37"/>
      <c r="BQ37"/>
      <c r="BR37"/>
      <c r="BS37"/>
      <c r="BT37"/>
      <c r="BU37"/>
      <c r="BV37"/>
      <c r="BW37"/>
      <c r="BX37"/>
      <c r="BY37"/>
      <c r="BZ37"/>
      <c r="CA37"/>
      <c r="CB37"/>
      <c r="CC37"/>
      <c r="CD37"/>
      <c r="CE37"/>
      <c r="CF37"/>
      <c r="CG37"/>
      <c r="CH37"/>
      <c r="CI37"/>
      <c r="CJ37"/>
      <c r="CK37"/>
      <c r="CL37"/>
      <c r="CM37"/>
      <c r="CN37"/>
      <c r="CO37"/>
      <c r="CP37"/>
      <c r="CQ37"/>
      <c r="CR37"/>
      <c r="CS37"/>
      <c r="CT37"/>
      <c r="CU37"/>
      <c r="CV37"/>
      <c r="CW37"/>
      <c r="CX37"/>
      <c r="CY37"/>
      <c r="CZ37"/>
      <c r="DA37"/>
      <c r="DB37"/>
      <c r="DC37"/>
      <c r="DD37"/>
      <c r="DE37"/>
      <c r="DF37"/>
      <c r="DG37"/>
      <c r="DH37"/>
      <c r="DI37"/>
      <c r="DJ37"/>
      <c r="DK37"/>
      <c r="DL37"/>
      <c r="DM37"/>
      <c r="DN37"/>
      <c r="DO37"/>
      <c r="DP37"/>
      <c r="DQ37"/>
      <c r="DR37"/>
      <c r="DS37"/>
      <c r="DT37"/>
      <c r="DU37"/>
      <c r="DV37"/>
      <c r="DW37"/>
      <c r="DX37"/>
      <c r="DY37"/>
      <c r="DZ37"/>
      <c r="EA37"/>
      <c r="EB37"/>
      <c r="EC37"/>
      <c r="ED37"/>
      <c r="EE37"/>
      <c r="EF37"/>
      <c r="EG37"/>
      <c r="EH37"/>
      <c r="EI37"/>
      <c r="EJ37"/>
      <c r="EK37"/>
      <c r="EL37"/>
      <c r="EM37"/>
      <c r="EN37"/>
      <c r="EO37"/>
      <c r="EP37"/>
      <c r="EQ37"/>
      <c r="ER37"/>
      <c r="ES37"/>
      <c r="ET37"/>
      <c r="EU37"/>
      <c r="EV37"/>
      <c r="EW37"/>
      <c r="EX37"/>
      <c r="EY37"/>
      <c r="EZ37"/>
      <c r="FA37"/>
      <c r="FB37"/>
      <c r="FC37"/>
      <c r="FD37"/>
      <c r="FE37"/>
      <c r="FF37"/>
      <c r="FG37"/>
      <c r="FH37"/>
      <c r="FI37"/>
      <c r="FJ37"/>
      <c r="FK37"/>
      <c r="FL37"/>
      <c r="FM37"/>
      <c r="FN37"/>
      <c r="FO37"/>
      <c r="FP37"/>
      <c r="FQ37"/>
      <c r="FR37"/>
      <c r="FS37"/>
      <c r="FT37"/>
      <c r="FU37"/>
      <c r="FV37"/>
      <c r="FW37"/>
      <c r="FX37"/>
      <c r="FY37"/>
      <c r="FZ37"/>
      <c r="GA37"/>
      <c r="GB37"/>
      <c r="GC37"/>
      <c r="GD37"/>
      <c r="GE37"/>
      <c r="GF37"/>
      <c r="GG37"/>
      <c r="GH37"/>
      <c r="GI37"/>
      <c r="GJ37"/>
      <c r="GK37"/>
      <c r="GL37"/>
      <c r="GM37"/>
      <c r="GN37"/>
      <c r="GO37"/>
      <c r="GP37"/>
      <c r="GQ37"/>
      <c r="GR37"/>
      <c r="GS37"/>
      <c r="GT37"/>
      <c r="GU37"/>
      <c r="GV37"/>
      <c r="GW37"/>
      <c r="GX37"/>
      <c r="GY37"/>
      <c r="GZ37"/>
      <c r="HA37"/>
      <c r="HB37"/>
      <c r="HC37"/>
      <c r="HD37"/>
      <c r="HE37"/>
      <c r="HF37"/>
      <c r="HG37"/>
      <c r="HH37"/>
      <c r="HI37"/>
      <c r="HJ37"/>
      <c r="HK37"/>
      <c r="HL37"/>
      <c r="HM37"/>
      <c r="HN37"/>
      <c r="HO37"/>
      <c r="HP37"/>
      <c r="HQ37"/>
      <c r="HR37"/>
      <c r="HS37"/>
      <c r="HT37"/>
      <c r="HU37"/>
      <c r="HV37"/>
      <c r="HW37"/>
      <c r="HX37"/>
      <c r="HY37"/>
      <c r="HZ37"/>
      <c r="IA37"/>
      <c r="IB37"/>
      <c r="IC37"/>
      <c r="ID37"/>
      <c r="IE37"/>
      <c r="IF37"/>
      <c r="IG37"/>
      <c r="IH37"/>
      <c r="II37"/>
      <c r="IJ37"/>
      <c r="IK37"/>
      <c r="IL37"/>
      <c r="IM37"/>
      <c r="IN37"/>
      <c r="IO37"/>
      <c r="IP37"/>
      <c r="IQ37"/>
      <c r="IR37"/>
      <c r="IS37"/>
      <c r="IT37"/>
      <c r="IU37"/>
      <c r="IV37"/>
    </row>
    <row r="38" spans="1:256" s="1" customFormat="1" ht="15.75" hidden="1" customHeight="1" x14ac:dyDescent="0.25">
      <c r="A38" s="109">
        <f>Données!$H35</f>
        <v>0</v>
      </c>
      <c r="B38" s="350"/>
      <c r="C38" s="350"/>
      <c r="D38" s="349"/>
      <c r="E38" s="349"/>
      <c r="F38" s="350"/>
      <c r="G38" s="350"/>
      <c r="H38" s="350"/>
      <c r="I38" s="350"/>
      <c r="J38" s="350"/>
      <c r="K38" s="349"/>
      <c r="L38" s="349"/>
      <c r="M38" s="350"/>
      <c r="N38" s="350"/>
      <c r="O38" s="350"/>
      <c r="P38" s="350"/>
      <c r="Q38" s="350"/>
      <c r="R38" s="349"/>
      <c r="S38" s="349"/>
      <c r="T38" s="350"/>
      <c r="U38" s="350"/>
      <c r="V38" s="350"/>
      <c r="W38" s="350"/>
      <c r="X38" s="350"/>
      <c r="Y38" s="349"/>
      <c r="Z38" s="349"/>
      <c r="AA38" s="350"/>
      <c r="AB38" s="350"/>
      <c r="AC38" s="350"/>
      <c r="AD38" s="355"/>
      <c r="AE38"/>
      <c r="AF38"/>
      <c r="AG38"/>
      <c r="AH38"/>
      <c r="AI38" s="392"/>
      <c r="AJ38" s="378"/>
      <c r="AK38" s="358"/>
      <c r="AL38" s="379">
        <f ca="1">VLOOKUP($A38,BFevrier!$A$8:$BC$57,35,FALSE)</f>
        <v>0</v>
      </c>
      <c r="AM38" s="380">
        <f ca="1">VLOOKUP($A38,BFevrier!$A$8:$BC$57,36,FALSE)</f>
        <v>0</v>
      </c>
      <c r="AN38" s="381">
        <f ca="1">VLOOKUP($A38,BFevrier!$A$8:$BC$57,37,FALSE)</f>
        <v>0</v>
      </c>
      <c r="AO38" s="358"/>
      <c r="AP38" s="382">
        <f ca="1">VLOOKUP($A38,BFevrier!$A$8:$BC$57,39,FALSE)</f>
        <v>0</v>
      </c>
      <c r="AQ38" s="383">
        <f ca="1">VLOOKUP($A38,Bilan!$A$8:$BE$57,41,FALSE)</f>
        <v>1614</v>
      </c>
      <c r="AR38" s="364"/>
      <c r="AS38"/>
      <c r="AT38" s="223" t="str">
        <f>IFERROR(SUM((VLOOKUP(Fevrier!A38,Données!$H$6:$J$53,3,TRUE)/12)*2),"")</f>
        <v/>
      </c>
      <c r="AU38"/>
      <c r="AV38"/>
      <c r="AW38"/>
      <c r="AX38"/>
      <c r="AY38"/>
      <c r="AZ38"/>
      <c r="BA38"/>
      <c r="BB38"/>
      <c r="BC38"/>
      <c r="BD38"/>
      <c r="BE38"/>
      <c r="BF38"/>
      <c r="BG38"/>
      <c r="BH38"/>
      <c r="BI38"/>
      <c r="BJ38"/>
      <c r="BK38"/>
      <c r="BL38"/>
      <c r="BM38"/>
      <c r="BN38"/>
      <c r="BO38"/>
      <c r="BP38"/>
      <c r="BQ38"/>
      <c r="BR38"/>
      <c r="BS38"/>
      <c r="BT38"/>
      <c r="BU38"/>
      <c r="BV38"/>
      <c r="BW38"/>
      <c r="BX38"/>
      <c r="BY38"/>
      <c r="BZ38"/>
      <c r="CA38"/>
      <c r="CB38"/>
      <c r="CC38"/>
      <c r="CD38"/>
      <c r="CE38"/>
      <c r="CF38"/>
      <c r="CG38"/>
      <c r="CH38"/>
      <c r="CI38"/>
      <c r="CJ38"/>
      <c r="CK38"/>
      <c r="CL38"/>
      <c r="CM38"/>
      <c r="CN38"/>
      <c r="CO38"/>
      <c r="CP38"/>
      <c r="CQ38"/>
      <c r="CR38"/>
      <c r="CS38"/>
      <c r="CT38"/>
      <c r="CU38"/>
      <c r="CV38"/>
      <c r="CW38"/>
      <c r="CX38"/>
      <c r="CY38"/>
      <c r="CZ38"/>
      <c r="DA38"/>
      <c r="DB38"/>
      <c r="DC38"/>
      <c r="DD38"/>
      <c r="DE38"/>
      <c r="DF38"/>
      <c r="DG38"/>
      <c r="DH38"/>
      <c r="DI38"/>
      <c r="DJ38"/>
      <c r="DK38"/>
      <c r="DL38"/>
      <c r="DM38"/>
      <c r="DN38"/>
      <c r="DO38"/>
      <c r="DP38"/>
      <c r="DQ38"/>
      <c r="DR38"/>
      <c r="DS38"/>
      <c r="DT38"/>
      <c r="DU38"/>
      <c r="DV38"/>
      <c r="DW38"/>
      <c r="DX38"/>
      <c r="DY38"/>
      <c r="DZ38"/>
      <c r="EA38"/>
      <c r="EB38"/>
      <c r="EC38"/>
      <c r="ED38"/>
      <c r="EE38"/>
      <c r="EF38"/>
      <c r="EG38"/>
      <c r="EH38"/>
      <c r="EI38"/>
      <c r="EJ38"/>
      <c r="EK38"/>
      <c r="EL38"/>
      <c r="EM38"/>
      <c r="EN38"/>
      <c r="EO38"/>
      <c r="EP38"/>
      <c r="EQ38"/>
      <c r="ER38"/>
      <c r="ES38"/>
      <c r="ET38"/>
      <c r="EU38"/>
      <c r="EV38"/>
      <c r="EW38"/>
      <c r="EX38"/>
      <c r="EY38"/>
      <c r="EZ38"/>
      <c r="FA38"/>
      <c r="FB38"/>
      <c r="FC38"/>
      <c r="FD38"/>
      <c r="FE38"/>
      <c r="FF38"/>
      <c r="FG38"/>
      <c r="FH38"/>
      <c r="FI38"/>
      <c r="FJ38"/>
      <c r="FK38"/>
      <c r="FL38"/>
      <c r="FM38"/>
      <c r="FN38"/>
      <c r="FO38"/>
      <c r="FP38"/>
      <c r="FQ38"/>
      <c r="FR38"/>
      <c r="FS38"/>
      <c r="FT38"/>
      <c r="FU38"/>
      <c r="FV38"/>
      <c r="FW38"/>
      <c r="FX38"/>
      <c r="FY38"/>
      <c r="FZ38"/>
      <c r="GA38"/>
      <c r="GB38"/>
      <c r="GC38"/>
      <c r="GD38"/>
      <c r="GE38"/>
      <c r="GF38"/>
      <c r="GG38"/>
      <c r="GH38"/>
      <c r="GI38"/>
      <c r="GJ38"/>
      <c r="GK38"/>
      <c r="GL38"/>
      <c r="GM38"/>
      <c r="GN38"/>
      <c r="GO38"/>
      <c r="GP38"/>
      <c r="GQ38"/>
      <c r="GR38"/>
      <c r="GS38"/>
      <c r="GT38"/>
      <c r="GU38"/>
      <c r="GV38"/>
      <c r="GW38"/>
      <c r="GX38"/>
      <c r="GY38"/>
      <c r="GZ38"/>
      <c r="HA38"/>
      <c r="HB38"/>
      <c r="HC38"/>
      <c r="HD38"/>
      <c r="HE38"/>
      <c r="HF38"/>
      <c r="HG38"/>
      <c r="HH38"/>
      <c r="HI38"/>
      <c r="HJ38"/>
      <c r="HK38"/>
      <c r="HL38"/>
      <c r="HM38"/>
      <c r="HN38"/>
      <c r="HO38"/>
      <c r="HP38"/>
      <c r="HQ38"/>
      <c r="HR38"/>
      <c r="HS38"/>
      <c r="HT38"/>
      <c r="HU38"/>
      <c r="HV38"/>
      <c r="HW38"/>
      <c r="HX38"/>
      <c r="HY38"/>
      <c r="HZ38"/>
      <c r="IA38"/>
      <c r="IB38"/>
      <c r="IC38"/>
      <c r="ID38"/>
      <c r="IE38"/>
      <c r="IF38"/>
      <c r="IG38"/>
      <c r="IH38"/>
      <c r="II38"/>
      <c r="IJ38"/>
      <c r="IK38"/>
      <c r="IL38"/>
      <c r="IM38"/>
      <c r="IN38"/>
      <c r="IO38"/>
      <c r="IP38"/>
      <c r="IQ38"/>
      <c r="IR38"/>
      <c r="IS38"/>
      <c r="IT38"/>
      <c r="IU38"/>
      <c r="IV38"/>
    </row>
    <row r="39" spans="1:256" s="1" customFormat="1" ht="15.75" hidden="1" customHeight="1" x14ac:dyDescent="0.25">
      <c r="A39" s="36">
        <f>Données!$H36</f>
        <v>0</v>
      </c>
      <c r="B39" s="350"/>
      <c r="C39" s="350"/>
      <c r="D39" s="349"/>
      <c r="E39" s="349"/>
      <c r="F39" s="350"/>
      <c r="G39" s="350"/>
      <c r="H39" s="350"/>
      <c r="I39" s="350"/>
      <c r="J39" s="350"/>
      <c r="K39" s="349"/>
      <c r="L39" s="349"/>
      <c r="M39" s="350"/>
      <c r="N39" s="350"/>
      <c r="O39" s="350"/>
      <c r="P39" s="350"/>
      <c r="Q39" s="350"/>
      <c r="R39" s="349"/>
      <c r="S39" s="349"/>
      <c r="T39" s="350"/>
      <c r="U39" s="350"/>
      <c r="V39" s="350"/>
      <c r="W39" s="350"/>
      <c r="X39" s="350"/>
      <c r="Y39" s="349"/>
      <c r="Z39" s="349"/>
      <c r="AA39" s="350"/>
      <c r="AB39" s="350"/>
      <c r="AC39" s="350"/>
      <c r="AD39" s="355"/>
      <c r="AE39"/>
      <c r="AF39"/>
      <c r="AG39"/>
      <c r="AH39"/>
      <c r="AI39" s="392"/>
      <c r="AJ39" s="378"/>
      <c r="AK39" s="358"/>
      <c r="AL39" s="379">
        <f ca="1">VLOOKUP($A39,BFevrier!$A$8:$BC$57,35,FALSE)</f>
        <v>0</v>
      </c>
      <c r="AM39" s="380">
        <f ca="1">VLOOKUP($A39,BFevrier!$A$8:$BC$57,36,FALSE)</f>
        <v>0</v>
      </c>
      <c r="AN39" s="381">
        <f ca="1">VLOOKUP($A39,BFevrier!$A$8:$BC$57,37,FALSE)</f>
        <v>0</v>
      </c>
      <c r="AO39" s="358"/>
      <c r="AP39" s="382">
        <f ca="1">VLOOKUP($A39,BFevrier!$A$8:$BC$57,39,FALSE)</f>
        <v>0</v>
      </c>
      <c r="AQ39" s="383">
        <f ca="1">VLOOKUP($A39,Bilan!$A$8:$BE$57,41,FALSE)</f>
        <v>1614</v>
      </c>
      <c r="AR39" s="364"/>
      <c r="AS39"/>
      <c r="AT39" s="223" t="str">
        <f>IFERROR(SUM((VLOOKUP(Fevrier!A39,Données!$H$6:$J$53,3,TRUE)/12)*2),"")</f>
        <v/>
      </c>
      <c r="AU39"/>
      <c r="AV39"/>
      <c r="AW39"/>
      <c r="AX39"/>
      <c r="AY39"/>
      <c r="AZ39"/>
      <c r="BA39"/>
      <c r="BB39"/>
      <c r="BC39"/>
      <c r="BD39"/>
      <c r="BE39"/>
      <c r="BF39"/>
      <c r="BG39"/>
      <c r="BH39"/>
      <c r="BI39"/>
      <c r="BJ39"/>
      <c r="BK39"/>
      <c r="BL39"/>
      <c r="BM39"/>
      <c r="BN39"/>
      <c r="BO39"/>
      <c r="BP39"/>
      <c r="BQ39"/>
      <c r="BR39"/>
      <c r="BS39"/>
      <c r="BT39"/>
      <c r="BU39"/>
      <c r="BV39"/>
      <c r="BW39"/>
      <c r="BX39"/>
      <c r="BY39"/>
      <c r="BZ39"/>
      <c r="CA39"/>
      <c r="CB39"/>
      <c r="CC39"/>
      <c r="CD39"/>
      <c r="CE39"/>
      <c r="CF39"/>
      <c r="CG39"/>
      <c r="CH39"/>
      <c r="CI39"/>
      <c r="CJ39"/>
      <c r="CK39"/>
      <c r="CL39"/>
      <c r="CM39"/>
      <c r="CN39"/>
      <c r="CO39"/>
      <c r="CP39"/>
      <c r="CQ39"/>
      <c r="CR39"/>
      <c r="CS39"/>
      <c r="CT39"/>
      <c r="CU39"/>
      <c r="CV39"/>
      <c r="CW39"/>
      <c r="CX39"/>
      <c r="CY39"/>
      <c r="CZ39"/>
      <c r="DA39"/>
      <c r="DB39"/>
      <c r="DC39"/>
      <c r="DD39"/>
      <c r="DE39"/>
      <c r="DF39"/>
      <c r="DG39"/>
      <c r="DH39"/>
      <c r="DI39"/>
      <c r="DJ39"/>
      <c r="DK39"/>
      <c r="DL39"/>
      <c r="DM39"/>
      <c r="DN39"/>
      <c r="DO39"/>
      <c r="DP39"/>
      <c r="DQ39"/>
      <c r="DR39"/>
      <c r="DS39"/>
      <c r="DT39"/>
      <c r="DU39"/>
      <c r="DV39"/>
      <c r="DW39"/>
      <c r="DX39"/>
      <c r="DY39"/>
      <c r="DZ39"/>
      <c r="EA39"/>
      <c r="EB39"/>
      <c r="EC39"/>
      <c r="ED39"/>
      <c r="EE39"/>
      <c r="EF39"/>
      <c r="EG39"/>
      <c r="EH39"/>
      <c r="EI39"/>
      <c r="EJ39"/>
      <c r="EK39"/>
      <c r="EL39"/>
      <c r="EM39"/>
      <c r="EN39"/>
      <c r="EO39"/>
      <c r="EP39"/>
      <c r="EQ39"/>
      <c r="ER39"/>
      <c r="ES39"/>
      <c r="ET39"/>
      <c r="EU39"/>
      <c r="EV39"/>
      <c r="EW39"/>
      <c r="EX39"/>
      <c r="EY39"/>
      <c r="EZ39"/>
      <c r="FA39"/>
      <c r="FB39"/>
      <c r="FC39"/>
      <c r="FD39"/>
      <c r="FE39"/>
      <c r="FF39"/>
      <c r="FG39"/>
      <c r="FH39"/>
      <c r="FI39"/>
      <c r="FJ39"/>
      <c r="FK39"/>
      <c r="FL39"/>
      <c r="FM39"/>
      <c r="FN39"/>
      <c r="FO39"/>
      <c r="FP39"/>
      <c r="FQ39"/>
      <c r="FR39"/>
      <c r="FS39"/>
      <c r="FT39"/>
      <c r="FU39"/>
      <c r="FV39"/>
      <c r="FW39"/>
      <c r="FX39"/>
      <c r="FY39"/>
      <c r="FZ39"/>
      <c r="GA39"/>
      <c r="GB39"/>
      <c r="GC39"/>
      <c r="GD39"/>
      <c r="GE39"/>
      <c r="GF39"/>
      <c r="GG39"/>
      <c r="GH39"/>
      <c r="GI39"/>
      <c r="GJ39"/>
      <c r="GK39"/>
      <c r="GL39"/>
      <c r="GM39"/>
      <c r="GN39"/>
      <c r="GO39"/>
      <c r="GP39"/>
      <c r="GQ39"/>
      <c r="GR39"/>
      <c r="GS39"/>
      <c r="GT39"/>
      <c r="GU39"/>
      <c r="GV39"/>
      <c r="GW39"/>
      <c r="GX39"/>
      <c r="GY39"/>
      <c r="GZ39"/>
      <c r="HA39"/>
      <c r="HB39"/>
      <c r="HC39"/>
      <c r="HD39"/>
      <c r="HE39"/>
      <c r="HF39"/>
      <c r="HG39"/>
      <c r="HH39"/>
      <c r="HI39"/>
      <c r="HJ39"/>
      <c r="HK39"/>
      <c r="HL39"/>
      <c r="HM39"/>
      <c r="HN39"/>
      <c r="HO39"/>
      <c r="HP39"/>
      <c r="HQ39"/>
      <c r="HR39"/>
      <c r="HS39"/>
      <c r="HT39"/>
      <c r="HU39"/>
      <c r="HV39"/>
      <c r="HW39"/>
      <c r="HX39"/>
      <c r="HY39"/>
      <c r="HZ39"/>
      <c r="IA39"/>
      <c r="IB39"/>
      <c r="IC39"/>
      <c r="ID39"/>
      <c r="IE39"/>
      <c r="IF39"/>
      <c r="IG39"/>
      <c r="IH39"/>
      <c r="II39"/>
      <c r="IJ39"/>
      <c r="IK39"/>
      <c r="IL39"/>
      <c r="IM39"/>
      <c r="IN39"/>
      <c r="IO39"/>
      <c r="IP39"/>
      <c r="IQ39"/>
      <c r="IR39"/>
      <c r="IS39"/>
      <c r="IT39"/>
      <c r="IU39"/>
      <c r="IV39"/>
    </row>
    <row r="40" spans="1:256" s="1" customFormat="1" ht="15.75" hidden="1" customHeight="1" x14ac:dyDescent="0.25">
      <c r="A40" s="36">
        <f>Données!$H37</f>
        <v>0</v>
      </c>
      <c r="B40" s="350"/>
      <c r="C40" s="350"/>
      <c r="D40" s="349"/>
      <c r="E40" s="349"/>
      <c r="F40" s="350"/>
      <c r="G40" s="350"/>
      <c r="H40" s="350"/>
      <c r="I40" s="350"/>
      <c r="J40" s="350"/>
      <c r="K40" s="349"/>
      <c r="L40" s="349"/>
      <c r="M40" s="350"/>
      <c r="N40" s="350"/>
      <c r="O40" s="350"/>
      <c r="P40" s="350"/>
      <c r="Q40" s="350"/>
      <c r="R40" s="349"/>
      <c r="S40" s="349"/>
      <c r="T40" s="350"/>
      <c r="U40" s="350"/>
      <c r="V40" s="350"/>
      <c r="W40" s="350"/>
      <c r="X40" s="350"/>
      <c r="Y40" s="349"/>
      <c r="Z40" s="349"/>
      <c r="AA40" s="350"/>
      <c r="AB40" s="350"/>
      <c r="AC40" s="350"/>
      <c r="AD40" s="355"/>
      <c r="AE40"/>
      <c r="AF40"/>
      <c r="AG40"/>
      <c r="AH40"/>
      <c r="AI40" s="392"/>
      <c r="AJ40" s="378"/>
      <c r="AK40" s="358"/>
      <c r="AL40" s="379">
        <f ca="1">VLOOKUP($A40,BFevrier!$A$8:$BC$57,35,FALSE)</f>
        <v>0</v>
      </c>
      <c r="AM40" s="380">
        <f ca="1">VLOOKUP($A40,BFevrier!$A$8:$BC$57,36,FALSE)</f>
        <v>0</v>
      </c>
      <c r="AN40" s="381">
        <f ca="1">VLOOKUP($A40,BFevrier!$A$8:$BC$57,37,FALSE)</f>
        <v>0</v>
      </c>
      <c r="AO40" s="358"/>
      <c r="AP40" s="382">
        <f ca="1">VLOOKUP($A40,BFevrier!$A$8:$BC$57,39,FALSE)</f>
        <v>0</v>
      </c>
      <c r="AQ40" s="383">
        <f ca="1">VLOOKUP($A40,Bilan!$A$8:$BE$57,41,FALSE)</f>
        <v>1614</v>
      </c>
      <c r="AR40" s="364"/>
      <c r="AS40"/>
      <c r="AT40" s="223" t="str">
        <f>IFERROR(SUM((VLOOKUP(Fevrier!A40,Données!$H$6:$J$53,3,TRUE)/12)*2),"")</f>
        <v/>
      </c>
      <c r="AU40"/>
      <c r="AV40"/>
      <c r="AW40"/>
      <c r="AX40"/>
      <c r="AY40"/>
      <c r="AZ40"/>
      <c r="BA40"/>
      <c r="BB40"/>
      <c r="BC40"/>
      <c r="BD40"/>
      <c r="BE40"/>
      <c r="BF40"/>
      <c r="BG40"/>
      <c r="BH40"/>
      <c r="BI40"/>
      <c r="BJ40"/>
      <c r="BK40"/>
      <c r="BL40"/>
      <c r="BM40"/>
      <c r="BN40"/>
      <c r="BO40"/>
      <c r="BP40"/>
      <c r="BQ40"/>
      <c r="BR40"/>
      <c r="BS40"/>
      <c r="BT40"/>
      <c r="BU40"/>
      <c r="BV40"/>
      <c r="BW40"/>
      <c r="BX40"/>
      <c r="BY40"/>
      <c r="BZ40"/>
      <c r="CA40"/>
      <c r="CB40"/>
      <c r="CC40"/>
      <c r="CD40"/>
      <c r="CE40"/>
      <c r="CF40"/>
      <c r="CG40"/>
      <c r="CH40"/>
      <c r="CI40"/>
      <c r="CJ40"/>
      <c r="CK40"/>
      <c r="CL40"/>
      <c r="CM40"/>
      <c r="CN40"/>
      <c r="CO40"/>
      <c r="CP40"/>
      <c r="CQ40"/>
      <c r="CR40"/>
      <c r="CS40"/>
      <c r="CT40"/>
      <c r="CU40"/>
      <c r="CV40"/>
      <c r="CW40"/>
      <c r="CX40"/>
      <c r="CY40"/>
      <c r="CZ40"/>
      <c r="DA40"/>
      <c r="DB40"/>
      <c r="DC40"/>
      <c r="DD40"/>
      <c r="DE40"/>
      <c r="DF40"/>
      <c r="DG40"/>
      <c r="DH40"/>
      <c r="DI40"/>
      <c r="DJ40"/>
      <c r="DK40"/>
      <c r="DL40"/>
      <c r="DM40"/>
      <c r="DN40"/>
      <c r="DO40"/>
      <c r="DP40"/>
      <c r="DQ40"/>
      <c r="DR40"/>
      <c r="DS40"/>
      <c r="DT40"/>
      <c r="DU40"/>
      <c r="DV40"/>
      <c r="DW40"/>
      <c r="DX40"/>
      <c r="DY40"/>
      <c r="DZ40"/>
      <c r="EA40"/>
      <c r="EB40"/>
      <c r="EC40"/>
      <c r="ED40"/>
      <c r="EE40"/>
      <c r="EF40"/>
      <c r="EG40"/>
      <c r="EH40"/>
      <c r="EI40"/>
      <c r="EJ40"/>
      <c r="EK40"/>
      <c r="EL40"/>
      <c r="EM40"/>
      <c r="EN40"/>
      <c r="EO40"/>
      <c r="EP40"/>
      <c r="EQ40"/>
      <c r="ER40"/>
      <c r="ES40"/>
      <c r="ET40"/>
      <c r="EU40"/>
      <c r="EV40"/>
      <c r="EW40"/>
      <c r="EX40"/>
      <c r="EY40"/>
      <c r="EZ40"/>
      <c r="FA40"/>
      <c r="FB40"/>
      <c r="FC40"/>
      <c r="FD40"/>
      <c r="FE40"/>
      <c r="FF40"/>
      <c r="FG40"/>
      <c r="FH40"/>
      <c r="FI40"/>
      <c r="FJ40"/>
      <c r="FK40"/>
      <c r="FL40"/>
      <c r="FM40"/>
      <c r="FN40"/>
      <c r="FO40"/>
      <c r="FP40"/>
      <c r="FQ40"/>
      <c r="FR40"/>
      <c r="FS40"/>
      <c r="FT40"/>
      <c r="FU40"/>
      <c r="FV40"/>
      <c r="FW40"/>
      <c r="FX40"/>
      <c r="FY40"/>
      <c r="FZ40"/>
      <c r="GA40"/>
      <c r="GB40"/>
      <c r="GC40"/>
      <c r="GD40"/>
      <c r="GE40"/>
      <c r="GF40"/>
      <c r="GG40"/>
      <c r="GH40"/>
      <c r="GI40"/>
      <c r="GJ40"/>
      <c r="GK40"/>
      <c r="GL40"/>
      <c r="GM40"/>
      <c r="GN40"/>
      <c r="GO40"/>
      <c r="GP40"/>
      <c r="GQ40"/>
      <c r="GR40"/>
      <c r="GS40"/>
      <c r="GT40"/>
      <c r="GU40"/>
      <c r="GV40"/>
      <c r="GW40"/>
      <c r="GX40"/>
      <c r="GY40"/>
      <c r="GZ40"/>
      <c r="HA40"/>
      <c r="HB40"/>
      <c r="HC40"/>
      <c r="HD40"/>
      <c r="HE40"/>
      <c r="HF40"/>
      <c r="HG40"/>
      <c r="HH40"/>
      <c r="HI40"/>
      <c r="HJ40"/>
      <c r="HK40"/>
      <c r="HL40"/>
      <c r="HM40"/>
      <c r="HN40"/>
      <c r="HO40"/>
      <c r="HP40"/>
      <c r="HQ40"/>
      <c r="HR40"/>
      <c r="HS40"/>
      <c r="HT40"/>
      <c r="HU40"/>
      <c r="HV40"/>
      <c r="HW40"/>
      <c r="HX40"/>
      <c r="HY40"/>
      <c r="HZ40"/>
      <c r="IA40"/>
      <c r="IB40"/>
      <c r="IC40"/>
      <c r="ID40"/>
      <c r="IE40"/>
      <c r="IF40"/>
      <c r="IG40"/>
      <c r="IH40"/>
      <c r="II40"/>
      <c r="IJ40"/>
      <c r="IK40"/>
      <c r="IL40"/>
      <c r="IM40"/>
      <c r="IN40"/>
      <c r="IO40"/>
      <c r="IP40"/>
      <c r="IQ40"/>
      <c r="IR40"/>
      <c r="IS40"/>
      <c r="IT40"/>
      <c r="IU40"/>
      <c r="IV40"/>
    </row>
    <row r="41" spans="1:256" s="1" customFormat="1" ht="15.75" hidden="1" customHeight="1" x14ac:dyDescent="0.25">
      <c r="A41" s="36">
        <f>Données!$H38</f>
        <v>0</v>
      </c>
      <c r="B41" s="350"/>
      <c r="C41" s="350"/>
      <c r="D41" s="349"/>
      <c r="E41" s="349"/>
      <c r="F41" s="350"/>
      <c r="G41" s="350"/>
      <c r="H41" s="350"/>
      <c r="I41" s="350"/>
      <c r="J41" s="350"/>
      <c r="K41" s="349"/>
      <c r="L41" s="349"/>
      <c r="M41" s="350"/>
      <c r="N41" s="350"/>
      <c r="O41" s="350"/>
      <c r="P41" s="350"/>
      <c r="Q41" s="350"/>
      <c r="R41" s="349"/>
      <c r="S41" s="349"/>
      <c r="T41" s="350"/>
      <c r="U41" s="350"/>
      <c r="V41" s="350"/>
      <c r="W41" s="350"/>
      <c r="X41" s="350"/>
      <c r="Y41" s="349"/>
      <c r="Z41" s="349"/>
      <c r="AA41" s="350"/>
      <c r="AB41" s="350"/>
      <c r="AC41" s="350"/>
      <c r="AD41" s="355"/>
      <c r="AE41"/>
      <c r="AF41"/>
      <c r="AG41"/>
      <c r="AH41"/>
      <c r="AI41" s="392"/>
      <c r="AJ41" s="378"/>
      <c r="AK41" s="358"/>
      <c r="AL41" s="379">
        <f ca="1">VLOOKUP($A41,BFevrier!$A$8:$BC$57,35,FALSE)</f>
        <v>0</v>
      </c>
      <c r="AM41" s="380">
        <f ca="1">VLOOKUP($A41,BFevrier!$A$8:$BC$57,36,FALSE)</f>
        <v>0</v>
      </c>
      <c r="AN41" s="381">
        <f ca="1">VLOOKUP($A41,BFevrier!$A$8:$BC$57,37,FALSE)</f>
        <v>0</v>
      </c>
      <c r="AO41" s="358"/>
      <c r="AP41" s="382">
        <f ca="1">VLOOKUP($A41,BFevrier!$A$8:$BC$57,39,FALSE)</f>
        <v>0</v>
      </c>
      <c r="AQ41" s="383">
        <f ca="1">VLOOKUP($A41,Bilan!$A$8:$BE$57,41,FALSE)</f>
        <v>1614</v>
      </c>
      <c r="AR41" s="364"/>
      <c r="AS41"/>
      <c r="AT41" s="223" t="str">
        <f>IFERROR(SUM((VLOOKUP(Fevrier!A41,Données!$H$6:$J$53,3,TRUE)/12)*2),"")</f>
        <v/>
      </c>
      <c r="AU41"/>
      <c r="AV41"/>
      <c r="AW41"/>
      <c r="AX41"/>
      <c r="AY41"/>
      <c r="AZ41"/>
      <c r="BA41"/>
      <c r="BB41"/>
      <c r="BC41"/>
      <c r="BD41"/>
      <c r="BE41"/>
      <c r="BF41"/>
      <c r="BG41"/>
      <c r="BH41"/>
      <c r="BI41"/>
      <c r="BJ41"/>
      <c r="BK41"/>
      <c r="BL41"/>
      <c r="BM41"/>
      <c r="BN41"/>
      <c r="BO41"/>
      <c r="BP41"/>
      <c r="BQ41"/>
      <c r="BR41"/>
      <c r="BS41"/>
      <c r="BT41"/>
      <c r="BU41"/>
      <c r="BV41"/>
      <c r="BW41"/>
      <c r="BX41"/>
      <c r="BY41"/>
      <c r="BZ41"/>
      <c r="CA41"/>
      <c r="CB41"/>
      <c r="CC41"/>
      <c r="CD41"/>
      <c r="CE41"/>
      <c r="CF41"/>
      <c r="CG41"/>
      <c r="CH41"/>
      <c r="CI41"/>
      <c r="CJ41"/>
      <c r="CK41"/>
      <c r="CL41"/>
      <c r="CM41"/>
      <c r="CN41"/>
      <c r="CO41"/>
      <c r="CP41"/>
      <c r="CQ41"/>
      <c r="CR41"/>
      <c r="CS41"/>
      <c r="CT41"/>
      <c r="CU41"/>
      <c r="CV41"/>
      <c r="CW41"/>
      <c r="CX41"/>
      <c r="CY41"/>
      <c r="CZ41"/>
      <c r="DA41"/>
      <c r="DB41"/>
      <c r="DC41"/>
      <c r="DD41"/>
      <c r="DE41"/>
      <c r="DF41"/>
      <c r="DG41"/>
      <c r="DH41"/>
      <c r="DI41"/>
      <c r="DJ41"/>
      <c r="DK41"/>
      <c r="DL41"/>
      <c r="DM41"/>
      <c r="DN41"/>
      <c r="DO41"/>
      <c r="DP41"/>
      <c r="DQ41"/>
      <c r="DR41"/>
      <c r="DS41"/>
      <c r="DT41"/>
      <c r="DU41"/>
      <c r="DV41"/>
      <c r="DW41"/>
      <c r="DX41"/>
      <c r="DY41"/>
      <c r="DZ41"/>
      <c r="EA41"/>
      <c r="EB41"/>
      <c r="EC41"/>
      <c r="ED41"/>
      <c r="EE41"/>
      <c r="EF41"/>
      <c r="EG41"/>
      <c r="EH41"/>
      <c r="EI41"/>
      <c r="EJ41"/>
      <c r="EK41"/>
      <c r="EL41"/>
      <c r="EM41"/>
      <c r="EN41"/>
      <c r="EO41"/>
      <c r="EP41"/>
      <c r="EQ41"/>
      <c r="ER41"/>
      <c r="ES41"/>
      <c r="ET41"/>
      <c r="EU41"/>
      <c r="EV41"/>
      <c r="EW41"/>
      <c r="EX41"/>
      <c r="EY41"/>
      <c r="EZ41"/>
      <c r="FA41"/>
      <c r="FB41"/>
      <c r="FC41"/>
      <c r="FD41"/>
      <c r="FE41"/>
      <c r="FF41"/>
      <c r="FG41"/>
      <c r="FH41"/>
      <c r="FI41"/>
      <c r="FJ41"/>
      <c r="FK41"/>
      <c r="FL41"/>
      <c r="FM41"/>
      <c r="FN41"/>
      <c r="FO41"/>
      <c r="FP41"/>
      <c r="FQ41"/>
      <c r="FR41"/>
      <c r="FS41"/>
      <c r="FT41"/>
      <c r="FU41"/>
      <c r="FV41"/>
      <c r="FW41"/>
      <c r="FX41"/>
      <c r="FY41"/>
      <c r="FZ41"/>
      <c r="GA41"/>
      <c r="GB41"/>
      <c r="GC41"/>
      <c r="GD41"/>
      <c r="GE41"/>
      <c r="GF41"/>
      <c r="GG41"/>
      <c r="GH41"/>
      <c r="GI41"/>
      <c r="GJ41"/>
      <c r="GK41"/>
      <c r="GL41"/>
      <c r="GM41"/>
      <c r="GN41"/>
      <c r="GO41"/>
      <c r="GP41"/>
      <c r="GQ41"/>
      <c r="GR41"/>
      <c r="GS41"/>
      <c r="GT41"/>
      <c r="GU41"/>
      <c r="GV41"/>
      <c r="GW41"/>
      <c r="GX41"/>
      <c r="GY41"/>
      <c r="GZ41"/>
      <c r="HA41"/>
      <c r="HB41"/>
      <c r="HC41"/>
      <c r="HD41"/>
      <c r="HE41"/>
      <c r="HF41"/>
      <c r="HG41"/>
      <c r="HH41"/>
      <c r="HI41"/>
      <c r="HJ41"/>
      <c r="HK41"/>
      <c r="HL41"/>
      <c r="HM41"/>
      <c r="HN41"/>
      <c r="HO41"/>
      <c r="HP41"/>
      <c r="HQ41"/>
      <c r="HR41"/>
      <c r="HS41"/>
      <c r="HT41"/>
      <c r="HU41"/>
      <c r="HV41"/>
      <c r="HW41"/>
      <c r="HX41"/>
      <c r="HY41"/>
      <c r="HZ41"/>
      <c r="IA41"/>
      <c r="IB41"/>
      <c r="IC41"/>
      <c r="ID41"/>
      <c r="IE41"/>
      <c r="IF41"/>
      <c r="IG41"/>
      <c r="IH41"/>
      <c r="II41"/>
      <c r="IJ41"/>
      <c r="IK41"/>
      <c r="IL41"/>
      <c r="IM41"/>
      <c r="IN41"/>
      <c r="IO41"/>
      <c r="IP41"/>
      <c r="IQ41"/>
      <c r="IR41"/>
      <c r="IS41"/>
      <c r="IT41"/>
      <c r="IU41"/>
      <c r="IV41"/>
    </row>
    <row r="42" spans="1:256" s="1" customFormat="1" ht="15.75" hidden="1" customHeight="1" x14ac:dyDescent="0.25">
      <c r="A42" s="36">
        <f>Données!$H39</f>
        <v>0</v>
      </c>
      <c r="B42" s="350"/>
      <c r="C42" s="350"/>
      <c r="D42" s="349"/>
      <c r="E42" s="349"/>
      <c r="F42" s="350"/>
      <c r="G42" s="350"/>
      <c r="H42" s="350"/>
      <c r="I42" s="350"/>
      <c r="J42" s="350"/>
      <c r="K42" s="349"/>
      <c r="L42" s="349"/>
      <c r="M42" s="350"/>
      <c r="N42" s="350"/>
      <c r="O42" s="350"/>
      <c r="P42" s="350"/>
      <c r="Q42" s="350"/>
      <c r="R42" s="349"/>
      <c r="S42" s="349"/>
      <c r="T42" s="350"/>
      <c r="U42" s="350"/>
      <c r="V42" s="350"/>
      <c r="W42" s="350"/>
      <c r="X42" s="350"/>
      <c r="Y42" s="349"/>
      <c r="Z42" s="349"/>
      <c r="AA42" s="350"/>
      <c r="AB42" s="350"/>
      <c r="AC42" s="350"/>
      <c r="AD42" s="355"/>
      <c r="AE42"/>
      <c r="AF42"/>
      <c r="AG42"/>
      <c r="AH42"/>
      <c r="AI42" s="392"/>
      <c r="AJ42" s="378"/>
      <c r="AK42" s="358"/>
      <c r="AL42" s="379">
        <f ca="1">VLOOKUP($A42,BFevrier!$A$8:$BC$57,35,FALSE)</f>
        <v>0</v>
      </c>
      <c r="AM42" s="380">
        <f ca="1">VLOOKUP($A42,BFevrier!$A$8:$BC$57,36,FALSE)</f>
        <v>0</v>
      </c>
      <c r="AN42" s="381">
        <f ca="1">VLOOKUP($A42,BFevrier!$A$8:$BC$57,37,FALSE)</f>
        <v>0</v>
      </c>
      <c r="AO42" s="358"/>
      <c r="AP42" s="382">
        <f ca="1">VLOOKUP($A42,BFevrier!$A$8:$BC$57,39,FALSE)</f>
        <v>0</v>
      </c>
      <c r="AQ42" s="383">
        <f ca="1">VLOOKUP($A42,Bilan!$A$8:$BE$57,41,FALSE)</f>
        <v>1614</v>
      </c>
      <c r="AR42" s="364"/>
      <c r="AS42"/>
      <c r="AT42" s="223" t="str">
        <f>IFERROR(SUM((VLOOKUP(Fevrier!A42,Données!$H$6:$J$53,3,TRUE)/12)*2),"")</f>
        <v/>
      </c>
      <c r="AU42"/>
      <c r="AV42"/>
      <c r="AW42"/>
      <c r="AX42"/>
      <c r="AY42"/>
      <c r="AZ42"/>
      <c r="BA42"/>
      <c r="BB42"/>
      <c r="BC42"/>
      <c r="BD42"/>
      <c r="BE42"/>
      <c r="BF42"/>
      <c r="BG42"/>
      <c r="BH42"/>
      <c r="BI42"/>
      <c r="BJ42"/>
      <c r="BK42"/>
      <c r="BL42"/>
      <c r="BM42"/>
      <c r="BN42"/>
      <c r="BO42"/>
      <c r="BP42"/>
      <c r="BQ42"/>
      <c r="BR42"/>
      <c r="BS42"/>
      <c r="BT42"/>
      <c r="BU42"/>
      <c r="BV42"/>
      <c r="BW42"/>
      <c r="BX42"/>
      <c r="BY42"/>
      <c r="BZ42"/>
      <c r="CA42"/>
      <c r="CB42"/>
      <c r="CC42"/>
      <c r="CD42"/>
      <c r="CE42"/>
      <c r="CF42"/>
      <c r="CG42"/>
      <c r="CH42"/>
      <c r="CI42"/>
      <c r="CJ42"/>
      <c r="CK42"/>
      <c r="CL42"/>
      <c r="CM42"/>
      <c r="CN42"/>
      <c r="CO42"/>
      <c r="CP42"/>
      <c r="CQ42"/>
      <c r="CR42"/>
      <c r="CS42"/>
      <c r="CT42"/>
      <c r="CU42"/>
      <c r="CV42"/>
      <c r="CW42"/>
      <c r="CX42"/>
      <c r="CY42"/>
      <c r="CZ42"/>
      <c r="DA42"/>
      <c r="DB42"/>
      <c r="DC42"/>
      <c r="DD42"/>
      <c r="DE42"/>
      <c r="DF42"/>
      <c r="DG42"/>
      <c r="DH42"/>
      <c r="DI42"/>
      <c r="DJ42"/>
      <c r="DK42"/>
      <c r="DL42"/>
      <c r="DM42"/>
      <c r="DN42"/>
      <c r="DO42"/>
      <c r="DP42"/>
      <c r="DQ42"/>
      <c r="DR42"/>
      <c r="DS42"/>
      <c r="DT42"/>
      <c r="DU42"/>
      <c r="DV42"/>
      <c r="DW42"/>
      <c r="DX42"/>
      <c r="DY42"/>
      <c r="DZ42"/>
      <c r="EA42"/>
      <c r="EB42"/>
      <c r="EC42"/>
      <c r="ED42"/>
      <c r="EE42"/>
      <c r="EF42"/>
      <c r="EG42"/>
      <c r="EH42"/>
      <c r="EI42"/>
      <c r="EJ42"/>
      <c r="EK42"/>
      <c r="EL42"/>
      <c r="EM42"/>
      <c r="EN42"/>
      <c r="EO42"/>
      <c r="EP42"/>
      <c r="EQ42"/>
      <c r="ER42"/>
      <c r="ES42"/>
      <c r="ET42"/>
      <c r="EU42"/>
      <c r="EV42"/>
      <c r="EW42"/>
      <c r="EX42"/>
      <c r="EY42"/>
      <c r="EZ42"/>
      <c r="FA42"/>
      <c r="FB42"/>
      <c r="FC42"/>
      <c r="FD42"/>
      <c r="FE42"/>
      <c r="FF42"/>
      <c r="FG42"/>
      <c r="FH42"/>
      <c r="FI42"/>
      <c r="FJ42"/>
      <c r="FK42"/>
      <c r="FL42"/>
      <c r="FM42"/>
      <c r="FN42"/>
      <c r="FO42"/>
      <c r="FP42"/>
      <c r="FQ42"/>
      <c r="FR42"/>
      <c r="FS42"/>
      <c r="FT42"/>
      <c r="FU42"/>
      <c r="FV42"/>
      <c r="FW42"/>
      <c r="FX42"/>
      <c r="FY42"/>
      <c r="FZ42"/>
      <c r="GA42"/>
      <c r="GB42"/>
      <c r="GC42"/>
      <c r="GD42"/>
      <c r="GE42"/>
      <c r="GF42"/>
      <c r="GG42"/>
      <c r="GH42"/>
      <c r="GI42"/>
      <c r="GJ42"/>
      <c r="GK42"/>
      <c r="GL42"/>
      <c r="GM42"/>
      <c r="GN42"/>
      <c r="GO42"/>
      <c r="GP42"/>
      <c r="GQ42"/>
      <c r="GR42"/>
      <c r="GS42"/>
      <c r="GT42"/>
      <c r="GU42"/>
      <c r="GV42"/>
      <c r="GW42"/>
      <c r="GX42"/>
      <c r="GY42"/>
      <c r="GZ42"/>
      <c r="HA42"/>
      <c r="HB42"/>
      <c r="HC42"/>
      <c r="HD42"/>
      <c r="HE42"/>
      <c r="HF42"/>
      <c r="HG42"/>
      <c r="HH42"/>
      <c r="HI42"/>
      <c r="HJ42"/>
      <c r="HK42"/>
      <c r="HL42"/>
      <c r="HM42"/>
      <c r="HN42"/>
      <c r="HO42"/>
      <c r="HP42"/>
      <c r="HQ42"/>
      <c r="HR42"/>
      <c r="HS42"/>
      <c r="HT42"/>
      <c r="HU42"/>
      <c r="HV42"/>
      <c r="HW42"/>
      <c r="HX42"/>
      <c r="HY42"/>
      <c r="HZ42"/>
      <c r="IA42"/>
      <c r="IB42"/>
      <c r="IC42"/>
      <c r="ID42"/>
      <c r="IE42"/>
      <c r="IF42"/>
      <c r="IG42"/>
      <c r="IH42"/>
      <c r="II42"/>
      <c r="IJ42"/>
      <c r="IK42"/>
      <c r="IL42"/>
      <c r="IM42"/>
      <c r="IN42"/>
      <c r="IO42"/>
      <c r="IP42"/>
      <c r="IQ42"/>
      <c r="IR42"/>
      <c r="IS42"/>
      <c r="IT42"/>
      <c r="IU42"/>
      <c r="IV42"/>
    </row>
    <row r="43" spans="1:256" s="1" customFormat="1" ht="15.75" hidden="1" customHeight="1" x14ac:dyDescent="0.25">
      <c r="A43" s="36">
        <f>Données!$H40</f>
        <v>0</v>
      </c>
      <c r="B43" s="350"/>
      <c r="C43" s="350"/>
      <c r="D43" s="349"/>
      <c r="E43" s="349"/>
      <c r="F43" s="350"/>
      <c r="G43" s="350"/>
      <c r="H43" s="350"/>
      <c r="I43" s="350"/>
      <c r="J43" s="350"/>
      <c r="K43" s="349"/>
      <c r="L43" s="349"/>
      <c r="M43" s="350"/>
      <c r="N43" s="350"/>
      <c r="O43" s="350"/>
      <c r="P43" s="350"/>
      <c r="Q43" s="350"/>
      <c r="R43" s="349"/>
      <c r="S43" s="349"/>
      <c r="T43" s="350"/>
      <c r="U43" s="350"/>
      <c r="V43" s="350"/>
      <c r="W43" s="350"/>
      <c r="X43" s="350"/>
      <c r="Y43" s="349"/>
      <c r="Z43" s="349"/>
      <c r="AA43" s="350"/>
      <c r="AB43" s="350"/>
      <c r="AC43" s="350"/>
      <c r="AD43" s="355"/>
      <c r="AE43"/>
      <c r="AF43"/>
      <c r="AG43"/>
      <c r="AH43"/>
      <c r="AI43" s="392"/>
      <c r="AJ43" s="378"/>
      <c r="AK43" s="358"/>
      <c r="AL43" s="379">
        <f ca="1">VLOOKUP($A43,BFevrier!$A$8:$BC$57,35,FALSE)</f>
        <v>0</v>
      </c>
      <c r="AM43" s="380">
        <f ca="1">VLOOKUP($A43,BFevrier!$A$8:$BC$57,36,FALSE)</f>
        <v>0</v>
      </c>
      <c r="AN43" s="381">
        <f ca="1">VLOOKUP($A43,BFevrier!$A$8:$BC$57,37,FALSE)</f>
        <v>0</v>
      </c>
      <c r="AO43" s="358"/>
      <c r="AP43" s="382">
        <f ca="1">VLOOKUP($A43,BFevrier!$A$8:$BC$57,39,FALSE)</f>
        <v>0</v>
      </c>
      <c r="AQ43" s="383">
        <f ca="1">VLOOKUP($A43,Bilan!$A$8:$BE$57,41,FALSE)</f>
        <v>1614</v>
      </c>
      <c r="AR43" s="364"/>
      <c r="AS43"/>
      <c r="AT43" s="223" t="str">
        <f>IFERROR(SUM((VLOOKUP(Fevrier!A43,Données!$H$6:$J$53,3,TRUE)/12)*2),"")</f>
        <v/>
      </c>
      <c r="AU43"/>
      <c r="AV43"/>
      <c r="AW43"/>
      <c r="AX43"/>
      <c r="AY43"/>
      <c r="AZ43"/>
      <c r="BA43"/>
      <c r="BB43"/>
      <c r="BC43"/>
      <c r="BD43"/>
      <c r="BE43"/>
      <c r="BF43"/>
      <c r="BG43"/>
      <c r="BH43"/>
      <c r="BI43"/>
      <c r="BJ43"/>
      <c r="BK43"/>
      <c r="BL43"/>
      <c r="BM43"/>
      <c r="BN43"/>
      <c r="BO43"/>
      <c r="BP43"/>
      <c r="BQ43"/>
      <c r="BR43"/>
      <c r="BS43"/>
      <c r="BT43"/>
      <c r="BU43"/>
      <c r="BV43"/>
      <c r="BW43"/>
      <c r="BX43"/>
      <c r="BY43"/>
      <c r="BZ43"/>
      <c r="CA43"/>
      <c r="CB43"/>
      <c r="CC43"/>
      <c r="CD43"/>
      <c r="CE43"/>
      <c r="CF43"/>
      <c r="CG43"/>
      <c r="CH43"/>
      <c r="CI43"/>
      <c r="CJ43"/>
      <c r="CK43"/>
      <c r="CL43"/>
      <c r="CM43"/>
      <c r="CN43"/>
      <c r="CO43"/>
      <c r="CP43"/>
      <c r="CQ43"/>
      <c r="CR43"/>
      <c r="CS43"/>
      <c r="CT43"/>
      <c r="CU43"/>
      <c r="CV43"/>
      <c r="CW43"/>
      <c r="CX43"/>
      <c r="CY43"/>
      <c r="CZ43"/>
      <c r="DA43"/>
      <c r="DB43"/>
      <c r="DC43"/>
      <c r="DD43"/>
      <c r="DE43"/>
      <c r="DF43"/>
      <c r="DG43"/>
      <c r="DH43"/>
      <c r="DI43"/>
      <c r="DJ43"/>
      <c r="DK43"/>
      <c r="DL43"/>
      <c r="DM43"/>
      <c r="DN43"/>
      <c r="DO43"/>
      <c r="DP43"/>
      <c r="DQ43"/>
      <c r="DR43"/>
      <c r="DS43"/>
      <c r="DT43"/>
      <c r="DU43"/>
      <c r="DV43"/>
      <c r="DW43"/>
      <c r="DX43"/>
      <c r="DY43"/>
      <c r="DZ43"/>
      <c r="EA43"/>
      <c r="EB43"/>
      <c r="EC43"/>
      <c r="ED43"/>
      <c r="EE43"/>
      <c r="EF43"/>
      <c r="EG43"/>
      <c r="EH43"/>
      <c r="EI43"/>
      <c r="EJ43"/>
      <c r="EK43"/>
      <c r="EL43"/>
      <c r="EM43"/>
      <c r="EN43"/>
      <c r="EO43"/>
      <c r="EP43"/>
      <c r="EQ43"/>
      <c r="ER43"/>
      <c r="ES43"/>
      <c r="ET43"/>
      <c r="EU43"/>
      <c r="EV43"/>
      <c r="EW43"/>
      <c r="EX43"/>
      <c r="EY43"/>
      <c r="EZ43"/>
      <c r="FA43"/>
      <c r="FB43"/>
      <c r="FC43"/>
      <c r="FD43"/>
      <c r="FE43"/>
      <c r="FF43"/>
      <c r="FG43"/>
      <c r="FH43"/>
      <c r="FI43"/>
      <c r="FJ43"/>
      <c r="FK43"/>
      <c r="FL43"/>
      <c r="FM43"/>
      <c r="FN43"/>
      <c r="FO43"/>
      <c r="FP43"/>
      <c r="FQ43"/>
      <c r="FR43"/>
      <c r="FS43"/>
      <c r="FT43"/>
      <c r="FU43"/>
      <c r="FV43"/>
      <c r="FW43"/>
      <c r="FX43"/>
      <c r="FY43"/>
      <c r="FZ43"/>
      <c r="GA43"/>
      <c r="GB43"/>
      <c r="GC43"/>
      <c r="GD43"/>
      <c r="GE43"/>
      <c r="GF43"/>
      <c r="GG43"/>
      <c r="GH43"/>
      <c r="GI43"/>
      <c r="GJ43"/>
      <c r="GK43"/>
      <c r="GL43"/>
      <c r="GM43"/>
      <c r="GN43"/>
      <c r="GO43"/>
      <c r="GP43"/>
      <c r="GQ43"/>
      <c r="GR43"/>
      <c r="GS43"/>
      <c r="GT43"/>
      <c r="GU43"/>
      <c r="GV43"/>
      <c r="GW43"/>
      <c r="GX43"/>
      <c r="GY43"/>
      <c r="GZ43"/>
      <c r="HA43"/>
      <c r="HB43"/>
      <c r="HC43"/>
      <c r="HD43"/>
      <c r="HE43"/>
      <c r="HF43"/>
      <c r="HG43"/>
      <c r="HH43"/>
      <c r="HI43"/>
      <c r="HJ43"/>
      <c r="HK43"/>
      <c r="HL43"/>
      <c r="HM43"/>
      <c r="HN43"/>
      <c r="HO43"/>
      <c r="HP43"/>
      <c r="HQ43"/>
      <c r="HR43"/>
      <c r="HS43"/>
      <c r="HT43"/>
      <c r="HU43"/>
      <c r="HV43"/>
      <c r="HW43"/>
      <c r="HX43"/>
      <c r="HY43"/>
      <c r="HZ43"/>
      <c r="IA43"/>
      <c r="IB43"/>
      <c r="IC43"/>
      <c r="ID43"/>
      <c r="IE43"/>
      <c r="IF43"/>
      <c r="IG43"/>
      <c r="IH43"/>
      <c r="II43"/>
      <c r="IJ43"/>
      <c r="IK43"/>
      <c r="IL43"/>
      <c r="IM43"/>
      <c r="IN43"/>
      <c r="IO43"/>
      <c r="IP43"/>
      <c r="IQ43"/>
      <c r="IR43"/>
      <c r="IS43"/>
      <c r="IT43"/>
      <c r="IU43"/>
      <c r="IV43"/>
    </row>
    <row r="44" spans="1:256" s="1" customFormat="1" ht="15.75" hidden="1" customHeight="1" thickBot="1" x14ac:dyDescent="0.3">
      <c r="A44" s="36">
        <f>Données!$H41</f>
        <v>0</v>
      </c>
      <c r="B44" s="350"/>
      <c r="C44" s="350"/>
      <c r="D44" s="349"/>
      <c r="E44" s="349"/>
      <c r="F44" s="350"/>
      <c r="G44" s="350"/>
      <c r="H44" s="350"/>
      <c r="I44" s="350"/>
      <c r="J44" s="350"/>
      <c r="K44" s="349"/>
      <c r="L44" s="349"/>
      <c r="M44" s="350"/>
      <c r="N44" s="350"/>
      <c r="O44" s="350"/>
      <c r="P44" s="350"/>
      <c r="Q44" s="350"/>
      <c r="R44" s="349"/>
      <c r="S44" s="349"/>
      <c r="T44" s="350"/>
      <c r="U44" s="350"/>
      <c r="V44" s="350"/>
      <c r="W44" s="350"/>
      <c r="X44" s="350"/>
      <c r="Y44" s="349"/>
      <c r="Z44" s="349"/>
      <c r="AA44" s="350"/>
      <c r="AB44" s="350"/>
      <c r="AC44" s="350"/>
      <c r="AD44" s="355"/>
      <c r="AE44"/>
      <c r="AF44"/>
      <c r="AG44"/>
      <c r="AH44"/>
      <c r="AI44" s="393"/>
      <c r="AJ44" s="384"/>
      <c r="AK44" s="358"/>
      <c r="AL44" s="379">
        <f ca="1">VLOOKUP($A44,BFevrier!$A$8:$BC$57,35,FALSE)</f>
        <v>0</v>
      </c>
      <c r="AM44" s="380">
        <f ca="1">VLOOKUP($A44,BFevrier!$A$8:$BC$57,36,FALSE)</f>
        <v>0</v>
      </c>
      <c r="AN44" s="381">
        <f ca="1">VLOOKUP($A44,BFevrier!$A$8:$BC$57,37,FALSE)</f>
        <v>0</v>
      </c>
      <c r="AO44" s="358"/>
      <c r="AP44" s="382">
        <f ca="1">VLOOKUP($A44,BFevrier!$A$8:$BC$57,39,FALSE)</f>
        <v>0</v>
      </c>
      <c r="AQ44" s="383">
        <f ca="1">VLOOKUP($A44,Bilan!$A$8:$BE$57,41,FALSE)</f>
        <v>1614</v>
      </c>
      <c r="AR44" s="364"/>
      <c r="AS44"/>
      <c r="AT44" s="223" t="str">
        <f>IFERROR(SUM((VLOOKUP(Fevrier!A44,Données!$H$6:$J$53,3,TRUE)/12)*2),"")</f>
        <v/>
      </c>
      <c r="AU44"/>
      <c r="AV44"/>
      <c r="AW44"/>
      <c r="AX44"/>
      <c r="AY44"/>
      <c r="AZ44"/>
      <c r="BA44"/>
      <c r="BB44"/>
      <c r="BC44"/>
      <c r="BD44"/>
      <c r="BE44"/>
      <c r="BF44"/>
      <c r="BG44"/>
      <c r="BH44"/>
      <c r="BI44"/>
      <c r="BJ44"/>
      <c r="BK44"/>
      <c r="BL44"/>
      <c r="BM44"/>
      <c r="BN44"/>
      <c r="BO44"/>
      <c r="BP44"/>
      <c r="BQ44"/>
      <c r="BR44"/>
      <c r="BS44"/>
      <c r="BT44"/>
      <c r="BU44"/>
      <c r="BV44"/>
      <c r="BW44"/>
      <c r="BX44"/>
      <c r="BY44"/>
      <c r="BZ44"/>
      <c r="CA44"/>
      <c r="CB44"/>
      <c r="CC44"/>
      <c r="CD44"/>
      <c r="CE44"/>
      <c r="CF44"/>
      <c r="CG44"/>
      <c r="CH44"/>
      <c r="CI44"/>
      <c r="CJ44"/>
      <c r="CK44"/>
      <c r="CL44"/>
      <c r="CM44"/>
      <c r="CN44"/>
      <c r="CO44"/>
      <c r="CP44"/>
      <c r="CQ44"/>
      <c r="CR44"/>
      <c r="CS44"/>
      <c r="CT44"/>
      <c r="CU44"/>
      <c r="CV44"/>
      <c r="CW44"/>
      <c r="CX44"/>
      <c r="CY44"/>
      <c r="CZ44"/>
      <c r="DA44"/>
      <c r="DB44"/>
      <c r="DC44"/>
      <c r="DD44"/>
      <c r="DE44"/>
      <c r="DF44"/>
      <c r="DG44"/>
      <c r="DH44"/>
      <c r="DI44"/>
      <c r="DJ44"/>
      <c r="DK44"/>
      <c r="DL44"/>
      <c r="DM44"/>
      <c r="DN44"/>
      <c r="DO44"/>
      <c r="DP44"/>
      <c r="DQ44"/>
      <c r="DR44"/>
      <c r="DS44"/>
      <c r="DT44"/>
      <c r="DU44"/>
      <c r="DV44"/>
      <c r="DW44"/>
      <c r="DX44"/>
      <c r="DY44"/>
      <c r="DZ44"/>
      <c r="EA44"/>
      <c r="EB44"/>
      <c r="EC44"/>
      <c r="ED44"/>
      <c r="EE44"/>
      <c r="EF44"/>
      <c r="EG44"/>
      <c r="EH44"/>
      <c r="EI44"/>
      <c r="EJ44"/>
      <c r="EK44"/>
      <c r="EL44"/>
      <c r="EM44"/>
      <c r="EN44"/>
      <c r="EO44"/>
      <c r="EP44"/>
      <c r="EQ44"/>
      <c r="ER44"/>
      <c r="ES44"/>
      <c r="ET44"/>
      <c r="EU44"/>
      <c r="EV44"/>
      <c r="EW44"/>
      <c r="EX44"/>
      <c r="EY44"/>
      <c r="EZ44"/>
      <c r="FA44"/>
      <c r="FB44"/>
      <c r="FC44"/>
      <c r="FD44"/>
      <c r="FE44"/>
      <c r="FF44"/>
      <c r="FG44"/>
      <c r="FH44"/>
      <c r="FI44"/>
      <c r="FJ44"/>
      <c r="FK44"/>
      <c r="FL44"/>
      <c r="FM44"/>
      <c r="FN44"/>
      <c r="FO44"/>
      <c r="FP44"/>
      <c r="FQ44"/>
      <c r="FR44"/>
      <c r="FS44"/>
      <c r="FT44"/>
      <c r="FU44"/>
      <c r="FV44"/>
      <c r="FW44"/>
      <c r="FX44"/>
      <c r="FY44"/>
      <c r="FZ44"/>
      <c r="GA44"/>
      <c r="GB44"/>
      <c r="GC44"/>
      <c r="GD44"/>
      <c r="GE44"/>
      <c r="GF44"/>
      <c r="GG44"/>
      <c r="GH44"/>
      <c r="GI44"/>
      <c r="GJ44"/>
      <c r="GK44"/>
      <c r="GL44"/>
      <c r="GM44"/>
      <c r="GN44"/>
      <c r="GO44"/>
      <c r="GP44"/>
      <c r="GQ44"/>
      <c r="GR44"/>
      <c r="GS44"/>
      <c r="GT44"/>
      <c r="GU44"/>
      <c r="GV44"/>
      <c r="GW44"/>
      <c r="GX44"/>
      <c r="GY44"/>
      <c r="GZ44"/>
      <c r="HA44"/>
      <c r="HB44"/>
      <c r="HC44"/>
      <c r="HD44"/>
      <c r="HE44"/>
      <c r="HF44"/>
      <c r="HG44"/>
      <c r="HH44"/>
      <c r="HI44"/>
      <c r="HJ44"/>
      <c r="HK44"/>
      <c r="HL44"/>
      <c r="HM44"/>
      <c r="HN44"/>
      <c r="HO44"/>
      <c r="HP44"/>
      <c r="HQ44"/>
      <c r="HR44"/>
      <c r="HS44"/>
      <c r="HT44"/>
      <c r="HU44"/>
      <c r="HV44"/>
      <c r="HW44"/>
      <c r="HX44"/>
      <c r="HY44"/>
      <c r="HZ44"/>
      <c r="IA44"/>
      <c r="IB44"/>
      <c r="IC44"/>
      <c r="ID44"/>
      <c r="IE44"/>
      <c r="IF44"/>
      <c r="IG44"/>
      <c r="IH44"/>
      <c r="II44"/>
      <c r="IJ44"/>
      <c r="IK44"/>
      <c r="IL44"/>
      <c r="IM44"/>
      <c r="IN44"/>
      <c r="IO44"/>
      <c r="IP44"/>
      <c r="IQ44"/>
      <c r="IR44"/>
      <c r="IS44"/>
      <c r="IT44"/>
      <c r="IU44"/>
      <c r="IV44"/>
    </row>
    <row r="45" spans="1:256" s="1" customFormat="1" ht="15.75" thickBot="1" x14ac:dyDescent="0.3">
      <c r="A45" s="344" t="str">
        <f>Données!$H42</f>
        <v>Psychologue</v>
      </c>
      <c r="B45" s="344"/>
      <c r="C45" s="344"/>
      <c r="D45" s="344"/>
      <c r="E45" s="344"/>
      <c r="F45" s="344"/>
      <c r="G45" s="344"/>
      <c r="H45" s="344"/>
      <c r="I45" s="344"/>
      <c r="J45" s="344"/>
      <c r="K45" s="344"/>
      <c r="L45" s="344"/>
      <c r="M45" s="344"/>
      <c r="N45" s="344"/>
      <c r="O45" s="344"/>
      <c r="P45" s="344"/>
      <c r="Q45" s="344"/>
      <c r="R45" s="344"/>
      <c r="S45" s="344"/>
      <c r="T45" s="344"/>
      <c r="U45" s="344"/>
      <c r="V45" s="344"/>
      <c r="W45" s="344"/>
      <c r="X45" s="344"/>
      <c r="Y45" s="344"/>
      <c r="Z45" s="344"/>
      <c r="AA45" s="344"/>
      <c r="AB45" s="344"/>
      <c r="AC45" s="344"/>
      <c r="AD45" s="354"/>
      <c r="AE45"/>
      <c r="AF45"/>
      <c r="AG45"/>
      <c r="AH45"/>
      <c r="AI45" s="371"/>
      <c r="AJ45" s="371"/>
      <c r="AK45" s="358"/>
      <c r="AL45" s="371"/>
      <c r="AM45" s="371"/>
      <c r="AN45" s="371"/>
      <c r="AO45" s="358"/>
      <c r="AP45" s="371"/>
      <c r="AQ45" s="371"/>
      <c r="AR45" s="364"/>
      <c r="AS45"/>
      <c r="AT45" s="344"/>
      <c r="AU45"/>
      <c r="AV45"/>
      <c r="AW45"/>
      <c r="AX45"/>
      <c r="AY45"/>
      <c r="AZ45"/>
      <c r="BA45"/>
      <c r="BB45"/>
      <c r="BC45"/>
      <c r="BD45"/>
      <c r="BE45"/>
      <c r="BF45"/>
      <c r="BG45"/>
      <c r="BH45"/>
      <c r="BI45"/>
      <c r="BJ45"/>
      <c r="BK45"/>
      <c r="BL45"/>
      <c r="BM45"/>
      <c r="BN45"/>
      <c r="BO45"/>
      <c r="BP45"/>
      <c r="BQ45"/>
      <c r="BR45"/>
      <c r="BS45"/>
      <c r="BT45"/>
      <c r="BU45"/>
      <c r="BV45"/>
      <c r="BW45"/>
      <c r="BX45"/>
      <c r="BY45"/>
      <c r="BZ45"/>
      <c r="CA45"/>
      <c r="CB45"/>
      <c r="CC45"/>
      <c r="CD45"/>
      <c r="CE45"/>
      <c r="CF45"/>
      <c r="CG45"/>
      <c r="CH45"/>
      <c r="CI45"/>
      <c r="CJ45"/>
      <c r="CK45"/>
      <c r="CL45"/>
      <c r="CM45"/>
      <c r="CN45"/>
      <c r="CO45"/>
      <c r="CP45"/>
      <c r="CQ45"/>
      <c r="CR45"/>
      <c r="CS45"/>
      <c r="CT45"/>
      <c r="CU45"/>
      <c r="CV45"/>
      <c r="CW45"/>
      <c r="CX45"/>
      <c r="CY45"/>
      <c r="CZ45"/>
      <c r="DA45"/>
      <c r="DB45"/>
      <c r="DC45"/>
      <c r="DD45"/>
      <c r="DE45"/>
      <c r="DF45"/>
      <c r="DG45"/>
      <c r="DH45"/>
      <c r="DI45"/>
      <c r="DJ45"/>
      <c r="DK45"/>
      <c r="DL45"/>
      <c r="DM45"/>
      <c r="DN45"/>
      <c r="DO45"/>
      <c r="DP45"/>
      <c r="DQ45"/>
      <c r="DR45"/>
      <c r="DS45"/>
      <c r="DT45"/>
      <c r="DU45"/>
      <c r="DV45"/>
      <c r="DW45"/>
      <c r="DX45"/>
      <c r="DY45"/>
      <c r="DZ45"/>
      <c r="EA45"/>
      <c r="EB45"/>
      <c r="EC45"/>
      <c r="ED45"/>
      <c r="EE45"/>
      <c r="EF45"/>
      <c r="EG45"/>
      <c r="EH45"/>
      <c r="EI45"/>
      <c r="EJ45"/>
      <c r="EK45"/>
      <c r="EL45"/>
      <c r="EM45"/>
      <c r="EN45"/>
      <c r="EO45"/>
      <c r="EP45"/>
      <c r="EQ45"/>
      <c r="ER45"/>
      <c r="ES45"/>
      <c r="ET45"/>
      <c r="EU45"/>
      <c r="EV45"/>
      <c r="EW45"/>
      <c r="EX45"/>
      <c r="EY45"/>
      <c r="EZ45"/>
      <c r="FA45"/>
      <c r="FB45"/>
      <c r="FC45"/>
      <c r="FD45"/>
      <c r="FE45"/>
      <c r="FF45"/>
      <c r="FG45"/>
      <c r="FH45"/>
      <c r="FI45"/>
      <c r="FJ45"/>
      <c r="FK45"/>
      <c r="FL45"/>
      <c r="FM45"/>
      <c r="FN45"/>
      <c r="FO45"/>
      <c r="FP45"/>
      <c r="FQ45"/>
      <c r="FR45"/>
      <c r="FS45"/>
      <c r="FT45"/>
      <c r="FU45"/>
      <c r="FV45"/>
      <c r="FW45"/>
      <c r="FX45"/>
      <c r="FY45"/>
      <c r="FZ45"/>
      <c r="GA45"/>
      <c r="GB45"/>
      <c r="GC45"/>
      <c r="GD45"/>
      <c r="GE45"/>
      <c r="GF45"/>
      <c r="GG45"/>
      <c r="GH45"/>
      <c r="GI45"/>
      <c r="GJ45"/>
      <c r="GK45"/>
      <c r="GL45"/>
      <c r="GM45"/>
      <c r="GN45"/>
      <c r="GO45"/>
      <c r="GP45"/>
      <c r="GQ45"/>
      <c r="GR45"/>
      <c r="GS45"/>
      <c r="GT45"/>
      <c r="GU45"/>
      <c r="GV45"/>
      <c r="GW45"/>
      <c r="GX45"/>
      <c r="GY45"/>
      <c r="GZ45"/>
      <c r="HA45"/>
      <c r="HB45"/>
      <c r="HC45"/>
      <c r="HD45"/>
      <c r="HE45"/>
      <c r="HF45"/>
      <c r="HG45"/>
      <c r="HH45"/>
      <c r="HI45"/>
      <c r="HJ45"/>
      <c r="HK45"/>
      <c r="HL45"/>
      <c r="HM45"/>
      <c r="HN45"/>
      <c r="HO45"/>
      <c r="HP45"/>
      <c r="HQ45"/>
      <c r="HR45"/>
      <c r="HS45"/>
      <c r="HT45"/>
      <c r="HU45"/>
      <c r="HV45"/>
      <c r="HW45"/>
      <c r="HX45"/>
      <c r="HY45"/>
      <c r="HZ45"/>
      <c r="IA45"/>
      <c r="IB45"/>
      <c r="IC45"/>
      <c r="ID45"/>
      <c r="IE45"/>
      <c r="IF45"/>
      <c r="IG45"/>
      <c r="IH45"/>
      <c r="II45"/>
      <c r="IJ45"/>
      <c r="IK45"/>
      <c r="IL45"/>
      <c r="IM45"/>
      <c r="IN45"/>
      <c r="IO45"/>
      <c r="IP45"/>
      <c r="IQ45"/>
      <c r="IR45"/>
      <c r="IS45"/>
      <c r="IT45"/>
      <c r="IU45"/>
      <c r="IV45"/>
    </row>
    <row r="46" spans="1:256" s="1" customFormat="1" ht="15.75" thickBot="1" x14ac:dyDescent="0.3">
      <c r="A46" s="36" t="str">
        <f>Données!$H43</f>
        <v>ANCEL Anne Lise</v>
      </c>
      <c r="B46" s="350"/>
      <c r="C46" s="350"/>
      <c r="D46" s="349"/>
      <c r="E46" s="349"/>
      <c r="F46" s="350"/>
      <c r="G46" s="350"/>
      <c r="H46" s="350"/>
      <c r="I46" s="350"/>
      <c r="J46" s="350"/>
      <c r="K46" s="349"/>
      <c r="L46" s="349"/>
      <c r="M46" s="350"/>
      <c r="N46" s="350"/>
      <c r="O46" s="350"/>
      <c r="P46" s="350"/>
      <c r="Q46" s="350"/>
      <c r="R46" s="349"/>
      <c r="S46" s="349"/>
      <c r="T46" s="350"/>
      <c r="U46" s="350"/>
      <c r="V46" s="350"/>
      <c r="W46" s="350"/>
      <c r="X46" s="350"/>
      <c r="Y46" s="349"/>
      <c r="Z46" s="349"/>
      <c r="AA46" s="350"/>
      <c r="AB46" s="350"/>
      <c r="AC46" s="350"/>
      <c r="AD46" s="355"/>
      <c r="AE46"/>
      <c r="AF46"/>
      <c r="AG46"/>
      <c r="AH46"/>
      <c r="AI46" s="391"/>
      <c r="AJ46" s="372"/>
      <c r="AK46" s="358"/>
      <c r="AL46" s="379">
        <f ca="1">VLOOKUP($A46,BFevrier!$A$8:$BC$57,35,FALSE)</f>
        <v>0</v>
      </c>
      <c r="AM46" s="380">
        <f ca="1">VLOOKUP($A46,BFevrier!$A$8:$BC$57,36,FALSE)</f>
        <v>0</v>
      </c>
      <c r="AN46" s="381">
        <f ca="1">VLOOKUP($A46,BFevrier!$A$8:$BC$57,37,FALSE)</f>
        <v>0</v>
      </c>
      <c r="AO46" s="358"/>
      <c r="AP46" s="382">
        <f ca="1">VLOOKUP($A46,BFevrier!$A$8:$BC$57,39,FALSE)</f>
        <v>0</v>
      </c>
      <c r="AQ46" s="383">
        <f ca="1">VLOOKUP($A46,Bilan!$A$8:$BE$57,41,FALSE)</f>
        <v>4.375</v>
      </c>
      <c r="AR46" s="364"/>
      <c r="AS46"/>
      <c r="AT46" s="223" t="str">
        <f>IFERROR(SUM((VLOOKUP(Fevrier!A46,Données!$H$6:$J$53,3,TRUE)/12)*2),"")</f>
        <v/>
      </c>
      <c r="AU46"/>
      <c r="AV46"/>
      <c r="AW46"/>
      <c r="AX46"/>
      <c r="AY46"/>
      <c r="AZ46"/>
      <c r="BA46"/>
      <c r="BB46"/>
      <c r="BC46"/>
      <c r="BD46"/>
      <c r="BE46"/>
      <c r="BF46"/>
      <c r="BG46"/>
      <c r="BH46"/>
      <c r="BI46"/>
      <c r="BJ46"/>
      <c r="BK46"/>
      <c r="BL46"/>
      <c r="BM46"/>
      <c r="BN46"/>
      <c r="BO46"/>
      <c r="BP46"/>
      <c r="BQ46"/>
      <c r="BR46"/>
      <c r="BS46"/>
      <c r="BT46"/>
      <c r="BU46"/>
      <c r="BV46"/>
      <c r="BW46"/>
      <c r="BX46"/>
      <c r="BY46"/>
      <c r="BZ46"/>
      <c r="CA46"/>
      <c r="CB46"/>
      <c r="CC46"/>
      <c r="CD46"/>
      <c r="CE46"/>
      <c r="CF46"/>
      <c r="CG46"/>
      <c r="CH46"/>
      <c r="CI46"/>
      <c r="CJ46"/>
      <c r="CK46"/>
      <c r="CL46"/>
      <c r="CM46"/>
      <c r="CN46"/>
      <c r="CO46"/>
      <c r="CP46"/>
      <c r="CQ46"/>
      <c r="CR46"/>
      <c r="CS46"/>
      <c r="CT46"/>
      <c r="CU46"/>
      <c r="CV46"/>
      <c r="CW46"/>
      <c r="CX46"/>
      <c r="CY46"/>
      <c r="CZ46"/>
      <c r="DA46"/>
      <c r="DB46"/>
      <c r="DC46"/>
      <c r="DD46"/>
      <c r="DE46"/>
      <c r="DF46"/>
      <c r="DG46"/>
      <c r="DH46"/>
      <c r="DI46"/>
      <c r="DJ46"/>
      <c r="DK46"/>
      <c r="DL46"/>
      <c r="DM46"/>
      <c r="DN46"/>
      <c r="DO46"/>
      <c r="DP46"/>
      <c r="DQ46"/>
      <c r="DR46"/>
      <c r="DS46"/>
      <c r="DT46"/>
      <c r="DU46"/>
      <c r="DV46"/>
      <c r="DW46"/>
      <c r="DX46"/>
      <c r="DY46"/>
      <c r="DZ46"/>
      <c r="EA46"/>
      <c r="EB46"/>
      <c r="EC46"/>
      <c r="ED46"/>
      <c r="EE46"/>
      <c r="EF46"/>
      <c r="EG46"/>
      <c r="EH46"/>
      <c r="EI46"/>
      <c r="EJ46"/>
      <c r="EK46"/>
      <c r="EL46"/>
      <c r="EM46"/>
      <c r="EN46"/>
      <c r="EO46"/>
      <c r="EP46"/>
      <c r="EQ46"/>
      <c r="ER46"/>
      <c r="ES46"/>
      <c r="ET46"/>
      <c r="EU46"/>
      <c r="EV46"/>
      <c r="EW46"/>
      <c r="EX46"/>
      <c r="EY46"/>
      <c r="EZ46"/>
      <c r="FA46"/>
      <c r="FB46"/>
      <c r="FC46"/>
      <c r="FD46"/>
      <c r="FE46"/>
      <c r="FF46"/>
      <c r="FG46"/>
      <c r="FH46"/>
      <c r="FI46"/>
      <c r="FJ46"/>
      <c r="FK46"/>
      <c r="FL46"/>
      <c r="FM46"/>
      <c r="FN46"/>
      <c r="FO46"/>
      <c r="FP46"/>
      <c r="FQ46"/>
      <c r="FR46"/>
      <c r="FS46"/>
      <c r="FT46"/>
      <c r="FU46"/>
      <c r="FV46"/>
      <c r="FW46"/>
      <c r="FX46"/>
      <c r="FY46"/>
      <c r="FZ46"/>
      <c r="GA46"/>
      <c r="GB46"/>
      <c r="GC46"/>
      <c r="GD46"/>
      <c r="GE46"/>
      <c r="GF46"/>
      <c r="GG46"/>
      <c r="GH46"/>
      <c r="GI46"/>
      <c r="GJ46"/>
      <c r="GK46"/>
      <c r="GL46"/>
      <c r="GM46"/>
      <c r="GN46"/>
      <c r="GO46"/>
      <c r="GP46"/>
      <c r="GQ46"/>
      <c r="GR46"/>
      <c r="GS46"/>
      <c r="GT46"/>
      <c r="GU46"/>
      <c r="GV46"/>
      <c r="GW46"/>
      <c r="GX46"/>
      <c r="GY46"/>
      <c r="GZ46"/>
      <c r="HA46"/>
      <c r="HB46"/>
      <c r="HC46"/>
      <c r="HD46"/>
      <c r="HE46"/>
      <c r="HF46"/>
      <c r="HG46"/>
      <c r="HH46"/>
      <c r="HI46"/>
      <c r="HJ46"/>
      <c r="HK46"/>
      <c r="HL46"/>
      <c r="HM46"/>
      <c r="HN46"/>
      <c r="HO46"/>
      <c r="HP46"/>
      <c r="HQ46"/>
      <c r="HR46"/>
      <c r="HS46"/>
      <c r="HT46"/>
      <c r="HU46"/>
      <c r="HV46"/>
      <c r="HW46"/>
      <c r="HX46"/>
      <c r="HY46"/>
      <c r="HZ46"/>
      <c r="IA46"/>
      <c r="IB46"/>
      <c r="IC46"/>
      <c r="ID46"/>
      <c r="IE46"/>
      <c r="IF46"/>
      <c r="IG46"/>
      <c r="IH46"/>
      <c r="II46"/>
      <c r="IJ46"/>
      <c r="IK46"/>
      <c r="IL46"/>
      <c r="IM46"/>
      <c r="IN46"/>
      <c r="IO46"/>
      <c r="IP46"/>
      <c r="IQ46"/>
      <c r="IR46"/>
      <c r="IS46"/>
      <c r="IT46"/>
      <c r="IU46"/>
      <c r="IV46"/>
    </row>
    <row r="47" spans="1:256" s="1" customFormat="1" ht="15.75" hidden="1" customHeight="1" x14ac:dyDescent="0.25">
      <c r="A47" s="36">
        <f>Données!$H44</f>
        <v>0</v>
      </c>
      <c r="B47" s="350"/>
      <c r="C47" s="350"/>
      <c r="D47" s="349"/>
      <c r="E47" s="349"/>
      <c r="F47" s="350"/>
      <c r="G47" s="350"/>
      <c r="H47" s="350"/>
      <c r="I47" s="350"/>
      <c r="J47" s="350"/>
      <c r="K47" s="349"/>
      <c r="L47" s="349"/>
      <c r="M47" s="350"/>
      <c r="N47" s="350"/>
      <c r="O47" s="350"/>
      <c r="P47" s="350"/>
      <c r="Q47" s="350"/>
      <c r="R47" s="349"/>
      <c r="S47" s="349"/>
      <c r="T47" s="350"/>
      <c r="U47" s="350"/>
      <c r="V47" s="350"/>
      <c r="W47" s="350"/>
      <c r="X47" s="350"/>
      <c r="Y47" s="349"/>
      <c r="Z47" s="349"/>
      <c r="AA47" s="350"/>
      <c r="AB47" s="350"/>
      <c r="AC47" s="350"/>
      <c r="AD47" s="355"/>
      <c r="AE47"/>
      <c r="AF47"/>
      <c r="AG47"/>
      <c r="AH47"/>
      <c r="AI47" s="392"/>
      <c r="AJ47" s="378"/>
      <c r="AK47" s="358"/>
      <c r="AL47" s="379">
        <f ca="1">VLOOKUP($A47,BFevrier!$A$8:$BC$57,35,FALSE)</f>
        <v>0</v>
      </c>
      <c r="AM47" s="380">
        <f ca="1">VLOOKUP($A47,BFevrier!$A$8:$BC$57,36,FALSE)</f>
        <v>0</v>
      </c>
      <c r="AN47" s="381">
        <f ca="1">VLOOKUP($A47,BFevrier!$A$8:$BC$57,37,FALSE)</f>
        <v>0</v>
      </c>
      <c r="AO47" s="358"/>
      <c r="AP47" s="382">
        <f ca="1">VLOOKUP($A47,BFevrier!$A$8:$BC$57,39,FALSE)</f>
        <v>0</v>
      </c>
      <c r="AQ47" s="383">
        <f ca="1">VLOOKUP($A47,Bilan!$A$8:$BE$57,41,FALSE)</f>
        <v>1614</v>
      </c>
      <c r="AR47" s="364"/>
      <c r="AS47"/>
      <c r="AT47" s="223" t="str">
        <f>IFERROR(SUM((VLOOKUP(Fevrier!A47,Données!$H$6:$J$53,3,TRUE)/12)*2),"")</f>
        <v/>
      </c>
      <c r="AU47"/>
      <c r="AV47"/>
      <c r="AW47"/>
      <c r="AX47"/>
      <c r="AY47"/>
      <c r="AZ47"/>
      <c r="BA47"/>
      <c r="BB47"/>
      <c r="BC47"/>
      <c r="BD47"/>
      <c r="BE47"/>
      <c r="BF47"/>
      <c r="BG47"/>
      <c r="BH47"/>
      <c r="BI47"/>
      <c r="BJ47"/>
      <c r="BK47"/>
      <c r="BL47"/>
      <c r="BM47"/>
      <c r="BN47"/>
      <c r="BO47"/>
      <c r="BP47"/>
      <c r="BQ47"/>
      <c r="BR47"/>
      <c r="BS47"/>
      <c r="BT47"/>
      <c r="BU47"/>
      <c r="BV47"/>
      <c r="BW47"/>
      <c r="BX47"/>
      <c r="BY47"/>
      <c r="BZ47"/>
      <c r="CA47"/>
      <c r="CB47"/>
      <c r="CC47"/>
      <c r="CD47"/>
      <c r="CE47"/>
      <c r="CF47"/>
      <c r="CG47"/>
      <c r="CH47"/>
      <c r="CI47"/>
      <c r="CJ47"/>
      <c r="CK47"/>
      <c r="CL47"/>
      <c r="CM47"/>
      <c r="CN47"/>
      <c r="CO47"/>
      <c r="CP47"/>
      <c r="CQ47"/>
      <c r="CR47"/>
      <c r="CS47"/>
      <c r="CT47"/>
      <c r="CU47"/>
      <c r="CV47"/>
      <c r="CW47"/>
      <c r="CX47"/>
      <c r="CY47"/>
      <c r="CZ47"/>
      <c r="DA47"/>
      <c r="DB47"/>
      <c r="DC47"/>
      <c r="DD47"/>
      <c r="DE47"/>
      <c r="DF47"/>
      <c r="DG47"/>
      <c r="DH47"/>
      <c r="DI47"/>
      <c r="DJ47"/>
      <c r="DK47"/>
      <c r="DL47"/>
      <c r="DM47"/>
      <c r="DN47"/>
      <c r="DO47"/>
      <c r="DP47"/>
      <c r="DQ47"/>
      <c r="DR47"/>
      <c r="DS47"/>
      <c r="DT47"/>
      <c r="DU47"/>
      <c r="DV47"/>
      <c r="DW47"/>
      <c r="DX47"/>
      <c r="DY47"/>
      <c r="DZ47"/>
      <c r="EA47"/>
      <c r="EB47"/>
      <c r="EC47"/>
      <c r="ED47"/>
      <c r="EE47"/>
      <c r="EF47"/>
      <c r="EG47"/>
      <c r="EH47"/>
      <c r="EI47"/>
      <c r="EJ47"/>
      <c r="EK47"/>
      <c r="EL47"/>
      <c r="EM47"/>
      <c r="EN47"/>
      <c r="EO47"/>
      <c r="EP47"/>
      <c r="EQ47"/>
      <c r="ER47"/>
      <c r="ES47"/>
      <c r="ET47"/>
      <c r="EU47"/>
      <c r="EV47"/>
      <c r="EW47"/>
      <c r="EX47"/>
      <c r="EY47"/>
      <c r="EZ47"/>
      <c r="FA47"/>
      <c r="FB47"/>
      <c r="FC47"/>
      <c r="FD47"/>
      <c r="FE47"/>
      <c r="FF47"/>
      <c r="FG47"/>
      <c r="FH47"/>
      <c r="FI47"/>
      <c r="FJ47"/>
      <c r="FK47"/>
      <c r="FL47"/>
      <c r="FM47"/>
      <c r="FN47"/>
      <c r="FO47"/>
      <c r="FP47"/>
      <c r="FQ47"/>
      <c r="FR47"/>
      <c r="FS47"/>
      <c r="FT47"/>
      <c r="FU47"/>
      <c r="FV47"/>
      <c r="FW47"/>
      <c r="FX47"/>
      <c r="FY47"/>
      <c r="FZ47"/>
      <c r="GA47"/>
      <c r="GB47"/>
      <c r="GC47"/>
      <c r="GD47"/>
      <c r="GE47"/>
      <c r="GF47"/>
      <c r="GG47"/>
      <c r="GH47"/>
      <c r="GI47"/>
      <c r="GJ47"/>
      <c r="GK47"/>
      <c r="GL47"/>
      <c r="GM47"/>
      <c r="GN47"/>
      <c r="GO47"/>
      <c r="GP47"/>
      <c r="GQ47"/>
      <c r="GR47"/>
      <c r="GS47"/>
      <c r="GT47"/>
      <c r="GU47"/>
      <c r="GV47"/>
      <c r="GW47"/>
      <c r="GX47"/>
      <c r="GY47"/>
      <c r="GZ47"/>
      <c r="HA47"/>
      <c r="HB47"/>
      <c r="HC47"/>
      <c r="HD47"/>
      <c r="HE47"/>
      <c r="HF47"/>
      <c r="HG47"/>
      <c r="HH47"/>
      <c r="HI47"/>
      <c r="HJ47"/>
      <c r="HK47"/>
      <c r="HL47"/>
      <c r="HM47"/>
      <c r="HN47"/>
      <c r="HO47"/>
      <c r="HP47"/>
      <c r="HQ47"/>
      <c r="HR47"/>
      <c r="HS47"/>
      <c r="HT47"/>
      <c r="HU47"/>
      <c r="HV47"/>
      <c r="HW47"/>
      <c r="HX47"/>
      <c r="HY47"/>
      <c r="HZ47"/>
      <c r="IA47"/>
      <c r="IB47"/>
      <c r="IC47"/>
      <c r="ID47"/>
      <c r="IE47"/>
      <c r="IF47"/>
      <c r="IG47"/>
      <c r="IH47"/>
      <c r="II47"/>
      <c r="IJ47"/>
      <c r="IK47"/>
      <c r="IL47"/>
      <c r="IM47"/>
      <c r="IN47"/>
      <c r="IO47"/>
      <c r="IP47"/>
      <c r="IQ47"/>
      <c r="IR47"/>
      <c r="IS47"/>
      <c r="IT47"/>
      <c r="IU47"/>
      <c r="IV47"/>
    </row>
    <row r="48" spans="1:256" s="1" customFormat="1" ht="15.75" hidden="1" customHeight="1" thickBot="1" x14ac:dyDescent="0.3">
      <c r="A48" s="36">
        <f>Données!$H45</f>
        <v>0</v>
      </c>
      <c r="B48" s="350"/>
      <c r="C48" s="350"/>
      <c r="D48" s="349"/>
      <c r="E48" s="349"/>
      <c r="F48" s="350"/>
      <c r="G48" s="350"/>
      <c r="H48" s="350"/>
      <c r="I48" s="350"/>
      <c r="J48" s="350"/>
      <c r="K48" s="349"/>
      <c r="L48" s="349"/>
      <c r="M48" s="350"/>
      <c r="N48" s="350"/>
      <c r="O48" s="350"/>
      <c r="P48" s="350"/>
      <c r="Q48" s="350"/>
      <c r="R48" s="349"/>
      <c r="S48" s="349"/>
      <c r="T48" s="350"/>
      <c r="U48" s="350"/>
      <c r="V48" s="350"/>
      <c r="W48" s="350"/>
      <c r="X48" s="350"/>
      <c r="Y48" s="349"/>
      <c r="Z48" s="349"/>
      <c r="AA48" s="350"/>
      <c r="AB48" s="350"/>
      <c r="AC48" s="350"/>
      <c r="AD48" s="355"/>
      <c r="AE48"/>
      <c r="AF48"/>
      <c r="AG48"/>
      <c r="AH48"/>
      <c r="AI48" s="393"/>
      <c r="AJ48" s="384"/>
      <c r="AK48" s="358"/>
      <c r="AL48" s="379">
        <f ca="1">VLOOKUP($A48,BFevrier!$A$8:$BC$57,35,FALSE)</f>
        <v>0</v>
      </c>
      <c r="AM48" s="380">
        <f ca="1">VLOOKUP($A48,BFevrier!$A$8:$BC$57,36,FALSE)</f>
        <v>0</v>
      </c>
      <c r="AN48" s="381">
        <f ca="1">VLOOKUP($A48,BFevrier!$A$8:$BC$57,37,FALSE)</f>
        <v>0</v>
      </c>
      <c r="AO48" s="358"/>
      <c r="AP48" s="382">
        <f ca="1">VLOOKUP($A48,BFevrier!$A$8:$BC$57,39,FALSE)</f>
        <v>0</v>
      </c>
      <c r="AQ48" s="383">
        <f ca="1">VLOOKUP($A48,Bilan!$A$8:$BE$57,41,FALSE)</f>
        <v>1614</v>
      </c>
      <c r="AR48" s="364"/>
      <c r="AS48"/>
      <c r="AT48" s="223" t="str">
        <f>IFERROR(SUM((VLOOKUP(Fevrier!A48,Données!$H$6:$J$53,3,TRUE)/12)*2),"")</f>
        <v/>
      </c>
      <c r="AU48"/>
      <c r="AV48"/>
      <c r="AW48"/>
      <c r="AX48"/>
      <c r="AY48"/>
      <c r="AZ48"/>
      <c r="BA48"/>
      <c r="BB48"/>
      <c r="BC48"/>
      <c r="BD48"/>
      <c r="BE48"/>
      <c r="BF48"/>
      <c r="BG48"/>
      <c r="BH48"/>
      <c r="BI48"/>
      <c r="BJ48"/>
      <c r="BK48"/>
      <c r="BL48"/>
      <c r="BM48"/>
      <c r="BN48"/>
      <c r="BO48"/>
      <c r="BP48"/>
      <c r="BQ48"/>
      <c r="BR48"/>
      <c r="BS48"/>
      <c r="BT48"/>
      <c r="BU48"/>
      <c r="BV48"/>
      <c r="BW48"/>
      <c r="BX48"/>
      <c r="BY48"/>
      <c r="BZ48"/>
      <c r="CA48"/>
      <c r="CB48"/>
      <c r="CC48"/>
      <c r="CD48"/>
      <c r="CE48"/>
      <c r="CF48"/>
      <c r="CG48"/>
      <c r="CH48"/>
      <c r="CI48"/>
      <c r="CJ48"/>
      <c r="CK48"/>
      <c r="CL48"/>
      <c r="CM48"/>
      <c r="CN48"/>
      <c r="CO48"/>
      <c r="CP48"/>
      <c r="CQ48"/>
      <c r="CR48"/>
      <c r="CS48"/>
      <c r="CT48"/>
      <c r="CU48"/>
      <c r="CV48"/>
      <c r="CW48"/>
      <c r="CX48"/>
      <c r="CY48"/>
      <c r="CZ48"/>
      <c r="DA48"/>
      <c r="DB48"/>
      <c r="DC48"/>
      <c r="DD48"/>
      <c r="DE48"/>
      <c r="DF48"/>
      <c r="DG48"/>
      <c r="DH48"/>
      <c r="DI48"/>
      <c r="DJ48"/>
      <c r="DK48"/>
      <c r="DL48"/>
      <c r="DM48"/>
      <c r="DN48"/>
      <c r="DO48"/>
      <c r="DP48"/>
      <c r="DQ48"/>
      <c r="DR48"/>
      <c r="DS48"/>
      <c r="DT48"/>
      <c r="DU48"/>
      <c r="DV48"/>
      <c r="DW48"/>
      <c r="DX48"/>
      <c r="DY48"/>
      <c r="DZ48"/>
      <c r="EA48"/>
      <c r="EB48"/>
      <c r="EC48"/>
      <c r="ED48"/>
      <c r="EE48"/>
      <c r="EF48"/>
      <c r="EG48"/>
      <c r="EH48"/>
      <c r="EI48"/>
      <c r="EJ48"/>
      <c r="EK48"/>
      <c r="EL48"/>
      <c r="EM48"/>
      <c r="EN48"/>
      <c r="EO48"/>
      <c r="EP48"/>
      <c r="EQ48"/>
      <c r="ER48"/>
      <c r="ES48"/>
      <c r="ET48"/>
      <c r="EU48"/>
      <c r="EV48"/>
      <c r="EW48"/>
      <c r="EX48"/>
      <c r="EY48"/>
      <c r="EZ48"/>
      <c r="FA48"/>
      <c r="FB48"/>
      <c r="FC48"/>
      <c r="FD48"/>
      <c r="FE48"/>
      <c r="FF48"/>
      <c r="FG48"/>
      <c r="FH48"/>
      <c r="FI48"/>
      <c r="FJ48"/>
      <c r="FK48"/>
      <c r="FL48"/>
      <c r="FM48"/>
      <c r="FN48"/>
      <c r="FO48"/>
      <c r="FP48"/>
      <c r="FQ48"/>
      <c r="FR48"/>
      <c r="FS48"/>
      <c r="FT48"/>
      <c r="FU48"/>
      <c r="FV48"/>
      <c r="FW48"/>
      <c r="FX48"/>
      <c r="FY48"/>
      <c r="FZ48"/>
      <c r="GA48"/>
      <c r="GB48"/>
      <c r="GC48"/>
      <c r="GD48"/>
      <c r="GE48"/>
      <c r="GF48"/>
      <c r="GG48"/>
      <c r="GH48"/>
      <c r="GI48"/>
      <c r="GJ48"/>
      <c r="GK48"/>
      <c r="GL48"/>
      <c r="GM48"/>
      <c r="GN48"/>
      <c r="GO48"/>
      <c r="GP48"/>
      <c r="GQ48"/>
      <c r="GR48"/>
      <c r="GS48"/>
      <c r="GT48"/>
      <c r="GU48"/>
      <c r="GV48"/>
      <c r="GW48"/>
      <c r="GX48"/>
      <c r="GY48"/>
      <c r="GZ48"/>
      <c r="HA48"/>
      <c r="HB48"/>
      <c r="HC48"/>
      <c r="HD48"/>
      <c r="HE48"/>
      <c r="HF48"/>
      <c r="HG48"/>
      <c r="HH48"/>
      <c r="HI48"/>
      <c r="HJ48"/>
      <c r="HK48"/>
      <c r="HL48"/>
      <c r="HM48"/>
      <c r="HN48"/>
      <c r="HO48"/>
      <c r="HP48"/>
      <c r="HQ48"/>
      <c r="HR48"/>
      <c r="HS48"/>
      <c r="HT48"/>
      <c r="HU48"/>
      <c r="HV48"/>
      <c r="HW48"/>
      <c r="HX48"/>
      <c r="HY48"/>
      <c r="HZ48"/>
      <c r="IA48"/>
      <c r="IB48"/>
      <c r="IC48"/>
      <c r="ID48"/>
      <c r="IE48"/>
      <c r="IF48"/>
      <c r="IG48"/>
      <c r="IH48"/>
      <c r="II48"/>
      <c r="IJ48"/>
      <c r="IK48"/>
      <c r="IL48"/>
      <c r="IM48"/>
      <c r="IN48"/>
      <c r="IO48"/>
      <c r="IP48"/>
      <c r="IQ48"/>
      <c r="IR48"/>
      <c r="IS48"/>
      <c r="IT48"/>
      <c r="IU48"/>
      <c r="IV48"/>
    </row>
    <row r="49" spans="1:256" s="1" customFormat="1" ht="15.75" thickBot="1" x14ac:dyDescent="0.3">
      <c r="A49" s="344" t="str">
        <f>Données!$H46</f>
        <v>Coordinatrice</v>
      </c>
      <c r="B49" s="344"/>
      <c r="C49" s="344"/>
      <c r="D49" s="344"/>
      <c r="E49" s="344"/>
      <c r="F49" s="344"/>
      <c r="G49" s="344"/>
      <c r="H49" s="344"/>
      <c r="I49" s="344"/>
      <c r="J49" s="344"/>
      <c r="K49" s="344"/>
      <c r="L49" s="344"/>
      <c r="M49" s="344"/>
      <c r="N49" s="344"/>
      <c r="O49" s="344"/>
      <c r="P49" s="344"/>
      <c r="Q49" s="344"/>
      <c r="R49" s="344"/>
      <c r="S49" s="344"/>
      <c r="T49" s="344"/>
      <c r="U49" s="344"/>
      <c r="V49" s="344"/>
      <c r="W49" s="344"/>
      <c r="X49" s="344"/>
      <c r="Y49" s="344"/>
      <c r="Z49" s="344"/>
      <c r="AA49" s="344"/>
      <c r="AB49" s="344"/>
      <c r="AC49" s="344"/>
      <c r="AD49" s="354"/>
      <c r="AE49"/>
      <c r="AF49"/>
      <c r="AG49"/>
      <c r="AH49"/>
      <c r="AI49" s="371"/>
      <c r="AJ49" s="371"/>
      <c r="AK49" s="358"/>
      <c r="AL49" s="371"/>
      <c r="AM49" s="371"/>
      <c r="AN49" s="371"/>
      <c r="AO49" s="358"/>
      <c r="AP49" s="371"/>
      <c r="AQ49" s="371"/>
      <c r="AR49" s="364"/>
      <c r="AS49"/>
      <c r="AT49" s="344"/>
      <c r="AU49"/>
      <c r="AV49"/>
      <c r="AW49"/>
      <c r="AX49"/>
      <c r="AY49"/>
      <c r="AZ49"/>
      <c r="BA49"/>
      <c r="BB49"/>
      <c r="BC49"/>
      <c r="BD49"/>
      <c r="BE49"/>
      <c r="BF49"/>
      <c r="BG49"/>
      <c r="BH49"/>
      <c r="BI49"/>
      <c r="BJ49"/>
      <c r="BK49"/>
      <c r="BL49"/>
      <c r="BM49"/>
      <c r="BN49"/>
      <c r="BO49"/>
      <c r="BP49"/>
      <c r="BQ49"/>
      <c r="BR49"/>
      <c r="BS49"/>
      <c r="BT49"/>
      <c r="BU49"/>
      <c r="BV49"/>
      <c r="BW49"/>
      <c r="BX49"/>
      <c r="BY49"/>
      <c r="BZ49"/>
      <c r="CA49"/>
      <c r="CB49"/>
      <c r="CC49"/>
      <c r="CD49"/>
      <c r="CE49"/>
      <c r="CF49"/>
      <c r="CG49"/>
      <c r="CH49"/>
      <c r="CI49"/>
      <c r="CJ49"/>
      <c r="CK49"/>
      <c r="CL49"/>
      <c r="CM49"/>
      <c r="CN49"/>
      <c r="CO49"/>
      <c r="CP49"/>
      <c r="CQ49"/>
      <c r="CR49"/>
      <c r="CS49"/>
      <c r="CT49"/>
      <c r="CU49"/>
      <c r="CV49"/>
      <c r="CW49"/>
      <c r="CX49"/>
      <c r="CY49"/>
      <c r="CZ49"/>
      <c r="DA49"/>
      <c r="DB49"/>
      <c r="DC49"/>
      <c r="DD49"/>
      <c r="DE49"/>
      <c r="DF49"/>
      <c r="DG49"/>
      <c r="DH49"/>
      <c r="DI49"/>
      <c r="DJ49"/>
      <c r="DK49"/>
      <c r="DL49"/>
      <c r="DM49"/>
      <c r="DN49"/>
      <c r="DO49"/>
      <c r="DP49"/>
      <c r="DQ49"/>
      <c r="DR49"/>
      <c r="DS49"/>
      <c r="DT49"/>
      <c r="DU49"/>
      <c r="DV49"/>
      <c r="DW49"/>
      <c r="DX49"/>
      <c r="DY49"/>
      <c r="DZ49"/>
      <c r="EA49"/>
      <c r="EB49"/>
      <c r="EC49"/>
      <c r="ED49"/>
      <c r="EE49"/>
      <c r="EF49"/>
      <c r="EG49"/>
      <c r="EH49"/>
      <c r="EI49"/>
      <c r="EJ49"/>
      <c r="EK49"/>
      <c r="EL49"/>
      <c r="EM49"/>
      <c r="EN49"/>
      <c r="EO49"/>
      <c r="EP49"/>
      <c r="EQ49"/>
      <c r="ER49"/>
      <c r="ES49"/>
      <c r="ET49"/>
      <c r="EU49"/>
      <c r="EV49"/>
      <c r="EW49"/>
      <c r="EX49"/>
      <c r="EY49"/>
      <c r="EZ49"/>
      <c r="FA49"/>
      <c r="FB49"/>
      <c r="FC49"/>
      <c r="FD49"/>
      <c r="FE49"/>
      <c r="FF49"/>
      <c r="FG49"/>
      <c r="FH49"/>
      <c r="FI49"/>
      <c r="FJ49"/>
      <c r="FK49"/>
      <c r="FL49"/>
      <c r="FM49"/>
      <c r="FN49"/>
      <c r="FO49"/>
      <c r="FP49"/>
      <c r="FQ49"/>
      <c r="FR49"/>
      <c r="FS49"/>
      <c r="FT49"/>
      <c r="FU49"/>
      <c r="FV49"/>
      <c r="FW49"/>
      <c r="FX49"/>
      <c r="FY49"/>
      <c r="FZ49"/>
      <c r="GA49"/>
      <c r="GB49"/>
      <c r="GC49"/>
      <c r="GD49"/>
      <c r="GE49"/>
      <c r="GF49"/>
      <c r="GG49"/>
      <c r="GH49"/>
      <c r="GI49"/>
      <c r="GJ49"/>
      <c r="GK49"/>
      <c r="GL49"/>
      <c r="GM49"/>
      <c r="GN49"/>
      <c r="GO49"/>
      <c r="GP49"/>
      <c r="GQ49"/>
      <c r="GR49"/>
      <c r="GS49"/>
      <c r="GT49"/>
      <c r="GU49"/>
      <c r="GV49"/>
      <c r="GW49"/>
      <c r="GX49"/>
      <c r="GY49"/>
      <c r="GZ49"/>
      <c r="HA49"/>
      <c r="HB49"/>
      <c r="HC49"/>
      <c r="HD49"/>
      <c r="HE49"/>
      <c r="HF49"/>
      <c r="HG49"/>
      <c r="HH49"/>
      <c r="HI49"/>
      <c r="HJ49"/>
      <c r="HK49"/>
      <c r="HL49"/>
      <c r="HM49"/>
      <c r="HN49"/>
      <c r="HO49"/>
      <c r="HP49"/>
      <c r="HQ49"/>
      <c r="HR49"/>
      <c r="HS49"/>
      <c r="HT49"/>
      <c r="HU49"/>
      <c r="HV49"/>
      <c r="HW49"/>
      <c r="HX49"/>
      <c r="HY49"/>
      <c r="HZ49"/>
      <c r="IA49"/>
      <c r="IB49"/>
      <c r="IC49"/>
      <c r="ID49"/>
      <c r="IE49"/>
      <c r="IF49"/>
      <c r="IG49"/>
      <c r="IH49"/>
      <c r="II49"/>
      <c r="IJ49"/>
      <c r="IK49"/>
      <c r="IL49"/>
      <c r="IM49"/>
      <c r="IN49"/>
      <c r="IO49"/>
      <c r="IP49"/>
      <c r="IQ49"/>
      <c r="IR49"/>
      <c r="IS49"/>
      <c r="IT49"/>
      <c r="IU49"/>
      <c r="IV49"/>
    </row>
    <row r="50" spans="1:256" s="1" customFormat="1" ht="15.75" thickBot="1" x14ac:dyDescent="0.3">
      <c r="A50" s="36" t="str">
        <f>Données!$H47</f>
        <v>ROUSSEL Jocelyne</v>
      </c>
      <c r="B50" s="350" t="s">
        <v>9</v>
      </c>
      <c r="C50" s="350" t="s">
        <v>121</v>
      </c>
      <c r="D50" s="349"/>
      <c r="E50" s="349"/>
      <c r="F50" s="350" t="s">
        <v>121</v>
      </c>
      <c r="G50" s="350" t="s">
        <v>121</v>
      </c>
      <c r="H50" s="350" t="s">
        <v>121</v>
      </c>
      <c r="I50" s="350" t="s">
        <v>121</v>
      </c>
      <c r="J50" s="350" t="s">
        <v>121</v>
      </c>
      <c r="K50" s="349"/>
      <c r="L50" s="349"/>
      <c r="M50" s="350" t="s">
        <v>121</v>
      </c>
      <c r="N50" s="350" t="s">
        <v>121</v>
      </c>
      <c r="O50" s="350" t="s">
        <v>121</v>
      </c>
      <c r="P50" s="350" t="s">
        <v>121</v>
      </c>
      <c r="Q50" s="350" t="s">
        <v>9</v>
      </c>
      <c r="R50" s="349"/>
      <c r="S50" s="349"/>
      <c r="T50" s="350" t="s">
        <v>10</v>
      </c>
      <c r="U50" s="350" t="s">
        <v>10</v>
      </c>
      <c r="V50" s="350" t="s">
        <v>10</v>
      </c>
      <c r="W50" s="350" t="s">
        <v>10</v>
      </c>
      <c r="X50" s="350" t="s">
        <v>10</v>
      </c>
      <c r="Y50" s="349"/>
      <c r="Z50" s="349"/>
      <c r="AA50" s="350" t="s">
        <v>121</v>
      </c>
      <c r="AB50" s="350" t="s">
        <v>121</v>
      </c>
      <c r="AC50" s="350" t="s">
        <v>121</v>
      </c>
      <c r="AD50" s="355"/>
      <c r="AE50"/>
      <c r="AF50"/>
      <c r="AG50"/>
      <c r="AH50"/>
      <c r="AI50" s="391"/>
      <c r="AJ50" s="372"/>
      <c r="AK50" s="358"/>
      <c r="AL50" s="379">
        <f ca="1">VLOOKUP($A50,BFevrier!$A$8:$BC$57,35,FALSE)</f>
        <v>0</v>
      </c>
      <c r="AM50" s="380">
        <f ca="1">VLOOKUP($A50,BFevrier!$A$8:$BC$57,36,FALSE)</f>
        <v>0</v>
      </c>
      <c r="AN50" s="381">
        <f ca="1">VLOOKUP($A50,BFevrier!$A$8:$BC$57,37,FALSE)</f>
        <v>0</v>
      </c>
      <c r="AO50" s="358"/>
      <c r="AP50" s="382">
        <f ca="1">VLOOKUP($A50,BFevrier!$A$8:$BC$57,39,FALSE)</f>
        <v>4.0625</v>
      </c>
      <c r="AQ50" s="383">
        <f ca="1">VLOOKUP($A50,Bilan!$A$8:$BE$57,41,FALSE)</f>
        <v>1.3333333333333335</v>
      </c>
      <c r="AR50" s="364"/>
      <c r="AS50"/>
      <c r="AT50" s="223">
        <f>IFERROR(SUM((VLOOKUP(Fevrier!A50,Données!$H$6:$J$53,3,TRUE)/12)*2),"")</f>
        <v>0</v>
      </c>
      <c r="AU50"/>
      <c r="AV50"/>
      <c r="AW50"/>
      <c r="AX50"/>
      <c r="AY50"/>
      <c r="AZ50"/>
      <c r="BA50"/>
      <c r="BB50"/>
      <c r="BC50"/>
      <c r="BD50"/>
      <c r="BE50"/>
      <c r="BF50"/>
      <c r="BG50"/>
      <c r="BH50"/>
      <c r="BI50"/>
      <c r="BJ50"/>
      <c r="BK50"/>
      <c r="BL50"/>
      <c r="BM50"/>
      <c r="BN50"/>
      <c r="BO50"/>
      <c r="BP50"/>
      <c r="BQ50"/>
      <c r="BR50"/>
      <c r="BS50"/>
      <c r="BT50"/>
      <c r="BU50"/>
      <c r="BV50"/>
      <c r="BW50"/>
      <c r="BX50"/>
      <c r="BY50"/>
      <c r="BZ50"/>
      <c r="CA50"/>
      <c r="CB50"/>
      <c r="CC50"/>
      <c r="CD50"/>
      <c r="CE50"/>
      <c r="CF50"/>
      <c r="CG50"/>
      <c r="CH50"/>
      <c r="CI50"/>
      <c r="CJ50"/>
      <c r="CK50"/>
      <c r="CL50"/>
      <c r="CM50"/>
      <c r="CN50"/>
      <c r="CO50"/>
      <c r="CP50"/>
      <c r="CQ50"/>
      <c r="CR50"/>
      <c r="CS50"/>
      <c r="CT50"/>
      <c r="CU50"/>
      <c r="CV50"/>
      <c r="CW50"/>
      <c r="CX50"/>
      <c r="CY50"/>
      <c r="CZ50"/>
      <c r="DA50"/>
      <c r="DB50"/>
      <c r="DC50"/>
      <c r="DD50"/>
      <c r="DE50"/>
      <c r="DF50"/>
      <c r="DG50"/>
      <c r="DH50"/>
      <c r="DI50"/>
      <c r="DJ50"/>
      <c r="DK50"/>
      <c r="DL50"/>
      <c r="DM50"/>
      <c r="DN50"/>
      <c r="DO50"/>
      <c r="DP50"/>
      <c r="DQ50"/>
      <c r="DR50"/>
      <c r="DS50"/>
      <c r="DT50"/>
      <c r="DU50"/>
      <c r="DV50"/>
      <c r="DW50"/>
      <c r="DX50"/>
      <c r="DY50"/>
      <c r="DZ50"/>
      <c r="EA50"/>
      <c r="EB50"/>
      <c r="EC50"/>
      <c r="ED50"/>
      <c r="EE50"/>
      <c r="EF50"/>
      <c r="EG50"/>
      <c r="EH50"/>
      <c r="EI50"/>
      <c r="EJ50"/>
      <c r="EK50"/>
      <c r="EL50"/>
      <c r="EM50"/>
      <c r="EN50"/>
      <c r="EO50"/>
      <c r="EP50"/>
      <c r="EQ50"/>
      <c r="ER50"/>
      <c r="ES50"/>
      <c r="ET50"/>
      <c r="EU50"/>
      <c r="EV50"/>
      <c r="EW50"/>
      <c r="EX50"/>
      <c r="EY50"/>
      <c r="EZ50"/>
      <c r="FA50"/>
      <c r="FB50"/>
      <c r="FC50"/>
      <c r="FD50"/>
      <c r="FE50"/>
      <c r="FF50"/>
      <c r="FG50"/>
      <c r="FH50"/>
      <c r="FI50"/>
      <c r="FJ50"/>
      <c r="FK50"/>
      <c r="FL50"/>
      <c r="FM50"/>
      <c r="FN50"/>
      <c r="FO50"/>
      <c r="FP50"/>
      <c r="FQ50"/>
      <c r="FR50"/>
      <c r="FS50"/>
      <c r="FT50"/>
      <c r="FU50"/>
      <c r="FV50"/>
      <c r="FW50"/>
      <c r="FX50"/>
      <c r="FY50"/>
      <c r="FZ50"/>
      <c r="GA50"/>
      <c r="GB50"/>
      <c r="GC50"/>
      <c r="GD50"/>
      <c r="GE50"/>
      <c r="GF50"/>
      <c r="GG50"/>
      <c r="GH50"/>
      <c r="GI50"/>
      <c r="GJ50"/>
      <c r="GK50"/>
      <c r="GL50"/>
      <c r="GM50"/>
      <c r="GN50"/>
      <c r="GO50"/>
      <c r="GP50"/>
      <c r="GQ50"/>
      <c r="GR50"/>
      <c r="GS50"/>
      <c r="GT50"/>
      <c r="GU50"/>
      <c r="GV50"/>
      <c r="GW50"/>
      <c r="GX50"/>
      <c r="GY50"/>
      <c r="GZ50"/>
      <c r="HA50"/>
      <c r="HB50"/>
      <c r="HC50"/>
      <c r="HD50"/>
      <c r="HE50"/>
      <c r="HF50"/>
      <c r="HG50"/>
      <c r="HH50"/>
      <c r="HI50"/>
      <c r="HJ50"/>
      <c r="HK50"/>
      <c r="HL50"/>
      <c r="HM50"/>
      <c r="HN50"/>
      <c r="HO50"/>
      <c r="HP50"/>
      <c r="HQ50"/>
      <c r="HR50"/>
      <c r="HS50"/>
      <c r="HT50"/>
      <c r="HU50"/>
      <c r="HV50"/>
      <c r="HW50"/>
      <c r="HX50"/>
      <c r="HY50"/>
      <c r="HZ50"/>
      <c r="IA50"/>
      <c r="IB50"/>
      <c r="IC50"/>
      <c r="ID50"/>
      <c r="IE50"/>
      <c r="IF50"/>
      <c r="IG50"/>
      <c r="IH50"/>
      <c r="II50"/>
      <c r="IJ50"/>
      <c r="IK50"/>
      <c r="IL50"/>
      <c r="IM50"/>
      <c r="IN50"/>
      <c r="IO50"/>
      <c r="IP50"/>
      <c r="IQ50"/>
      <c r="IR50"/>
      <c r="IS50"/>
      <c r="IT50"/>
      <c r="IU50"/>
      <c r="IV50"/>
    </row>
    <row r="51" spans="1:256" s="1" customFormat="1" ht="15.75" hidden="1" customHeight="1" x14ac:dyDescent="0.25">
      <c r="A51" s="36">
        <f>Données!$H48</f>
        <v>0</v>
      </c>
      <c r="B51" s="350"/>
      <c r="C51" s="350"/>
      <c r="D51" s="349"/>
      <c r="E51" s="349"/>
      <c r="F51" s="350"/>
      <c r="G51" s="350"/>
      <c r="H51" s="350"/>
      <c r="I51" s="350"/>
      <c r="J51" s="350"/>
      <c r="K51" s="349"/>
      <c r="L51" s="349"/>
      <c r="M51" s="350"/>
      <c r="N51" s="350"/>
      <c r="O51" s="350"/>
      <c r="P51" s="350"/>
      <c r="Q51" s="350"/>
      <c r="R51" s="349"/>
      <c r="S51" s="349"/>
      <c r="T51" s="350"/>
      <c r="U51" s="350"/>
      <c r="V51" s="350"/>
      <c r="W51" s="350"/>
      <c r="X51" s="350"/>
      <c r="Y51" s="349"/>
      <c r="Z51" s="349"/>
      <c r="AA51" s="350"/>
      <c r="AB51" s="350"/>
      <c r="AC51" s="350"/>
      <c r="AD51" s="355"/>
      <c r="AE51"/>
      <c r="AF51"/>
      <c r="AG51"/>
      <c r="AH51"/>
      <c r="AI51" s="392"/>
      <c r="AJ51" s="378"/>
      <c r="AK51" s="358"/>
      <c r="AL51" s="379">
        <f ca="1">VLOOKUP($A51,BFevrier!$A$8:$BC$57,35,FALSE)</f>
        <v>0</v>
      </c>
      <c r="AM51" s="380">
        <f ca="1">VLOOKUP($A51,BFevrier!$A$8:$BC$57,36,FALSE)</f>
        <v>0</v>
      </c>
      <c r="AN51" s="381">
        <f ca="1">VLOOKUP($A51,BFevrier!$A$8:$BC$57,37,FALSE)</f>
        <v>0</v>
      </c>
      <c r="AO51" s="358"/>
      <c r="AP51" s="382">
        <f ca="1">VLOOKUP($A51,BFevrier!$A$8:$BC$57,39,FALSE)</f>
        <v>0</v>
      </c>
      <c r="AQ51" s="383">
        <f ca="1">VLOOKUP($A51,Bilan!$A$8:$BE$57,41,FALSE)</f>
        <v>1614</v>
      </c>
      <c r="AR51" s="364"/>
      <c r="AS51"/>
      <c r="AT51" s="223" t="str">
        <f>IFERROR(SUM((VLOOKUP(Fevrier!A51,Données!$H$6:$J$53,3,TRUE)/12)*2),"")</f>
        <v/>
      </c>
      <c r="AU51"/>
      <c r="AV51"/>
      <c r="AW51"/>
      <c r="AX51"/>
      <c r="AY51"/>
      <c r="AZ51"/>
      <c r="BA51"/>
      <c r="BB51"/>
      <c r="BC51"/>
      <c r="BD51"/>
      <c r="BE51"/>
      <c r="BF51"/>
      <c r="BG51"/>
      <c r="BH51"/>
      <c r="BI51"/>
      <c r="BJ51"/>
      <c r="BK51"/>
      <c r="BL51"/>
      <c r="BM51"/>
      <c r="BN51"/>
      <c r="BO51"/>
      <c r="BP51"/>
      <c r="BQ51"/>
      <c r="BR51"/>
      <c r="BS51"/>
      <c r="BT51"/>
      <c r="BU51"/>
      <c r="BV51"/>
      <c r="BW51"/>
      <c r="BX51"/>
      <c r="BY51"/>
      <c r="BZ51"/>
      <c r="CA51"/>
      <c r="CB51"/>
      <c r="CC51"/>
      <c r="CD51"/>
      <c r="CE51"/>
      <c r="CF51"/>
      <c r="CG51"/>
      <c r="CH51"/>
      <c r="CI51"/>
      <c r="CJ51"/>
      <c r="CK51"/>
      <c r="CL51"/>
      <c r="CM51"/>
      <c r="CN51"/>
      <c r="CO51"/>
      <c r="CP51"/>
      <c r="CQ51"/>
      <c r="CR51"/>
      <c r="CS51"/>
      <c r="CT51"/>
      <c r="CU51"/>
      <c r="CV51"/>
      <c r="CW51"/>
      <c r="CX51"/>
      <c r="CY51"/>
      <c r="CZ51"/>
      <c r="DA51"/>
      <c r="DB51"/>
      <c r="DC51"/>
      <c r="DD51"/>
      <c r="DE51"/>
      <c r="DF51"/>
      <c r="DG51"/>
      <c r="DH51"/>
      <c r="DI51"/>
      <c r="DJ51"/>
      <c r="DK51"/>
      <c r="DL51"/>
      <c r="DM51"/>
      <c r="DN51"/>
      <c r="DO51"/>
      <c r="DP51"/>
      <c r="DQ51"/>
      <c r="DR51"/>
      <c r="DS51"/>
      <c r="DT51"/>
      <c r="DU51"/>
      <c r="DV51"/>
      <c r="DW51"/>
      <c r="DX51"/>
      <c r="DY51"/>
      <c r="DZ51"/>
      <c r="EA51"/>
      <c r="EB51"/>
      <c r="EC51"/>
      <c r="ED51"/>
      <c r="EE51"/>
      <c r="EF51"/>
      <c r="EG51"/>
      <c r="EH51"/>
      <c r="EI51"/>
      <c r="EJ51"/>
      <c r="EK51"/>
      <c r="EL51"/>
      <c r="EM51"/>
      <c r="EN51"/>
      <c r="EO51"/>
      <c r="EP51"/>
      <c r="EQ51"/>
      <c r="ER51"/>
      <c r="ES51"/>
      <c r="ET51"/>
      <c r="EU51"/>
      <c r="EV51"/>
      <c r="EW51"/>
      <c r="EX51"/>
      <c r="EY51"/>
      <c r="EZ51"/>
      <c r="FA51"/>
      <c r="FB51"/>
      <c r="FC51"/>
      <c r="FD51"/>
      <c r="FE51"/>
      <c r="FF51"/>
      <c r="FG51"/>
      <c r="FH51"/>
      <c r="FI51"/>
      <c r="FJ51"/>
      <c r="FK51"/>
      <c r="FL51"/>
      <c r="FM51"/>
      <c r="FN51"/>
      <c r="FO51"/>
      <c r="FP51"/>
      <c r="FQ51"/>
      <c r="FR51"/>
      <c r="FS51"/>
      <c r="FT51"/>
      <c r="FU51"/>
      <c r="FV51"/>
      <c r="FW51"/>
      <c r="FX51"/>
      <c r="FY51"/>
      <c r="FZ51"/>
      <c r="GA51"/>
      <c r="GB51"/>
      <c r="GC51"/>
      <c r="GD51"/>
      <c r="GE51"/>
      <c r="GF51"/>
      <c r="GG51"/>
      <c r="GH51"/>
      <c r="GI51"/>
      <c r="GJ51"/>
      <c r="GK51"/>
      <c r="GL51"/>
      <c r="GM51"/>
      <c r="GN51"/>
      <c r="GO51"/>
      <c r="GP51"/>
      <c r="GQ51"/>
      <c r="GR51"/>
      <c r="GS51"/>
      <c r="GT51"/>
      <c r="GU51"/>
      <c r="GV51"/>
      <c r="GW51"/>
      <c r="GX51"/>
      <c r="GY51"/>
      <c r="GZ51"/>
      <c r="HA51"/>
      <c r="HB51"/>
      <c r="HC51"/>
      <c r="HD51"/>
      <c r="HE51"/>
      <c r="HF51"/>
      <c r="HG51"/>
      <c r="HH51"/>
      <c r="HI51"/>
      <c r="HJ51"/>
      <c r="HK51"/>
      <c r="HL51"/>
      <c r="HM51"/>
      <c r="HN51"/>
      <c r="HO51"/>
      <c r="HP51"/>
      <c r="HQ51"/>
      <c r="HR51"/>
      <c r="HS51"/>
      <c r="HT51"/>
      <c r="HU51"/>
      <c r="HV51"/>
      <c r="HW51"/>
      <c r="HX51"/>
      <c r="HY51"/>
      <c r="HZ51"/>
      <c r="IA51"/>
      <c r="IB51"/>
      <c r="IC51"/>
      <c r="ID51"/>
      <c r="IE51"/>
      <c r="IF51"/>
      <c r="IG51"/>
      <c r="IH51"/>
      <c r="II51"/>
      <c r="IJ51"/>
      <c r="IK51"/>
      <c r="IL51"/>
      <c r="IM51"/>
      <c r="IN51"/>
      <c r="IO51"/>
      <c r="IP51"/>
      <c r="IQ51"/>
      <c r="IR51"/>
      <c r="IS51"/>
      <c r="IT51"/>
      <c r="IU51"/>
      <c r="IV51"/>
    </row>
    <row r="52" spans="1:256" s="1" customFormat="1" ht="15.75" hidden="1" customHeight="1" x14ac:dyDescent="0.25">
      <c r="A52" s="36">
        <f>Données!$H49</f>
        <v>0</v>
      </c>
      <c r="B52" s="350"/>
      <c r="C52" s="350"/>
      <c r="D52" s="349"/>
      <c r="E52" s="349"/>
      <c r="F52" s="350"/>
      <c r="G52" s="350"/>
      <c r="H52" s="350"/>
      <c r="I52" s="350"/>
      <c r="J52" s="350"/>
      <c r="K52" s="349"/>
      <c r="L52" s="349"/>
      <c r="M52" s="350"/>
      <c r="N52" s="350"/>
      <c r="O52" s="350"/>
      <c r="P52" s="350"/>
      <c r="Q52" s="350"/>
      <c r="R52" s="349"/>
      <c r="S52" s="349"/>
      <c r="T52" s="350"/>
      <c r="U52" s="350"/>
      <c r="V52" s="350"/>
      <c r="W52" s="350"/>
      <c r="X52" s="350"/>
      <c r="Y52" s="349"/>
      <c r="Z52" s="349"/>
      <c r="AA52" s="350"/>
      <c r="AB52" s="350"/>
      <c r="AC52" s="350"/>
      <c r="AD52" s="355"/>
      <c r="AE52"/>
      <c r="AF52"/>
      <c r="AG52"/>
      <c r="AH52"/>
      <c r="AI52" s="392"/>
      <c r="AJ52" s="378"/>
      <c r="AK52" s="358"/>
      <c r="AL52" s="379">
        <f ca="1">VLOOKUP($A52,BFevrier!$A$8:$BC$57,35,FALSE)</f>
        <v>0</v>
      </c>
      <c r="AM52" s="380">
        <f ca="1">VLOOKUP($A52,BFevrier!$A$8:$BC$57,36,FALSE)</f>
        <v>0</v>
      </c>
      <c r="AN52" s="381">
        <f ca="1">VLOOKUP($A52,BFevrier!$A$8:$BC$57,37,FALSE)</f>
        <v>0</v>
      </c>
      <c r="AO52" s="358"/>
      <c r="AP52" s="382">
        <f ca="1">VLOOKUP($A52,BFevrier!$A$8:$BC$57,39,FALSE)</f>
        <v>0</v>
      </c>
      <c r="AQ52" s="383">
        <f ca="1">VLOOKUP($A52,Bilan!$A$8:$BE$57,41,FALSE)</f>
        <v>1614</v>
      </c>
      <c r="AR52" s="364"/>
      <c r="AS52"/>
      <c r="AT52" s="223" t="str">
        <f>IFERROR(SUM((VLOOKUP(Fevrier!A52,Données!$H$6:$J$53,3,TRUE)/12)*2),"")</f>
        <v/>
      </c>
      <c r="AU52"/>
      <c r="AV52"/>
      <c r="AW52"/>
      <c r="AX52"/>
      <c r="AY52"/>
      <c r="AZ52"/>
      <c r="BA52"/>
      <c r="BB52"/>
      <c r="BC52"/>
      <c r="BD52"/>
      <c r="BE52"/>
      <c r="BF52"/>
      <c r="BG52"/>
      <c r="BH52"/>
      <c r="BI52"/>
      <c r="BJ52"/>
      <c r="BK52"/>
      <c r="BL52"/>
      <c r="BM52"/>
      <c r="BN52"/>
      <c r="BO52"/>
      <c r="BP52"/>
      <c r="BQ52"/>
      <c r="BR52"/>
      <c r="BS52"/>
      <c r="BT52"/>
      <c r="BU52"/>
      <c r="BV52"/>
      <c r="BW52"/>
      <c r="BX52"/>
      <c r="BY52"/>
      <c r="BZ52"/>
      <c r="CA52"/>
      <c r="CB52"/>
      <c r="CC52"/>
      <c r="CD52"/>
      <c r="CE52"/>
      <c r="CF52"/>
      <c r="CG52"/>
      <c r="CH52"/>
      <c r="CI52"/>
      <c r="CJ52"/>
      <c r="CK52"/>
      <c r="CL52"/>
      <c r="CM52"/>
      <c r="CN52"/>
      <c r="CO52"/>
      <c r="CP52"/>
      <c r="CQ52"/>
      <c r="CR52"/>
      <c r="CS52"/>
      <c r="CT52"/>
      <c r="CU52"/>
      <c r="CV52"/>
      <c r="CW52"/>
      <c r="CX52"/>
      <c r="CY52"/>
      <c r="CZ52"/>
      <c r="DA52"/>
      <c r="DB52"/>
      <c r="DC52"/>
      <c r="DD52"/>
      <c r="DE52"/>
      <c r="DF52"/>
      <c r="DG52"/>
      <c r="DH52"/>
      <c r="DI52"/>
      <c r="DJ52"/>
      <c r="DK52"/>
      <c r="DL52"/>
      <c r="DM52"/>
      <c r="DN52"/>
      <c r="DO52"/>
      <c r="DP52"/>
      <c r="DQ52"/>
      <c r="DR52"/>
      <c r="DS52"/>
      <c r="DT52"/>
      <c r="DU52"/>
      <c r="DV52"/>
      <c r="DW52"/>
      <c r="DX52"/>
      <c r="DY52"/>
      <c r="DZ52"/>
      <c r="EA52"/>
      <c r="EB52"/>
      <c r="EC52"/>
      <c r="ED52"/>
      <c r="EE52"/>
      <c r="EF52"/>
      <c r="EG52"/>
      <c r="EH52"/>
      <c r="EI52"/>
      <c r="EJ52"/>
      <c r="EK52"/>
      <c r="EL52"/>
      <c r="EM52"/>
      <c r="EN52"/>
      <c r="EO52"/>
      <c r="EP52"/>
      <c r="EQ52"/>
      <c r="ER52"/>
      <c r="ES52"/>
      <c r="ET52"/>
      <c r="EU52"/>
      <c r="EV52"/>
      <c r="EW52"/>
      <c r="EX52"/>
      <c r="EY52"/>
      <c r="EZ52"/>
      <c r="FA52"/>
      <c r="FB52"/>
      <c r="FC52"/>
      <c r="FD52"/>
      <c r="FE52"/>
      <c r="FF52"/>
      <c r="FG52"/>
      <c r="FH52"/>
      <c r="FI52"/>
      <c r="FJ52"/>
      <c r="FK52"/>
      <c r="FL52"/>
      <c r="FM52"/>
      <c r="FN52"/>
      <c r="FO52"/>
      <c r="FP52"/>
      <c r="FQ52"/>
      <c r="FR52"/>
      <c r="FS52"/>
      <c r="FT52"/>
      <c r="FU52"/>
      <c r="FV52"/>
      <c r="FW52"/>
      <c r="FX52"/>
      <c r="FY52"/>
      <c r="FZ52"/>
      <c r="GA52"/>
      <c r="GB52"/>
      <c r="GC52"/>
      <c r="GD52"/>
      <c r="GE52"/>
      <c r="GF52"/>
      <c r="GG52"/>
      <c r="GH52"/>
      <c r="GI52"/>
      <c r="GJ52"/>
      <c r="GK52"/>
      <c r="GL52"/>
      <c r="GM52"/>
      <c r="GN52"/>
      <c r="GO52"/>
      <c r="GP52"/>
      <c r="GQ52"/>
      <c r="GR52"/>
      <c r="GS52"/>
      <c r="GT52"/>
      <c r="GU52"/>
      <c r="GV52"/>
      <c r="GW52"/>
      <c r="GX52"/>
      <c r="GY52"/>
      <c r="GZ52"/>
      <c r="HA52"/>
      <c r="HB52"/>
      <c r="HC52"/>
      <c r="HD52"/>
      <c r="HE52"/>
      <c r="HF52"/>
      <c r="HG52"/>
      <c r="HH52"/>
      <c r="HI52"/>
      <c r="HJ52"/>
      <c r="HK52"/>
      <c r="HL52"/>
      <c r="HM52"/>
      <c r="HN52"/>
      <c r="HO52"/>
      <c r="HP52"/>
      <c r="HQ52"/>
      <c r="HR52"/>
      <c r="HS52"/>
      <c r="HT52"/>
      <c r="HU52"/>
      <c r="HV52"/>
      <c r="HW52"/>
      <c r="HX52"/>
      <c r="HY52"/>
      <c r="HZ52"/>
      <c r="IA52"/>
      <c r="IB52"/>
      <c r="IC52"/>
      <c r="ID52"/>
      <c r="IE52"/>
      <c r="IF52"/>
      <c r="IG52"/>
      <c r="IH52"/>
      <c r="II52"/>
      <c r="IJ52"/>
      <c r="IK52"/>
      <c r="IL52"/>
      <c r="IM52"/>
      <c r="IN52"/>
      <c r="IO52"/>
      <c r="IP52"/>
      <c r="IQ52"/>
      <c r="IR52"/>
      <c r="IS52"/>
      <c r="IT52"/>
      <c r="IU52"/>
      <c r="IV52"/>
    </row>
    <row r="53" spans="1:256" s="1" customFormat="1" ht="15.75" hidden="1" customHeight="1" x14ac:dyDescent="0.25">
      <c r="A53" s="36">
        <f>Données!$H50</f>
        <v>0</v>
      </c>
      <c r="B53" s="350"/>
      <c r="C53" s="350"/>
      <c r="D53" s="349"/>
      <c r="E53" s="349"/>
      <c r="F53" s="350"/>
      <c r="G53" s="350"/>
      <c r="H53" s="350"/>
      <c r="I53" s="350"/>
      <c r="J53" s="350"/>
      <c r="K53" s="349"/>
      <c r="L53" s="349"/>
      <c r="M53" s="350"/>
      <c r="N53" s="350"/>
      <c r="O53" s="350"/>
      <c r="P53" s="350"/>
      <c r="Q53" s="350"/>
      <c r="R53" s="349"/>
      <c r="S53" s="349"/>
      <c r="T53" s="350"/>
      <c r="U53" s="350"/>
      <c r="V53" s="350"/>
      <c r="W53" s="350"/>
      <c r="X53" s="350"/>
      <c r="Y53" s="349"/>
      <c r="Z53" s="349"/>
      <c r="AA53" s="350"/>
      <c r="AB53" s="350"/>
      <c r="AC53" s="350"/>
      <c r="AD53" s="355"/>
      <c r="AE53"/>
      <c r="AF53"/>
      <c r="AG53"/>
      <c r="AH53"/>
      <c r="AI53" s="392"/>
      <c r="AJ53" s="378"/>
      <c r="AK53" s="358"/>
      <c r="AL53" s="379">
        <f ca="1">VLOOKUP($A53,BFevrier!$A$8:$BC$57,35,FALSE)</f>
        <v>0</v>
      </c>
      <c r="AM53" s="380">
        <f ca="1">VLOOKUP($A53,BFevrier!$A$8:$BC$57,36,FALSE)</f>
        <v>0</v>
      </c>
      <c r="AN53" s="381">
        <f ca="1">VLOOKUP($A53,BFevrier!$A$8:$BC$57,37,FALSE)</f>
        <v>0</v>
      </c>
      <c r="AO53" s="358"/>
      <c r="AP53" s="382">
        <f ca="1">VLOOKUP($A53,BFevrier!$A$8:$BC$57,39,FALSE)</f>
        <v>0</v>
      </c>
      <c r="AQ53" s="383">
        <f ca="1">VLOOKUP($A53,Bilan!$A$8:$BE$57,41,FALSE)</f>
        <v>1614</v>
      </c>
      <c r="AR53" s="364"/>
      <c r="AS53"/>
      <c r="AT53" s="223" t="str">
        <f>IFERROR(SUM((VLOOKUP(Fevrier!A53,Données!$H$6:$J$53,3,TRUE)/12)*2),"")</f>
        <v/>
      </c>
      <c r="AU53"/>
      <c r="AV53"/>
      <c r="AW53"/>
      <c r="AX53"/>
      <c r="AY53"/>
      <c r="AZ53"/>
      <c r="BA53"/>
      <c r="BB53"/>
      <c r="BC53"/>
      <c r="BD53"/>
      <c r="BE53"/>
      <c r="BF53"/>
      <c r="BG53"/>
      <c r="BH53"/>
      <c r="BI53"/>
      <c r="BJ53"/>
      <c r="BK53"/>
      <c r="BL53"/>
      <c r="BM53"/>
      <c r="BN53"/>
      <c r="BO53"/>
      <c r="BP53"/>
      <c r="BQ53"/>
      <c r="BR53"/>
      <c r="BS53"/>
      <c r="BT53"/>
      <c r="BU53"/>
      <c r="BV53"/>
      <c r="BW53"/>
      <c r="BX53"/>
      <c r="BY53"/>
      <c r="BZ53"/>
      <c r="CA53"/>
      <c r="CB53"/>
      <c r="CC53"/>
      <c r="CD53"/>
      <c r="CE53"/>
      <c r="CF53"/>
      <c r="CG53"/>
      <c r="CH53"/>
      <c r="CI53"/>
      <c r="CJ53"/>
      <c r="CK53"/>
      <c r="CL53"/>
      <c r="CM53"/>
      <c r="CN53"/>
      <c r="CO53"/>
      <c r="CP53"/>
      <c r="CQ53"/>
      <c r="CR53"/>
      <c r="CS53"/>
      <c r="CT53"/>
      <c r="CU53"/>
      <c r="CV53"/>
      <c r="CW53"/>
      <c r="CX53"/>
      <c r="CY53"/>
      <c r="CZ53"/>
      <c r="DA53"/>
      <c r="DB53"/>
      <c r="DC53"/>
      <c r="DD53"/>
      <c r="DE53"/>
      <c r="DF53"/>
      <c r="DG53"/>
      <c r="DH53"/>
      <c r="DI53"/>
      <c r="DJ53"/>
      <c r="DK53"/>
      <c r="DL53"/>
      <c r="DM53"/>
      <c r="DN53"/>
      <c r="DO53"/>
      <c r="DP53"/>
      <c r="DQ53"/>
      <c r="DR53"/>
      <c r="DS53"/>
      <c r="DT53"/>
      <c r="DU53"/>
      <c r="DV53"/>
      <c r="DW53"/>
      <c r="DX53"/>
      <c r="DY53"/>
      <c r="DZ53"/>
      <c r="EA53"/>
      <c r="EB53"/>
      <c r="EC53"/>
      <c r="ED53"/>
      <c r="EE53"/>
      <c r="EF53"/>
      <c r="EG53"/>
      <c r="EH53"/>
      <c r="EI53"/>
      <c r="EJ53"/>
      <c r="EK53"/>
      <c r="EL53"/>
      <c r="EM53"/>
      <c r="EN53"/>
      <c r="EO53"/>
      <c r="EP53"/>
      <c r="EQ53"/>
      <c r="ER53"/>
      <c r="ES53"/>
      <c r="ET53"/>
      <c r="EU53"/>
      <c r="EV53"/>
      <c r="EW53"/>
      <c r="EX53"/>
      <c r="EY53"/>
      <c r="EZ53"/>
      <c r="FA53"/>
      <c r="FB53"/>
      <c r="FC53"/>
      <c r="FD53"/>
      <c r="FE53"/>
      <c r="FF53"/>
      <c r="FG53"/>
      <c r="FH53"/>
      <c r="FI53"/>
      <c r="FJ53"/>
      <c r="FK53"/>
      <c r="FL53"/>
      <c r="FM53"/>
      <c r="FN53"/>
      <c r="FO53"/>
      <c r="FP53"/>
      <c r="FQ53"/>
      <c r="FR53"/>
      <c r="FS53"/>
      <c r="FT53"/>
      <c r="FU53"/>
      <c r="FV53"/>
      <c r="FW53"/>
      <c r="FX53"/>
      <c r="FY53"/>
      <c r="FZ53"/>
      <c r="GA53"/>
      <c r="GB53"/>
      <c r="GC53"/>
      <c r="GD53"/>
      <c r="GE53"/>
      <c r="GF53"/>
      <c r="GG53"/>
      <c r="GH53"/>
      <c r="GI53"/>
      <c r="GJ53"/>
      <c r="GK53"/>
      <c r="GL53"/>
      <c r="GM53"/>
      <c r="GN53"/>
      <c r="GO53"/>
      <c r="GP53"/>
      <c r="GQ53"/>
      <c r="GR53"/>
      <c r="GS53"/>
      <c r="GT53"/>
      <c r="GU53"/>
      <c r="GV53"/>
      <c r="GW53"/>
      <c r="GX53"/>
      <c r="GY53"/>
      <c r="GZ53"/>
      <c r="HA53"/>
      <c r="HB53"/>
      <c r="HC53"/>
      <c r="HD53"/>
      <c r="HE53"/>
      <c r="HF53"/>
      <c r="HG53"/>
      <c r="HH53"/>
      <c r="HI53"/>
      <c r="HJ53"/>
      <c r="HK53"/>
      <c r="HL53"/>
      <c r="HM53"/>
      <c r="HN53"/>
      <c r="HO53"/>
      <c r="HP53"/>
      <c r="HQ53"/>
      <c r="HR53"/>
      <c r="HS53"/>
      <c r="HT53"/>
      <c r="HU53"/>
      <c r="HV53"/>
      <c r="HW53"/>
      <c r="HX53"/>
      <c r="HY53"/>
      <c r="HZ53"/>
      <c r="IA53"/>
      <c r="IB53"/>
      <c r="IC53"/>
      <c r="ID53"/>
      <c r="IE53"/>
      <c r="IF53"/>
      <c r="IG53"/>
      <c r="IH53"/>
      <c r="II53"/>
      <c r="IJ53"/>
      <c r="IK53"/>
      <c r="IL53"/>
      <c r="IM53"/>
      <c r="IN53"/>
      <c r="IO53"/>
      <c r="IP53"/>
      <c r="IQ53"/>
      <c r="IR53"/>
      <c r="IS53"/>
      <c r="IT53"/>
      <c r="IU53"/>
      <c r="IV53"/>
    </row>
    <row r="54" spans="1:256" s="1" customFormat="1" ht="15.75" hidden="1" customHeight="1" thickBot="1" x14ac:dyDescent="0.3">
      <c r="A54" s="36">
        <f>Données!$H51</f>
        <v>0</v>
      </c>
      <c r="B54" s="350"/>
      <c r="C54" s="350"/>
      <c r="D54" s="349"/>
      <c r="E54" s="349"/>
      <c r="F54" s="350"/>
      <c r="G54" s="350"/>
      <c r="H54" s="350"/>
      <c r="I54" s="350"/>
      <c r="J54" s="350"/>
      <c r="K54" s="349"/>
      <c r="L54" s="349"/>
      <c r="M54" s="350"/>
      <c r="N54" s="350"/>
      <c r="O54" s="350"/>
      <c r="P54" s="350"/>
      <c r="Q54" s="350"/>
      <c r="R54" s="349"/>
      <c r="S54" s="349"/>
      <c r="T54" s="350"/>
      <c r="U54" s="350"/>
      <c r="V54" s="350"/>
      <c r="W54" s="350"/>
      <c r="X54" s="350"/>
      <c r="Y54" s="349"/>
      <c r="Z54" s="349"/>
      <c r="AA54" s="350"/>
      <c r="AB54" s="350"/>
      <c r="AC54" s="350"/>
      <c r="AD54" s="355"/>
      <c r="AE54"/>
      <c r="AF54"/>
      <c r="AG54"/>
      <c r="AH54"/>
      <c r="AI54" s="393"/>
      <c r="AJ54" s="384"/>
      <c r="AK54" s="358"/>
      <c r="AL54" s="379">
        <f ca="1">VLOOKUP($A54,BFevrier!$A$8:$BC$57,35,FALSE)</f>
        <v>0</v>
      </c>
      <c r="AM54" s="380">
        <f ca="1">VLOOKUP($A54,BFevrier!$A$8:$BC$57,36,FALSE)</f>
        <v>0</v>
      </c>
      <c r="AN54" s="381">
        <f ca="1">VLOOKUP($A54,BFevrier!$A$8:$BC$57,37,FALSE)</f>
        <v>0</v>
      </c>
      <c r="AO54" s="358"/>
      <c r="AP54" s="382">
        <f ca="1">VLOOKUP($A54,BFevrier!$A$8:$BC$57,39,FALSE)</f>
        <v>0</v>
      </c>
      <c r="AQ54" s="383">
        <f ca="1">VLOOKUP($A54,Bilan!$A$8:$BE$57,41,FALSE)</f>
        <v>1614</v>
      </c>
      <c r="AR54" s="364"/>
      <c r="AS54"/>
      <c r="AT54" s="223" t="str">
        <f>IFERROR(SUM((VLOOKUP(Fevrier!A54,Données!$H$6:$J$53,3,TRUE)/12)*2),"")</f>
        <v/>
      </c>
      <c r="AU54"/>
      <c r="AV54"/>
      <c r="AW54"/>
      <c r="AX54"/>
      <c r="AY54"/>
      <c r="AZ54"/>
      <c r="BA54"/>
      <c r="BB54"/>
      <c r="BC54"/>
      <c r="BD54"/>
      <c r="BE54"/>
      <c r="BF54"/>
      <c r="BG54"/>
      <c r="BH54"/>
      <c r="BI54"/>
      <c r="BJ54"/>
      <c r="BK54"/>
      <c r="BL54"/>
      <c r="BM54"/>
      <c r="BN54"/>
      <c r="BO54"/>
      <c r="BP54"/>
      <c r="BQ54"/>
      <c r="BR54"/>
      <c r="BS54"/>
      <c r="BT54"/>
      <c r="BU54"/>
      <c r="BV54"/>
      <c r="BW54"/>
      <c r="BX54"/>
      <c r="BY54"/>
      <c r="BZ54"/>
      <c r="CA54"/>
      <c r="CB54"/>
      <c r="CC54"/>
      <c r="CD54"/>
      <c r="CE54"/>
      <c r="CF54"/>
      <c r="CG54"/>
      <c r="CH54"/>
      <c r="CI54"/>
      <c r="CJ54"/>
      <c r="CK54"/>
      <c r="CL54"/>
      <c r="CM54"/>
      <c r="CN54"/>
      <c r="CO54"/>
      <c r="CP54"/>
      <c r="CQ54"/>
      <c r="CR54"/>
      <c r="CS54"/>
      <c r="CT54"/>
      <c r="CU54"/>
      <c r="CV54"/>
      <c r="CW54"/>
      <c r="CX54"/>
      <c r="CY54"/>
      <c r="CZ54"/>
      <c r="DA54"/>
      <c r="DB54"/>
      <c r="DC54"/>
      <c r="DD54"/>
      <c r="DE54"/>
      <c r="DF54"/>
      <c r="DG54"/>
      <c r="DH54"/>
      <c r="DI54"/>
      <c r="DJ54"/>
      <c r="DK54"/>
      <c r="DL54"/>
      <c r="DM54"/>
      <c r="DN54"/>
      <c r="DO54"/>
      <c r="DP54"/>
      <c r="DQ54"/>
      <c r="DR54"/>
      <c r="DS54"/>
      <c r="DT54"/>
      <c r="DU54"/>
      <c r="DV54"/>
      <c r="DW54"/>
      <c r="DX54"/>
      <c r="DY54"/>
      <c r="DZ54"/>
      <c r="EA54"/>
      <c r="EB54"/>
      <c r="EC54"/>
      <c r="ED54"/>
      <c r="EE54"/>
      <c r="EF54"/>
      <c r="EG54"/>
      <c r="EH54"/>
      <c r="EI54"/>
      <c r="EJ54"/>
      <c r="EK54"/>
      <c r="EL54"/>
      <c r="EM54"/>
      <c r="EN54"/>
      <c r="EO54"/>
      <c r="EP54"/>
      <c r="EQ54"/>
      <c r="ER54"/>
      <c r="ES54"/>
      <c r="ET54"/>
      <c r="EU54"/>
      <c r="EV54"/>
      <c r="EW54"/>
      <c r="EX54"/>
      <c r="EY54"/>
      <c r="EZ54"/>
      <c r="FA54"/>
      <c r="FB54"/>
      <c r="FC54"/>
      <c r="FD54"/>
      <c r="FE54"/>
      <c r="FF54"/>
      <c r="FG54"/>
      <c r="FH54"/>
      <c r="FI54"/>
      <c r="FJ54"/>
      <c r="FK54"/>
      <c r="FL54"/>
      <c r="FM54"/>
      <c r="FN54"/>
      <c r="FO54"/>
      <c r="FP54"/>
      <c r="FQ54"/>
      <c r="FR54"/>
      <c r="FS54"/>
      <c r="FT54"/>
      <c r="FU54"/>
      <c r="FV54"/>
      <c r="FW54"/>
      <c r="FX54"/>
      <c r="FY54"/>
      <c r="FZ54"/>
      <c r="GA54"/>
      <c r="GB54"/>
      <c r="GC54"/>
      <c r="GD54"/>
      <c r="GE54"/>
      <c r="GF54"/>
      <c r="GG54"/>
      <c r="GH54"/>
      <c r="GI54"/>
      <c r="GJ54"/>
      <c r="GK54"/>
      <c r="GL54"/>
      <c r="GM54"/>
      <c r="GN54"/>
      <c r="GO54"/>
      <c r="GP54"/>
      <c r="GQ54"/>
      <c r="GR54"/>
      <c r="GS54"/>
      <c r="GT54"/>
      <c r="GU54"/>
      <c r="GV54"/>
      <c r="GW54"/>
      <c r="GX54"/>
      <c r="GY54"/>
      <c r="GZ54"/>
      <c r="HA54"/>
      <c r="HB54"/>
      <c r="HC54"/>
      <c r="HD54"/>
      <c r="HE54"/>
      <c r="HF54"/>
      <c r="HG54"/>
      <c r="HH54"/>
      <c r="HI54"/>
      <c r="HJ54"/>
      <c r="HK54"/>
      <c r="HL54"/>
      <c r="HM54"/>
      <c r="HN54"/>
      <c r="HO54"/>
      <c r="HP54"/>
      <c r="HQ54"/>
      <c r="HR54"/>
      <c r="HS54"/>
      <c r="HT54"/>
      <c r="HU54"/>
      <c r="HV54"/>
      <c r="HW54"/>
      <c r="HX54"/>
      <c r="HY54"/>
      <c r="HZ54"/>
      <c r="IA54"/>
      <c r="IB54"/>
      <c r="IC54"/>
      <c r="ID54"/>
      <c r="IE54"/>
      <c r="IF54"/>
      <c r="IG54"/>
      <c r="IH54"/>
      <c r="II54"/>
      <c r="IJ54"/>
      <c r="IK54"/>
      <c r="IL54"/>
      <c r="IM54"/>
      <c r="IN54"/>
      <c r="IO54"/>
      <c r="IP54"/>
      <c r="IQ54"/>
      <c r="IR54"/>
      <c r="IS54"/>
      <c r="IT54"/>
      <c r="IU54"/>
      <c r="IV54"/>
    </row>
    <row r="55" spans="1:256" s="1" customFormat="1" ht="15.75" thickBot="1" x14ac:dyDescent="0.3">
      <c r="A55" s="344" t="str">
        <f>Données!$H52</f>
        <v>Chef de service</v>
      </c>
      <c r="B55" s="344"/>
      <c r="C55" s="344"/>
      <c r="D55" s="344"/>
      <c r="E55" s="344"/>
      <c r="F55" s="344"/>
      <c r="G55" s="344"/>
      <c r="H55" s="344"/>
      <c r="I55" s="344"/>
      <c r="J55" s="344"/>
      <c r="K55" s="344"/>
      <c r="L55" s="344"/>
      <c r="M55" s="344"/>
      <c r="N55" s="344"/>
      <c r="O55" s="344"/>
      <c r="P55" s="344"/>
      <c r="Q55" s="344"/>
      <c r="R55" s="344"/>
      <c r="S55" s="344"/>
      <c r="T55" s="344"/>
      <c r="U55" s="344"/>
      <c r="V55" s="344"/>
      <c r="W55" s="344"/>
      <c r="X55" s="344"/>
      <c r="Y55" s="344"/>
      <c r="Z55" s="344"/>
      <c r="AA55" s="344"/>
      <c r="AB55" s="344"/>
      <c r="AC55" s="344"/>
      <c r="AD55" s="354"/>
      <c r="AE55"/>
      <c r="AF55"/>
      <c r="AG55"/>
      <c r="AH55"/>
      <c r="AI55" s="371"/>
      <c r="AJ55" s="371"/>
      <c r="AK55" s="358"/>
      <c r="AL55" s="371"/>
      <c r="AM55" s="371"/>
      <c r="AN55" s="371"/>
      <c r="AO55" s="358"/>
      <c r="AP55" s="371"/>
      <c r="AQ55" s="371"/>
      <c r="AR55" s="364"/>
      <c r="AS55"/>
      <c r="AT55" s="344"/>
      <c r="AU55"/>
      <c r="AV55"/>
      <c r="AW55"/>
      <c r="AX55"/>
      <c r="AY55"/>
      <c r="AZ55"/>
      <c r="BA55"/>
      <c r="BB55"/>
      <c r="BC55"/>
      <c r="BD55"/>
      <c r="BE55"/>
      <c r="BF55"/>
      <c r="BG55"/>
      <c r="BH55"/>
      <c r="BI55"/>
      <c r="BJ55"/>
      <c r="BK55"/>
      <c r="BL55"/>
      <c r="BM55"/>
      <c r="BN55"/>
      <c r="BO55"/>
      <c r="BP55"/>
      <c r="BQ55"/>
      <c r="BR55"/>
      <c r="BS55"/>
      <c r="BT55"/>
      <c r="BU55"/>
      <c r="BV55"/>
      <c r="BW55"/>
      <c r="BX55"/>
      <c r="BY55"/>
      <c r="BZ55"/>
      <c r="CA55"/>
      <c r="CB55"/>
      <c r="CC55"/>
      <c r="CD55"/>
      <c r="CE55"/>
      <c r="CF55"/>
      <c r="CG55"/>
      <c r="CH55"/>
      <c r="CI55"/>
      <c r="CJ55"/>
      <c r="CK55"/>
      <c r="CL55"/>
      <c r="CM55"/>
      <c r="CN55"/>
      <c r="CO55"/>
      <c r="CP55"/>
      <c r="CQ55"/>
      <c r="CR55"/>
      <c r="CS55"/>
      <c r="CT55"/>
      <c r="CU55"/>
      <c r="CV55"/>
      <c r="CW55"/>
      <c r="CX55"/>
      <c r="CY55"/>
      <c r="CZ55"/>
      <c r="DA55"/>
      <c r="DB55"/>
      <c r="DC55"/>
      <c r="DD55"/>
      <c r="DE55"/>
      <c r="DF55"/>
      <c r="DG55"/>
      <c r="DH55"/>
      <c r="DI55"/>
      <c r="DJ55"/>
      <c r="DK55"/>
      <c r="DL55"/>
      <c r="DM55"/>
      <c r="DN55"/>
      <c r="DO55"/>
      <c r="DP55"/>
      <c r="DQ55"/>
      <c r="DR55"/>
      <c r="DS55"/>
      <c r="DT55"/>
      <c r="DU55"/>
      <c r="DV55"/>
      <c r="DW55"/>
      <c r="DX55"/>
      <c r="DY55"/>
      <c r="DZ55"/>
      <c r="EA55"/>
      <c r="EB55"/>
      <c r="EC55"/>
      <c r="ED55"/>
      <c r="EE55"/>
      <c r="EF55"/>
      <c r="EG55"/>
      <c r="EH55"/>
      <c r="EI55"/>
      <c r="EJ55"/>
      <c r="EK55"/>
      <c r="EL55"/>
      <c r="EM55"/>
      <c r="EN55"/>
      <c r="EO55"/>
      <c r="EP55"/>
      <c r="EQ55"/>
      <c r="ER55"/>
      <c r="ES55"/>
      <c r="ET55"/>
      <c r="EU55"/>
      <c r="EV55"/>
      <c r="EW55"/>
      <c r="EX55"/>
      <c r="EY55"/>
      <c r="EZ55"/>
      <c r="FA55"/>
      <c r="FB55"/>
      <c r="FC55"/>
      <c r="FD55"/>
      <c r="FE55"/>
      <c r="FF55"/>
      <c r="FG55"/>
      <c r="FH55"/>
      <c r="FI55"/>
      <c r="FJ55"/>
      <c r="FK55"/>
      <c r="FL55"/>
      <c r="FM55"/>
      <c r="FN55"/>
      <c r="FO55"/>
      <c r="FP55"/>
      <c r="FQ55"/>
      <c r="FR55"/>
      <c r="FS55"/>
      <c r="FT55"/>
      <c r="FU55"/>
      <c r="FV55"/>
      <c r="FW55"/>
      <c r="FX55"/>
      <c r="FY55"/>
      <c r="FZ55"/>
      <c r="GA55"/>
      <c r="GB55"/>
      <c r="GC55"/>
      <c r="GD55"/>
      <c r="GE55"/>
      <c r="GF55"/>
      <c r="GG55"/>
      <c r="GH55"/>
      <c r="GI55"/>
      <c r="GJ55"/>
      <c r="GK55"/>
      <c r="GL55"/>
      <c r="GM55"/>
      <c r="GN55"/>
      <c r="GO55"/>
      <c r="GP55"/>
      <c r="GQ55"/>
      <c r="GR55"/>
      <c r="GS55"/>
      <c r="GT55"/>
      <c r="GU55"/>
      <c r="GV55"/>
      <c r="GW55"/>
      <c r="GX55"/>
      <c r="GY55"/>
      <c r="GZ55"/>
      <c r="HA55"/>
      <c r="HB55"/>
      <c r="HC55"/>
      <c r="HD55"/>
      <c r="HE55"/>
      <c r="HF55"/>
      <c r="HG55"/>
      <c r="HH55"/>
      <c r="HI55"/>
      <c r="HJ55"/>
      <c r="HK55"/>
      <c r="HL55"/>
      <c r="HM55"/>
      <c r="HN55"/>
      <c r="HO55"/>
      <c r="HP55"/>
      <c r="HQ55"/>
      <c r="HR55"/>
      <c r="HS55"/>
      <c r="HT55"/>
      <c r="HU55"/>
      <c r="HV55"/>
      <c r="HW55"/>
      <c r="HX55"/>
      <c r="HY55"/>
      <c r="HZ55"/>
      <c r="IA55"/>
      <c r="IB55"/>
      <c r="IC55"/>
      <c r="ID55"/>
      <c r="IE55"/>
      <c r="IF55"/>
      <c r="IG55"/>
      <c r="IH55"/>
      <c r="II55"/>
      <c r="IJ55"/>
      <c r="IK55"/>
      <c r="IL55"/>
      <c r="IM55"/>
      <c r="IN55"/>
      <c r="IO55"/>
      <c r="IP55"/>
      <c r="IQ55"/>
      <c r="IR55"/>
      <c r="IS55"/>
      <c r="IT55"/>
      <c r="IU55"/>
      <c r="IV55"/>
    </row>
    <row r="56" spans="1:256" s="1" customFormat="1" ht="15.75" thickBot="1" x14ac:dyDescent="0.3">
      <c r="A56" s="38" t="str">
        <f>Données!$H53</f>
        <v>SOMERS Catherine</v>
      </c>
      <c r="B56" s="353" t="s">
        <v>121</v>
      </c>
      <c r="C56" s="353" t="s">
        <v>121</v>
      </c>
      <c r="D56" s="352"/>
      <c r="E56" s="352"/>
      <c r="F56" s="353" t="s">
        <v>121</v>
      </c>
      <c r="G56" s="353" t="s">
        <v>121</v>
      </c>
      <c r="H56" s="353" t="s">
        <v>121</v>
      </c>
      <c r="I56" s="353" t="s">
        <v>121</v>
      </c>
      <c r="J56" s="353" t="s">
        <v>121</v>
      </c>
      <c r="K56" s="352"/>
      <c r="L56" s="352"/>
      <c r="M56" s="353" t="s">
        <v>121</v>
      </c>
      <c r="N56" s="353" t="s">
        <v>121</v>
      </c>
      <c r="O56" s="353" t="s">
        <v>121</v>
      </c>
      <c r="P56" s="353" t="s">
        <v>121</v>
      </c>
      <c r="Q56" s="353" t="s">
        <v>121</v>
      </c>
      <c r="R56" s="352"/>
      <c r="S56" s="352"/>
      <c r="T56" s="353" t="s">
        <v>121</v>
      </c>
      <c r="U56" s="353" t="s">
        <v>121</v>
      </c>
      <c r="V56" s="353" t="s">
        <v>121</v>
      </c>
      <c r="W56" s="353" t="s">
        <v>121</v>
      </c>
      <c r="X56" s="353" t="s">
        <v>121</v>
      </c>
      <c r="Y56" s="352"/>
      <c r="Z56" s="352"/>
      <c r="AA56" s="353" t="s">
        <v>121</v>
      </c>
      <c r="AB56" s="353" t="s">
        <v>121</v>
      </c>
      <c r="AC56" s="353" t="s">
        <v>121</v>
      </c>
      <c r="AD56" s="356"/>
      <c r="AE56"/>
      <c r="AF56"/>
      <c r="AG56"/>
      <c r="AH56"/>
      <c r="AI56" s="394"/>
      <c r="AJ56" s="385"/>
      <c r="AK56" s="358"/>
      <c r="AL56" s="386">
        <f ca="1">VLOOKUP($A56,BFevrier!$A$8:$BC$57,35,FALSE)</f>
        <v>0</v>
      </c>
      <c r="AM56" s="387">
        <f ca="1">VLOOKUP($A56,BFevrier!$A$8:$BC$57,36,FALSE)</f>
        <v>0</v>
      </c>
      <c r="AN56" s="388">
        <f ca="1">VLOOKUP($A56,BFevrier!$A$8:$BC$57,37,FALSE)</f>
        <v>0</v>
      </c>
      <c r="AO56" s="358"/>
      <c r="AP56" s="389">
        <f ca="1">VLOOKUP($A56,BFevrier!$A$8:$BC$57,39,FALSE)</f>
        <v>6.25</v>
      </c>
      <c r="AQ56" s="351">
        <f ca="1">VLOOKUP($A56,Bilan!$A$8:$BE$57,41,FALSE)</f>
        <v>0</v>
      </c>
      <c r="AR56" s="364"/>
      <c r="AS56"/>
      <c r="AT56" s="225">
        <f>IFERROR(SUM((VLOOKUP(Fevrier!A56,Données!$H$6:$J$53,3,TRUE)/12)*2),"")</f>
        <v>10.5</v>
      </c>
      <c r="AU56"/>
      <c r="AV56"/>
      <c r="AW56"/>
      <c r="AX56"/>
      <c r="AY56"/>
      <c r="AZ56"/>
      <c r="BA56"/>
      <c r="BB56"/>
      <c r="BC56"/>
      <c r="BD56"/>
      <c r="BE56"/>
      <c r="BF56"/>
      <c r="BG56"/>
      <c r="BH56"/>
      <c r="BI56"/>
      <c r="BJ56"/>
      <c r="BK56"/>
      <c r="BL56"/>
      <c r="BM56"/>
      <c r="BN56"/>
      <c r="BO56"/>
      <c r="BP56"/>
      <c r="BQ56"/>
      <c r="BR56"/>
      <c r="BS56"/>
      <c r="BT56"/>
      <c r="BU56"/>
      <c r="BV56"/>
      <c r="BW56"/>
      <c r="BX56"/>
      <c r="BY56"/>
      <c r="BZ56"/>
      <c r="CA56"/>
      <c r="CB56"/>
      <c r="CC56"/>
      <c r="CD56"/>
      <c r="CE56"/>
      <c r="CF56"/>
      <c r="CG56"/>
      <c r="CH56"/>
      <c r="CI56"/>
      <c r="CJ56"/>
      <c r="CK56"/>
      <c r="CL56"/>
      <c r="CM56"/>
      <c r="CN56"/>
      <c r="CO56"/>
      <c r="CP56"/>
      <c r="CQ56"/>
      <c r="CR56"/>
      <c r="CS56"/>
      <c r="CT56"/>
      <c r="CU56"/>
      <c r="CV56"/>
      <c r="CW56"/>
      <c r="CX56"/>
      <c r="CY56"/>
      <c r="CZ56"/>
      <c r="DA56"/>
      <c r="DB56"/>
      <c r="DC56"/>
      <c r="DD56"/>
      <c r="DE56"/>
      <c r="DF56"/>
      <c r="DG56"/>
      <c r="DH56"/>
      <c r="DI56"/>
      <c r="DJ56"/>
      <c r="DK56"/>
      <c r="DL56"/>
      <c r="DM56"/>
      <c r="DN56"/>
      <c r="DO56"/>
      <c r="DP56"/>
      <c r="DQ56"/>
      <c r="DR56"/>
      <c r="DS56"/>
      <c r="DT56"/>
      <c r="DU56"/>
      <c r="DV56"/>
      <c r="DW56"/>
      <c r="DX56"/>
      <c r="DY56"/>
      <c r="DZ56"/>
      <c r="EA56"/>
      <c r="EB56"/>
      <c r="EC56"/>
      <c r="ED56"/>
      <c r="EE56"/>
      <c r="EF56"/>
      <c r="EG56"/>
      <c r="EH56"/>
      <c r="EI56"/>
      <c r="EJ56"/>
      <c r="EK56"/>
      <c r="EL56"/>
      <c r="EM56"/>
      <c r="EN56"/>
      <c r="EO56"/>
      <c r="EP56"/>
      <c r="EQ56"/>
      <c r="ER56"/>
      <c r="ES56"/>
      <c r="ET56"/>
      <c r="EU56"/>
      <c r="EV56"/>
      <c r="EW56"/>
      <c r="EX56"/>
      <c r="EY56"/>
      <c r="EZ56"/>
      <c r="FA56"/>
      <c r="FB56"/>
      <c r="FC56"/>
      <c r="FD56"/>
      <c r="FE56"/>
      <c r="FF56"/>
      <c r="FG56"/>
      <c r="FH56"/>
      <c r="FI56"/>
      <c r="FJ56"/>
      <c r="FK56"/>
      <c r="FL56"/>
      <c r="FM56"/>
      <c r="FN56"/>
      <c r="FO56"/>
      <c r="FP56"/>
      <c r="FQ56"/>
      <c r="FR56"/>
      <c r="FS56"/>
      <c r="FT56"/>
      <c r="FU56"/>
      <c r="FV56"/>
      <c r="FW56"/>
      <c r="FX56"/>
      <c r="FY56"/>
      <c r="FZ56"/>
      <c r="GA56"/>
      <c r="GB56"/>
      <c r="GC56"/>
      <c r="GD56"/>
      <c r="GE56"/>
      <c r="GF56"/>
      <c r="GG56"/>
      <c r="GH56"/>
      <c r="GI56"/>
      <c r="GJ56"/>
      <c r="GK56"/>
      <c r="GL56"/>
      <c r="GM56"/>
      <c r="GN56"/>
      <c r="GO56"/>
      <c r="GP56"/>
      <c r="GQ56"/>
      <c r="GR56"/>
      <c r="GS56"/>
      <c r="GT56"/>
      <c r="GU56"/>
      <c r="GV56"/>
      <c r="GW56"/>
      <c r="GX56"/>
      <c r="GY56"/>
      <c r="GZ56"/>
      <c r="HA56"/>
      <c r="HB56"/>
      <c r="HC56"/>
      <c r="HD56"/>
      <c r="HE56"/>
      <c r="HF56"/>
      <c r="HG56"/>
      <c r="HH56"/>
      <c r="HI56"/>
      <c r="HJ56"/>
      <c r="HK56"/>
      <c r="HL56"/>
      <c r="HM56"/>
      <c r="HN56"/>
      <c r="HO56"/>
      <c r="HP56"/>
      <c r="HQ56"/>
      <c r="HR56"/>
      <c r="HS56"/>
      <c r="HT56"/>
      <c r="HU56"/>
      <c r="HV56"/>
      <c r="HW56"/>
      <c r="HX56"/>
      <c r="HY56"/>
      <c r="HZ56"/>
      <c r="IA56"/>
      <c r="IB56"/>
      <c r="IC56"/>
      <c r="ID56"/>
      <c r="IE56"/>
      <c r="IF56"/>
      <c r="IG56"/>
      <c r="IH56"/>
      <c r="II56"/>
      <c r="IJ56"/>
      <c r="IK56"/>
      <c r="IL56"/>
      <c r="IM56"/>
      <c r="IN56"/>
      <c r="IO56"/>
      <c r="IP56"/>
      <c r="IQ56"/>
      <c r="IR56"/>
      <c r="IS56"/>
      <c r="IT56"/>
      <c r="IU56"/>
      <c r="IV56"/>
    </row>
    <row r="57" spans="1:256" s="1" customFormat="1" x14ac:dyDescent="0.25">
      <c r="AE57"/>
      <c r="AF57"/>
      <c r="AG57"/>
      <c r="AH57"/>
      <c r="AI57"/>
      <c r="AJ57"/>
      <c r="AK57"/>
      <c r="AL57"/>
      <c r="AM57"/>
      <c r="AN57"/>
      <c r="AO57"/>
      <c r="AP57"/>
      <c r="AQ57"/>
      <c r="AR57"/>
      <c r="AS57"/>
      <c r="AT57"/>
      <c r="AU57"/>
      <c r="AV57"/>
      <c r="AW57"/>
      <c r="AX57"/>
      <c r="AY57"/>
      <c r="AZ57"/>
      <c r="BA57"/>
      <c r="BB57"/>
      <c r="BC57"/>
      <c r="BD57"/>
      <c r="BE57"/>
      <c r="BF57"/>
      <c r="BG57"/>
      <c r="BH57"/>
      <c r="BI57"/>
      <c r="BJ57"/>
      <c r="BK57"/>
      <c r="BL57"/>
      <c r="BM57"/>
      <c r="BN57"/>
      <c r="BO57"/>
      <c r="BP57"/>
      <c r="BQ57"/>
      <c r="BR57"/>
      <c r="BS57"/>
      <c r="BT57"/>
      <c r="BU57"/>
      <c r="BV57"/>
      <c r="BW57"/>
      <c r="BX57"/>
      <c r="BY57"/>
      <c r="BZ57"/>
      <c r="CA57"/>
      <c r="CB57"/>
      <c r="CC57"/>
      <c r="CD57"/>
      <c r="CE57"/>
      <c r="CF57"/>
      <c r="CG57"/>
      <c r="CH57"/>
      <c r="CI57"/>
      <c r="CJ57"/>
      <c r="CK57"/>
      <c r="CL57"/>
      <c r="CM57"/>
      <c r="CN57"/>
      <c r="CO57"/>
      <c r="CP57"/>
      <c r="CQ57"/>
      <c r="CR57"/>
      <c r="CS57"/>
      <c r="CT57"/>
      <c r="CU57"/>
      <c r="CV57"/>
      <c r="CW57"/>
      <c r="CX57"/>
      <c r="CY57"/>
      <c r="CZ57"/>
      <c r="DA57"/>
      <c r="DB57"/>
      <c r="DC57"/>
      <c r="DD57"/>
      <c r="DE57"/>
      <c r="DF57"/>
      <c r="DG57"/>
      <c r="DH57"/>
      <c r="DI57"/>
      <c r="DJ57"/>
      <c r="DK57"/>
      <c r="DL57"/>
      <c r="DM57"/>
      <c r="DN57"/>
      <c r="DO57"/>
      <c r="DP57"/>
      <c r="DQ57"/>
      <c r="DR57"/>
      <c r="DS57"/>
      <c r="DT57"/>
      <c r="DU57"/>
      <c r="DV57"/>
      <c r="DW57"/>
      <c r="DX57"/>
      <c r="DY57"/>
      <c r="DZ57"/>
      <c r="EA57"/>
      <c r="EB57"/>
      <c r="EC57"/>
      <c r="ED57"/>
      <c r="EE57"/>
      <c r="EF57"/>
      <c r="EG57"/>
      <c r="EH57"/>
      <c r="EI57"/>
      <c r="EJ57"/>
      <c r="EK57"/>
      <c r="EL57"/>
      <c r="EM57"/>
      <c r="EN57"/>
      <c r="EO57"/>
      <c r="EP57"/>
      <c r="EQ57"/>
      <c r="ER57"/>
      <c r="ES57"/>
      <c r="ET57"/>
      <c r="EU57"/>
      <c r="EV57"/>
      <c r="EW57"/>
      <c r="EX57"/>
      <c r="EY57"/>
      <c r="EZ57"/>
      <c r="FA57"/>
      <c r="FB57"/>
      <c r="FC57"/>
      <c r="FD57"/>
      <c r="FE57"/>
      <c r="FF57"/>
      <c r="FG57"/>
      <c r="FH57"/>
      <c r="FI57"/>
      <c r="FJ57"/>
      <c r="FK57"/>
      <c r="FL57"/>
      <c r="FM57"/>
      <c r="FN57"/>
      <c r="FO57"/>
      <c r="FP57"/>
      <c r="FQ57"/>
      <c r="FR57"/>
      <c r="FS57"/>
      <c r="FT57"/>
      <c r="FU57"/>
      <c r="FV57"/>
      <c r="FW57"/>
      <c r="FX57"/>
      <c r="FY57"/>
      <c r="FZ57"/>
      <c r="GA57"/>
      <c r="GB57"/>
      <c r="GC57"/>
      <c r="GD57"/>
      <c r="GE57"/>
      <c r="GF57"/>
      <c r="GG57"/>
      <c r="GH57"/>
      <c r="GI57"/>
      <c r="GJ57"/>
      <c r="GK57"/>
      <c r="GL57"/>
      <c r="GM57"/>
      <c r="GN57"/>
      <c r="GO57"/>
      <c r="GP57"/>
      <c r="GQ57"/>
      <c r="GR57"/>
      <c r="GS57"/>
      <c r="GT57"/>
      <c r="GU57"/>
      <c r="GV57"/>
      <c r="GW57"/>
      <c r="GX57"/>
      <c r="GY57"/>
      <c r="GZ57"/>
      <c r="HA57"/>
      <c r="HB57"/>
      <c r="HC57"/>
      <c r="HD57"/>
      <c r="HE57"/>
      <c r="HF57"/>
      <c r="HG57"/>
      <c r="HH57"/>
      <c r="HI57"/>
      <c r="HJ57"/>
      <c r="HK57"/>
      <c r="HL57"/>
      <c r="HM57"/>
      <c r="HN57"/>
      <c r="HO57"/>
      <c r="HP57"/>
      <c r="HQ57"/>
      <c r="HR57"/>
      <c r="HS57"/>
      <c r="HT57"/>
      <c r="HU57"/>
      <c r="HV57"/>
      <c r="HW57"/>
      <c r="HX57"/>
      <c r="HY57"/>
      <c r="HZ57"/>
      <c r="IA57"/>
      <c r="IB57"/>
      <c r="IC57"/>
      <c r="ID57"/>
      <c r="IE57"/>
      <c r="IF57"/>
      <c r="IG57"/>
      <c r="IH57"/>
      <c r="II57"/>
      <c r="IJ57"/>
      <c r="IK57"/>
      <c r="IL57"/>
      <c r="IM57"/>
      <c r="IN57"/>
      <c r="IO57"/>
      <c r="IP57"/>
      <c r="IQ57"/>
      <c r="IR57"/>
      <c r="IS57"/>
      <c r="IT57"/>
      <c r="IU57"/>
      <c r="IV57"/>
    </row>
    <row r="58" spans="1:256" s="1" customFormat="1" x14ac:dyDescent="0.25">
      <c r="B58" s="48" t="str">
        <f>Données!$A3</f>
        <v>M</v>
      </c>
      <c r="C58" s="48" t="s">
        <v>87</v>
      </c>
      <c r="D58" s="48" t="str">
        <f>IF(ISBLANK(Données!$C3),TEXT(Données!$B3,"hh:mm"),TEXT(Données!$B3,"hh:mm")&amp;" : "&amp;TEXT(Données!$C3,"hh:mm"))</f>
        <v>07:00 : 14:30</v>
      </c>
      <c r="E58" s="48"/>
      <c r="F58" s="48"/>
      <c r="G58" s="48"/>
      <c r="H58" s="48" t="str">
        <f>Données!$A7</f>
        <v>R</v>
      </c>
      <c r="I58" s="48" t="s">
        <v>87</v>
      </c>
      <c r="J58" s="48" t="str">
        <f>IF(ISBLANK(Données!$C7),TEXT(Données!$B7,"hh:mm"),TEXT(Données!$B7,"hh:mm")&amp;" : "&amp;TEXT(Données!$C7,"hh:mm"))</f>
        <v>10:00 : 12:30</v>
      </c>
      <c r="K58" s="48"/>
      <c r="L58" s="48"/>
      <c r="M58" s="48"/>
      <c r="N58" s="48" t="str">
        <f>Données!$A10</f>
        <v>W+</v>
      </c>
      <c r="O58" s="48" t="s">
        <v>87</v>
      </c>
      <c r="P58" s="48" t="str">
        <f>IF(ISBLANK(Données!$C10),TEXT(Données!$B10,"hh:mm"),TEXT(Données!$B10,"hh:mm")&amp;" : "&amp;TEXT(Données!$C10,"hh:mm"))</f>
        <v>10:00 : 21:30</v>
      </c>
      <c r="Q58" s="48"/>
      <c r="R58" s="48"/>
      <c r="S58" s="48"/>
      <c r="T58" s="48" t="str">
        <f>Données!$A14</f>
        <v>F</v>
      </c>
      <c r="U58" s="48" t="s">
        <v>87</v>
      </c>
      <c r="V58" s="48" t="str">
        <f>IF(ISBLANK(Données!$C14),TEXT(Données!$B14,"hh:mm"),TEXT(Données!$B14,"hh:mm")&amp;" : "&amp;TEXT(Données!$C14,"hh:mm"))</f>
        <v>F : 19:00</v>
      </c>
      <c r="W58" s="48"/>
      <c r="X58" s="48"/>
      <c r="Y58" s="48"/>
      <c r="Z58" s="48" t="str">
        <f>Données!$A18</f>
        <v>EM</v>
      </c>
      <c r="AA58" s="48" t="s">
        <v>87</v>
      </c>
      <c r="AB58" s="48" t="str">
        <f>IF(ISBLANK(Données!$C18),TEXT(Données!$B18,"hh:mm"),TEXT(Données!$B18,"hh:mm")&amp;" : "&amp;TEXT(Données!$C18,"hh:mm"))</f>
        <v>EM : EM</v>
      </c>
      <c r="AE58"/>
      <c r="AF58"/>
      <c r="AG58"/>
      <c r="AH58"/>
      <c r="AI58"/>
      <c r="AJ58"/>
      <c r="AK58"/>
      <c r="AL58"/>
      <c r="AM58"/>
      <c r="AN58"/>
      <c r="AO58"/>
      <c r="AP58"/>
      <c r="AQ58"/>
      <c r="AR58"/>
      <c r="AS58"/>
      <c r="AT58"/>
      <c r="AU58"/>
      <c r="AV58"/>
      <c r="AW58"/>
      <c r="AX58"/>
      <c r="AY58"/>
      <c r="AZ58"/>
      <c r="BA58"/>
      <c r="BB58"/>
      <c r="BC58"/>
      <c r="BD58"/>
      <c r="BE58"/>
      <c r="BF58"/>
      <c r="BG58"/>
      <c r="BH58"/>
      <c r="BI58"/>
      <c r="BJ58"/>
      <c r="BK58"/>
      <c r="BL58"/>
      <c r="BM58"/>
      <c r="BN58"/>
      <c r="BO58"/>
      <c r="BP58"/>
      <c r="BQ58"/>
      <c r="BR58"/>
      <c r="BS58"/>
      <c r="BT58"/>
      <c r="BU58"/>
      <c r="BV58"/>
      <c r="BW58"/>
      <c r="BX58"/>
      <c r="BY58"/>
      <c r="BZ58"/>
      <c r="CA58"/>
      <c r="CB58"/>
      <c r="CC58"/>
      <c r="CD58"/>
      <c r="CE58"/>
      <c r="CF58"/>
      <c r="CG58"/>
      <c r="CH58"/>
      <c r="CI58"/>
      <c r="CJ58"/>
      <c r="CK58"/>
      <c r="CL58"/>
      <c r="CM58"/>
      <c r="CN58"/>
      <c r="CO58"/>
      <c r="CP58"/>
      <c r="CQ58"/>
      <c r="CR58"/>
      <c r="CS58"/>
      <c r="CT58"/>
      <c r="CU58"/>
      <c r="CV58"/>
      <c r="CW58"/>
      <c r="CX58"/>
      <c r="CY58"/>
      <c r="CZ58"/>
      <c r="DA58"/>
      <c r="DB58"/>
      <c r="DC58"/>
      <c r="DD58"/>
      <c r="DE58"/>
      <c r="DF58"/>
      <c r="DG58"/>
      <c r="DH58"/>
      <c r="DI58"/>
      <c r="DJ58"/>
      <c r="DK58"/>
      <c r="DL58"/>
      <c r="DM58"/>
      <c r="DN58"/>
      <c r="DO58"/>
      <c r="DP58"/>
      <c r="DQ58"/>
      <c r="DR58"/>
      <c r="DS58"/>
      <c r="DT58"/>
      <c r="DU58"/>
      <c r="DV58"/>
      <c r="DW58"/>
      <c r="DX58"/>
      <c r="DY58"/>
      <c r="DZ58"/>
      <c r="EA58"/>
      <c r="EB58"/>
      <c r="EC58"/>
      <c r="ED58"/>
      <c r="EE58"/>
      <c r="EF58"/>
      <c r="EG58"/>
      <c r="EH58"/>
      <c r="EI58"/>
      <c r="EJ58"/>
      <c r="EK58"/>
      <c r="EL58"/>
      <c r="EM58"/>
      <c r="EN58"/>
      <c r="EO58"/>
      <c r="EP58"/>
      <c r="EQ58"/>
      <c r="ER58"/>
      <c r="ES58"/>
      <c r="ET58"/>
      <c r="EU58"/>
      <c r="EV58"/>
      <c r="EW58"/>
      <c r="EX58"/>
      <c r="EY58"/>
      <c r="EZ58"/>
      <c r="FA58"/>
      <c r="FB58"/>
      <c r="FC58"/>
      <c r="FD58"/>
      <c r="FE58"/>
      <c r="FF58"/>
      <c r="FG58"/>
      <c r="FH58"/>
      <c r="FI58"/>
      <c r="FJ58"/>
      <c r="FK58"/>
      <c r="FL58"/>
      <c r="FM58"/>
      <c r="FN58"/>
      <c r="FO58"/>
      <c r="FP58"/>
      <c r="FQ58"/>
      <c r="FR58"/>
      <c r="FS58"/>
      <c r="FT58"/>
      <c r="FU58"/>
      <c r="FV58"/>
      <c r="FW58"/>
      <c r="FX58"/>
      <c r="FY58"/>
      <c r="FZ58"/>
      <c r="GA58"/>
      <c r="GB58"/>
      <c r="GC58"/>
      <c r="GD58"/>
      <c r="GE58"/>
      <c r="GF58"/>
      <c r="GG58"/>
      <c r="GH58"/>
      <c r="GI58"/>
      <c r="GJ58"/>
      <c r="GK58"/>
      <c r="GL58"/>
      <c r="GM58"/>
      <c r="GN58"/>
      <c r="GO58"/>
      <c r="GP58"/>
      <c r="GQ58"/>
      <c r="GR58"/>
      <c r="GS58"/>
      <c r="GT58"/>
      <c r="GU58"/>
      <c r="GV58"/>
      <c r="GW58"/>
      <c r="GX58"/>
      <c r="GY58"/>
      <c r="GZ58"/>
      <c r="HA58"/>
      <c r="HB58"/>
      <c r="HC58"/>
      <c r="HD58"/>
      <c r="HE58"/>
      <c r="HF58"/>
      <c r="HG58"/>
      <c r="HH58"/>
      <c r="HI58"/>
      <c r="HJ58"/>
      <c r="HK58"/>
      <c r="HL58"/>
      <c r="HM58"/>
      <c r="HN58"/>
      <c r="HO58"/>
      <c r="HP58"/>
      <c r="HQ58"/>
      <c r="HR58"/>
      <c r="HS58"/>
      <c r="HT58"/>
      <c r="HU58"/>
      <c r="HV58"/>
      <c r="HW58"/>
      <c r="HX58"/>
      <c r="HY58"/>
      <c r="HZ58"/>
      <c r="IA58"/>
      <c r="IB58"/>
      <c r="IC58"/>
      <c r="ID58"/>
      <c r="IE58"/>
      <c r="IF58"/>
      <c r="IG58"/>
      <c r="IH58"/>
      <c r="II58"/>
      <c r="IJ58"/>
      <c r="IK58"/>
      <c r="IL58"/>
      <c r="IM58"/>
      <c r="IN58"/>
      <c r="IO58"/>
      <c r="IP58"/>
      <c r="IQ58"/>
      <c r="IR58"/>
      <c r="IS58"/>
      <c r="IT58"/>
      <c r="IU58"/>
      <c r="IV58"/>
    </row>
    <row r="59" spans="1:256" s="1" customFormat="1" x14ac:dyDescent="0.25">
      <c r="B59" s="48" t="str">
        <f>Données!$A4</f>
        <v>S</v>
      </c>
      <c r="C59" s="48" t="s">
        <v>87</v>
      </c>
      <c r="D59" s="48" t="str">
        <f>IF(ISBLANK(Données!$C4),TEXT(Données!$B4,"hh:mm"),TEXT(Données!$B4,"hh:mm")&amp;" : "&amp;TEXT(Données!$C4,"hh:mm"))</f>
        <v>14:00 : 21:30</v>
      </c>
      <c r="E59" s="48"/>
      <c r="F59" s="48"/>
      <c r="G59" s="48"/>
      <c r="H59" s="48" t="str">
        <f>Données!$A8</f>
        <v>RS</v>
      </c>
      <c r="I59" s="48" t="s">
        <v>87</v>
      </c>
      <c r="J59" s="48" t="str">
        <f>IF(ISBLANK(Données!$C8),TEXT(Données!$B8,"hh:mm"),TEXT(Données!$B8,"hh:mm")&amp;" : "&amp;TEXT(Données!$C8,"hh:mm"))</f>
        <v>10:00 : 21:30</v>
      </c>
      <c r="K59" s="48"/>
      <c r="L59" s="48"/>
      <c r="M59" s="48"/>
      <c r="N59" s="48" t="str">
        <f>Données!$A11</f>
        <v>N</v>
      </c>
      <c r="O59" s="48" t="s">
        <v>87</v>
      </c>
      <c r="P59" s="48" t="str">
        <f>IF(ISBLANK(Données!$C11),TEXT(Données!$B11,"hh:mm"),TEXT(Données!$B11,"hh:mm")&amp;" : "&amp;TEXT(Données!$C11,"hh:mm"))</f>
        <v>19:15 : 07:15</v>
      </c>
      <c r="Q59" s="48"/>
      <c r="R59" s="48"/>
      <c r="S59" s="48"/>
      <c r="T59" s="48" t="str">
        <f>Données!$A15</f>
        <v>SYN</v>
      </c>
      <c r="U59" s="48" t="s">
        <v>87</v>
      </c>
      <c r="V59" s="48" t="str">
        <f>IF(ISBLANK(Données!$C15),TEXT(Données!$B15,"hh:mm"),TEXT(Données!$B15,"hh:mm")&amp;" : "&amp;TEXT(Données!$C15,"hh:mm"))</f>
        <v>Syn : Syn</v>
      </c>
      <c r="W59" s="48"/>
      <c r="X59" s="48"/>
      <c r="Y59" s="48"/>
      <c r="Z59" s="48" t="str">
        <f>Données!$A19</f>
        <v>CE</v>
      </c>
      <c r="AA59" s="48" t="s">
        <v>87</v>
      </c>
      <c r="AB59" s="48" t="str">
        <f>IF(ISBLANK(Données!$C19),TEXT(Données!$B19,"hh:mm"),TEXT(Données!$B19,"hh:mm")&amp;" : "&amp;TEXT(Données!$C19,"hh:mm"))</f>
        <v>CE : CE</v>
      </c>
      <c r="AE59"/>
      <c r="AF59"/>
      <c r="AG59"/>
      <c r="AH59"/>
      <c r="AI59"/>
      <c r="AJ59"/>
      <c r="AK59"/>
      <c r="AL59"/>
      <c r="AM59"/>
      <c r="AN59"/>
      <c r="AO59"/>
      <c r="AP59"/>
      <c r="AQ59"/>
      <c r="AR59"/>
      <c r="AS59"/>
      <c r="AT59"/>
      <c r="AU59"/>
      <c r="AV59"/>
      <c r="AW59"/>
      <c r="AX59"/>
      <c r="AY59"/>
      <c r="AZ59"/>
      <c r="BA59"/>
      <c r="BB59"/>
      <c r="BC59"/>
      <c r="BD59"/>
      <c r="BE59"/>
      <c r="BF59"/>
      <c r="BG59"/>
      <c r="BH59"/>
      <c r="BI59"/>
      <c r="BJ59"/>
      <c r="BK59"/>
      <c r="BL59"/>
      <c r="BM59"/>
      <c r="BN59"/>
      <c r="BO59"/>
      <c r="BP59"/>
      <c r="BQ59"/>
      <c r="BR59"/>
      <c r="BS59"/>
      <c r="BT59"/>
      <c r="BU59"/>
      <c r="BV59"/>
      <c r="BW59"/>
      <c r="BX59"/>
      <c r="BY59"/>
      <c r="BZ59"/>
      <c r="CA59"/>
      <c r="CB59"/>
      <c r="CC59"/>
      <c r="CD59"/>
      <c r="CE59"/>
      <c r="CF59"/>
      <c r="CG59"/>
      <c r="CH59"/>
      <c r="CI59"/>
      <c r="CJ59"/>
      <c r="CK59"/>
      <c r="CL59"/>
      <c r="CM59"/>
      <c r="CN59"/>
      <c r="CO59"/>
      <c r="CP59"/>
      <c r="CQ59"/>
      <c r="CR59"/>
      <c r="CS59"/>
      <c r="CT59"/>
      <c r="CU59"/>
      <c r="CV59"/>
      <c r="CW59"/>
      <c r="CX59"/>
      <c r="CY59"/>
      <c r="CZ59"/>
      <c r="DA59"/>
      <c r="DB59"/>
      <c r="DC59"/>
      <c r="DD59"/>
      <c r="DE59"/>
      <c r="DF59"/>
      <c r="DG59"/>
      <c r="DH59"/>
      <c r="DI59"/>
      <c r="DJ59"/>
      <c r="DK59"/>
      <c r="DL59"/>
      <c r="DM59"/>
      <c r="DN59"/>
      <c r="DO59"/>
      <c r="DP59"/>
      <c r="DQ59"/>
      <c r="DR59"/>
      <c r="DS59"/>
      <c r="DT59"/>
      <c r="DU59"/>
      <c r="DV59"/>
      <c r="DW59"/>
      <c r="DX59"/>
      <c r="DY59"/>
      <c r="DZ59"/>
      <c r="EA59"/>
      <c r="EB59"/>
      <c r="EC59"/>
      <c r="ED59"/>
      <c r="EE59"/>
      <c r="EF59"/>
      <c r="EG59"/>
      <c r="EH59"/>
      <c r="EI59"/>
      <c r="EJ59"/>
      <c r="EK59"/>
      <c r="EL59"/>
      <c r="EM59"/>
      <c r="EN59"/>
      <c r="EO59"/>
      <c r="EP59"/>
      <c r="EQ59"/>
      <c r="ER59"/>
      <c r="ES59"/>
      <c r="ET59"/>
      <c r="EU59"/>
      <c r="EV59"/>
      <c r="EW59"/>
      <c r="EX59"/>
      <c r="EY59"/>
      <c r="EZ59"/>
      <c r="FA59"/>
      <c r="FB59"/>
      <c r="FC59"/>
      <c r="FD59"/>
      <c r="FE59"/>
      <c r="FF59"/>
      <c r="FG59"/>
      <c r="FH59"/>
      <c r="FI59"/>
      <c r="FJ59"/>
      <c r="FK59"/>
      <c r="FL59"/>
      <c r="FM59"/>
      <c r="FN59"/>
      <c r="FO59"/>
      <c r="FP59"/>
      <c r="FQ59"/>
      <c r="FR59"/>
      <c r="FS59"/>
      <c r="FT59"/>
      <c r="FU59"/>
      <c r="FV59"/>
      <c r="FW59"/>
      <c r="FX59"/>
      <c r="FY59"/>
      <c r="FZ59"/>
      <c r="GA59"/>
      <c r="GB59"/>
      <c r="GC59"/>
      <c r="GD59"/>
      <c r="GE59"/>
      <c r="GF59"/>
      <c r="GG59"/>
      <c r="GH59"/>
      <c r="GI59"/>
      <c r="GJ59"/>
      <c r="GK59"/>
      <c r="GL59"/>
      <c r="GM59"/>
      <c r="GN59"/>
      <c r="GO59"/>
      <c r="GP59"/>
      <c r="GQ59"/>
      <c r="GR59"/>
      <c r="GS59"/>
      <c r="GT59"/>
      <c r="GU59"/>
      <c r="GV59"/>
      <c r="GW59"/>
      <c r="GX59"/>
      <c r="GY59"/>
      <c r="GZ59"/>
      <c r="HA59"/>
      <c r="HB59"/>
      <c r="HC59"/>
      <c r="HD59"/>
      <c r="HE59"/>
      <c r="HF59"/>
      <c r="HG59"/>
      <c r="HH59"/>
      <c r="HI59"/>
      <c r="HJ59"/>
      <c r="HK59"/>
      <c r="HL59"/>
      <c r="HM59"/>
      <c r="HN59"/>
      <c r="HO59"/>
      <c r="HP59"/>
      <c r="HQ59"/>
      <c r="HR59"/>
      <c r="HS59"/>
      <c r="HT59"/>
      <c r="HU59"/>
      <c r="HV59"/>
      <c r="HW59"/>
      <c r="HX59"/>
      <c r="HY59"/>
      <c r="HZ59"/>
      <c r="IA59"/>
      <c r="IB59"/>
      <c r="IC59"/>
      <c r="ID59"/>
      <c r="IE59"/>
      <c r="IF59"/>
      <c r="IG59"/>
      <c r="IH59"/>
      <c r="II59"/>
      <c r="IJ59"/>
      <c r="IK59"/>
      <c r="IL59"/>
      <c r="IM59"/>
      <c r="IN59"/>
      <c r="IO59"/>
      <c r="IP59"/>
      <c r="IQ59"/>
      <c r="IR59"/>
      <c r="IS59"/>
      <c r="IT59"/>
      <c r="IU59"/>
      <c r="IV59"/>
    </row>
    <row r="60" spans="1:256" s="1" customFormat="1" x14ac:dyDescent="0.25">
      <c r="B60" s="48" t="str">
        <f>Données!$A5</f>
        <v>J</v>
      </c>
      <c r="C60" s="48" t="s">
        <v>87</v>
      </c>
      <c r="D60" s="48" t="str">
        <f>IF(ISBLANK(Données!$C5),TEXT(Données!$B5,"hh:mm"),TEXT(Données!$B5,"hh:mm")&amp;" : "&amp;TEXT(Données!$C5,"hh:mm"))</f>
        <v>10:00 : 17:30</v>
      </c>
      <c r="E60" s="48"/>
      <c r="F60" s="48"/>
      <c r="G60" s="48"/>
      <c r="H60" s="48" t="str">
        <f>Données!$A9</f>
        <v>W</v>
      </c>
      <c r="I60" s="48" t="s">
        <v>87</v>
      </c>
      <c r="J60" s="48" t="str">
        <f>IF(ISBLANK(Données!$C9),TEXT(Données!$B9,"hh:mm"),TEXT(Données!$B9,"hh:mm")&amp;" : "&amp;TEXT(Données!$C9,"hh:mm"))</f>
        <v>07:00 : 19:15</v>
      </c>
      <c r="K60" s="48"/>
      <c r="L60" s="48"/>
      <c r="M60" s="48"/>
      <c r="N60" s="48" t="str">
        <f>Données!$A12</f>
        <v>N-</v>
      </c>
      <c r="O60" s="48" t="s">
        <v>87</v>
      </c>
      <c r="P60" s="48" t="str">
        <f>IF(ISBLANK(Données!$C12),TEXT(Données!$B12,"hh:mm"),TEXT(Données!$B12,"hh:mm")&amp;" : "&amp;TEXT(Données!$C12,"hh:mm"))</f>
        <v>20:15 : 07:15</v>
      </c>
      <c r="Q60" s="48"/>
      <c r="R60" s="48"/>
      <c r="S60" s="48"/>
      <c r="T60" s="48" t="str">
        <f>Données!$A16</f>
        <v>AT</v>
      </c>
      <c r="U60" s="48" t="s">
        <v>87</v>
      </c>
      <c r="V60" s="48" t="str">
        <f>IF(ISBLANK(Données!$C16),TEXT(Données!$B16,"hh:mm"),TEXT(Données!$B16,"hh:mm")&amp;" : "&amp;TEXT(Données!$C16,"hh:mm"))</f>
        <v>AT : AT</v>
      </c>
      <c r="W60" s="48"/>
      <c r="X60" s="48"/>
      <c r="Y60" s="48"/>
      <c r="Z60" s="48" t="str">
        <f>Données!$A20</f>
        <v>CA</v>
      </c>
      <c r="AA60" s="48" t="s">
        <v>87</v>
      </c>
      <c r="AB60" s="48" t="str">
        <f>IF(ISBLANK(Données!$C20),TEXT(Données!$B20,"hh:mm"),TEXT(Données!$B20,"hh:mm")&amp;" : "&amp;TEXT(Données!$C20,"hh:mm"))</f>
        <v>CA : CA</v>
      </c>
      <c r="AE60"/>
      <c r="AF60"/>
      <c r="AG60"/>
      <c r="AH60"/>
      <c r="AI60"/>
      <c r="AJ60"/>
      <c r="AK60"/>
      <c r="AL60"/>
      <c r="AM60"/>
      <c r="AN60"/>
      <c r="AO60"/>
      <c r="AP60"/>
      <c r="AQ60"/>
      <c r="AR60"/>
      <c r="AS60"/>
      <c r="AT60"/>
      <c r="AU60"/>
      <c r="AV60"/>
      <c r="AW60"/>
      <c r="AX60"/>
      <c r="AY60"/>
      <c r="AZ60"/>
      <c r="BA60"/>
      <c r="BB60"/>
      <c r="BC60"/>
      <c r="BD60"/>
      <c r="BE60"/>
      <c r="BF60"/>
      <c r="BG60"/>
      <c r="BH60"/>
      <c r="BI60"/>
      <c r="BJ60"/>
      <c r="BK60"/>
      <c r="BL60"/>
      <c r="BM60"/>
      <c r="BN60"/>
      <c r="BO60"/>
      <c r="BP60"/>
      <c r="BQ60"/>
      <c r="BR60"/>
      <c r="BS60"/>
      <c r="BT60"/>
      <c r="BU60"/>
      <c r="BV60"/>
      <c r="BW60"/>
      <c r="BX60"/>
      <c r="BY60"/>
      <c r="BZ60"/>
      <c r="CA60"/>
      <c r="CB60"/>
      <c r="CC60"/>
      <c r="CD60"/>
      <c r="CE60"/>
      <c r="CF60"/>
      <c r="CG60"/>
      <c r="CH60"/>
      <c r="CI60"/>
      <c r="CJ60"/>
      <c r="CK60"/>
      <c r="CL60"/>
      <c r="CM60"/>
      <c r="CN60"/>
      <c r="CO60"/>
      <c r="CP60"/>
      <c r="CQ60"/>
      <c r="CR60"/>
      <c r="CS60"/>
      <c r="CT60"/>
      <c r="CU60"/>
      <c r="CV60"/>
      <c r="CW60"/>
      <c r="CX60"/>
      <c r="CY60"/>
      <c r="CZ60"/>
      <c r="DA60"/>
      <c r="DB60"/>
      <c r="DC60"/>
      <c r="DD60"/>
      <c r="DE60"/>
      <c r="DF60"/>
      <c r="DG60"/>
      <c r="DH60"/>
      <c r="DI60"/>
      <c r="DJ60"/>
      <c r="DK60"/>
      <c r="DL60"/>
      <c r="DM60"/>
      <c r="DN60"/>
      <c r="DO60"/>
      <c r="DP60"/>
      <c r="DQ60"/>
      <c r="DR60"/>
      <c r="DS60"/>
      <c r="DT60"/>
      <c r="DU60"/>
      <c r="DV60"/>
      <c r="DW60"/>
      <c r="DX60"/>
      <c r="DY60"/>
      <c r="DZ60"/>
      <c r="EA60"/>
      <c r="EB60"/>
      <c r="EC60"/>
      <c r="ED60"/>
      <c r="EE60"/>
      <c r="EF60"/>
      <c r="EG60"/>
      <c r="EH60"/>
      <c r="EI60"/>
      <c r="EJ60"/>
      <c r="EK60"/>
      <c r="EL60"/>
      <c r="EM60"/>
      <c r="EN60"/>
      <c r="EO60"/>
      <c r="EP60"/>
      <c r="EQ60"/>
      <c r="ER60"/>
      <c r="ES60"/>
      <c r="ET60"/>
      <c r="EU60"/>
      <c r="EV60"/>
      <c r="EW60"/>
      <c r="EX60"/>
      <c r="EY60"/>
      <c r="EZ60"/>
      <c r="FA60"/>
      <c r="FB60"/>
      <c r="FC60"/>
      <c r="FD60"/>
      <c r="FE60"/>
      <c r="FF60"/>
      <c r="FG60"/>
      <c r="FH60"/>
      <c r="FI60"/>
      <c r="FJ60"/>
      <c r="FK60"/>
      <c r="FL60"/>
      <c r="FM60"/>
      <c r="FN60"/>
      <c r="FO60"/>
      <c r="FP60"/>
      <c r="FQ60"/>
      <c r="FR60"/>
      <c r="FS60"/>
      <c r="FT60"/>
      <c r="FU60"/>
      <c r="FV60"/>
      <c r="FW60"/>
      <c r="FX60"/>
      <c r="FY60"/>
      <c r="FZ60"/>
      <c r="GA60"/>
      <c r="GB60"/>
      <c r="GC60"/>
      <c r="GD60"/>
      <c r="GE60"/>
      <c r="GF60"/>
      <c r="GG60"/>
      <c r="GH60"/>
      <c r="GI60"/>
      <c r="GJ60"/>
      <c r="GK60"/>
      <c r="GL60"/>
      <c r="GM60"/>
      <c r="GN60"/>
      <c r="GO60"/>
      <c r="GP60"/>
      <c r="GQ60"/>
      <c r="GR60"/>
      <c r="GS60"/>
      <c r="GT60"/>
      <c r="GU60"/>
      <c r="GV60"/>
      <c r="GW60"/>
      <c r="GX60"/>
      <c r="GY60"/>
      <c r="GZ60"/>
      <c r="HA60"/>
      <c r="HB60"/>
      <c r="HC60"/>
      <c r="HD60"/>
      <c r="HE60"/>
      <c r="HF60"/>
      <c r="HG60"/>
      <c r="HH60"/>
      <c r="HI60"/>
      <c r="HJ60"/>
      <c r="HK60"/>
      <c r="HL60"/>
      <c r="HM60"/>
      <c r="HN60"/>
      <c r="HO60"/>
      <c r="HP60"/>
      <c r="HQ60"/>
      <c r="HR60"/>
      <c r="HS60"/>
      <c r="HT60"/>
      <c r="HU60"/>
      <c r="HV60"/>
      <c r="HW60"/>
      <c r="HX60"/>
      <c r="HY60"/>
      <c r="HZ60"/>
      <c r="IA60"/>
      <c r="IB60"/>
      <c r="IC60"/>
      <c r="ID60"/>
      <c r="IE60"/>
      <c r="IF60"/>
      <c r="IG60"/>
      <c r="IH60"/>
      <c r="II60"/>
      <c r="IJ60"/>
      <c r="IK60"/>
      <c r="IL60"/>
      <c r="IM60"/>
      <c r="IN60"/>
      <c r="IO60"/>
      <c r="IP60"/>
      <c r="IQ60"/>
      <c r="IR60"/>
      <c r="IS60"/>
      <c r="IT60"/>
      <c r="IU60"/>
      <c r="IV60"/>
    </row>
    <row r="61" spans="1:256" s="1" customFormat="1" x14ac:dyDescent="0.25">
      <c r="B61" s="48" t="str">
        <f>Données!$A6</f>
        <v>J+</v>
      </c>
      <c r="C61" s="48" t="s">
        <v>87</v>
      </c>
      <c r="D61" s="48" t="str">
        <f>IF(ISBLANK(Données!$C6),TEXT(Données!$B6,"hh:mm"),TEXT(Données!$B6,"hh:mm")&amp;" : "&amp;TEXT(Données!$C6,"hh:mm"))</f>
        <v>11:30 : 19:00</v>
      </c>
      <c r="E61" s="48"/>
      <c r="F61" s="48"/>
      <c r="G61" s="48"/>
      <c r="H61" s="48" t="str">
        <f>Données!$A10</f>
        <v>W+</v>
      </c>
      <c r="I61" s="48" t="s">
        <v>87</v>
      </c>
      <c r="J61" s="48" t="str">
        <f>IF(ISBLANK(Données!$C10),TEXT(Données!$B10,"hh:mm"),TEXT(Données!$B10,"hh:mm")&amp;" : "&amp;TEXT(Données!$C10,"hh:mm"))</f>
        <v>10:00 : 21:30</v>
      </c>
      <c r="K61" s="48"/>
      <c r="L61" s="48"/>
      <c r="M61" s="48"/>
      <c r="N61" s="48" t="str">
        <f>Données!$A13</f>
        <v>T</v>
      </c>
      <c r="O61" s="48" t="s">
        <v>87</v>
      </c>
      <c r="P61" s="48" t="str">
        <f>IF(ISBLANK(Données!$C13),TEXT(Données!$B13,"hh:mm"),TEXT(Données!$B13,"hh:mm")&amp;" : "&amp;TEXT(Données!$C13,"hh:mm"))</f>
        <v>10:00 : 22:00</v>
      </c>
      <c r="Q61" s="48"/>
      <c r="R61" s="48"/>
      <c r="S61" s="48"/>
      <c r="T61" s="48" t="str">
        <f>Données!$A17</f>
        <v>AM</v>
      </c>
      <c r="U61" s="48" t="s">
        <v>87</v>
      </c>
      <c r="V61" s="48" t="str">
        <f>IF(ISBLANK(Données!$C17),TEXT(Données!$B17,"hh:mm"),TEXT(Données!$B17,"hh:mm")&amp;" : "&amp;TEXT(Données!$C17,"hh:mm"))</f>
        <v>AM : AM</v>
      </c>
      <c r="W61" s="48"/>
      <c r="X61" s="48"/>
      <c r="Y61" s="48"/>
      <c r="Z61" s="48" t="str">
        <f>Données!$A21</f>
        <v>CA17</v>
      </c>
      <c r="AA61" s="48" t="s">
        <v>87</v>
      </c>
      <c r="AB61" s="48" t="str">
        <f>IF(ISBLANK(Données!$C21),TEXT(Données!$B21,"hh:mm"),TEXT(Données!$B21,"hh:mm")&amp;" : "&amp;TEXT(Données!$C21,"hh:mm"))</f>
        <v>CA17 : CA17</v>
      </c>
      <c r="AE61"/>
      <c r="AF61"/>
      <c r="AG61"/>
      <c r="AH61"/>
      <c r="AI61"/>
      <c r="AJ61"/>
      <c r="AK61"/>
      <c r="AL61"/>
      <c r="AM61"/>
      <c r="AN61"/>
      <c r="AO61"/>
      <c r="AP61"/>
      <c r="AQ61"/>
      <c r="AR61"/>
      <c r="AS61"/>
      <c r="AT61"/>
      <c r="AU61"/>
      <c r="AV61"/>
      <c r="AW61"/>
      <c r="AX61"/>
      <c r="AY61"/>
      <c r="AZ61"/>
      <c r="BA61"/>
      <c r="BB61"/>
      <c r="BC61"/>
      <c r="BD61"/>
      <c r="BE61"/>
      <c r="BF61"/>
      <c r="BG61"/>
      <c r="BH61"/>
      <c r="BI61"/>
      <c r="BJ61"/>
      <c r="BK61"/>
      <c r="BL61"/>
      <c r="BM61"/>
      <c r="BN61"/>
      <c r="BO61"/>
      <c r="BP61"/>
      <c r="BQ61"/>
      <c r="BR61"/>
      <c r="BS61"/>
      <c r="BT61"/>
      <c r="BU61"/>
      <c r="BV61"/>
      <c r="BW61"/>
      <c r="BX61"/>
      <c r="BY61"/>
      <c r="BZ61"/>
      <c r="CA61"/>
      <c r="CB61"/>
      <c r="CC61"/>
      <c r="CD61"/>
      <c r="CE61"/>
      <c r="CF61"/>
      <c r="CG61"/>
      <c r="CH61"/>
      <c r="CI61"/>
      <c r="CJ61"/>
      <c r="CK61"/>
      <c r="CL61"/>
      <c r="CM61"/>
      <c r="CN61"/>
      <c r="CO61"/>
      <c r="CP61"/>
      <c r="CQ61"/>
      <c r="CR61"/>
      <c r="CS61"/>
      <c r="CT61"/>
      <c r="CU61"/>
      <c r="CV61"/>
      <c r="CW61"/>
      <c r="CX61"/>
      <c r="CY61"/>
      <c r="CZ61"/>
      <c r="DA61"/>
      <c r="DB61"/>
      <c r="DC61"/>
      <c r="DD61"/>
      <c r="DE61"/>
      <c r="DF61"/>
      <c r="DG61"/>
      <c r="DH61"/>
      <c r="DI61"/>
      <c r="DJ61"/>
      <c r="DK61"/>
      <c r="DL61"/>
      <c r="DM61"/>
      <c r="DN61"/>
      <c r="DO61"/>
      <c r="DP61"/>
      <c r="DQ61"/>
      <c r="DR61"/>
      <c r="DS61"/>
      <c r="DT61"/>
      <c r="DU61"/>
      <c r="DV61"/>
      <c r="DW61"/>
      <c r="DX61"/>
      <c r="DY61"/>
      <c r="DZ61"/>
      <c r="EA61"/>
      <c r="EB61"/>
      <c r="EC61"/>
      <c r="ED61"/>
      <c r="EE61"/>
      <c r="EF61"/>
      <c r="EG61"/>
      <c r="EH61"/>
      <c r="EI61"/>
      <c r="EJ61"/>
      <c r="EK61"/>
      <c r="EL61"/>
      <c r="EM61"/>
      <c r="EN61"/>
      <c r="EO61"/>
      <c r="EP61"/>
      <c r="EQ61"/>
      <c r="ER61"/>
      <c r="ES61"/>
      <c r="ET61"/>
      <c r="EU61"/>
      <c r="EV61"/>
      <c r="EW61"/>
      <c r="EX61"/>
      <c r="EY61"/>
      <c r="EZ61"/>
      <c r="FA61"/>
      <c r="FB61"/>
      <c r="FC61"/>
      <c r="FD61"/>
      <c r="FE61"/>
      <c r="FF61"/>
      <c r="FG61"/>
      <c r="FH61"/>
      <c r="FI61"/>
      <c r="FJ61"/>
      <c r="FK61"/>
      <c r="FL61"/>
      <c r="FM61"/>
      <c r="FN61"/>
      <c r="FO61"/>
      <c r="FP61"/>
      <c r="FQ61"/>
      <c r="FR61"/>
      <c r="FS61"/>
      <c r="FT61"/>
      <c r="FU61"/>
      <c r="FV61"/>
      <c r="FW61"/>
      <c r="FX61"/>
      <c r="FY61"/>
      <c r="FZ61"/>
      <c r="GA61"/>
      <c r="GB61"/>
      <c r="GC61"/>
      <c r="GD61"/>
      <c r="GE61"/>
      <c r="GF61"/>
      <c r="GG61"/>
      <c r="GH61"/>
      <c r="GI61"/>
      <c r="GJ61"/>
      <c r="GK61"/>
      <c r="GL61"/>
      <c r="GM61"/>
      <c r="GN61"/>
      <c r="GO61"/>
      <c r="GP61"/>
      <c r="GQ61"/>
      <c r="GR61"/>
      <c r="GS61"/>
      <c r="GT61"/>
      <c r="GU61"/>
      <c r="GV61"/>
      <c r="GW61"/>
      <c r="GX61"/>
      <c r="GY61"/>
      <c r="GZ61"/>
      <c r="HA61"/>
      <c r="HB61"/>
      <c r="HC61"/>
      <c r="HD61"/>
      <c r="HE61"/>
      <c r="HF61"/>
      <c r="HG61"/>
      <c r="HH61"/>
      <c r="HI61"/>
      <c r="HJ61"/>
      <c r="HK61"/>
      <c r="HL61"/>
      <c r="HM61"/>
      <c r="HN61"/>
      <c r="HO61"/>
      <c r="HP61"/>
      <c r="HQ61"/>
      <c r="HR61"/>
      <c r="HS61"/>
      <c r="HT61"/>
      <c r="HU61"/>
      <c r="HV61"/>
      <c r="HW61"/>
      <c r="HX61"/>
      <c r="HY61"/>
      <c r="HZ61"/>
      <c r="IA61"/>
      <c r="IB61"/>
      <c r="IC61"/>
      <c r="ID61"/>
      <c r="IE61"/>
      <c r="IF61"/>
      <c r="IG61"/>
      <c r="IH61"/>
      <c r="II61"/>
      <c r="IJ61"/>
      <c r="IK61"/>
      <c r="IL61"/>
      <c r="IM61"/>
      <c r="IN61"/>
      <c r="IO61"/>
      <c r="IP61"/>
      <c r="IQ61"/>
      <c r="IR61"/>
      <c r="IS61"/>
      <c r="IT61"/>
      <c r="IU61"/>
      <c r="IV61"/>
    </row>
  </sheetData>
  <mergeCells count="2">
    <mergeCell ref="P3:Q3"/>
    <mergeCell ref="AT4:AT6"/>
  </mergeCells>
  <conditionalFormatting sqref="AI9">
    <cfRule type="containsText" dxfId="1273" priority="8194" operator="containsText" text="MG">
      <formula>NOT(ISERROR(SEARCH("MG",AI9)))</formula>
    </cfRule>
    <cfRule type="containsText" dxfId="1272" priority="8195" operator="containsText" text="Syn">
      <formula>NOT(ISERROR(SEARCH("Syn",AI9)))</formula>
    </cfRule>
    <cfRule type="containsText" dxfId="1271" priority="8196" operator="containsText" text="EM">
      <formula>NOT(ISERROR(SEARCH("EM",AI9)))</formula>
    </cfRule>
    <cfRule type="containsText" dxfId="1270" priority="8197" operator="containsText" text="AM">
      <formula>NOT(ISERROR(SEARCH("AM",AI9)))</formula>
    </cfRule>
    <cfRule type="containsText" dxfId="1269" priority="8198" operator="containsText" text="AT">
      <formula>NOT(ISERROR(SEARCH("AT",AI9)))</formula>
    </cfRule>
    <cfRule type="containsText" dxfId="1268" priority="8199" operator="containsText" text="F">
      <formula>NOT(ISERROR(SEARCH("F",AI9)))</formula>
    </cfRule>
    <cfRule type="cellIs" dxfId="1267" priority="8200" operator="equal">
      <formula>"REC"</formula>
    </cfRule>
    <cfRule type="containsText" dxfId="1266" priority="8201" operator="containsText" text="CA16">
      <formula>NOT(ISERROR(SEARCH("CA16",AI9)))</formula>
    </cfRule>
    <cfRule type="containsText" dxfId="1265" priority="8202" operator="containsText" text="CA">
      <formula>NOT(ISERROR(SEARCH("CA",AI9)))</formula>
    </cfRule>
    <cfRule type="containsText" dxfId="1264" priority="8203" operator="containsText" text="TP">
      <formula>NOT(ISERROR(SEARCH("TP",AI9)))</formula>
    </cfRule>
  </conditionalFormatting>
  <conditionalFormatting sqref="AJ9">
    <cfRule type="containsText" dxfId="1263" priority="8184" operator="containsText" text="MG">
      <formula>NOT(ISERROR(SEARCH("MG",AJ9)))</formula>
    </cfRule>
    <cfRule type="containsText" dxfId="1262" priority="8185" operator="containsText" text="Syn">
      <formula>NOT(ISERROR(SEARCH("Syn",AJ9)))</formula>
    </cfRule>
    <cfRule type="containsText" dxfId="1261" priority="8186" operator="containsText" text="EM">
      <formula>NOT(ISERROR(SEARCH("EM",AJ9)))</formula>
    </cfRule>
    <cfRule type="containsText" dxfId="1260" priority="8187" operator="containsText" text="AM">
      <formula>NOT(ISERROR(SEARCH("AM",AJ9)))</formula>
    </cfRule>
    <cfRule type="containsText" dxfId="1259" priority="8188" operator="containsText" text="AT">
      <formula>NOT(ISERROR(SEARCH("AT",AJ9)))</formula>
    </cfRule>
    <cfRule type="containsText" dxfId="1258" priority="8189" operator="containsText" text="F">
      <formula>NOT(ISERROR(SEARCH("F",AJ9)))</formula>
    </cfRule>
    <cfRule type="cellIs" dxfId="1257" priority="8190" operator="equal">
      <formula>"REC"</formula>
    </cfRule>
    <cfRule type="containsText" dxfId="1256" priority="8191" operator="containsText" text="CA16">
      <formula>NOT(ISERROR(SEARCH("CA16",AJ9)))</formula>
    </cfRule>
    <cfRule type="containsText" dxfId="1255" priority="8192" operator="containsText" text="CA">
      <formula>NOT(ISERROR(SEARCH("CA",AJ9)))</formula>
    </cfRule>
    <cfRule type="containsText" dxfId="1254" priority="8193" operator="containsText" text="TP">
      <formula>NOT(ISERROR(SEARCH("TP",AJ9)))</formula>
    </cfRule>
  </conditionalFormatting>
  <conditionalFormatting sqref="AJ26:AJ34 AJ36:AJ44 AJ46:AJ48 AJ50:AJ54 AJ56">
    <cfRule type="containsText" dxfId="1253" priority="8154" operator="containsText" text="MG">
      <formula>NOT(ISERROR(SEARCH("MG",AJ26)))</formula>
    </cfRule>
    <cfRule type="containsText" dxfId="1252" priority="8155" operator="containsText" text="Syn">
      <formula>NOT(ISERROR(SEARCH("Syn",AJ26)))</formula>
    </cfRule>
    <cfRule type="containsText" dxfId="1251" priority="8156" operator="containsText" text="EM">
      <formula>NOT(ISERROR(SEARCH("EM",AJ26)))</formula>
    </cfRule>
    <cfRule type="containsText" dxfId="1250" priority="8157" operator="containsText" text="AM">
      <formula>NOT(ISERROR(SEARCH("AM",AJ26)))</formula>
    </cfRule>
    <cfRule type="containsText" dxfId="1249" priority="8158" operator="containsText" text="AT">
      <formula>NOT(ISERROR(SEARCH("AT",AJ26)))</formula>
    </cfRule>
    <cfRule type="containsText" dxfId="1248" priority="8159" operator="containsText" text="F">
      <formula>NOT(ISERROR(SEARCH("F",AJ26)))</formula>
    </cfRule>
    <cfRule type="cellIs" dxfId="1247" priority="8160" operator="equal">
      <formula>"REC"</formula>
    </cfRule>
    <cfRule type="containsText" dxfId="1246" priority="8161" operator="containsText" text="CA16">
      <formula>NOT(ISERROR(SEARCH("CA16",AJ26)))</formula>
    </cfRule>
    <cfRule type="containsText" dxfId="1245" priority="8162" operator="containsText" text="CA">
      <formula>NOT(ISERROR(SEARCH("CA",AJ26)))</formula>
    </cfRule>
    <cfRule type="containsText" dxfId="1244" priority="8163" operator="containsText" text="TP">
      <formula>NOT(ISERROR(SEARCH("TP",AJ26)))</formula>
    </cfRule>
  </conditionalFormatting>
  <conditionalFormatting sqref="AI10:AI24 AI26:AI34 AI36:AI44 AI46:AI48 AI50:AI54 AI56">
    <cfRule type="containsText" dxfId="1243" priority="8174" operator="containsText" text="MG">
      <formula>NOT(ISERROR(SEARCH("MG",AI10)))</formula>
    </cfRule>
    <cfRule type="containsText" dxfId="1242" priority="8175" operator="containsText" text="Syn">
      <formula>NOT(ISERROR(SEARCH("Syn",AI10)))</formula>
    </cfRule>
    <cfRule type="containsText" dxfId="1241" priority="8176" operator="containsText" text="EM">
      <formula>NOT(ISERROR(SEARCH("EM",AI10)))</formula>
    </cfRule>
    <cfRule type="containsText" dxfId="1240" priority="8177" operator="containsText" text="AM">
      <formula>NOT(ISERROR(SEARCH("AM",AI10)))</formula>
    </cfRule>
    <cfRule type="containsText" dxfId="1239" priority="8178" operator="containsText" text="AT">
      <formula>NOT(ISERROR(SEARCH("AT",AI10)))</formula>
    </cfRule>
    <cfRule type="containsText" dxfId="1238" priority="8179" operator="containsText" text="F">
      <formula>NOT(ISERROR(SEARCH("F",AI10)))</formula>
    </cfRule>
    <cfRule type="cellIs" dxfId="1237" priority="8180" operator="equal">
      <formula>"REC"</formula>
    </cfRule>
    <cfRule type="containsText" dxfId="1236" priority="8181" operator="containsText" text="CA16">
      <formula>NOT(ISERROR(SEARCH("CA16",AI10)))</formula>
    </cfRule>
    <cfRule type="containsText" dxfId="1235" priority="8182" operator="containsText" text="CA">
      <formula>NOT(ISERROR(SEARCH("CA",AI10)))</formula>
    </cfRule>
    <cfRule type="containsText" dxfId="1234" priority="8183" operator="containsText" text="TP">
      <formula>NOT(ISERROR(SEARCH("TP",AI10)))</formula>
    </cfRule>
  </conditionalFormatting>
  <conditionalFormatting sqref="AJ10:AJ24">
    <cfRule type="containsText" dxfId="1233" priority="8164" operator="containsText" text="MG">
      <formula>NOT(ISERROR(SEARCH("MG",AJ10)))</formula>
    </cfRule>
    <cfRule type="containsText" dxfId="1232" priority="8165" operator="containsText" text="Syn">
      <formula>NOT(ISERROR(SEARCH("Syn",AJ10)))</formula>
    </cfRule>
    <cfRule type="containsText" dxfId="1231" priority="8166" operator="containsText" text="EM">
      <formula>NOT(ISERROR(SEARCH("EM",AJ10)))</formula>
    </cfRule>
    <cfRule type="containsText" dxfId="1230" priority="8167" operator="containsText" text="AM">
      <formula>NOT(ISERROR(SEARCH("AM",AJ10)))</formula>
    </cfRule>
    <cfRule type="containsText" dxfId="1229" priority="8168" operator="containsText" text="AT">
      <formula>NOT(ISERROR(SEARCH("AT",AJ10)))</formula>
    </cfRule>
    <cfRule type="containsText" dxfId="1228" priority="8169" operator="containsText" text="F">
      <formula>NOT(ISERROR(SEARCH("F",AJ10)))</formula>
    </cfRule>
    <cfRule type="cellIs" dxfId="1227" priority="8170" operator="equal">
      <formula>"REC"</formula>
    </cfRule>
    <cfRule type="containsText" dxfId="1226" priority="8171" operator="containsText" text="CA16">
      <formula>NOT(ISERROR(SEARCH("CA16",AJ10)))</formula>
    </cfRule>
    <cfRule type="containsText" dxfId="1225" priority="8172" operator="containsText" text="CA">
      <formula>NOT(ISERROR(SEARCH("CA",AJ10)))</formula>
    </cfRule>
    <cfRule type="containsText" dxfId="1224" priority="8173" operator="containsText" text="TP">
      <formula>NOT(ISERROR(SEARCH("TP",AJ10)))</formula>
    </cfRule>
  </conditionalFormatting>
  <conditionalFormatting sqref="AN9:AN24 AN56 AN50:AN54 AN46:AN48 AN36:AN44 AN26:AN34">
    <cfRule type="containsText" dxfId="1223" priority="8144" operator="containsText" text="MG">
      <formula>NOT(ISERROR(SEARCH("MG",AN9)))</formula>
    </cfRule>
    <cfRule type="containsText" dxfId="1222" priority="8145" operator="containsText" text="Syn">
      <formula>NOT(ISERROR(SEARCH("Syn",AN9)))</formula>
    </cfRule>
    <cfRule type="containsText" dxfId="1221" priority="8146" operator="containsText" text="EM">
      <formula>NOT(ISERROR(SEARCH("EM",AN9)))</formula>
    </cfRule>
    <cfRule type="containsText" dxfId="1220" priority="8147" operator="containsText" text="AM">
      <formula>NOT(ISERROR(SEARCH("AM",AN9)))</formula>
    </cfRule>
    <cfRule type="containsText" dxfId="1219" priority="8148" operator="containsText" text="AT">
      <formula>NOT(ISERROR(SEARCH("AT",AN9)))</formula>
    </cfRule>
    <cfRule type="containsText" dxfId="1218" priority="8149" operator="containsText" text="F">
      <formula>NOT(ISERROR(SEARCH("F",AN9)))</formula>
    </cfRule>
    <cfRule type="cellIs" dxfId="1217" priority="8150" operator="equal">
      <formula>"REC"</formula>
    </cfRule>
    <cfRule type="containsText" dxfId="1216" priority="8151" operator="containsText" text="CA16">
      <formula>NOT(ISERROR(SEARCH("CA16",AN9)))</formula>
    </cfRule>
    <cfRule type="containsText" dxfId="1215" priority="8152" operator="containsText" text="CA">
      <formula>NOT(ISERROR(SEARCH("CA",AN9)))</formula>
    </cfRule>
    <cfRule type="containsText" dxfId="1214" priority="8153" operator="containsText" text="TP">
      <formula>NOT(ISERROR(SEARCH("TP",AN9)))</formula>
    </cfRule>
  </conditionalFormatting>
  <conditionalFormatting sqref="AQ9:AQ24 AQ36:AQ44 AQ26:AQ34 AQ46:AQ48 AQ50:AQ54 AQ56">
    <cfRule type="containsText" dxfId="1213" priority="8134" operator="containsText" text="MG">
      <formula>NOT(ISERROR(SEARCH("MG",AQ9)))</formula>
    </cfRule>
    <cfRule type="containsText" dxfId="1212" priority="8135" operator="containsText" text="Syn">
      <formula>NOT(ISERROR(SEARCH("Syn",AQ9)))</formula>
    </cfRule>
    <cfRule type="containsText" dxfId="1211" priority="8136" operator="containsText" text="EM">
      <formula>NOT(ISERROR(SEARCH("EM",AQ9)))</formula>
    </cfRule>
    <cfRule type="containsText" dxfId="1210" priority="8137" operator="containsText" text="AM">
      <formula>NOT(ISERROR(SEARCH("AM",AQ9)))</formula>
    </cfRule>
    <cfRule type="containsText" dxfId="1209" priority="8138" operator="containsText" text="AT">
      <formula>NOT(ISERROR(SEARCH("AT",AQ9)))</formula>
    </cfRule>
    <cfRule type="containsText" dxfId="1208" priority="8139" operator="containsText" text="F">
      <formula>NOT(ISERROR(SEARCH("F",AQ9)))</formula>
    </cfRule>
    <cfRule type="cellIs" dxfId="1207" priority="8140" operator="equal">
      <formula>"REC"</formula>
    </cfRule>
    <cfRule type="containsText" dxfId="1206" priority="8141" operator="containsText" text="CA16">
      <formula>NOT(ISERROR(SEARCH("CA16",AQ9)))</formula>
    </cfRule>
    <cfRule type="containsText" dxfId="1205" priority="8142" operator="containsText" text="CA">
      <formula>NOT(ISERROR(SEARCH("CA",AQ9)))</formula>
    </cfRule>
    <cfRule type="containsText" dxfId="1204" priority="8143" operator="containsText" text="TP">
      <formula>NOT(ISERROR(SEARCH("TP",AQ9)))</formula>
    </cfRule>
  </conditionalFormatting>
  <conditionalFormatting sqref="AM9:AM24 AM56 AM50:AM54 AM46:AM48 AM36:AM44 AM26:AM34">
    <cfRule type="containsText" dxfId="1203" priority="8124" operator="containsText" text="MG">
      <formula>NOT(ISERROR(SEARCH("MG",AM9)))</formula>
    </cfRule>
    <cfRule type="containsText" dxfId="1202" priority="8125" operator="containsText" text="Syn">
      <formula>NOT(ISERROR(SEARCH("Syn",AM9)))</formula>
    </cfRule>
    <cfRule type="containsText" dxfId="1201" priority="8126" operator="containsText" text="EM">
      <formula>NOT(ISERROR(SEARCH("EM",AM9)))</formula>
    </cfRule>
    <cfRule type="containsText" dxfId="1200" priority="8127" operator="containsText" text="AM">
      <formula>NOT(ISERROR(SEARCH("AM",AM9)))</formula>
    </cfRule>
    <cfRule type="containsText" dxfId="1199" priority="8128" operator="containsText" text="AT">
      <formula>NOT(ISERROR(SEARCH("AT",AM9)))</formula>
    </cfRule>
    <cfRule type="containsText" dxfId="1198" priority="8129" operator="containsText" text="F">
      <formula>NOT(ISERROR(SEARCH("F",AM9)))</formula>
    </cfRule>
    <cfRule type="cellIs" dxfId="1197" priority="8130" operator="equal">
      <formula>"REC"</formula>
    </cfRule>
    <cfRule type="containsText" dxfId="1196" priority="8131" operator="containsText" text="CA16">
      <formula>NOT(ISERROR(SEARCH("CA16",AM9)))</formula>
    </cfRule>
    <cfRule type="containsText" dxfId="1195" priority="8132" operator="containsText" text="CA">
      <formula>NOT(ISERROR(SEARCH("CA",AM9)))</formula>
    </cfRule>
    <cfRule type="containsText" dxfId="1194" priority="8133" operator="containsText" text="TP">
      <formula>NOT(ISERROR(SEARCH("TP",AM9)))</formula>
    </cfRule>
  </conditionalFormatting>
  <conditionalFormatting sqref="AM9:AM24 AM56 AM50:AM54 AM46:AM48 AM36:AM44 AM26:AM34">
    <cfRule type="containsText" dxfId="1193" priority="8114" operator="containsText" text="MG">
      <formula>NOT(ISERROR(SEARCH("MG",AM9)))</formula>
    </cfRule>
    <cfRule type="containsText" dxfId="1192" priority="8115" operator="containsText" text="Syn">
      <formula>NOT(ISERROR(SEARCH("Syn",AM9)))</formula>
    </cfRule>
    <cfRule type="containsText" dxfId="1191" priority="8116" operator="containsText" text="EM">
      <formula>NOT(ISERROR(SEARCH("EM",AM9)))</formula>
    </cfRule>
    <cfRule type="containsText" dxfId="1190" priority="8117" operator="containsText" text="AM">
      <formula>NOT(ISERROR(SEARCH("AM",AM9)))</formula>
    </cfRule>
    <cfRule type="containsText" dxfId="1189" priority="8118" operator="containsText" text="AT">
      <formula>NOT(ISERROR(SEARCH("AT",AM9)))</formula>
    </cfRule>
    <cfRule type="containsText" dxfId="1188" priority="8119" operator="containsText" text="F">
      <formula>NOT(ISERROR(SEARCH("F",AM9)))</formula>
    </cfRule>
    <cfRule type="cellIs" dxfId="1187" priority="8120" operator="equal">
      <formula>"REC"</formula>
    </cfRule>
    <cfRule type="containsText" dxfId="1186" priority="8121" operator="containsText" text="CA16">
      <formula>NOT(ISERROR(SEARCH("CA16",AM9)))</formula>
    </cfRule>
    <cfRule type="containsText" dxfId="1185" priority="8122" operator="containsText" text="CA">
      <formula>NOT(ISERROR(SEARCH("CA",AM9)))</formula>
    </cfRule>
    <cfRule type="containsText" dxfId="1184" priority="8123" operator="containsText" text="TP">
      <formula>NOT(ISERROR(SEARCH("TP",AM9)))</formula>
    </cfRule>
  </conditionalFormatting>
  <conditionalFormatting sqref="AN9:AN24 AN56 AN50:AN54 AN46:AN48 AN36:AN44 AN26:AN34">
    <cfRule type="containsText" dxfId="1183" priority="8104" operator="containsText" text="MG">
      <formula>NOT(ISERROR(SEARCH("MG",AN9)))</formula>
    </cfRule>
    <cfRule type="containsText" dxfId="1182" priority="8105" operator="containsText" text="Syn">
      <formula>NOT(ISERROR(SEARCH("Syn",AN9)))</formula>
    </cfRule>
    <cfRule type="containsText" dxfId="1181" priority="8106" operator="containsText" text="EM">
      <formula>NOT(ISERROR(SEARCH("EM",AN9)))</formula>
    </cfRule>
    <cfRule type="containsText" dxfId="1180" priority="8107" operator="containsText" text="AM">
      <formula>NOT(ISERROR(SEARCH("AM",AN9)))</formula>
    </cfRule>
    <cfRule type="containsText" dxfId="1179" priority="8108" operator="containsText" text="AT">
      <formula>NOT(ISERROR(SEARCH("AT",AN9)))</formula>
    </cfRule>
    <cfRule type="containsText" dxfId="1178" priority="8109" operator="containsText" text="F">
      <formula>NOT(ISERROR(SEARCH("F",AN9)))</formula>
    </cfRule>
    <cfRule type="cellIs" dxfId="1177" priority="8110" operator="equal">
      <formula>"REC"</formula>
    </cfRule>
    <cfRule type="containsText" dxfId="1176" priority="8111" operator="containsText" text="CA16">
      <formula>NOT(ISERROR(SEARCH("CA16",AN9)))</formula>
    </cfRule>
    <cfRule type="containsText" dxfId="1175" priority="8112" operator="containsText" text="CA">
      <formula>NOT(ISERROR(SEARCH("CA",AN9)))</formula>
    </cfRule>
    <cfRule type="containsText" dxfId="1174" priority="8113" operator="containsText" text="TP">
      <formula>NOT(ISERROR(SEARCH("TP",AN9)))</formula>
    </cfRule>
  </conditionalFormatting>
  <conditionalFormatting sqref="AL9:AL24 AL56 AL50:AL54 AL46:AL48 AL36:AL44 AL26:AL34">
    <cfRule type="containsText" dxfId="1173" priority="8094" operator="containsText" text="MG">
      <formula>NOT(ISERROR(SEARCH("MG",AL9)))</formula>
    </cfRule>
    <cfRule type="containsText" dxfId="1172" priority="8095" operator="containsText" text="Syn">
      <formula>NOT(ISERROR(SEARCH("Syn",AL9)))</formula>
    </cfRule>
    <cfRule type="containsText" dxfId="1171" priority="8096" operator="containsText" text="EM">
      <formula>NOT(ISERROR(SEARCH("EM",AL9)))</formula>
    </cfRule>
    <cfRule type="containsText" dxfId="1170" priority="8097" operator="containsText" text="AM">
      <formula>NOT(ISERROR(SEARCH("AM",AL9)))</formula>
    </cfRule>
    <cfRule type="containsText" dxfId="1169" priority="8098" operator="containsText" text="AT">
      <formula>NOT(ISERROR(SEARCH("AT",AL9)))</formula>
    </cfRule>
    <cfRule type="containsText" dxfId="1168" priority="8099" operator="containsText" text="F">
      <formula>NOT(ISERROR(SEARCH("F",AL9)))</formula>
    </cfRule>
    <cfRule type="cellIs" dxfId="1167" priority="8100" operator="equal">
      <formula>"REC"</formula>
    </cfRule>
    <cfRule type="containsText" dxfId="1166" priority="8101" operator="containsText" text="CA16">
      <formula>NOT(ISERROR(SEARCH("CA16",AL9)))</formula>
    </cfRule>
    <cfRule type="containsText" dxfId="1165" priority="8102" operator="containsText" text="CA">
      <formula>NOT(ISERROR(SEARCH("CA",AL9)))</formula>
    </cfRule>
    <cfRule type="containsText" dxfId="1164" priority="8103" operator="containsText" text="TP">
      <formula>NOT(ISERROR(SEARCH("TP",AL9)))</formula>
    </cfRule>
  </conditionalFormatting>
  <conditionalFormatting sqref="AP9:AP24 AP26:AP34 AP56 AP50:AP54 AP46:AP48 AP36:AP44">
    <cfRule type="containsText" dxfId="1163" priority="8084" operator="containsText" text="MG">
      <formula>NOT(ISERROR(SEARCH("MG",AP9)))</formula>
    </cfRule>
    <cfRule type="containsText" dxfId="1162" priority="8085" operator="containsText" text="Syn">
      <formula>NOT(ISERROR(SEARCH("Syn",AP9)))</formula>
    </cfRule>
    <cfRule type="containsText" dxfId="1161" priority="8086" operator="containsText" text="EM">
      <formula>NOT(ISERROR(SEARCH("EM",AP9)))</formula>
    </cfRule>
    <cfRule type="containsText" dxfId="1160" priority="8087" operator="containsText" text="AM">
      <formula>NOT(ISERROR(SEARCH("AM",AP9)))</formula>
    </cfRule>
    <cfRule type="containsText" dxfId="1159" priority="8088" operator="containsText" text="AT">
      <formula>NOT(ISERROR(SEARCH("AT",AP9)))</formula>
    </cfRule>
    <cfRule type="containsText" dxfId="1158" priority="8089" operator="containsText" text="F">
      <formula>NOT(ISERROR(SEARCH("F",AP9)))</formula>
    </cfRule>
    <cfRule type="cellIs" dxfId="1157" priority="8090" operator="equal">
      <formula>"REC"</formula>
    </cfRule>
    <cfRule type="containsText" dxfId="1156" priority="8091" operator="containsText" text="CA16">
      <formula>NOT(ISERROR(SEARCH("CA16",AP9)))</formula>
    </cfRule>
    <cfRule type="containsText" dxfId="1155" priority="8092" operator="containsText" text="CA">
      <formula>NOT(ISERROR(SEARCH("CA",AP9)))</formula>
    </cfRule>
    <cfRule type="containsText" dxfId="1154" priority="8093" operator="containsText" text="TP">
      <formula>NOT(ISERROR(SEARCH("TP",AP9)))</formula>
    </cfRule>
  </conditionalFormatting>
  <conditionalFormatting sqref="AQ9:AQ24 AQ36:AQ44 AQ26:AQ34 AQ46:AQ48 AQ50:AQ54 AQ56">
    <cfRule type="containsText" dxfId="1153" priority="8074" operator="containsText" text="MG">
      <formula>NOT(ISERROR(SEARCH("MG",AQ9)))</formula>
    </cfRule>
    <cfRule type="containsText" dxfId="1152" priority="8075" operator="containsText" text="Syn">
      <formula>NOT(ISERROR(SEARCH("Syn",AQ9)))</formula>
    </cfRule>
    <cfRule type="containsText" dxfId="1151" priority="8076" operator="containsText" text="EM">
      <formula>NOT(ISERROR(SEARCH("EM",AQ9)))</formula>
    </cfRule>
    <cfRule type="containsText" dxfId="1150" priority="8077" operator="containsText" text="AM">
      <formula>NOT(ISERROR(SEARCH("AM",AQ9)))</formula>
    </cfRule>
    <cfRule type="containsText" dxfId="1149" priority="8078" operator="containsText" text="AT">
      <formula>NOT(ISERROR(SEARCH("AT",AQ9)))</formula>
    </cfRule>
    <cfRule type="containsText" dxfId="1148" priority="8079" operator="containsText" text="F">
      <formula>NOT(ISERROR(SEARCH("F",AQ9)))</formula>
    </cfRule>
    <cfRule type="cellIs" dxfId="1147" priority="8080" operator="equal">
      <formula>"REC"</formula>
    </cfRule>
    <cfRule type="containsText" dxfId="1146" priority="8081" operator="containsText" text="CA16">
      <formula>NOT(ISERROR(SEARCH("CA16",AQ9)))</formula>
    </cfRule>
    <cfRule type="containsText" dxfId="1145" priority="8082" operator="containsText" text="CA">
      <formula>NOT(ISERROR(SEARCH("CA",AQ9)))</formula>
    </cfRule>
    <cfRule type="containsText" dxfId="1144" priority="8083" operator="containsText" text="TP">
      <formula>NOT(ISERROR(SEARCH("TP",AQ9)))</formula>
    </cfRule>
  </conditionalFormatting>
  <conditionalFormatting sqref="AT9:AT24 AT26:AT34 AT36:AT44 AT46:AT48 AT50:AT54 AT56">
    <cfRule type="containsText" dxfId="1143" priority="4010" operator="containsText" text="MG">
      <formula>NOT(ISERROR(SEARCH("MG",AT9)))</formula>
    </cfRule>
    <cfRule type="containsText" dxfId="1142" priority="4011" operator="containsText" text="Syn">
      <formula>NOT(ISERROR(SEARCH("Syn",AT9)))</formula>
    </cfRule>
    <cfRule type="containsText" dxfId="1141" priority="4012" operator="containsText" text="EM">
      <formula>NOT(ISERROR(SEARCH("EM",AT9)))</formula>
    </cfRule>
    <cfRule type="containsText" dxfId="1140" priority="4013" operator="containsText" text="AM">
      <formula>NOT(ISERROR(SEARCH("AM",AT9)))</formula>
    </cfRule>
    <cfRule type="containsText" dxfId="1139" priority="4014" operator="containsText" text="AT">
      <formula>NOT(ISERROR(SEARCH("AT",AT9)))</formula>
    </cfRule>
    <cfRule type="containsText" dxfId="1138" priority="4015" operator="containsText" text="F">
      <formula>NOT(ISERROR(SEARCH("F",AT9)))</formula>
    </cfRule>
    <cfRule type="cellIs" dxfId="1137" priority="4016" operator="equal">
      <formula>"REC"</formula>
    </cfRule>
    <cfRule type="containsText" dxfId="1136" priority="4017" operator="containsText" text="CA16">
      <formula>NOT(ISERROR(SEARCH("CA16",AT9)))</formula>
    </cfRule>
    <cfRule type="containsText" dxfId="1135" priority="4018" operator="containsText" text="CA">
      <formula>NOT(ISERROR(SEARCH("CA",AT9)))</formula>
    </cfRule>
    <cfRule type="containsText" dxfId="1134" priority="4019" operator="containsText" text="TP">
      <formula>NOT(ISERROR(SEARCH("TP",AT9)))</formula>
    </cfRule>
  </conditionalFormatting>
  <conditionalFormatting sqref="AT9:AT24 AT26:AT34 AT36:AT44 AT46:AT48 AT50:AT54 AT56">
    <cfRule type="containsText" dxfId="1133" priority="4000" operator="containsText" text="MG">
      <formula>NOT(ISERROR(SEARCH("MG",AT9)))</formula>
    </cfRule>
    <cfRule type="containsText" dxfId="1132" priority="4001" operator="containsText" text="Syn">
      <formula>NOT(ISERROR(SEARCH("Syn",AT9)))</formula>
    </cfRule>
    <cfRule type="containsText" dxfId="1131" priority="4002" operator="containsText" text="EM">
      <formula>NOT(ISERROR(SEARCH("EM",AT9)))</formula>
    </cfRule>
    <cfRule type="containsText" dxfId="1130" priority="4003" operator="containsText" text="AM">
      <formula>NOT(ISERROR(SEARCH("AM",AT9)))</formula>
    </cfRule>
    <cfRule type="containsText" dxfId="1129" priority="4004" operator="containsText" text="AT">
      <formula>NOT(ISERROR(SEARCH("AT",AT9)))</formula>
    </cfRule>
    <cfRule type="containsText" dxfId="1128" priority="4005" operator="containsText" text="F">
      <formula>NOT(ISERROR(SEARCH("F",AT9)))</formula>
    </cfRule>
    <cfRule type="cellIs" dxfId="1127" priority="4006" operator="equal">
      <formula>"REC"</formula>
    </cfRule>
    <cfRule type="containsText" dxfId="1126" priority="4007" operator="containsText" text="CA16">
      <formula>NOT(ISERROR(SEARCH("CA16",AT9)))</formula>
    </cfRule>
    <cfRule type="containsText" dxfId="1125" priority="4008" operator="containsText" text="CA">
      <formula>NOT(ISERROR(SEARCH("CA",AT9)))</formula>
    </cfRule>
    <cfRule type="containsText" dxfId="1124" priority="4009" operator="containsText" text="TP">
      <formula>NOT(ISERROR(SEARCH("TP",AT9)))</formula>
    </cfRule>
  </conditionalFormatting>
  <conditionalFormatting sqref="B9:B24 B26:B34 B36:B44 B46:B48 B50:B54 B56">
    <cfRule type="containsText" dxfId="1123" priority="410" operator="containsText" text="Syn">
      <formula>NOT(ISERROR(SEARCH("Syn",B9)))</formula>
    </cfRule>
    <cfRule type="containsText" dxfId="1122" priority="411" operator="containsText" text="EM">
      <formula>NOT(ISERROR(SEARCH("EM",B9)))</formula>
    </cfRule>
    <cfRule type="containsText" dxfId="1121" priority="412" operator="containsText" text="AM">
      <formula>NOT(ISERROR(SEARCH("AM",B9)))</formula>
    </cfRule>
    <cfRule type="containsText" dxfId="1120" priority="413" operator="containsText" text="AT">
      <formula>NOT(ISERROR(SEARCH("AT",B9)))</formula>
    </cfRule>
    <cfRule type="containsText" dxfId="1119" priority="414" operator="containsText" text="F">
      <formula>NOT(ISERROR(SEARCH("F",B9)))</formula>
    </cfRule>
    <cfRule type="containsText" dxfId="1118" priority="415" operator="containsText" text="CA17">
      <formula>NOT(ISERROR(SEARCH("CA17",B9)))</formula>
    </cfRule>
    <cfRule type="containsText" dxfId="1117" priority="416" operator="containsText" text="CA">
      <formula>NOT(ISERROR(SEARCH("CA",B9)))</formula>
    </cfRule>
  </conditionalFormatting>
  <conditionalFormatting sqref="B9:B24 B26:B34 B36:B44 B46:B48 B50:B54 B56">
    <cfRule type="containsText" dxfId="1116" priority="402" operator="containsText" text="PL">
      <formula>NOT(ISERROR(SEARCH("PL",B9)))</formula>
    </cfRule>
    <cfRule type="containsText" dxfId="1115" priority="403" operator="containsText" text="CE">
      <formula>NOT(ISERROR(SEARCH("CE",B9)))</formula>
    </cfRule>
    <cfRule type="containsText" dxfId="1114" priority="404" operator="containsText" text="PFJ">
      <formula>NOT(ISERROR(SEARCH("PFJ",B9)))</formula>
    </cfRule>
    <cfRule type="containsText" dxfId="1113" priority="405" operator="containsText" text="sta">
      <formula>NOT(ISERROR(SEARCH("sta",B9)))</formula>
    </cfRule>
    <cfRule type="colorScale" priority="406">
      <colorScale>
        <cfvo type="min"/>
        <cfvo type="max"/>
        <color rgb="FFFF7128"/>
        <color rgb="FFFFEF9C"/>
      </colorScale>
    </cfRule>
    <cfRule type="containsText" dxfId="1112" priority="407" operator="containsText" text="TP">
      <formula>NOT(ISERROR(SEARCH("TP",B9)))</formula>
    </cfRule>
    <cfRule type="containsText" dxfId="1111" priority="408" operator="containsText" text="REC">
      <formula>NOT(ISERROR(SEARCH("REC",B9)))</formula>
    </cfRule>
    <cfRule type="containsText" dxfId="1110" priority="409" operator="containsText" text="CM">
      <formula>NOT(ISERROR(SEARCH("CM",B9)))</formula>
    </cfRule>
  </conditionalFormatting>
  <conditionalFormatting sqref="C9:C24 C26:C34 C36:C44 C46:C48 C50:C54 C56">
    <cfRule type="containsText" dxfId="1109" priority="395" operator="containsText" text="Syn">
      <formula>NOT(ISERROR(SEARCH("Syn",C9)))</formula>
    </cfRule>
    <cfRule type="containsText" dxfId="1108" priority="396" operator="containsText" text="EM">
      <formula>NOT(ISERROR(SEARCH("EM",C9)))</formula>
    </cfRule>
    <cfRule type="containsText" dxfId="1107" priority="397" operator="containsText" text="AM">
      <formula>NOT(ISERROR(SEARCH("AM",C9)))</formula>
    </cfRule>
    <cfRule type="containsText" dxfId="1106" priority="398" operator="containsText" text="AT">
      <formula>NOT(ISERROR(SEARCH("AT",C9)))</formula>
    </cfRule>
    <cfRule type="containsText" dxfId="1105" priority="399" operator="containsText" text="F">
      <formula>NOT(ISERROR(SEARCH("F",C9)))</formula>
    </cfRule>
    <cfRule type="containsText" dxfId="1104" priority="400" operator="containsText" text="CA17">
      <formula>NOT(ISERROR(SEARCH("CA17",C9)))</formula>
    </cfRule>
    <cfRule type="containsText" dxfId="1103" priority="401" operator="containsText" text="CA">
      <formula>NOT(ISERROR(SEARCH("CA",C9)))</formula>
    </cfRule>
  </conditionalFormatting>
  <conditionalFormatting sqref="C9:C24 C26:C34 C36:C44 C46:C48 C50:C54 C56">
    <cfRule type="containsText" dxfId="1102" priority="387" operator="containsText" text="PL">
      <formula>NOT(ISERROR(SEARCH("PL",C9)))</formula>
    </cfRule>
    <cfRule type="containsText" dxfId="1101" priority="388" operator="containsText" text="CE">
      <formula>NOT(ISERROR(SEARCH("CE",C9)))</formula>
    </cfRule>
    <cfRule type="containsText" dxfId="1100" priority="389" operator="containsText" text="PFJ">
      <formula>NOT(ISERROR(SEARCH("PFJ",C9)))</formula>
    </cfRule>
    <cfRule type="containsText" dxfId="1099" priority="390" operator="containsText" text="sta">
      <formula>NOT(ISERROR(SEARCH("sta",C9)))</formula>
    </cfRule>
    <cfRule type="colorScale" priority="391">
      <colorScale>
        <cfvo type="min"/>
        <cfvo type="max"/>
        <color rgb="FFFF7128"/>
        <color rgb="FFFFEF9C"/>
      </colorScale>
    </cfRule>
    <cfRule type="containsText" dxfId="1098" priority="392" operator="containsText" text="TP">
      <formula>NOT(ISERROR(SEARCH("TP",C9)))</formula>
    </cfRule>
    <cfRule type="containsText" dxfId="1097" priority="393" operator="containsText" text="REC">
      <formula>NOT(ISERROR(SEARCH("REC",C9)))</formula>
    </cfRule>
    <cfRule type="containsText" dxfId="1096" priority="394" operator="containsText" text="CM">
      <formula>NOT(ISERROR(SEARCH("CM",C9)))</formula>
    </cfRule>
  </conditionalFormatting>
  <conditionalFormatting sqref="D9:D24 D26:D34 D36:D44 D46:D48 D50:D54 D56">
    <cfRule type="containsText" dxfId="1095" priority="380" operator="containsText" text="Syn">
      <formula>NOT(ISERROR(SEARCH("Syn",D9)))</formula>
    </cfRule>
    <cfRule type="containsText" dxfId="1094" priority="381" operator="containsText" text="EM">
      <formula>NOT(ISERROR(SEARCH("EM",D9)))</formula>
    </cfRule>
    <cfRule type="containsText" dxfId="1093" priority="382" operator="containsText" text="AM">
      <formula>NOT(ISERROR(SEARCH("AM",D9)))</formula>
    </cfRule>
    <cfRule type="containsText" dxfId="1092" priority="383" operator="containsText" text="AT">
      <formula>NOT(ISERROR(SEARCH("AT",D9)))</formula>
    </cfRule>
    <cfRule type="containsText" dxfId="1091" priority="384" operator="containsText" text="F">
      <formula>NOT(ISERROR(SEARCH("F",D9)))</formula>
    </cfRule>
    <cfRule type="containsText" dxfId="1090" priority="385" operator="containsText" text="CA17">
      <formula>NOT(ISERROR(SEARCH("CA17",D9)))</formula>
    </cfRule>
    <cfRule type="containsText" dxfId="1089" priority="386" operator="containsText" text="CA">
      <formula>NOT(ISERROR(SEARCH("CA",D9)))</formula>
    </cfRule>
  </conditionalFormatting>
  <conditionalFormatting sqref="E9:E24 E26:E34 E36:E44 E46:E48 E50:E54 E56">
    <cfRule type="containsText" dxfId="1088" priority="373" operator="containsText" text="Syn">
      <formula>NOT(ISERROR(SEARCH("Syn",E9)))</formula>
    </cfRule>
    <cfRule type="containsText" dxfId="1087" priority="374" operator="containsText" text="EM">
      <formula>NOT(ISERROR(SEARCH("EM",E9)))</formula>
    </cfRule>
    <cfRule type="containsText" dxfId="1086" priority="375" operator="containsText" text="AM">
      <formula>NOT(ISERROR(SEARCH("AM",E9)))</formula>
    </cfRule>
    <cfRule type="containsText" dxfId="1085" priority="376" operator="containsText" text="AT">
      <formula>NOT(ISERROR(SEARCH("AT",E9)))</formula>
    </cfRule>
    <cfRule type="containsText" dxfId="1084" priority="377" operator="containsText" text="F">
      <formula>NOT(ISERROR(SEARCH("F",E9)))</formula>
    </cfRule>
    <cfRule type="containsText" dxfId="1083" priority="378" operator="containsText" text="CA17">
      <formula>NOT(ISERROR(SEARCH("CA17",E9)))</formula>
    </cfRule>
    <cfRule type="containsText" dxfId="1082" priority="379" operator="containsText" text="CA">
      <formula>NOT(ISERROR(SEARCH("CA",E9)))</formula>
    </cfRule>
  </conditionalFormatting>
  <conditionalFormatting sqref="F9:F24 F26:F34 F36:F44 F46:F48 F50:F54 F56">
    <cfRule type="containsText" dxfId="1081" priority="366" operator="containsText" text="Syn">
      <formula>NOT(ISERROR(SEARCH("Syn",F9)))</formula>
    </cfRule>
    <cfRule type="containsText" dxfId="1080" priority="367" operator="containsText" text="EM">
      <formula>NOT(ISERROR(SEARCH("EM",F9)))</formula>
    </cfRule>
    <cfRule type="containsText" dxfId="1079" priority="368" operator="containsText" text="AM">
      <formula>NOT(ISERROR(SEARCH("AM",F9)))</formula>
    </cfRule>
    <cfRule type="containsText" dxfId="1078" priority="369" operator="containsText" text="AT">
      <formula>NOT(ISERROR(SEARCH("AT",F9)))</formula>
    </cfRule>
    <cfRule type="containsText" dxfId="1077" priority="370" operator="containsText" text="F">
      <formula>NOT(ISERROR(SEARCH("F",F9)))</formula>
    </cfRule>
    <cfRule type="containsText" dxfId="1076" priority="371" operator="containsText" text="CA17">
      <formula>NOT(ISERROR(SEARCH("CA17",F9)))</formula>
    </cfRule>
    <cfRule type="containsText" dxfId="1075" priority="372" operator="containsText" text="CA">
      <formula>NOT(ISERROR(SEARCH("CA",F9)))</formula>
    </cfRule>
  </conditionalFormatting>
  <conditionalFormatting sqref="F9:F24 F26:F34 F36:F44 F46:F48 F50:F54 F56">
    <cfRule type="containsText" dxfId="1074" priority="358" operator="containsText" text="PL">
      <formula>NOT(ISERROR(SEARCH("PL",F9)))</formula>
    </cfRule>
    <cfRule type="containsText" dxfId="1073" priority="359" operator="containsText" text="CE">
      <formula>NOT(ISERROR(SEARCH("CE",F9)))</formula>
    </cfRule>
    <cfRule type="containsText" dxfId="1072" priority="360" operator="containsText" text="PFJ">
      <formula>NOT(ISERROR(SEARCH("PFJ",F9)))</formula>
    </cfRule>
    <cfRule type="containsText" dxfId="1071" priority="361" operator="containsText" text="sta">
      <formula>NOT(ISERROR(SEARCH("sta",F9)))</formula>
    </cfRule>
    <cfRule type="colorScale" priority="362">
      <colorScale>
        <cfvo type="min"/>
        <cfvo type="max"/>
        <color rgb="FFFF7128"/>
        <color rgb="FFFFEF9C"/>
      </colorScale>
    </cfRule>
    <cfRule type="containsText" dxfId="1070" priority="363" operator="containsText" text="TP">
      <formula>NOT(ISERROR(SEARCH("TP",F9)))</formula>
    </cfRule>
    <cfRule type="containsText" dxfId="1069" priority="364" operator="containsText" text="REC">
      <formula>NOT(ISERROR(SEARCH("REC",F9)))</formula>
    </cfRule>
    <cfRule type="containsText" dxfId="1068" priority="365" operator="containsText" text="CM">
      <formula>NOT(ISERROR(SEARCH("CM",F9)))</formula>
    </cfRule>
  </conditionalFormatting>
  <conditionalFormatting sqref="G9:G24 G26:G34 G36:G44 G46:G48 G50:G54 G56">
    <cfRule type="containsText" dxfId="1067" priority="351" operator="containsText" text="Syn">
      <formula>NOT(ISERROR(SEARCH("Syn",G9)))</formula>
    </cfRule>
    <cfRule type="containsText" dxfId="1066" priority="352" operator="containsText" text="EM">
      <formula>NOT(ISERROR(SEARCH("EM",G9)))</formula>
    </cfRule>
    <cfRule type="containsText" dxfId="1065" priority="353" operator="containsText" text="AM">
      <formula>NOT(ISERROR(SEARCH("AM",G9)))</formula>
    </cfRule>
    <cfRule type="containsText" dxfId="1064" priority="354" operator="containsText" text="AT">
      <formula>NOT(ISERROR(SEARCH("AT",G9)))</formula>
    </cfRule>
    <cfRule type="containsText" dxfId="1063" priority="355" operator="containsText" text="F">
      <formula>NOT(ISERROR(SEARCH("F",G9)))</formula>
    </cfRule>
    <cfRule type="containsText" dxfId="1062" priority="356" operator="containsText" text="CA17">
      <formula>NOT(ISERROR(SEARCH("CA17",G9)))</formula>
    </cfRule>
    <cfRule type="containsText" dxfId="1061" priority="357" operator="containsText" text="CA">
      <formula>NOT(ISERROR(SEARCH("CA",G9)))</formula>
    </cfRule>
  </conditionalFormatting>
  <conditionalFormatting sqref="G9:G24 G26:G34 G36:G44 G46:G48 G50:G54 G56">
    <cfRule type="containsText" dxfId="1060" priority="343" operator="containsText" text="PL">
      <formula>NOT(ISERROR(SEARCH("PL",G9)))</formula>
    </cfRule>
    <cfRule type="containsText" dxfId="1059" priority="344" operator="containsText" text="CE">
      <formula>NOT(ISERROR(SEARCH("CE",G9)))</formula>
    </cfRule>
    <cfRule type="containsText" dxfId="1058" priority="345" operator="containsText" text="PFJ">
      <formula>NOT(ISERROR(SEARCH("PFJ",G9)))</formula>
    </cfRule>
    <cfRule type="containsText" dxfId="1057" priority="346" operator="containsText" text="sta">
      <formula>NOT(ISERROR(SEARCH("sta",G9)))</formula>
    </cfRule>
    <cfRule type="colorScale" priority="347">
      <colorScale>
        <cfvo type="min"/>
        <cfvo type="max"/>
        <color rgb="FFFF7128"/>
        <color rgb="FFFFEF9C"/>
      </colorScale>
    </cfRule>
    <cfRule type="containsText" dxfId="1056" priority="348" operator="containsText" text="TP">
      <formula>NOT(ISERROR(SEARCH("TP",G9)))</formula>
    </cfRule>
    <cfRule type="containsText" dxfId="1055" priority="349" operator="containsText" text="REC">
      <formula>NOT(ISERROR(SEARCH("REC",G9)))</formula>
    </cfRule>
    <cfRule type="containsText" dxfId="1054" priority="350" operator="containsText" text="CM">
      <formula>NOT(ISERROR(SEARCH("CM",G9)))</formula>
    </cfRule>
  </conditionalFormatting>
  <conditionalFormatting sqref="H9:H24 H26:H34 H36:H44 H46:H48 H50:H54 H56">
    <cfRule type="containsText" dxfId="1053" priority="336" operator="containsText" text="Syn">
      <formula>NOT(ISERROR(SEARCH("Syn",H9)))</formula>
    </cfRule>
    <cfRule type="containsText" dxfId="1052" priority="337" operator="containsText" text="EM">
      <formula>NOT(ISERROR(SEARCH("EM",H9)))</formula>
    </cfRule>
    <cfRule type="containsText" dxfId="1051" priority="338" operator="containsText" text="AM">
      <formula>NOT(ISERROR(SEARCH("AM",H9)))</formula>
    </cfRule>
    <cfRule type="containsText" dxfId="1050" priority="339" operator="containsText" text="AT">
      <formula>NOT(ISERROR(SEARCH("AT",H9)))</formula>
    </cfRule>
    <cfRule type="containsText" dxfId="1049" priority="340" operator="containsText" text="F">
      <formula>NOT(ISERROR(SEARCH("F",H9)))</formula>
    </cfRule>
    <cfRule type="containsText" dxfId="1048" priority="341" operator="containsText" text="CA17">
      <formula>NOT(ISERROR(SEARCH("CA17",H9)))</formula>
    </cfRule>
    <cfRule type="containsText" dxfId="1047" priority="342" operator="containsText" text="CA">
      <formula>NOT(ISERROR(SEARCH("CA",H9)))</formula>
    </cfRule>
  </conditionalFormatting>
  <conditionalFormatting sqref="H9:H24 H26:H34 H36:H44 H46:H48 H50:H54 H56">
    <cfRule type="containsText" dxfId="1046" priority="328" operator="containsText" text="PL">
      <formula>NOT(ISERROR(SEARCH("PL",H9)))</formula>
    </cfRule>
    <cfRule type="containsText" dxfId="1045" priority="329" operator="containsText" text="CE">
      <formula>NOT(ISERROR(SEARCH("CE",H9)))</formula>
    </cfRule>
    <cfRule type="containsText" dxfId="1044" priority="330" operator="containsText" text="PFJ">
      <formula>NOT(ISERROR(SEARCH("PFJ",H9)))</formula>
    </cfRule>
    <cfRule type="containsText" dxfId="1043" priority="331" operator="containsText" text="sta">
      <formula>NOT(ISERROR(SEARCH("sta",H9)))</formula>
    </cfRule>
    <cfRule type="colorScale" priority="332">
      <colorScale>
        <cfvo type="min"/>
        <cfvo type="max"/>
        <color rgb="FFFF7128"/>
        <color rgb="FFFFEF9C"/>
      </colorScale>
    </cfRule>
    <cfRule type="containsText" dxfId="1042" priority="333" operator="containsText" text="TP">
      <formula>NOT(ISERROR(SEARCH("TP",H9)))</formula>
    </cfRule>
    <cfRule type="containsText" dxfId="1041" priority="334" operator="containsText" text="REC">
      <formula>NOT(ISERROR(SEARCH("REC",H9)))</formula>
    </cfRule>
    <cfRule type="containsText" dxfId="1040" priority="335" operator="containsText" text="CM">
      <formula>NOT(ISERROR(SEARCH("CM",H9)))</formula>
    </cfRule>
  </conditionalFormatting>
  <conditionalFormatting sqref="I9:I24 I26:I34 I36:I44 I46:I48 I50:I54 I56">
    <cfRule type="containsText" dxfId="1039" priority="321" operator="containsText" text="Syn">
      <formula>NOT(ISERROR(SEARCH("Syn",I9)))</formula>
    </cfRule>
    <cfRule type="containsText" dxfId="1038" priority="322" operator="containsText" text="EM">
      <formula>NOT(ISERROR(SEARCH("EM",I9)))</formula>
    </cfRule>
    <cfRule type="containsText" dxfId="1037" priority="323" operator="containsText" text="AM">
      <formula>NOT(ISERROR(SEARCH("AM",I9)))</formula>
    </cfRule>
    <cfRule type="containsText" dxfId="1036" priority="324" operator="containsText" text="AT">
      <formula>NOT(ISERROR(SEARCH("AT",I9)))</formula>
    </cfRule>
    <cfRule type="containsText" dxfId="1035" priority="325" operator="containsText" text="F">
      <formula>NOT(ISERROR(SEARCH("F",I9)))</formula>
    </cfRule>
    <cfRule type="containsText" dxfId="1034" priority="326" operator="containsText" text="CA17">
      <formula>NOT(ISERROR(SEARCH("CA17",I9)))</formula>
    </cfRule>
    <cfRule type="containsText" dxfId="1033" priority="327" operator="containsText" text="CA">
      <formula>NOT(ISERROR(SEARCH("CA",I9)))</formula>
    </cfRule>
  </conditionalFormatting>
  <conditionalFormatting sqref="I9:I24 I26:I34 I36:I44 I46:I48 I50:I54 I56">
    <cfRule type="containsText" dxfId="1032" priority="313" operator="containsText" text="PL">
      <formula>NOT(ISERROR(SEARCH("PL",I9)))</formula>
    </cfRule>
    <cfRule type="containsText" dxfId="1031" priority="314" operator="containsText" text="CE">
      <formula>NOT(ISERROR(SEARCH("CE",I9)))</formula>
    </cfRule>
    <cfRule type="containsText" dxfId="1030" priority="315" operator="containsText" text="PFJ">
      <formula>NOT(ISERROR(SEARCH("PFJ",I9)))</formula>
    </cfRule>
    <cfRule type="containsText" dxfId="1029" priority="316" operator="containsText" text="sta">
      <formula>NOT(ISERROR(SEARCH("sta",I9)))</formula>
    </cfRule>
    <cfRule type="colorScale" priority="317">
      <colorScale>
        <cfvo type="min"/>
        <cfvo type="max"/>
        <color rgb="FFFF7128"/>
        <color rgb="FFFFEF9C"/>
      </colorScale>
    </cfRule>
    <cfRule type="containsText" dxfId="1028" priority="318" operator="containsText" text="TP">
      <formula>NOT(ISERROR(SEARCH("TP",I9)))</formula>
    </cfRule>
    <cfRule type="containsText" dxfId="1027" priority="319" operator="containsText" text="REC">
      <formula>NOT(ISERROR(SEARCH("REC",I9)))</formula>
    </cfRule>
    <cfRule type="containsText" dxfId="1026" priority="320" operator="containsText" text="CM">
      <formula>NOT(ISERROR(SEARCH("CM",I9)))</formula>
    </cfRule>
  </conditionalFormatting>
  <conditionalFormatting sqref="J9:J24 J26:J34 J36:J44 J46:J48 J50:J54 J56">
    <cfRule type="containsText" dxfId="1025" priority="306" operator="containsText" text="Syn">
      <formula>NOT(ISERROR(SEARCH("Syn",J9)))</formula>
    </cfRule>
    <cfRule type="containsText" dxfId="1024" priority="307" operator="containsText" text="EM">
      <formula>NOT(ISERROR(SEARCH("EM",J9)))</formula>
    </cfRule>
    <cfRule type="containsText" dxfId="1023" priority="308" operator="containsText" text="AM">
      <formula>NOT(ISERROR(SEARCH("AM",J9)))</formula>
    </cfRule>
    <cfRule type="containsText" dxfId="1022" priority="309" operator="containsText" text="AT">
      <formula>NOT(ISERROR(SEARCH("AT",J9)))</formula>
    </cfRule>
    <cfRule type="containsText" dxfId="1021" priority="310" operator="containsText" text="F">
      <formula>NOT(ISERROR(SEARCH("F",J9)))</formula>
    </cfRule>
    <cfRule type="containsText" dxfId="1020" priority="311" operator="containsText" text="CA17">
      <formula>NOT(ISERROR(SEARCH("CA17",J9)))</formula>
    </cfRule>
    <cfRule type="containsText" dxfId="1019" priority="312" operator="containsText" text="CA">
      <formula>NOT(ISERROR(SEARCH("CA",J9)))</formula>
    </cfRule>
  </conditionalFormatting>
  <conditionalFormatting sqref="J9:J24 J26:J34 J36:J44 J46:J48 J50:J54 J56">
    <cfRule type="containsText" dxfId="1018" priority="298" operator="containsText" text="PL">
      <formula>NOT(ISERROR(SEARCH("PL",J9)))</formula>
    </cfRule>
    <cfRule type="containsText" dxfId="1017" priority="299" operator="containsText" text="CE">
      <formula>NOT(ISERROR(SEARCH("CE",J9)))</formula>
    </cfRule>
    <cfRule type="containsText" dxfId="1016" priority="300" operator="containsText" text="PFJ">
      <formula>NOT(ISERROR(SEARCH("PFJ",J9)))</formula>
    </cfRule>
    <cfRule type="containsText" dxfId="1015" priority="301" operator="containsText" text="sta">
      <formula>NOT(ISERROR(SEARCH("sta",J9)))</formula>
    </cfRule>
    <cfRule type="colorScale" priority="302">
      <colorScale>
        <cfvo type="min"/>
        <cfvo type="max"/>
        <color rgb="FFFF7128"/>
        <color rgb="FFFFEF9C"/>
      </colorScale>
    </cfRule>
    <cfRule type="containsText" dxfId="1014" priority="303" operator="containsText" text="TP">
      <formula>NOT(ISERROR(SEARCH("TP",J9)))</formula>
    </cfRule>
    <cfRule type="containsText" dxfId="1013" priority="304" operator="containsText" text="REC">
      <formula>NOT(ISERROR(SEARCH("REC",J9)))</formula>
    </cfRule>
    <cfRule type="containsText" dxfId="1012" priority="305" operator="containsText" text="CM">
      <formula>NOT(ISERROR(SEARCH("CM",J9)))</formula>
    </cfRule>
  </conditionalFormatting>
  <conditionalFormatting sqref="K9:K24 K26:K34 K36:K44 K46:K48 K50:K54 K56">
    <cfRule type="containsText" dxfId="1011" priority="291" operator="containsText" text="Syn">
      <formula>NOT(ISERROR(SEARCH("Syn",K9)))</formula>
    </cfRule>
    <cfRule type="containsText" dxfId="1010" priority="292" operator="containsText" text="EM">
      <formula>NOT(ISERROR(SEARCH("EM",K9)))</formula>
    </cfRule>
    <cfRule type="containsText" dxfId="1009" priority="293" operator="containsText" text="AM">
      <formula>NOT(ISERROR(SEARCH("AM",K9)))</formula>
    </cfRule>
    <cfRule type="containsText" dxfId="1008" priority="294" operator="containsText" text="AT">
      <formula>NOT(ISERROR(SEARCH("AT",K9)))</formula>
    </cfRule>
    <cfRule type="containsText" dxfId="1007" priority="295" operator="containsText" text="F">
      <formula>NOT(ISERROR(SEARCH("F",K9)))</formula>
    </cfRule>
    <cfRule type="containsText" dxfId="1006" priority="296" operator="containsText" text="CA17">
      <formula>NOT(ISERROR(SEARCH("CA17",K9)))</formula>
    </cfRule>
    <cfRule type="containsText" dxfId="1005" priority="297" operator="containsText" text="CA">
      <formula>NOT(ISERROR(SEARCH("CA",K9)))</formula>
    </cfRule>
  </conditionalFormatting>
  <conditionalFormatting sqref="L9:L24 L26:L34 L36:L44 L46:L48 L50:L54 L56">
    <cfRule type="containsText" dxfId="1004" priority="284" operator="containsText" text="Syn">
      <formula>NOT(ISERROR(SEARCH("Syn",L9)))</formula>
    </cfRule>
    <cfRule type="containsText" dxfId="1003" priority="285" operator="containsText" text="EM">
      <formula>NOT(ISERROR(SEARCH("EM",L9)))</formula>
    </cfRule>
    <cfRule type="containsText" dxfId="1002" priority="286" operator="containsText" text="AM">
      <formula>NOT(ISERROR(SEARCH("AM",L9)))</formula>
    </cfRule>
    <cfRule type="containsText" dxfId="1001" priority="287" operator="containsText" text="AT">
      <formula>NOT(ISERROR(SEARCH("AT",L9)))</formula>
    </cfRule>
    <cfRule type="containsText" dxfId="1000" priority="288" operator="containsText" text="F">
      <formula>NOT(ISERROR(SEARCH("F",L9)))</formula>
    </cfRule>
    <cfRule type="containsText" dxfId="999" priority="289" operator="containsText" text="CA17">
      <formula>NOT(ISERROR(SEARCH("CA17",L9)))</formula>
    </cfRule>
    <cfRule type="containsText" dxfId="998" priority="290" operator="containsText" text="CA">
      <formula>NOT(ISERROR(SEARCH("CA",L9)))</formula>
    </cfRule>
  </conditionalFormatting>
  <conditionalFormatting sqref="M9:M24 M26:M34 M36:M44 M46:M48 M50:M54 M56">
    <cfRule type="containsText" dxfId="997" priority="277" operator="containsText" text="Syn">
      <formula>NOT(ISERROR(SEARCH("Syn",M9)))</formula>
    </cfRule>
    <cfRule type="containsText" dxfId="996" priority="278" operator="containsText" text="EM">
      <formula>NOT(ISERROR(SEARCH("EM",M9)))</formula>
    </cfRule>
    <cfRule type="containsText" dxfId="995" priority="279" operator="containsText" text="AM">
      <formula>NOT(ISERROR(SEARCH("AM",M9)))</formula>
    </cfRule>
    <cfRule type="containsText" dxfId="994" priority="280" operator="containsText" text="AT">
      <formula>NOT(ISERROR(SEARCH("AT",M9)))</formula>
    </cfRule>
    <cfRule type="containsText" dxfId="993" priority="281" operator="containsText" text="F">
      <formula>NOT(ISERROR(SEARCH("F",M9)))</formula>
    </cfRule>
    <cfRule type="containsText" dxfId="992" priority="282" operator="containsText" text="CA17">
      <formula>NOT(ISERROR(SEARCH("CA17",M9)))</formula>
    </cfRule>
    <cfRule type="containsText" dxfId="991" priority="283" operator="containsText" text="CA">
      <formula>NOT(ISERROR(SEARCH("CA",M9)))</formula>
    </cfRule>
  </conditionalFormatting>
  <conditionalFormatting sqref="M9:M24 M26:M34 M36:M44 M46:M48 M50:M54 M56">
    <cfRule type="containsText" dxfId="990" priority="269" operator="containsText" text="PL">
      <formula>NOT(ISERROR(SEARCH("PL",M9)))</formula>
    </cfRule>
    <cfRule type="containsText" dxfId="989" priority="270" operator="containsText" text="CE">
      <formula>NOT(ISERROR(SEARCH("CE",M9)))</formula>
    </cfRule>
    <cfRule type="containsText" dxfId="988" priority="271" operator="containsText" text="PFJ">
      <formula>NOT(ISERROR(SEARCH("PFJ",M9)))</formula>
    </cfRule>
    <cfRule type="containsText" dxfId="987" priority="272" operator="containsText" text="sta">
      <formula>NOT(ISERROR(SEARCH("sta",M9)))</formula>
    </cfRule>
    <cfRule type="colorScale" priority="273">
      <colorScale>
        <cfvo type="min"/>
        <cfvo type="max"/>
        <color rgb="FFFF7128"/>
        <color rgb="FFFFEF9C"/>
      </colorScale>
    </cfRule>
    <cfRule type="containsText" dxfId="986" priority="274" operator="containsText" text="TP">
      <formula>NOT(ISERROR(SEARCH("TP",M9)))</formula>
    </cfRule>
    <cfRule type="containsText" dxfId="985" priority="275" operator="containsText" text="REC">
      <formula>NOT(ISERROR(SEARCH("REC",M9)))</formula>
    </cfRule>
    <cfRule type="containsText" dxfId="984" priority="276" operator="containsText" text="CM">
      <formula>NOT(ISERROR(SEARCH("CM",M9)))</formula>
    </cfRule>
  </conditionalFormatting>
  <conditionalFormatting sqref="N9:N24 N26:N34 N36:N44 N46:N48 N50:N54 N56">
    <cfRule type="containsText" dxfId="983" priority="262" operator="containsText" text="Syn">
      <formula>NOT(ISERROR(SEARCH("Syn",N9)))</formula>
    </cfRule>
    <cfRule type="containsText" dxfId="982" priority="263" operator="containsText" text="EM">
      <formula>NOT(ISERROR(SEARCH("EM",N9)))</formula>
    </cfRule>
    <cfRule type="containsText" dxfId="981" priority="264" operator="containsText" text="AM">
      <formula>NOT(ISERROR(SEARCH("AM",N9)))</formula>
    </cfRule>
    <cfRule type="containsText" dxfId="980" priority="265" operator="containsText" text="AT">
      <formula>NOT(ISERROR(SEARCH("AT",N9)))</formula>
    </cfRule>
    <cfRule type="containsText" dxfId="979" priority="266" operator="containsText" text="F">
      <formula>NOT(ISERROR(SEARCH("F",N9)))</formula>
    </cfRule>
    <cfRule type="containsText" dxfId="978" priority="267" operator="containsText" text="CA17">
      <formula>NOT(ISERROR(SEARCH("CA17",N9)))</formula>
    </cfRule>
    <cfRule type="containsText" dxfId="977" priority="268" operator="containsText" text="CA">
      <formula>NOT(ISERROR(SEARCH("CA",N9)))</formula>
    </cfRule>
  </conditionalFormatting>
  <conditionalFormatting sqref="N9:N24 N26:N34 N36:N44 N46:N48 N50:N54 N56">
    <cfRule type="containsText" dxfId="976" priority="254" operator="containsText" text="PL">
      <formula>NOT(ISERROR(SEARCH("PL",N9)))</formula>
    </cfRule>
    <cfRule type="containsText" dxfId="975" priority="255" operator="containsText" text="CE">
      <formula>NOT(ISERROR(SEARCH("CE",N9)))</formula>
    </cfRule>
    <cfRule type="containsText" dxfId="974" priority="256" operator="containsText" text="PFJ">
      <formula>NOT(ISERROR(SEARCH("PFJ",N9)))</formula>
    </cfRule>
    <cfRule type="containsText" dxfId="973" priority="257" operator="containsText" text="sta">
      <formula>NOT(ISERROR(SEARCH("sta",N9)))</formula>
    </cfRule>
    <cfRule type="colorScale" priority="258">
      <colorScale>
        <cfvo type="min"/>
        <cfvo type="max"/>
        <color rgb="FFFF7128"/>
        <color rgb="FFFFEF9C"/>
      </colorScale>
    </cfRule>
    <cfRule type="containsText" dxfId="972" priority="259" operator="containsText" text="TP">
      <formula>NOT(ISERROR(SEARCH("TP",N9)))</formula>
    </cfRule>
    <cfRule type="containsText" dxfId="971" priority="260" operator="containsText" text="REC">
      <formula>NOT(ISERROR(SEARCH("REC",N9)))</formula>
    </cfRule>
    <cfRule type="containsText" dxfId="970" priority="261" operator="containsText" text="CM">
      <formula>NOT(ISERROR(SEARCH("CM",N9)))</formula>
    </cfRule>
  </conditionalFormatting>
  <conditionalFormatting sqref="O9:O24 O26:O34 O36:O44 O46:O48 O50:O54 O56">
    <cfRule type="containsText" dxfId="969" priority="247" operator="containsText" text="Syn">
      <formula>NOT(ISERROR(SEARCH("Syn",O9)))</formula>
    </cfRule>
    <cfRule type="containsText" dxfId="968" priority="248" operator="containsText" text="EM">
      <formula>NOT(ISERROR(SEARCH("EM",O9)))</formula>
    </cfRule>
    <cfRule type="containsText" dxfId="967" priority="249" operator="containsText" text="AM">
      <formula>NOT(ISERROR(SEARCH("AM",O9)))</formula>
    </cfRule>
    <cfRule type="containsText" dxfId="966" priority="250" operator="containsText" text="AT">
      <formula>NOT(ISERROR(SEARCH("AT",O9)))</formula>
    </cfRule>
    <cfRule type="containsText" dxfId="965" priority="251" operator="containsText" text="F">
      <formula>NOT(ISERROR(SEARCH("F",O9)))</formula>
    </cfRule>
    <cfRule type="containsText" dxfId="964" priority="252" operator="containsText" text="CA17">
      <formula>NOT(ISERROR(SEARCH("CA17",O9)))</formula>
    </cfRule>
    <cfRule type="containsText" dxfId="963" priority="253" operator="containsText" text="CA">
      <formula>NOT(ISERROR(SEARCH("CA",O9)))</formula>
    </cfRule>
  </conditionalFormatting>
  <conditionalFormatting sqref="O9:O24 O26:O34 O36:O44 O46:O48 O50:O54 O56">
    <cfRule type="containsText" dxfId="962" priority="239" operator="containsText" text="PL">
      <formula>NOT(ISERROR(SEARCH("PL",O9)))</formula>
    </cfRule>
    <cfRule type="containsText" dxfId="961" priority="240" operator="containsText" text="CE">
      <formula>NOT(ISERROR(SEARCH("CE",O9)))</formula>
    </cfRule>
    <cfRule type="containsText" dxfId="960" priority="241" operator="containsText" text="PFJ">
      <formula>NOT(ISERROR(SEARCH("PFJ",O9)))</formula>
    </cfRule>
    <cfRule type="containsText" dxfId="959" priority="242" operator="containsText" text="sta">
      <formula>NOT(ISERROR(SEARCH("sta",O9)))</formula>
    </cfRule>
    <cfRule type="colorScale" priority="243">
      <colorScale>
        <cfvo type="min"/>
        <cfvo type="max"/>
        <color rgb="FFFF7128"/>
        <color rgb="FFFFEF9C"/>
      </colorScale>
    </cfRule>
    <cfRule type="containsText" dxfId="958" priority="244" operator="containsText" text="TP">
      <formula>NOT(ISERROR(SEARCH("TP",O9)))</formula>
    </cfRule>
    <cfRule type="containsText" dxfId="957" priority="245" operator="containsText" text="REC">
      <formula>NOT(ISERROR(SEARCH("REC",O9)))</formula>
    </cfRule>
    <cfRule type="containsText" dxfId="956" priority="246" operator="containsText" text="CM">
      <formula>NOT(ISERROR(SEARCH("CM",O9)))</formula>
    </cfRule>
  </conditionalFormatting>
  <conditionalFormatting sqref="P9:P24 P26:P34 P36:P44 P46:P48 P50:P54 P56">
    <cfRule type="containsText" dxfId="955" priority="232" operator="containsText" text="Syn">
      <formula>NOT(ISERROR(SEARCH("Syn",P9)))</formula>
    </cfRule>
    <cfRule type="containsText" dxfId="954" priority="233" operator="containsText" text="EM">
      <formula>NOT(ISERROR(SEARCH("EM",P9)))</formula>
    </cfRule>
    <cfRule type="containsText" dxfId="953" priority="234" operator="containsText" text="AM">
      <formula>NOT(ISERROR(SEARCH("AM",P9)))</formula>
    </cfRule>
    <cfRule type="containsText" dxfId="952" priority="235" operator="containsText" text="AT">
      <formula>NOT(ISERROR(SEARCH("AT",P9)))</formula>
    </cfRule>
    <cfRule type="containsText" dxfId="951" priority="236" operator="containsText" text="F">
      <formula>NOT(ISERROR(SEARCH("F",P9)))</formula>
    </cfRule>
    <cfRule type="containsText" dxfId="950" priority="237" operator="containsText" text="CA17">
      <formula>NOT(ISERROR(SEARCH("CA17",P9)))</formula>
    </cfRule>
    <cfRule type="containsText" dxfId="949" priority="238" operator="containsText" text="CA">
      <formula>NOT(ISERROR(SEARCH("CA",P9)))</formula>
    </cfRule>
  </conditionalFormatting>
  <conditionalFormatting sqref="P9:P24 P26:P34 P36:P44 P46:P48 P50:P54 P56">
    <cfRule type="containsText" dxfId="948" priority="224" operator="containsText" text="PL">
      <formula>NOT(ISERROR(SEARCH("PL",P9)))</formula>
    </cfRule>
    <cfRule type="containsText" dxfId="947" priority="225" operator="containsText" text="CE">
      <formula>NOT(ISERROR(SEARCH("CE",P9)))</formula>
    </cfRule>
    <cfRule type="containsText" dxfId="946" priority="226" operator="containsText" text="PFJ">
      <formula>NOT(ISERROR(SEARCH("PFJ",P9)))</formula>
    </cfRule>
    <cfRule type="containsText" dxfId="945" priority="227" operator="containsText" text="sta">
      <formula>NOT(ISERROR(SEARCH("sta",P9)))</formula>
    </cfRule>
    <cfRule type="colorScale" priority="228">
      <colorScale>
        <cfvo type="min"/>
        <cfvo type="max"/>
        <color rgb="FFFF7128"/>
        <color rgb="FFFFEF9C"/>
      </colorScale>
    </cfRule>
    <cfRule type="containsText" dxfId="944" priority="229" operator="containsText" text="TP">
      <formula>NOT(ISERROR(SEARCH("TP",P9)))</formula>
    </cfRule>
    <cfRule type="containsText" dxfId="943" priority="230" operator="containsText" text="REC">
      <formula>NOT(ISERROR(SEARCH("REC",P9)))</formula>
    </cfRule>
    <cfRule type="containsText" dxfId="942" priority="231" operator="containsText" text="CM">
      <formula>NOT(ISERROR(SEARCH("CM",P9)))</formula>
    </cfRule>
  </conditionalFormatting>
  <conditionalFormatting sqref="Q9:Q24 Q26:Q34 Q36:Q44 Q46:Q48 Q50:Q54 Q56">
    <cfRule type="containsText" dxfId="941" priority="217" operator="containsText" text="Syn">
      <formula>NOT(ISERROR(SEARCH("Syn",Q9)))</formula>
    </cfRule>
    <cfRule type="containsText" dxfId="940" priority="218" operator="containsText" text="EM">
      <formula>NOT(ISERROR(SEARCH("EM",Q9)))</formula>
    </cfRule>
    <cfRule type="containsText" dxfId="939" priority="219" operator="containsText" text="AM">
      <formula>NOT(ISERROR(SEARCH("AM",Q9)))</formula>
    </cfRule>
    <cfRule type="containsText" dxfId="938" priority="220" operator="containsText" text="AT">
      <formula>NOT(ISERROR(SEARCH("AT",Q9)))</formula>
    </cfRule>
    <cfRule type="containsText" dxfId="937" priority="221" operator="containsText" text="F">
      <formula>NOT(ISERROR(SEARCH("F",Q9)))</formula>
    </cfRule>
    <cfRule type="containsText" dxfId="936" priority="222" operator="containsText" text="CA17">
      <formula>NOT(ISERROR(SEARCH("CA17",Q9)))</formula>
    </cfRule>
    <cfRule type="containsText" dxfId="935" priority="223" operator="containsText" text="CA">
      <formula>NOT(ISERROR(SEARCH("CA",Q9)))</formula>
    </cfRule>
  </conditionalFormatting>
  <conditionalFormatting sqref="Q9:Q24 Q26:Q34 Q36:Q44 Q46:Q48 Q50:Q54 Q56">
    <cfRule type="containsText" dxfId="934" priority="209" operator="containsText" text="PL">
      <formula>NOT(ISERROR(SEARCH("PL",Q9)))</formula>
    </cfRule>
    <cfRule type="containsText" dxfId="933" priority="210" operator="containsText" text="CE">
      <formula>NOT(ISERROR(SEARCH("CE",Q9)))</formula>
    </cfRule>
    <cfRule type="containsText" dxfId="932" priority="211" operator="containsText" text="PFJ">
      <formula>NOT(ISERROR(SEARCH("PFJ",Q9)))</formula>
    </cfRule>
    <cfRule type="containsText" dxfId="931" priority="212" operator="containsText" text="sta">
      <formula>NOT(ISERROR(SEARCH("sta",Q9)))</formula>
    </cfRule>
    <cfRule type="colorScale" priority="213">
      <colorScale>
        <cfvo type="min"/>
        <cfvo type="max"/>
        <color rgb="FFFF7128"/>
        <color rgb="FFFFEF9C"/>
      </colorScale>
    </cfRule>
    <cfRule type="containsText" dxfId="930" priority="214" operator="containsText" text="TP">
      <formula>NOT(ISERROR(SEARCH("TP",Q9)))</formula>
    </cfRule>
    <cfRule type="containsText" dxfId="929" priority="215" operator="containsText" text="REC">
      <formula>NOT(ISERROR(SEARCH("REC",Q9)))</formula>
    </cfRule>
    <cfRule type="containsText" dxfId="928" priority="216" operator="containsText" text="CM">
      <formula>NOT(ISERROR(SEARCH("CM",Q9)))</formula>
    </cfRule>
  </conditionalFormatting>
  <conditionalFormatting sqref="R9:R24 R26:R34 R36:R44 R46:R48 R50:R54 R56">
    <cfRule type="containsText" dxfId="927" priority="202" operator="containsText" text="Syn">
      <formula>NOT(ISERROR(SEARCH("Syn",R9)))</formula>
    </cfRule>
    <cfRule type="containsText" dxfId="926" priority="203" operator="containsText" text="EM">
      <formula>NOT(ISERROR(SEARCH("EM",R9)))</formula>
    </cfRule>
    <cfRule type="containsText" dxfId="925" priority="204" operator="containsText" text="AM">
      <formula>NOT(ISERROR(SEARCH("AM",R9)))</formula>
    </cfRule>
    <cfRule type="containsText" dxfId="924" priority="205" operator="containsText" text="AT">
      <formula>NOT(ISERROR(SEARCH("AT",R9)))</formula>
    </cfRule>
    <cfRule type="containsText" dxfId="923" priority="206" operator="containsText" text="F">
      <formula>NOT(ISERROR(SEARCH("F",R9)))</formula>
    </cfRule>
    <cfRule type="containsText" dxfId="922" priority="207" operator="containsText" text="CA17">
      <formula>NOT(ISERROR(SEARCH("CA17",R9)))</formula>
    </cfRule>
    <cfRule type="containsText" dxfId="921" priority="208" operator="containsText" text="CA">
      <formula>NOT(ISERROR(SEARCH("CA",R9)))</formula>
    </cfRule>
  </conditionalFormatting>
  <conditionalFormatting sqref="S9:S24 S26:S34 S36:S44 S46:S48 S50:S54 S56">
    <cfRule type="containsText" dxfId="920" priority="195" operator="containsText" text="Syn">
      <formula>NOT(ISERROR(SEARCH("Syn",S9)))</formula>
    </cfRule>
    <cfRule type="containsText" dxfId="919" priority="196" operator="containsText" text="EM">
      <formula>NOT(ISERROR(SEARCH("EM",S9)))</formula>
    </cfRule>
    <cfRule type="containsText" dxfId="918" priority="197" operator="containsText" text="AM">
      <formula>NOT(ISERROR(SEARCH("AM",S9)))</formula>
    </cfRule>
    <cfRule type="containsText" dxfId="917" priority="198" operator="containsText" text="AT">
      <formula>NOT(ISERROR(SEARCH("AT",S9)))</formula>
    </cfRule>
    <cfRule type="containsText" dxfId="916" priority="199" operator="containsText" text="F">
      <formula>NOT(ISERROR(SEARCH("F",S9)))</formula>
    </cfRule>
    <cfRule type="containsText" dxfId="915" priority="200" operator="containsText" text="CA17">
      <formula>NOT(ISERROR(SEARCH("CA17",S9)))</formula>
    </cfRule>
    <cfRule type="containsText" dxfId="914" priority="201" operator="containsText" text="CA">
      <formula>NOT(ISERROR(SEARCH("CA",S9)))</formula>
    </cfRule>
  </conditionalFormatting>
  <conditionalFormatting sqref="T9:T24 T26:T34 T36:T44 T46:T48 T50:T54 T56">
    <cfRule type="containsText" dxfId="913" priority="188" operator="containsText" text="Syn">
      <formula>NOT(ISERROR(SEARCH("Syn",T9)))</formula>
    </cfRule>
    <cfRule type="containsText" dxfId="912" priority="189" operator="containsText" text="EM">
      <formula>NOT(ISERROR(SEARCH("EM",T9)))</formula>
    </cfRule>
    <cfRule type="containsText" dxfId="911" priority="190" operator="containsText" text="AM">
      <formula>NOT(ISERROR(SEARCH("AM",T9)))</formula>
    </cfRule>
    <cfRule type="containsText" dxfId="910" priority="191" operator="containsText" text="AT">
      <formula>NOT(ISERROR(SEARCH("AT",T9)))</formula>
    </cfRule>
    <cfRule type="containsText" dxfId="909" priority="192" operator="containsText" text="F">
      <formula>NOT(ISERROR(SEARCH("F",T9)))</formula>
    </cfRule>
    <cfRule type="containsText" dxfId="908" priority="193" operator="containsText" text="CA17">
      <formula>NOT(ISERROR(SEARCH("CA17",T9)))</formula>
    </cfRule>
    <cfRule type="containsText" dxfId="907" priority="194" operator="containsText" text="CA">
      <formula>NOT(ISERROR(SEARCH("CA",T9)))</formula>
    </cfRule>
  </conditionalFormatting>
  <conditionalFormatting sqref="T9:T24 T26:T34 T36:T44 T46:T48 T50:T54 T56">
    <cfRule type="containsText" dxfId="906" priority="180" operator="containsText" text="PL">
      <formula>NOT(ISERROR(SEARCH("PL",T9)))</formula>
    </cfRule>
    <cfRule type="containsText" dxfId="905" priority="181" operator="containsText" text="CE">
      <formula>NOT(ISERROR(SEARCH("CE",T9)))</formula>
    </cfRule>
    <cfRule type="containsText" dxfId="904" priority="182" operator="containsText" text="PFJ">
      <formula>NOT(ISERROR(SEARCH("PFJ",T9)))</formula>
    </cfRule>
    <cfRule type="containsText" dxfId="903" priority="183" operator="containsText" text="sta">
      <formula>NOT(ISERROR(SEARCH("sta",T9)))</formula>
    </cfRule>
    <cfRule type="colorScale" priority="184">
      <colorScale>
        <cfvo type="min"/>
        <cfvo type="max"/>
        <color rgb="FFFF7128"/>
        <color rgb="FFFFEF9C"/>
      </colorScale>
    </cfRule>
    <cfRule type="containsText" dxfId="902" priority="185" operator="containsText" text="TP">
      <formula>NOT(ISERROR(SEARCH("TP",T9)))</formula>
    </cfRule>
    <cfRule type="containsText" dxfId="901" priority="186" operator="containsText" text="REC">
      <formula>NOT(ISERROR(SEARCH("REC",T9)))</formula>
    </cfRule>
    <cfRule type="containsText" dxfId="900" priority="187" operator="containsText" text="CM">
      <formula>NOT(ISERROR(SEARCH("CM",T9)))</formula>
    </cfRule>
  </conditionalFormatting>
  <conditionalFormatting sqref="U9:U24 U26:U34 U36:U44 U46:U48 U50:U54 U56">
    <cfRule type="containsText" dxfId="899" priority="173" operator="containsText" text="Syn">
      <formula>NOT(ISERROR(SEARCH("Syn",U9)))</formula>
    </cfRule>
    <cfRule type="containsText" dxfId="898" priority="174" operator="containsText" text="EM">
      <formula>NOT(ISERROR(SEARCH("EM",U9)))</formula>
    </cfRule>
    <cfRule type="containsText" dxfId="897" priority="175" operator="containsText" text="AM">
      <formula>NOT(ISERROR(SEARCH("AM",U9)))</formula>
    </cfRule>
    <cfRule type="containsText" dxfId="896" priority="176" operator="containsText" text="AT">
      <formula>NOT(ISERROR(SEARCH("AT",U9)))</formula>
    </cfRule>
    <cfRule type="containsText" dxfId="895" priority="177" operator="containsText" text="F">
      <formula>NOT(ISERROR(SEARCH("F",U9)))</formula>
    </cfRule>
    <cfRule type="containsText" dxfId="894" priority="178" operator="containsText" text="CA17">
      <formula>NOT(ISERROR(SEARCH("CA17",U9)))</formula>
    </cfRule>
    <cfRule type="containsText" dxfId="893" priority="179" operator="containsText" text="CA">
      <formula>NOT(ISERROR(SEARCH("CA",U9)))</formula>
    </cfRule>
  </conditionalFormatting>
  <conditionalFormatting sqref="U9:U24 U26:U34 U36:U44 U46:U48 U50:U54 U56">
    <cfRule type="containsText" dxfId="892" priority="165" operator="containsText" text="PL">
      <formula>NOT(ISERROR(SEARCH("PL",U9)))</formula>
    </cfRule>
    <cfRule type="containsText" dxfId="891" priority="166" operator="containsText" text="CE">
      <formula>NOT(ISERROR(SEARCH("CE",U9)))</formula>
    </cfRule>
    <cfRule type="containsText" dxfId="890" priority="167" operator="containsText" text="PFJ">
      <formula>NOT(ISERROR(SEARCH("PFJ",U9)))</formula>
    </cfRule>
    <cfRule type="containsText" dxfId="889" priority="168" operator="containsText" text="sta">
      <formula>NOT(ISERROR(SEARCH("sta",U9)))</formula>
    </cfRule>
    <cfRule type="colorScale" priority="169">
      <colorScale>
        <cfvo type="min"/>
        <cfvo type="max"/>
        <color rgb="FFFF7128"/>
        <color rgb="FFFFEF9C"/>
      </colorScale>
    </cfRule>
    <cfRule type="containsText" dxfId="888" priority="170" operator="containsText" text="TP">
      <formula>NOT(ISERROR(SEARCH("TP",U9)))</formula>
    </cfRule>
    <cfRule type="containsText" dxfId="887" priority="171" operator="containsText" text="REC">
      <formula>NOT(ISERROR(SEARCH("REC",U9)))</formula>
    </cfRule>
    <cfRule type="containsText" dxfId="886" priority="172" operator="containsText" text="CM">
      <formula>NOT(ISERROR(SEARCH("CM",U9)))</formula>
    </cfRule>
  </conditionalFormatting>
  <conditionalFormatting sqref="V9:V24 V26:V34 V36:V44 V46:V48 V50:V54 V56">
    <cfRule type="containsText" dxfId="885" priority="158" operator="containsText" text="Syn">
      <formula>NOT(ISERROR(SEARCH("Syn",V9)))</formula>
    </cfRule>
    <cfRule type="containsText" dxfId="884" priority="159" operator="containsText" text="EM">
      <formula>NOT(ISERROR(SEARCH("EM",V9)))</formula>
    </cfRule>
    <cfRule type="containsText" dxfId="883" priority="160" operator="containsText" text="AM">
      <formula>NOT(ISERROR(SEARCH("AM",V9)))</formula>
    </cfRule>
    <cfRule type="containsText" dxfId="882" priority="161" operator="containsText" text="AT">
      <formula>NOT(ISERROR(SEARCH("AT",V9)))</formula>
    </cfRule>
    <cfRule type="containsText" dxfId="881" priority="162" operator="containsText" text="F">
      <formula>NOT(ISERROR(SEARCH("F",V9)))</formula>
    </cfRule>
    <cfRule type="containsText" dxfId="880" priority="163" operator="containsText" text="CA17">
      <formula>NOT(ISERROR(SEARCH("CA17",V9)))</formula>
    </cfRule>
    <cfRule type="containsText" dxfId="879" priority="164" operator="containsText" text="CA">
      <formula>NOT(ISERROR(SEARCH("CA",V9)))</formula>
    </cfRule>
  </conditionalFormatting>
  <conditionalFormatting sqref="V9:V24 V26:V34 V36:V44 V46:V48 V50:V54 V56">
    <cfRule type="containsText" dxfId="878" priority="150" operator="containsText" text="PL">
      <formula>NOT(ISERROR(SEARCH("PL",V9)))</formula>
    </cfRule>
    <cfRule type="containsText" dxfId="877" priority="151" operator="containsText" text="CE">
      <formula>NOT(ISERROR(SEARCH("CE",V9)))</formula>
    </cfRule>
    <cfRule type="containsText" dxfId="876" priority="152" operator="containsText" text="PFJ">
      <formula>NOT(ISERROR(SEARCH("PFJ",V9)))</formula>
    </cfRule>
    <cfRule type="containsText" dxfId="875" priority="153" operator="containsText" text="sta">
      <formula>NOT(ISERROR(SEARCH("sta",V9)))</formula>
    </cfRule>
    <cfRule type="colorScale" priority="154">
      <colorScale>
        <cfvo type="min"/>
        <cfvo type="max"/>
        <color rgb="FFFF7128"/>
        <color rgb="FFFFEF9C"/>
      </colorScale>
    </cfRule>
    <cfRule type="containsText" dxfId="874" priority="155" operator="containsText" text="TP">
      <formula>NOT(ISERROR(SEARCH("TP",V9)))</formula>
    </cfRule>
    <cfRule type="containsText" dxfId="873" priority="156" operator="containsText" text="REC">
      <formula>NOT(ISERROR(SEARCH("REC",V9)))</formula>
    </cfRule>
    <cfRule type="containsText" dxfId="872" priority="157" operator="containsText" text="CM">
      <formula>NOT(ISERROR(SEARCH("CM",V9)))</formula>
    </cfRule>
  </conditionalFormatting>
  <conditionalFormatting sqref="W9:W24 W26:W34 W36:W44 W46:W48 W50:W54 W56">
    <cfRule type="containsText" dxfId="871" priority="143" operator="containsText" text="Syn">
      <formula>NOT(ISERROR(SEARCH("Syn",W9)))</formula>
    </cfRule>
    <cfRule type="containsText" dxfId="870" priority="144" operator="containsText" text="EM">
      <formula>NOT(ISERROR(SEARCH("EM",W9)))</formula>
    </cfRule>
    <cfRule type="containsText" dxfId="869" priority="145" operator="containsText" text="AM">
      <formula>NOT(ISERROR(SEARCH("AM",W9)))</formula>
    </cfRule>
    <cfRule type="containsText" dxfId="868" priority="146" operator="containsText" text="AT">
      <formula>NOT(ISERROR(SEARCH("AT",W9)))</formula>
    </cfRule>
    <cfRule type="containsText" dxfId="867" priority="147" operator="containsText" text="F">
      <formula>NOT(ISERROR(SEARCH("F",W9)))</formula>
    </cfRule>
    <cfRule type="containsText" dxfId="866" priority="148" operator="containsText" text="CA17">
      <formula>NOT(ISERROR(SEARCH("CA17",W9)))</formula>
    </cfRule>
    <cfRule type="containsText" dxfId="865" priority="149" operator="containsText" text="CA">
      <formula>NOT(ISERROR(SEARCH("CA",W9)))</formula>
    </cfRule>
  </conditionalFormatting>
  <conditionalFormatting sqref="W9:W24 W26:W34 W36:W44 W46:W48 W50:W54 W56">
    <cfRule type="containsText" dxfId="864" priority="135" operator="containsText" text="PL">
      <formula>NOT(ISERROR(SEARCH("PL",W9)))</formula>
    </cfRule>
    <cfRule type="containsText" dxfId="863" priority="136" operator="containsText" text="CE">
      <formula>NOT(ISERROR(SEARCH("CE",W9)))</formula>
    </cfRule>
    <cfRule type="containsText" dxfId="862" priority="137" operator="containsText" text="PFJ">
      <formula>NOT(ISERROR(SEARCH("PFJ",W9)))</formula>
    </cfRule>
    <cfRule type="containsText" dxfId="861" priority="138" operator="containsText" text="sta">
      <formula>NOT(ISERROR(SEARCH("sta",W9)))</formula>
    </cfRule>
    <cfRule type="colorScale" priority="139">
      <colorScale>
        <cfvo type="min"/>
        <cfvo type="max"/>
        <color rgb="FFFF7128"/>
        <color rgb="FFFFEF9C"/>
      </colorScale>
    </cfRule>
    <cfRule type="containsText" dxfId="860" priority="140" operator="containsText" text="TP">
      <formula>NOT(ISERROR(SEARCH("TP",W9)))</formula>
    </cfRule>
    <cfRule type="containsText" dxfId="859" priority="141" operator="containsText" text="REC">
      <formula>NOT(ISERROR(SEARCH("REC",W9)))</formula>
    </cfRule>
    <cfRule type="containsText" dxfId="858" priority="142" operator="containsText" text="CM">
      <formula>NOT(ISERROR(SEARCH("CM",W9)))</formula>
    </cfRule>
  </conditionalFormatting>
  <conditionalFormatting sqref="X9:X24 X26:X34 X36:X44 X46:X48 X50:X54 X56">
    <cfRule type="containsText" dxfId="857" priority="128" operator="containsText" text="Syn">
      <formula>NOT(ISERROR(SEARCH("Syn",X9)))</formula>
    </cfRule>
    <cfRule type="containsText" dxfId="856" priority="129" operator="containsText" text="EM">
      <formula>NOT(ISERROR(SEARCH("EM",X9)))</formula>
    </cfRule>
    <cfRule type="containsText" dxfId="855" priority="130" operator="containsText" text="AM">
      <formula>NOT(ISERROR(SEARCH("AM",X9)))</formula>
    </cfRule>
    <cfRule type="containsText" dxfId="854" priority="131" operator="containsText" text="AT">
      <formula>NOT(ISERROR(SEARCH("AT",X9)))</formula>
    </cfRule>
    <cfRule type="containsText" dxfId="853" priority="132" operator="containsText" text="F">
      <formula>NOT(ISERROR(SEARCH("F",X9)))</formula>
    </cfRule>
    <cfRule type="containsText" dxfId="852" priority="133" operator="containsText" text="CA17">
      <formula>NOT(ISERROR(SEARCH("CA17",X9)))</formula>
    </cfRule>
    <cfRule type="containsText" dxfId="851" priority="134" operator="containsText" text="CA">
      <formula>NOT(ISERROR(SEARCH("CA",X9)))</formula>
    </cfRule>
  </conditionalFormatting>
  <conditionalFormatting sqref="X9:X24 X26:X34 X36:X44 X46:X48 X50:X54 X56">
    <cfRule type="containsText" dxfId="850" priority="120" operator="containsText" text="PL">
      <formula>NOT(ISERROR(SEARCH("PL",X9)))</formula>
    </cfRule>
    <cfRule type="containsText" dxfId="849" priority="121" operator="containsText" text="CE">
      <formula>NOT(ISERROR(SEARCH("CE",X9)))</formula>
    </cfRule>
    <cfRule type="containsText" dxfId="848" priority="122" operator="containsText" text="PFJ">
      <formula>NOT(ISERROR(SEARCH("PFJ",X9)))</formula>
    </cfRule>
    <cfRule type="containsText" dxfId="847" priority="123" operator="containsText" text="sta">
      <formula>NOT(ISERROR(SEARCH("sta",X9)))</formula>
    </cfRule>
    <cfRule type="colorScale" priority="124">
      <colorScale>
        <cfvo type="min"/>
        <cfvo type="max"/>
        <color rgb="FFFF7128"/>
        <color rgb="FFFFEF9C"/>
      </colorScale>
    </cfRule>
    <cfRule type="containsText" dxfId="846" priority="125" operator="containsText" text="TP">
      <formula>NOT(ISERROR(SEARCH("TP",X9)))</formula>
    </cfRule>
    <cfRule type="containsText" dxfId="845" priority="126" operator="containsText" text="REC">
      <formula>NOT(ISERROR(SEARCH("REC",X9)))</formula>
    </cfRule>
    <cfRule type="containsText" dxfId="844" priority="127" operator="containsText" text="CM">
      <formula>NOT(ISERROR(SEARCH("CM",X9)))</formula>
    </cfRule>
  </conditionalFormatting>
  <conditionalFormatting sqref="Y9:Y24 Y26:Y34 Y36:Y44 Y46:Y48 Y50:Y54 Y56">
    <cfRule type="containsText" dxfId="843" priority="113" operator="containsText" text="Syn">
      <formula>NOT(ISERROR(SEARCH("Syn",Y9)))</formula>
    </cfRule>
    <cfRule type="containsText" dxfId="842" priority="114" operator="containsText" text="EM">
      <formula>NOT(ISERROR(SEARCH("EM",Y9)))</formula>
    </cfRule>
    <cfRule type="containsText" dxfId="841" priority="115" operator="containsText" text="AM">
      <formula>NOT(ISERROR(SEARCH("AM",Y9)))</formula>
    </cfRule>
    <cfRule type="containsText" dxfId="840" priority="116" operator="containsText" text="AT">
      <formula>NOT(ISERROR(SEARCH("AT",Y9)))</formula>
    </cfRule>
    <cfRule type="containsText" dxfId="839" priority="117" operator="containsText" text="F">
      <formula>NOT(ISERROR(SEARCH("F",Y9)))</formula>
    </cfRule>
    <cfRule type="containsText" dxfId="838" priority="118" operator="containsText" text="CA17">
      <formula>NOT(ISERROR(SEARCH("CA17",Y9)))</formula>
    </cfRule>
    <cfRule type="containsText" dxfId="837" priority="119" operator="containsText" text="CA">
      <formula>NOT(ISERROR(SEARCH("CA",Y9)))</formula>
    </cfRule>
  </conditionalFormatting>
  <conditionalFormatting sqref="Z9:Z24 Z26:Z34 Z36:Z44 Z46:Z48 Z50:Z54 Z56">
    <cfRule type="containsText" dxfId="836" priority="106" operator="containsText" text="Syn">
      <formula>NOT(ISERROR(SEARCH("Syn",Z9)))</formula>
    </cfRule>
    <cfRule type="containsText" dxfId="835" priority="107" operator="containsText" text="EM">
      <formula>NOT(ISERROR(SEARCH("EM",Z9)))</formula>
    </cfRule>
    <cfRule type="containsText" dxfId="834" priority="108" operator="containsText" text="AM">
      <formula>NOT(ISERROR(SEARCH("AM",Z9)))</formula>
    </cfRule>
    <cfRule type="containsText" dxfId="833" priority="109" operator="containsText" text="AT">
      <formula>NOT(ISERROR(SEARCH("AT",Z9)))</formula>
    </cfRule>
    <cfRule type="containsText" dxfId="832" priority="110" operator="containsText" text="F">
      <formula>NOT(ISERROR(SEARCH("F",Z9)))</formula>
    </cfRule>
    <cfRule type="containsText" dxfId="831" priority="111" operator="containsText" text="CA17">
      <formula>NOT(ISERROR(SEARCH("CA17",Z9)))</formula>
    </cfRule>
    <cfRule type="containsText" dxfId="830" priority="112" operator="containsText" text="CA">
      <formula>NOT(ISERROR(SEARCH("CA",Z9)))</formula>
    </cfRule>
  </conditionalFormatting>
  <conditionalFormatting sqref="AA9:AA24 AA26:AA34 AA36:AA44 AA46:AA48 AA50:AA54 AA56">
    <cfRule type="containsText" dxfId="829" priority="99" operator="containsText" text="Syn">
      <formula>NOT(ISERROR(SEARCH("Syn",AA9)))</formula>
    </cfRule>
    <cfRule type="containsText" dxfId="828" priority="100" operator="containsText" text="EM">
      <formula>NOT(ISERROR(SEARCH("EM",AA9)))</formula>
    </cfRule>
    <cfRule type="containsText" dxfId="827" priority="101" operator="containsText" text="AM">
      <formula>NOT(ISERROR(SEARCH("AM",AA9)))</formula>
    </cfRule>
    <cfRule type="containsText" dxfId="826" priority="102" operator="containsText" text="AT">
      <formula>NOT(ISERROR(SEARCH("AT",AA9)))</formula>
    </cfRule>
    <cfRule type="containsText" dxfId="825" priority="103" operator="containsText" text="F">
      <formula>NOT(ISERROR(SEARCH("F",AA9)))</formula>
    </cfRule>
    <cfRule type="containsText" dxfId="824" priority="104" operator="containsText" text="CA17">
      <formula>NOT(ISERROR(SEARCH("CA17",AA9)))</formula>
    </cfRule>
    <cfRule type="containsText" dxfId="823" priority="105" operator="containsText" text="CA">
      <formula>NOT(ISERROR(SEARCH("CA",AA9)))</formula>
    </cfRule>
  </conditionalFormatting>
  <conditionalFormatting sqref="AA9:AA24 AA26:AA34 AA36:AA44 AA46:AA48 AA50:AA54 AA56">
    <cfRule type="containsText" dxfId="822" priority="91" operator="containsText" text="PL">
      <formula>NOT(ISERROR(SEARCH("PL",AA9)))</formula>
    </cfRule>
    <cfRule type="containsText" dxfId="821" priority="92" operator="containsText" text="CE">
      <formula>NOT(ISERROR(SEARCH("CE",AA9)))</formula>
    </cfRule>
    <cfRule type="containsText" dxfId="820" priority="93" operator="containsText" text="PFJ">
      <formula>NOT(ISERROR(SEARCH("PFJ",AA9)))</formula>
    </cfRule>
    <cfRule type="containsText" dxfId="819" priority="94" operator="containsText" text="sta">
      <formula>NOT(ISERROR(SEARCH("sta",AA9)))</formula>
    </cfRule>
    <cfRule type="colorScale" priority="95">
      <colorScale>
        <cfvo type="min"/>
        <cfvo type="max"/>
        <color rgb="FFFF7128"/>
        <color rgb="FFFFEF9C"/>
      </colorScale>
    </cfRule>
    <cfRule type="containsText" dxfId="818" priority="96" operator="containsText" text="TP">
      <formula>NOT(ISERROR(SEARCH("TP",AA9)))</formula>
    </cfRule>
    <cfRule type="containsText" dxfId="817" priority="97" operator="containsText" text="REC">
      <formula>NOT(ISERROR(SEARCH("REC",AA9)))</formula>
    </cfRule>
    <cfRule type="containsText" dxfId="816" priority="98" operator="containsText" text="CM">
      <formula>NOT(ISERROR(SEARCH("CM",AA9)))</formula>
    </cfRule>
  </conditionalFormatting>
  <conditionalFormatting sqref="AB9:AB24 AB26:AB34 AB36:AB44 AB46:AB48 AB50:AB54 AB56">
    <cfRule type="containsText" dxfId="815" priority="84" operator="containsText" text="Syn">
      <formula>NOT(ISERROR(SEARCH("Syn",AB9)))</formula>
    </cfRule>
    <cfRule type="containsText" dxfId="814" priority="85" operator="containsText" text="EM">
      <formula>NOT(ISERROR(SEARCH("EM",AB9)))</formula>
    </cfRule>
    <cfRule type="containsText" dxfId="813" priority="86" operator="containsText" text="AM">
      <formula>NOT(ISERROR(SEARCH("AM",AB9)))</formula>
    </cfRule>
    <cfRule type="containsText" dxfId="812" priority="87" operator="containsText" text="AT">
      <formula>NOT(ISERROR(SEARCH("AT",AB9)))</formula>
    </cfRule>
    <cfRule type="containsText" dxfId="811" priority="88" operator="containsText" text="F">
      <formula>NOT(ISERROR(SEARCH("F",AB9)))</formula>
    </cfRule>
    <cfRule type="containsText" dxfId="810" priority="89" operator="containsText" text="CA17">
      <formula>NOT(ISERROR(SEARCH("CA17",AB9)))</formula>
    </cfRule>
    <cfRule type="containsText" dxfId="809" priority="90" operator="containsText" text="CA">
      <formula>NOT(ISERROR(SEARCH("CA",AB9)))</formula>
    </cfRule>
  </conditionalFormatting>
  <conditionalFormatting sqref="AB9:AB24 AB26:AB34 AB36:AB44 AB46:AB48 AB50:AB54 AB56">
    <cfRule type="containsText" dxfId="808" priority="76" operator="containsText" text="PL">
      <formula>NOT(ISERROR(SEARCH("PL",AB9)))</formula>
    </cfRule>
    <cfRule type="containsText" dxfId="807" priority="77" operator="containsText" text="CE">
      <formula>NOT(ISERROR(SEARCH("CE",AB9)))</formula>
    </cfRule>
    <cfRule type="containsText" dxfId="806" priority="78" operator="containsText" text="PFJ">
      <formula>NOT(ISERROR(SEARCH("PFJ",AB9)))</formula>
    </cfRule>
    <cfRule type="containsText" dxfId="805" priority="79" operator="containsText" text="sta">
      <formula>NOT(ISERROR(SEARCH("sta",AB9)))</formula>
    </cfRule>
    <cfRule type="colorScale" priority="80">
      <colorScale>
        <cfvo type="min"/>
        <cfvo type="max"/>
        <color rgb="FFFF7128"/>
        <color rgb="FFFFEF9C"/>
      </colorScale>
    </cfRule>
    <cfRule type="containsText" dxfId="804" priority="81" operator="containsText" text="TP">
      <formula>NOT(ISERROR(SEARCH("TP",AB9)))</formula>
    </cfRule>
    <cfRule type="containsText" dxfId="803" priority="82" operator="containsText" text="REC">
      <formula>NOT(ISERROR(SEARCH("REC",AB9)))</formula>
    </cfRule>
    <cfRule type="containsText" dxfId="802" priority="83" operator="containsText" text="CM">
      <formula>NOT(ISERROR(SEARCH("CM",AB9)))</formula>
    </cfRule>
  </conditionalFormatting>
  <conditionalFormatting sqref="AC9:AC24 AC26:AC34 AC36:AC44 AC46:AC48 AC50:AC54 AC56">
    <cfRule type="containsText" dxfId="801" priority="69" operator="containsText" text="Syn">
      <formula>NOT(ISERROR(SEARCH("Syn",AC9)))</formula>
    </cfRule>
    <cfRule type="containsText" dxfId="800" priority="70" operator="containsText" text="EM">
      <formula>NOT(ISERROR(SEARCH("EM",AC9)))</formula>
    </cfRule>
    <cfRule type="containsText" dxfId="799" priority="71" operator="containsText" text="AM">
      <formula>NOT(ISERROR(SEARCH("AM",AC9)))</formula>
    </cfRule>
    <cfRule type="containsText" dxfId="798" priority="72" operator="containsText" text="AT">
      <formula>NOT(ISERROR(SEARCH("AT",AC9)))</formula>
    </cfRule>
    <cfRule type="containsText" dxfId="797" priority="73" operator="containsText" text="F">
      <formula>NOT(ISERROR(SEARCH("F",AC9)))</formula>
    </cfRule>
    <cfRule type="containsText" dxfId="796" priority="74" operator="containsText" text="CA17">
      <formula>NOT(ISERROR(SEARCH("CA17",AC9)))</formula>
    </cfRule>
    <cfRule type="containsText" dxfId="795" priority="75" operator="containsText" text="CA">
      <formula>NOT(ISERROR(SEARCH("CA",AC9)))</formula>
    </cfRule>
  </conditionalFormatting>
  <conditionalFormatting sqref="AC9:AC24 AC26:AC34 AC36:AC44 AC46:AC48 AC50:AC54 AC56">
    <cfRule type="containsText" dxfId="794" priority="61" operator="containsText" text="PL">
      <formula>NOT(ISERROR(SEARCH("PL",AC9)))</formula>
    </cfRule>
    <cfRule type="containsText" dxfId="793" priority="62" operator="containsText" text="CE">
      <formula>NOT(ISERROR(SEARCH("CE",AC9)))</formula>
    </cfRule>
    <cfRule type="containsText" dxfId="792" priority="63" operator="containsText" text="PFJ">
      <formula>NOT(ISERROR(SEARCH("PFJ",AC9)))</formula>
    </cfRule>
    <cfRule type="containsText" dxfId="791" priority="64" operator="containsText" text="sta">
      <formula>NOT(ISERROR(SEARCH("sta",AC9)))</formula>
    </cfRule>
    <cfRule type="colorScale" priority="65">
      <colorScale>
        <cfvo type="min"/>
        <cfvo type="max"/>
        <color rgb="FFFF7128"/>
        <color rgb="FFFFEF9C"/>
      </colorScale>
    </cfRule>
    <cfRule type="containsText" dxfId="790" priority="66" operator="containsText" text="TP">
      <formula>NOT(ISERROR(SEARCH("TP",AC9)))</formula>
    </cfRule>
    <cfRule type="containsText" dxfId="789" priority="67" operator="containsText" text="REC">
      <formula>NOT(ISERROR(SEARCH("REC",AC9)))</formula>
    </cfRule>
    <cfRule type="containsText" dxfId="788" priority="68" operator="containsText" text="CM">
      <formula>NOT(ISERROR(SEARCH("CM",AC9)))</formula>
    </cfRule>
  </conditionalFormatting>
  <conditionalFormatting sqref="AD9:AD24 AD26:AD34 AD36:AD44 AD46:AD48 AD50:AD54 AD56">
    <cfRule type="containsText" dxfId="787" priority="54" operator="containsText" text="Syn">
      <formula>NOT(ISERROR(SEARCH("Syn",AD9)))</formula>
    </cfRule>
    <cfRule type="containsText" dxfId="786" priority="55" operator="containsText" text="EM">
      <formula>NOT(ISERROR(SEARCH("EM",AD9)))</formula>
    </cfRule>
    <cfRule type="containsText" dxfId="785" priority="56" operator="containsText" text="AM">
      <formula>NOT(ISERROR(SEARCH("AM",AD9)))</formula>
    </cfRule>
    <cfRule type="containsText" dxfId="784" priority="57" operator="containsText" text="AT">
      <formula>NOT(ISERROR(SEARCH("AT",AD9)))</formula>
    </cfRule>
    <cfRule type="containsText" dxfId="783" priority="58" operator="containsText" text="F">
      <formula>NOT(ISERROR(SEARCH("F",AD9)))</formula>
    </cfRule>
    <cfRule type="containsText" dxfId="782" priority="59" operator="containsText" text="CA17">
      <formula>NOT(ISERROR(SEARCH("CA17",AD9)))</formula>
    </cfRule>
    <cfRule type="containsText" dxfId="781" priority="60" operator="containsText" text="CA">
      <formula>NOT(ISERROR(SEARCH("CA",AD9)))</formula>
    </cfRule>
  </conditionalFormatting>
  <conditionalFormatting sqref="AD9:AD24 AD26:AD34 AD36:AD44 AD46:AD48 AD50:AD54 AD56">
    <cfRule type="containsText" dxfId="780" priority="46" operator="containsText" text="PL">
      <formula>NOT(ISERROR(SEARCH("PL",AD9)))</formula>
    </cfRule>
    <cfRule type="containsText" dxfId="779" priority="47" operator="containsText" text="CE">
      <formula>NOT(ISERROR(SEARCH("CE",AD9)))</formula>
    </cfRule>
    <cfRule type="containsText" dxfId="778" priority="48" operator="containsText" text="PFJ">
      <formula>NOT(ISERROR(SEARCH("PFJ",AD9)))</formula>
    </cfRule>
    <cfRule type="containsText" dxfId="777" priority="49" operator="containsText" text="sta">
      <formula>NOT(ISERROR(SEARCH("sta",AD9)))</formula>
    </cfRule>
    <cfRule type="colorScale" priority="50">
      <colorScale>
        <cfvo type="min"/>
        <cfvo type="max"/>
        <color rgb="FFFF7128"/>
        <color rgb="FFFFEF9C"/>
      </colorScale>
    </cfRule>
    <cfRule type="containsText" dxfId="776" priority="51" operator="containsText" text="TP">
      <formula>NOT(ISERROR(SEARCH("TP",AD9)))</formula>
    </cfRule>
    <cfRule type="containsText" dxfId="775" priority="52" operator="containsText" text="REC">
      <formula>NOT(ISERROR(SEARCH("REC",AD9)))</formula>
    </cfRule>
    <cfRule type="containsText" dxfId="774" priority="53" operator="containsText" text="CM">
      <formula>NOT(ISERROR(SEARCH("CM",AD9)))</formula>
    </cfRule>
  </conditionalFormatting>
  <pageMargins left="0.7" right="0.7" top="0.75" bottom="0.75" header="0.3" footer="0.3"/>
  <pageSetup paperSize="9" orientation="landscape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5121" r:id="rId4" name="Bouton 1">
              <controlPr defaultSize="0" print="0" autoFill="0" autoPict="0" macro="[0]!Accueil">
                <anchor moveWithCells="1" sizeWithCells="1">
                  <from>
                    <xdr:col>0</xdr:col>
                    <xdr:colOff>0</xdr:colOff>
                    <xdr:row>0</xdr:row>
                    <xdr:rowOff>0</xdr:rowOff>
                  </from>
                  <to>
                    <xdr:col>1</xdr:col>
                    <xdr:colOff>0</xdr:colOff>
                    <xdr:row>2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sheetPr codeName="Feuil52">
    <tabColor theme="6" tint="0.39997558519241921"/>
    <pageSetUpPr fitToPage="1"/>
  </sheetPr>
  <dimension ref="A1:IV61"/>
  <sheetViews>
    <sheetView showGridLines="0" showRowColHeaders="0" zoomScaleNormal="100" workbookViewId="0">
      <pane xSplit="1" ySplit="1" topLeftCell="B5" activePane="bottomRight" state="frozen"/>
      <selection activeCell="A55" sqref="A55:AX55"/>
      <selection pane="topRight" activeCell="A55" sqref="A55:AX55"/>
      <selection pane="bottomLeft" activeCell="A55" sqref="A55:AX55"/>
      <selection pane="bottomRight" activeCell="G28" sqref="G28"/>
    </sheetView>
  </sheetViews>
  <sheetFormatPr baseColWidth="10" defaultColWidth="4.7109375" defaultRowHeight="15" x14ac:dyDescent="0.25"/>
  <cols>
    <col min="1" max="1" width="17.7109375" style="53" customWidth="1"/>
    <col min="2" max="32" width="8.7109375" style="53" customWidth="1"/>
    <col min="33" max="34" width="4.7109375" style="53"/>
    <col min="35" max="36" width="8.7109375" style="53" customWidth="1"/>
    <col min="37" max="37" width="4.7109375" style="53"/>
    <col min="38" max="40" width="8.7109375" style="53" customWidth="1"/>
    <col min="41" max="41" width="4.7109375" style="53"/>
    <col min="42" max="43" width="8.7109375" style="53" customWidth="1"/>
    <col min="44" max="44" width="4.7109375" style="53"/>
    <col min="45" max="46" width="8.7109375" style="53" customWidth="1"/>
    <col min="47" max="16384" width="4.7109375" style="53"/>
  </cols>
  <sheetData>
    <row r="1" spans="1:256" s="1" customFormat="1" ht="15.75" customHeight="1" x14ac:dyDescent="0.25">
      <c r="A1" s="2"/>
      <c r="B1" s="2"/>
      <c r="C1" s="2"/>
      <c r="D1" s="119" t="s">
        <v>31</v>
      </c>
      <c r="E1" s="501" t="s">
        <v>29</v>
      </c>
      <c r="F1" s="501"/>
      <c r="H1" s="2"/>
      <c r="I1" s="120">
        <f>An</f>
        <v>2018</v>
      </c>
      <c r="J1" s="120"/>
      <c r="K1" s="2"/>
      <c r="L1" s="2"/>
      <c r="M1" s="2"/>
      <c r="N1" s="2"/>
      <c r="O1" s="2"/>
      <c r="P1" s="2"/>
      <c r="Q1" s="2"/>
      <c r="R1" s="2"/>
      <c r="S1" s="2"/>
      <c r="T1" s="2"/>
      <c r="U1" s="2"/>
      <c r="V1" s="2"/>
      <c r="W1" s="2"/>
      <c r="X1" s="2"/>
      <c r="Y1" s="2"/>
      <c r="Z1" s="2"/>
      <c r="AA1" s="2"/>
      <c r="AB1" s="2"/>
      <c r="AR1" s="53"/>
      <c r="AS1" s="53"/>
      <c r="AT1" s="53"/>
      <c r="AU1" s="53"/>
      <c r="AV1" s="53"/>
      <c r="AW1" s="53"/>
      <c r="AX1" s="53"/>
      <c r="AY1" s="53"/>
      <c r="AZ1" s="53"/>
      <c r="BA1" s="53"/>
      <c r="BB1" s="53"/>
      <c r="BC1" s="53"/>
      <c r="BD1" s="53"/>
      <c r="BE1" s="53"/>
      <c r="BF1" s="53"/>
      <c r="BG1" s="53"/>
      <c r="BH1" s="53"/>
      <c r="BI1" s="53"/>
      <c r="BJ1" s="53"/>
      <c r="BK1" s="53"/>
      <c r="BL1" s="53"/>
      <c r="BM1" s="53"/>
      <c r="BN1" s="53"/>
      <c r="BO1" s="53"/>
      <c r="BP1" s="53"/>
      <c r="BQ1" s="53"/>
      <c r="BR1" s="53"/>
      <c r="BS1" s="53"/>
      <c r="BT1" s="53"/>
      <c r="BU1" s="53"/>
      <c r="BV1" s="53"/>
      <c r="BW1" s="53"/>
      <c r="BX1" s="53"/>
      <c r="BY1" s="53"/>
      <c r="BZ1" s="53"/>
      <c r="CA1" s="53"/>
      <c r="CB1" s="53"/>
      <c r="CC1" s="53"/>
      <c r="CD1" s="53"/>
      <c r="CE1" s="53"/>
      <c r="CF1" s="53"/>
      <c r="CG1" s="53"/>
      <c r="CH1" s="53"/>
      <c r="CI1" s="53"/>
      <c r="CJ1" s="53"/>
      <c r="CK1" s="53"/>
      <c r="CL1" s="53"/>
      <c r="CM1" s="53"/>
      <c r="CN1" s="53"/>
      <c r="CO1" s="53"/>
      <c r="CP1" s="53"/>
      <c r="CQ1" s="53"/>
      <c r="CR1" s="53"/>
      <c r="CS1" s="53"/>
      <c r="CT1" s="53"/>
      <c r="CU1" s="53"/>
      <c r="CV1" s="53"/>
      <c r="CW1" s="53"/>
      <c r="CX1" s="53"/>
      <c r="CY1" s="53"/>
      <c r="CZ1" s="53"/>
      <c r="DA1" s="53"/>
      <c r="DB1" s="53"/>
      <c r="DC1" s="53"/>
      <c r="DD1" s="53"/>
      <c r="DE1" s="53"/>
      <c r="DF1" s="53"/>
      <c r="DG1" s="53"/>
      <c r="DH1" s="53"/>
      <c r="DI1" s="53"/>
      <c r="DJ1" s="53"/>
      <c r="DK1" s="53"/>
      <c r="DL1" s="53"/>
      <c r="DM1" s="53"/>
      <c r="DN1" s="53"/>
      <c r="DO1" s="53"/>
      <c r="DP1" s="53"/>
      <c r="DQ1" s="53"/>
      <c r="DR1" s="53"/>
      <c r="DS1" s="53"/>
      <c r="DT1" s="53"/>
      <c r="DU1" s="53"/>
      <c r="DV1" s="53"/>
      <c r="DW1" s="53"/>
      <c r="DX1" s="53"/>
      <c r="DY1" s="53"/>
      <c r="DZ1" s="53"/>
      <c r="EA1" s="53"/>
      <c r="EB1" s="53"/>
      <c r="EC1" s="53"/>
      <c r="ED1" s="53"/>
      <c r="EE1" s="53"/>
      <c r="EF1" s="53"/>
      <c r="EG1" s="53"/>
      <c r="EH1" s="53"/>
      <c r="EI1" s="53"/>
      <c r="EJ1" s="53"/>
      <c r="EK1" s="53"/>
      <c r="EL1" s="53"/>
      <c r="EM1" s="53"/>
      <c r="EN1" s="53"/>
      <c r="EO1" s="53"/>
      <c r="EP1" s="53"/>
      <c r="EQ1" s="53"/>
      <c r="ER1" s="53"/>
      <c r="ES1" s="53"/>
      <c r="ET1" s="53"/>
      <c r="EU1" s="53"/>
      <c r="EV1" s="53"/>
      <c r="EW1" s="53"/>
      <c r="EX1" s="53"/>
      <c r="EY1" s="53"/>
      <c r="EZ1" s="53"/>
      <c r="FA1" s="53"/>
      <c r="FB1" s="53"/>
      <c r="FC1" s="53"/>
      <c r="FD1" s="53"/>
      <c r="FE1" s="53"/>
      <c r="FF1" s="53"/>
      <c r="FG1" s="53"/>
      <c r="FH1" s="53"/>
      <c r="FI1" s="53"/>
      <c r="FJ1" s="53"/>
      <c r="FK1" s="53"/>
      <c r="FL1" s="53"/>
      <c r="FM1" s="53"/>
      <c r="FN1" s="53"/>
      <c r="FO1" s="53"/>
      <c r="FP1" s="53"/>
      <c r="FQ1" s="53"/>
      <c r="FR1" s="53"/>
      <c r="FS1" s="53"/>
      <c r="FT1" s="53"/>
      <c r="FU1" s="53"/>
      <c r="FV1" s="53"/>
      <c r="FW1" s="53"/>
      <c r="FX1" s="53"/>
      <c r="FY1" s="53"/>
      <c r="FZ1" s="53"/>
      <c r="GA1" s="53"/>
      <c r="GB1" s="53"/>
      <c r="GC1" s="53"/>
      <c r="GD1" s="53"/>
      <c r="GE1" s="53"/>
      <c r="GF1" s="53"/>
      <c r="GG1" s="53"/>
      <c r="GH1" s="53"/>
      <c r="GI1" s="53"/>
      <c r="GJ1" s="53"/>
      <c r="GK1" s="53"/>
      <c r="GL1" s="53"/>
      <c r="GM1" s="53"/>
      <c r="GN1" s="53"/>
      <c r="GO1" s="53"/>
      <c r="GP1" s="53"/>
      <c r="GQ1" s="53"/>
      <c r="GR1" s="53"/>
      <c r="GS1" s="53"/>
      <c r="GT1" s="53"/>
      <c r="GU1" s="53"/>
      <c r="GV1" s="53"/>
      <c r="GW1" s="53"/>
      <c r="GX1" s="53"/>
      <c r="GY1" s="53"/>
      <c r="GZ1" s="53"/>
      <c r="HA1" s="53"/>
      <c r="HB1" s="53"/>
      <c r="HC1" s="53"/>
      <c r="HD1" s="53"/>
      <c r="HE1" s="53"/>
      <c r="HF1" s="53"/>
      <c r="HG1" s="53"/>
      <c r="HH1" s="53"/>
      <c r="HI1" s="53"/>
      <c r="HJ1" s="53"/>
      <c r="HK1" s="53"/>
      <c r="HL1" s="53"/>
      <c r="HM1" s="53"/>
      <c r="HN1" s="53"/>
      <c r="HO1" s="53"/>
      <c r="HP1" s="53"/>
      <c r="HQ1" s="53"/>
      <c r="HR1" s="53"/>
      <c r="HS1" s="53"/>
      <c r="HT1" s="53"/>
      <c r="HU1" s="53"/>
      <c r="HV1" s="53"/>
      <c r="HW1" s="53"/>
      <c r="HX1" s="53"/>
      <c r="HY1" s="53"/>
      <c r="HZ1" s="53"/>
      <c r="IA1" s="53"/>
      <c r="IB1" s="53"/>
      <c r="IC1" s="53"/>
      <c r="ID1" s="53"/>
      <c r="IE1" s="53"/>
      <c r="IF1" s="53"/>
      <c r="IG1" s="53"/>
      <c r="IH1" s="53"/>
      <c r="II1" s="53"/>
      <c r="IJ1" s="53"/>
      <c r="IK1" s="53"/>
      <c r="IL1" s="53"/>
      <c r="IM1" s="53"/>
      <c r="IN1" s="53"/>
      <c r="IO1" s="53"/>
      <c r="IP1" s="53"/>
      <c r="IQ1" s="53"/>
      <c r="IR1" s="53"/>
      <c r="IS1" s="53"/>
      <c r="IT1" s="53"/>
      <c r="IU1" s="53"/>
      <c r="IV1" s="53"/>
    </row>
    <row r="2" spans="1:256" s="1" customFormat="1" ht="19.5" customHeight="1" x14ac:dyDescent="0.25">
      <c r="B2" s="29">
        <f t="shared" ref="B2:AF2" si="0">DATE(An,Janvier,B7)</f>
        <v>41639</v>
      </c>
      <c r="C2" s="29">
        <f t="shared" si="0"/>
        <v>41640</v>
      </c>
      <c r="D2" s="29">
        <f t="shared" si="0"/>
        <v>41641</v>
      </c>
      <c r="E2" s="29">
        <f t="shared" si="0"/>
        <v>41642</v>
      </c>
      <c r="F2" s="29">
        <f t="shared" si="0"/>
        <v>41643</v>
      </c>
      <c r="G2" s="29">
        <f t="shared" si="0"/>
        <v>41644</v>
      </c>
      <c r="H2" s="29">
        <f t="shared" si="0"/>
        <v>41645</v>
      </c>
      <c r="I2" s="29">
        <f t="shared" si="0"/>
        <v>41646</v>
      </c>
      <c r="J2" s="29">
        <f t="shared" si="0"/>
        <v>41647</v>
      </c>
      <c r="K2" s="29">
        <f t="shared" si="0"/>
        <v>41648</v>
      </c>
      <c r="L2" s="29">
        <f t="shared" si="0"/>
        <v>41649</v>
      </c>
      <c r="M2" s="29">
        <f t="shared" si="0"/>
        <v>41650</v>
      </c>
      <c r="N2" s="29">
        <f t="shared" si="0"/>
        <v>41651</v>
      </c>
      <c r="O2" s="29">
        <f t="shared" si="0"/>
        <v>41652</v>
      </c>
      <c r="P2" s="29">
        <f t="shared" si="0"/>
        <v>41653</v>
      </c>
      <c r="Q2" s="29">
        <f t="shared" si="0"/>
        <v>41654</v>
      </c>
      <c r="R2" s="29">
        <f t="shared" si="0"/>
        <v>41655</v>
      </c>
      <c r="S2" s="29">
        <f t="shared" si="0"/>
        <v>41656</v>
      </c>
      <c r="T2" s="29">
        <f t="shared" si="0"/>
        <v>41657</v>
      </c>
      <c r="U2" s="29">
        <f t="shared" si="0"/>
        <v>41658</v>
      </c>
      <c r="V2" s="29">
        <f t="shared" si="0"/>
        <v>41659</v>
      </c>
      <c r="W2" s="29">
        <f t="shared" si="0"/>
        <v>41660</v>
      </c>
      <c r="X2" s="29">
        <f t="shared" si="0"/>
        <v>41661</v>
      </c>
      <c r="Y2" s="29">
        <f t="shared" si="0"/>
        <v>41662</v>
      </c>
      <c r="Z2" s="29">
        <f t="shared" si="0"/>
        <v>41663</v>
      </c>
      <c r="AA2" s="29">
        <f t="shared" si="0"/>
        <v>41664</v>
      </c>
      <c r="AB2" s="29">
        <f t="shared" si="0"/>
        <v>41665</v>
      </c>
      <c r="AC2" s="29">
        <f t="shared" si="0"/>
        <v>41666</v>
      </c>
      <c r="AD2" s="29">
        <f t="shared" si="0"/>
        <v>41667</v>
      </c>
      <c r="AE2" s="29">
        <f t="shared" si="0"/>
        <v>41668</v>
      </c>
      <c r="AF2" s="29">
        <f t="shared" si="0"/>
        <v>41669</v>
      </c>
      <c r="AG2" s="53"/>
      <c r="AH2" s="53"/>
      <c r="AI2" s="53"/>
      <c r="AJ2" s="53"/>
      <c r="AK2" s="53"/>
      <c r="AL2" s="53"/>
      <c r="AM2" s="53"/>
      <c r="AN2" s="53"/>
      <c r="AO2" s="53"/>
      <c r="AP2" s="53"/>
      <c r="AQ2" s="53"/>
      <c r="AR2" s="53"/>
      <c r="AS2" s="53"/>
      <c r="AT2" s="53"/>
      <c r="AU2" s="53"/>
      <c r="AV2" s="53"/>
      <c r="AW2" s="53"/>
      <c r="AX2" s="53"/>
      <c r="AY2" s="53"/>
      <c r="AZ2" s="53"/>
      <c r="BA2" s="53"/>
      <c r="BB2" s="53"/>
      <c r="BC2" s="53"/>
      <c r="BD2" s="53"/>
      <c r="BE2" s="53"/>
      <c r="BF2" s="53"/>
      <c r="BG2" s="53"/>
      <c r="BH2" s="53"/>
      <c r="BI2" s="53"/>
      <c r="BJ2" s="53"/>
      <c r="BK2" s="53"/>
      <c r="BL2" s="53"/>
      <c r="BM2" s="53"/>
      <c r="BN2" s="53"/>
      <c r="BO2" s="53"/>
      <c r="BP2" s="53"/>
      <c r="BQ2" s="53"/>
      <c r="BR2" s="53"/>
      <c r="BS2" s="53"/>
      <c r="BT2" s="53"/>
      <c r="BU2" s="53"/>
      <c r="BV2" s="53"/>
      <c r="BW2" s="53"/>
      <c r="BX2" s="53"/>
      <c r="BY2" s="53"/>
      <c r="BZ2" s="53"/>
      <c r="CA2" s="53"/>
      <c r="CB2" s="53"/>
      <c r="CC2" s="53"/>
      <c r="CD2" s="53"/>
      <c r="CE2" s="53"/>
      <c r="CF2" s="53"/>
      <c r="CG2" s="53"/>
      <c r="CH2" s="53"/>
      <c r="CI2" s="53"/>
      <c r="CJ2" s="53"/>
      <c r="CK2" s="53"/>
      <c r="CL2" s="53"/>
      <c r="CM2" s="53"/>
      <c r="CN2" s="53"/>
      <c r="CO2" s="53"/>
      <c r="CP2" s="53"/>
      <c r="CQ2" s="53"/>
      <c r="CR2" s="53"/>
      <c r="CS2" s="53"/>
      <c r="CT2" s="53"/>
      <c r="CU2" s="53"/>
      <c r="CV2" s="53"/>
      <c r="CW2" s="53"/>
      <c r="CX2" s="53"/>
      <c r="CY2" s="53"/>
      <c r="CZ2" s="53"/>
      <c r="DA2" s="53"/>
      <c r="DB2" s="53"/>
      <c r="DC2" s="53"/>
      <c r="DD2" s="53"/>
      <c r="DE2" s="53"/>
      <c r="DF2" s="53"/>
      <c r="DG2" s="53"/>
      <c r="DH2" s="53"/>
      <c r="DI2" s="53"/>
      <c r="DJ2" s="53"/>
      <c r="DK2" s="53"/>
      <c r="DL2" s="53"/>
      <c r="DM2" s="53"/>
      <c r="DN2" s="53"/>
      <c r="DO2" s="53"/>
      <c r="DP2" s="53"/>
      <c r="DQ2" s="53"/>
      <c r="DR2" s="53"/>
      <c r="DS2" s="53"/>
      <c r="DT2" s="53"/>
      <c r="DU2" s="53"/>
      <c r="DV2" s="53"/>
      <c r="DW2" s="53"/>
      <c r="DX2" s="53"/>
      <c r="DY2" s="53"/>
      <c r="DZ2" s="53"/>
      <c r="EA2" s="53"/>
      <c r="EB2" s="53"/>
      <c r="EC2" s="53"/>
      <c r="ED2" s="53"/>
      <c r="EE2" s="53"/>
      <c r="EF2" s="53"/>
      <c r="EG2" s="53"/>
      <c r="EH2" s="53"/>
      <c r="EI2" s="53"/>
      <c r="EJ2" s="53"/>
      <c r="EK2" s="53"/>
      <c r="EL2" s="53"/>
      <c r="EM2" s="53"/>
      <c r="EN2" s="53"/>
      <c r="EO2" s="53"/>
      <c r="EP2" s="53"/>
      <c r="EQ2" s="53"/>
      <c r="ER2" s="53"/>
      <c r="ES2" s="53"/>
      <c r="ET2" s="53"/>
      <c r="EU2" s="53"/>
      <c r="EV2" s="53"/>
      <c r="EW2" s="53"/>
      <c r="EX2" s="53"/>
      <c r="EY2" s="53"/>
      <c r="EZ2" s="53"/>
      <c r="FA2" s="53"/>
      <c r="FB2" s="53"/>
      <c r="FC2" s="53"/>
      <c r="FD2" s="53"/>
      <c r="FE2" s="53"/>
      <c r="FF2" s="53"/>
      <c r="FG2" s="53"/>
      <c r="FH2" s="53"/>
      <c r="FI2" s="53"/>
      <c r="FJ2" s="53"/>
      <c r="FK2" s="53"/>
      <c r="FL2" s="53"/>
      <c r="FM2" s="53"/>
      <c r="FN2" s="53"/>
      <c r="FO2" s="53"/>
      <c r="FP2" s="53"/>
      <c r="FQ2" s="53"/>
      <c r="FR2" s="53"/>
      <c r="FS2" s="53"/>
      <c r="FT2" s="53"/>
      <c r="FU2" s="53"/>
      <c r="FV2" s="53"/>
      <c r="FW2" s="53"/>
      <c r="FX2" s="53"/>
      <c r="FY2" s="53"/>
      <c r="FZ2" s="53"/>
      <c r="GA2" s="53"/>
      <c r="GB2" s="53"/>
      <c r="GC2" s="53"/>
      <c r="GD2" s="53"/>
      <c r="GE2" s="53"/>
      <c r="GF2" s="53"/>
      <c r="GG2" s="53"/>
      <c r="GH2" s="53"/>
      <c r="GI2" s="53"/>
      <c r="GJ2" s="53"/>
      <c r="GK2" s="53"/>
      <c r="GL2" s="53"/>
      <c r="GM2" s="53"/>
      <c r="GN2" s="53"/>
      <c r="GO2" s="53"/>
      <c r="GP2" s="53"/>
      <c r="GQ2" s="53"/>
      <c r="GR2" s="53"/>
      <c r="GS2" s="53"/>
      <c r="GT2" s="53"/>
      <c r="GU2" s="53"/>
      <c r="GV2" s="53"/>
      <c r="GW2" s="53"/>
      <c r="GX2" s="53"/>
      <c r="GY2" s="53"/>
      <c r="GZ2" s="53"/>
      <c r="HA2" s="53"/>
      <c r="HB2" s="53"/>
      <c r="HC2" s="53"/>
      <c r="HD2" s="53"/>
      <c r="HE2" s="53"/>
      <c r="HF2" s="53"/>
      <c r="HG2" s="53"/>
      <c r="HH2" s="53"/>
      <c r="HI2" s="53"/>
      <c r="HJ2" s="53"/>
      <c r="HK2" s="53"/>
      <c r="HL2" s="53"/>
      <c r="HM2" s="53"/>
      <c r="HN2" s="53"/>
      <c r="HO2" s="53"/>
      <c r="HP2" s="53"/>
      <c r="HQ2" s="53"/>
      <c r="HR2" s="53"/>
      <c r="HS2" s="53"/>
      <c r="HT2" s="53"/>
      <c r="HU2" s="53"/>
      <c r="HV2" s="53"/>
      <c r="HW2" s="53"/>
      <c r="HX2" s="53"/>
      <c r="HY2" s="53"/>
      <c r="HZ2" s="53"/>
      <c r="IA2" s="53"/>
      <c r="IB2" s="53"/>
      <c r="IC2" s="53"/>
      <c r="ID2" s="53"/>
      <c r="IE2" s="53"/>
      <c r="IF2" s="53"/>
      <c r="IG2" s="53"/>
      <c r="IH2" s="53"/>
      <c r="II2" s="53"/>
      <c r="IJ2" s="53"/>
      <c r="IK2" s="53"/>
      <c r="IL2" s="53"/>
      <c r="IM2" s="53"/>
      <c r="IN2" s="53"/>
      <c r="IO2" s="53"/>
      <c r="IP2" s="53"/>
      <c r="IQ2" s="53"/>
      <c r="IR2" s="53"/>
      <c r="IS2" s="53"/>
      <c r="IT2" s="53"/>
      <c r="IU2" s="53"/>
      <c r="IV2" s="53"/>
    </row>
    <row r="3" spans="1:256" s="1" customFormat="1" ht="15" customHeight="1" x14ac:dyDescent="0.25">
      <c r="A3" s="121" t="str">
        <f>IF(Données!$L$5="","Service",Données!$L$5)</f>
        <v>7/11 ans</v>
      </c>
      <c r="B3" s="53"/>
      <c r="C3" s="53"/>
      <c r="D3" s="53"/>
      <c r="E3" s="53"/>
      <c r="F3" s="53"/>
      <c r="G3" s="53"/>
      <c r="H3" s="53"/>
      <c r="I3" s="53"/>
      <c r="J3" s="53"/>
      <c r="K3" s="53"/>
      <c r="L3" s="53"/>
      <c r="M3" s="53"/>
      <c r="N3" s="53"/>
      <c r="O3" s="53"/>
      <c r="P3" s="53"/>
      <c r="Q3" s="53"/>
      <c r="R3" s="53"/>
      <c r="S3" s="53"/>
      <c r="T3" s="53"/>
      <c r="U3" s="53"/>
      <c r="V3" s="53"/>
      <c r="W3" s="53"/>
      <c r="X3" s="53"/>
      <c r="Y3" s="53"/>
      <c r="Z3" s="53"/>
      <c r="AA3" s="53"/>
      <c r="AB3" s="53"/>
      <c r="AC3" s="53"/>
      <c r="AD3" s="53"/>
      <c r="AE3" s="53"/>
      <c r="AF3" s="53"/>
      <c r="AG3" s="53"/>
      <c r="AH3" s="53"/>
      <c r="AI3" s="53"/>
      <c r="AJ3" s="53"/>
      <c r="AK3" s="53"/>
      <c r="AL3" s="53"/>
      <c r="AM3" s="53"/>
      <c r="AN3" s="53"/>
      <c r="AO3" s="53"/>
      <c r="AP3" s="53"/>
      <c r="AQ3" s="53"/>
      <c r="AR3" s="53"/>
      <c r="AS3" s="53"/>
      <c r="AT3" s="53"/>
      <c r="AU3" s="53"/>
      <c r="AV3" s="53"/>
      <c r="AW3" s="53"/>
      <c r="AX3" s="53"/>
      <c r="AY3" s="53"/>
      <c r="AZ3" s="53"/>
      <c r="BA3" s="53"/>
      <c r="BB3" s="53"/>
      <c r="BC3" s="53"/>
      <c r="BD3" s="53"/>
      <c r="BE3" s="53"/>
      <c r="BF3" s="53"/>
      <c r="BG3" s="53"/>
      <c r="BH3" s="53"/>
      <c r="BI3" s="53"/>
      <c r="BJ3" s="53"/>
      <c r="BK3" s="53"/>
      <c r="BL3" s="53"/>
      <c r="BM3" s="53"/>
      <c r="BN3" s="53"/>
      <c r="BO3" s="53"/>
      <c r="BP3" s="53"/>
      <c r="BQ3" s="53"/>
      <c r="BR3" s="53"/>
      <c r="BS3" s="53"/>
      <c r="BT3" s="53"/>
      <c r="BU3" s="53"/>
      <c r="BV3" s="53"/>
      <c r="BW3" s="53"/>
      <c r="BX3" s="53"/>
      <c r="BY3" s="53"/>
      <c r="BZ3" s="53"/>
      <c r="CA3" s="53"/>
      <c r="CB3" s="53"/>
      <c r="CC3" s="53"/>
      <c r="CD3" s="53"/>
      <c r="CE3" s="53"/>
      <c r="CF3" s="53"/>
      <c r="CG3" s="53"/>
      <c r="CH3" s="53"/>
      <c r="CI3" s="53"/>
      <c r="CJ3" s="53"/>
      <c r="CK3" s="53"/>
      <c r="CL3" s="53"/>
      <c r="CM3" s="53"/>
      <c r="CN3" s="53"/>
      <c r="CO3" s="53"/>
      <c r="CP3" s="53"/>
      <c r="CQ3" s="53"/>
      <c r="CR3" s="53"/>
      <c r="CS3" s="53"/>
      <c r="CT3" s="53"/>
      <c r="CU3" s="53"/>
      <c r="CV3" s="53"/>
      <c r="CW3" s="53"/>
      <c r="CX3" s="53"/>
      <c r="CY3" s="53"/>
      <c r="CZ3" s="53"/>
      <c r="DA3" s="53"/>
      <c r="DB3" s="53"/>
      <c r="DC3" s="53"/>
      <c r="DD3" s="53"/>
      <c r="DE3" s="53"/>
      <c r="DF3" s="53"/>
      <c r="DG3" s="53"/>
      <c r="DH3" s="53"/>
      <c r="DI3" s="53"/>
      <c r="DJ3" s="53"/>
      <c r="DK3" s="53"/>
      <c r="DL3" s="53"/>
      <c r="DM3" s="53"/>
      <c r="DN3" s="53"/>
      <c r="DO3" s="53"/>
      <c r="DP3" s="53"/>
      <c r="DQ3" s="53"/>
      <c r="DR3" s="53"/>
      <c r="DS3" s="53"/>
      <c r="DT3" s="53"/>
      <c r="DU3" s="53"/>
      <c r="DV3" s="53"/>
      <c r="DW3" s="53"/>
      <c r="DX3" s="53"/>
      <c r="DY3" s="53"/>
      <c r="DZ3" s="53"/>
      <c r="EA3" s="53"/>
      <c r="EB3" s="53"/>
      <c r="EC3" s="53"/>
      <c r="ED3" s="53"/>
      <c r="EE3" s="53"/>
      <c r="EF3" s="53"/>
      <c r="EG3" s="53"/>
      <c r="EH3" s="53"/>
      <c r="EI3" s="53"/>
      <c r="EJ3" s="53"/>
      <c r="EK3" s="53"/>
      <c r="EL3" s="53"/>
      <c r="EM3" s="53"/>
      <c r="EN3" s="53"/>
      <c r="EO3" s="53"/>
      <c r="EP3" s="53"/>
      <c r="EQ3" s="53"/>
      <c r="ER3" s="53"/>
      <c r="ES3" s="53"/>
      <c r="ET3" s="53"/>
      <c r="EU3" s="53"/>
      <c r="EV3" s="53"/>
      <c r="EW3" s="53"/>
      <c r="EX3" s="53"/>
      <c r="EY3" s="53"/>
      <c r="EZ3" s="53"/>
      <c r="FA3" s="53"/>
      <c r="FB3" s="53"/>
      <c r="FC3" s="53"/>
      <c r="FD3" s="53"/>
      <c r="FE3" s="53"/>
      <c r="FF3" s="53"/>
      <c r="FG3" s="53"/>
      <c r="FH3" s="53"/>
      <c r="FI3" s="53"/>
      <c r="FJ3" s="53"/>
      <c r="FK3" s="53"/>
      <c r="FL3" s="53"/>
      <c r="FM3" s="53"/>
      <c r="FN3" s="53"/>
      <c r="FO3" s="53"/>
      <c r="FP3" s="53"/>
      <c r="FQ3" s="53"/>
      <c r="FR3" s="53"/>
      <c r="FS3" s="53"/>
      <c r="FT3" s="53"/>
      <c r="FU3" s="53"/>
      <c r="FV3" s="53"/>
      <c r="FW3" s="53"/>
      <c r="FX3" s="53"/>
      <c r="FY3" s="53"/>
      <c r="FZ3" s="53"/>
      <c r="GA3" s="53"/>
      <c r="GB3" s="53"/>
      <c r="GC3" s="53"/>
      <c r="GD3" s="53"/>
      <c r="GE3" s="53"/>
      <c r="GF3" s="53"/>
      <c r="GG3" s="53"/>
      <c r="GH3" s="53"/>
      <c r="GI3" s="53"/>
      <c r="GJ3" s="53"/>
      <c r="GK3" s="53"/>
      <c r="GL3" s="53"/>
      <c r="GM3" s="53"/>
      <c r="GN3" s="53"/>
      <c r="GO3" s="53"/>
      <c r="GP3" s="53"/>
      <c r="GQ3" s="53"/>
      <c r="GR3" s="53"/>
      <c r="GS3" s="53"/>
      <c r="GT3" s="53"/>
      <c r="GU3" s="53"/>
      <c r="GV3" s="53"/>
      <c r="GW3" s="53"/>
      <c r="GX3" s="53"/>
      <c r="GY3" s="53"/>
      <c r="GZ3" s="53"/>
      <c r="HA3" s="53"/>
      <c r="HB3" s="53"/>
      <c r="HC3" s="53"/>
      <c r="HD3" s="53"/>
      <c r="HE3" s="53"/>
      <c r="HF3" s="53"/>
      <c r="HG3" s="53"/>
      <c r="HH3" s="53"/>
      <c r="HI3" s="53"/>
      <c r="HJ3" s="53"/>
      <c r="HK3" s="53"/>
      <c r="HL3" s="53"/>
      <c r="HM3" s="53"/>
      <c r="HN3" s="53"/>
      <c r="HO3" s="53"/>
      <c r="HP3" s="53"/>
      <c r="HQ3" s="53"/>
      <c r="HR3" s="53"/>
      <c r="HS3" s="53"/>
      <c r="HT3" s="53"/>
      <c r="HU3" s="53"/>
      <c r="HV3" s="53"/>
      <c r="HW3" s="53"/>
      <c r="HX3" s="53"/>
      <c r="HY3" s="53"/>
      <c r="HZ3" s="53"/>
      <c r="IA3" s="53"/>
      <c r="IB3" s="53"/>
      <c r="IC3" s="53"/>
      <c r="ID3" s="53"/>
      <c r="IE3" s="53"/>
      <c r="IF3" s="53"/>
      <c r="IG3" s="53"/>
      <c r="IH3" s="53"/>
      <c r="II3" s="53"/>
      <c r="IJ3" s="53"/>
      <c r="IK3" s="53"/>
      <c r="IL3" s="53"/>
      <c r="IM3" s="53"/>
      <c r="IN3" s="53"/>
      <c r="IO3" s="53"/>
      <c r="IP3" s="53"/>
      <c r="IQ3" s="53"/>
      <c r="IR3" s="53"/>
      <c r="IS3" s="53"/>
      <c r="IT3" s="53"/>
      <c r="IU3" s="53"/>
      <c r="IV3" s="53"/>
    </row>
    <row r="4" spans="1:256" s="1" customFormat="1" x14ac:dyDescent="0.25">
      <c r="A4" s="2"/>
      <c r="B4" s="53"/>
      <c r="C4" s="53"/>
      <c r="D4" s="53"/>
      <c r="E4" s="53"/>
      <c r="F4" s="53"/>
      <c r="G4" s="53"/>
      <c r="H4" s="53"/>
      <c r="I4" s="53"/>
      <c r="J4" s="53"/>
      <c r="K4" s="53"/>
      <c r="L4" s="53"/>
      <c r="M4" s="53"/>
      <c r="N4" s="53"/>
      <c r="O4" s="53"/>
      <c r="P4" s="53"/>
      <c r="Q4" s="53"/>
      <c r="R4" s="53"/>
      <c r="S4" s="53"/>
      <c r="T4" s="53"/>
      <c r="U4" s="53"/>
      <c r="V4" s="53"/>
      <c r="W4" s="53"/>
      <c r="X4" s="53"/>
      <c r="Y4" s="53"/>
      <c r="Z4" s="53"/>
      <c r="AA4" s="53"/>
      <c r="AB4" s="53"/>
      <c r="AC4" s="53"/>
      <c r="AD4" s="53"/>
      <c r="AE4" s="53"/>
      <c r="AF4" s="53"/>
      <c r="AG4" s="53"/>
      <c r="AH4" s="53"/>
      <c r="AI4" s="53"/>
      <c r="AJ4" s="53"/>
      <c r="AK4" s="53"/>
      <c r="AL4" s="53"/>
      <c r="AM4" s="53"/>
      <c r="AN4" s="53"/>
      <c r="AO4" s="53"/>
      <c r="AP4" s="53"/>
      <c r="AQ4" s="53"/>
      <c r="AR4" s="53"/>
      <c r="AS4" s="53"/>
      <c r="AT4" s="53"/>
      <c r="AU4" s="53"/>
      <c r="AV4" s="53"/>
      <c r="AW4" s="53"/>
      <c r="AX4" s="53"/>
      <c r="AY4" s="53"/>
      <c r="AZ4" s="53"/>
      <c r="BA4" s="53"/>
      <c r="BB4" s="53"/>
      <c r="BC4" s="53"/>
      <c r="BD4" s="53"/>
      <c r="BE4" s="53"/>
      <c r="BF4" s="53"/>
      <c r="BG4" s="53"/>
      <c r="BH4" s="53"/>
      <c r="BI4" s="53"/>
      <c r="BJ4" s="53"/>
      <c r="BK4" s="53"/>
      <c r="BL4" s="53"/>
      <c r="BM4" s="53"/>
      <c r="BN4" s="53"/>
      <c r="BO4" s="53"/>
      <c r="BP4" s="53"/>
      <c r="BQ4" s="53"/>
      <c r="BR4" s="53"/>
      <c r="BS4" s="53"/>
      <c r="BT4" s="53"/>
      <c r="BU4" s="53"/>
      <c r="BV4" s="53"/>
      <c r="BW4" s="53"/>
      <c r="BX4" s="53"/>
      <c r="BY4" s="53"/>
      <c r="BZ4" s="53"/>
      <c r="CA4" s="53"/>
      <c r="CB4" s="53"/>
      <c r="CC4" s="53"/>
      <c r="CD4" s="53"/>
      <c r="CE4" s="53"/>
      <c r="CF4" s="53"/>
      <c r="CG4" s="53"/>
      <c r="CH4" s="53"/>
      <c r="CI4" s="53"/>
      <c r="CJ4" s="53"/>
      <c r="CK4" s="53"/>
      <c r="CL4" s="53"/>
      <c r="CM4" s="53"/>
      <c r="CN4" s="53"/>
      <c r="CO4" s="53"/>
      <c r="CP4" s="53"/>
      <c r="CQ4" s="53"/>
      <c r="CR4" s="53"/>
      <c r="CS4" s="53"/>
      <c r="CT4" s="53"/>
      <c r="CU4" s="53"/>
      <c r="CV4" s="53"/>
      <c r="CW4" s="53"/>
      <c r="CX4" s="53"/>
      <c r="CY4" s="53"/>
      <c r="CZ4" s="53"/>
      <c r="DA4" s="53"/>
      <c r="DB4" s="53"/>
      <c r="DC4" s="53"/>
      <c r="DD4" s="53"/>
      <c r="DE4" s="53"/>
      <c r="DF4" s="53"/>
      <c r="DG4" s="53"/>
      <c r="DH4" s="53"/>
      <c r="DI4" s="53"/>
      <c r="DJ4" s="53"/>
      <c r="DK4" s="53"/>
      <c r="DL4" s="53"/>
      <c r="DM4" s="53"/>
      <c r="DN4" s="53"/>
      <c r="DO4" s="53"/>
      <c r="DP4" s="53"/>
      <c r="DQ4" s="53"/>
      <c r="DR4" s="53"/>
      <c r="DS4" s="53"/>
      <c r="DT4" s="53"/>
      <c r="DU4" s="53"/>
      <c r="DV4" s="53"/>
      <c r="DW4" s="53"/>
      <c r="DX4" s="53"/>
      <c r="DY4" s="53"/>
      <c r="DZ4" s="53"/>
      <c r="EA4" s="53"/>
      <c r="EB4" s="53"/>
      <c r="EC4" s="53"/>
      <c r="ED4" s="53"/>
      <c r="EE4" s="53"/>
      <c r="EF4" s="53"/>
      <c r="EG4" s="53"/>
      <c r="EH4" s="53"/>
      <c r="EI4" s="53"/>
      <c r="EJ4" s="53"/>
      <c r="EK4" s="53"/>
      <c r="EL4" s="53"/>
      <c r="EM4" s="53"/>
      <c r="EN4" s="53"/>
      <c r="EO4" s="53"/>
      <c r="EP4" s="53"/>
      <c r="EQ4" s="53"/>
      <c r="ER4" s="53"/>
      <c r="ES4" s="53"/>
      <c r="ET4" s="53"/>
      <c r="EU4" s="53"/>
      <c r="EV4" s="53"/>
      <c r="EW4" s="53"/>
      <c r="EX4" s="53"/>
      <c r="EY4" s="53"/>
      <c r="EZ4" s="53"/>
      <c r="FA4" s="53"/>
      <c r="FB4" s="53"/>
      <c r="FC4" s="53"/>
      <c r="FD4" s="53"/>
      <c r="FE4" s="53"/>
      <c r="FF4" s="53"/>
      <c r="FG4" s="53"/>
      <c r="FH4" s="53"/>
      <c r="FI4" s="53"/>
      <c r="FJ4" s="53"/>
      <c r="FK4" s="53"/>
      <c r="FL4" s="53"/>
      <c r="FM4" s="53"/>
      <c r="FN4" s="53"/>
      <c r="FO4" s="53"/>
      <c r="FP4" s="53"/>
      <c r="FQ4" s="53"/>
      <c r="FR4" s="53"/>
      <c r="FS4" s="53"/>
      <c r="FT4" s="53"/>
      <c r="FU4" s="53"/>
      <c r="FV4" s="53"/>
      <c r="FW4" s="53"/>
      <c r="FX4" s="53"/>
      <c r="FY4" s="53"/>
      <c r="FZ4" s="53"/>
      <c r="GA4" s="53"/>
      <c r="GB4" s="53"/>
      <c r="GC4" s="53"/>
      <c r="GD4" s="53"/>
      <c r="GE4" s="53"/>
      <c r="GF4" s="53"/>
      <c r="GG4" s="53"/>
      <c r="GH4" s="53"/>
      <c r="GI4" s="53"/>
      <c r="GJ4" s="53"/>
      <c r="GK4" s="53"/>
      <c r="GL4" s="53"/>
      <c r="GM4" s="53"/>
      <c r="GN4" s="53"/>
      <c r="GO4" s="53"/>
      <c r="GP4" s="53"/>
      <c r="GQ4" s="53"/>
      <c r="GR4" s="53"/>
      <c r="GS4" s="53"/>
      <c r="GT4" s="53"/>
      <c r="GU4" s="53"/>
      <c r="GV4" s="53"/>
      <c r="GW4" s="53"/>
      <c r="GX4" s="53"/>
      <c r="GY4" s="53"/>
      <c r="GZ4" s="53"/>
      <c r="HA4" s="53"/>
      <c r="HB4" s="53"/>
      <c r="HC4" s="53"/>
      <c r="HD4" s="53"/>
      <c r="HE4" s="53"/>
      <c r="HF4" s="53"/>
      <c r="HG4" s="53"/>
      <c r="HH4" s="53"/>
      <c r="HI4" s="53"/>
      <c r="HJ4" s="53"/>
      <c r="HK4" s="53"/>
      <c r="HL4" s="53"/>
      <c r="HM4" s="53"/>
      <c r="HN4" s="53"/>
      <c r="HO4" s="53"/>
      <c r="HP4" s="53"/>
      <c r="HQ4" s="53"/>
      <c r="HR4" s="53"/>
      <c r="HS4" s="53"/>
      <c r="HT4" s="53"/>
      <c r="HU4" s="53"/>
      <c r="HV4" s="53"/>
      <c r="HW4" s="53"/>
      <c r="HX4" s="53"/>
      <c r="HY4" s="53"/>
      <c r="HZ4" s="53"/>
      <c r="IA4" s="53"/>
      <c r="IB4" s="53"/>
      <c r="IC4" s="53"/>
      <c r="ID4" s="53"/>
      <c r="IE4" s="53"/>
      <c r="IF4" s="53"/>
      <c r="IG4" s="53"/>
      <c r="IH4" s="53"/>
      <c r="II4" s="53"/>
      <c r="IJ4" s="53"/>
      <c r="IK4" s="53"/>
      <c r="IL4" s="53"/>
      <c r="IM4" s="53"/>
      <c r="IN4" s="53"/>
      <c r="IO4" s="53"/>
      <c r="IP4" s="53"/>
      <c r="IQ4" s="53"/>
      <c r="IR4" s="53"/>
      <c r="IS4" s="53"/>
      <c r="IT4" s="53"/>
      <c r="IU4" s="53"/>
      <c r="IV4" s="53"/>
    </row>
    <row r="5" spans="1:256" s="1" customFormat="1" ht="15.75" customHeight="1" thickBot="1" x14ac:dyDescent="0.3">
      <c r="AD5" s="53"/>
      <c r="AE5" s="53"/>
      <c r="AF5" s="53"/>
      <c r="AG5" s="53"/>
      <c r="AH5" s="53"/>
      <c r="AI5" s="53"/>
      <c r="AJ5" s="53"/>
      <c r="AK5" s="53"/>
      <c r="AL5" s="53"/>
      <c r="AM5" s="53"/>
      <c r="AN5" s="53"/>
      <c r="AO5" s="53"/>
      <c r="AP5" s="53"/>
      <c r="AQ5" s="53"/>
      <c r="AR5" s="53"/>
      <c r="AS5" s="53"/>
      <c r="AT5" s="53"/>
      <c r="AU5" s="53"/>
      <c r="AV5" s="53"/>
      <c r="AW5" s="53"/>
      <c r="AX5" s="53"/>
      <c r="AY5" s="53"/>
      <c r="AZ5" s="53"/>
      <c r="BA5" s="53"/>
      <c r="BB5" s="53"/>
      <c r="BC5" s="53"/>
      <c r="BD5" s="53"/>
      <c r="BE5" s="53"/>
      <c r="BF5" s="53"/>
      <c r="BG5" s="53"/>
      <c r="BH5" s="53"/>
      <c r="BI5" s="53"/>
      <c r="BJ5" s="53"/>
      <c r="BK5" s="53"/>
      <c r="BL5" s="53"/>
      <c r="BM5" s="53"/>
      <c r="BN5" s="53"/>
      <c r="BO5" s="53"/>
      <c r="BP5" s="53"/>
      <c r="BQ5" s="53"/>
      <c r="BR5" s="53"/>
      <c r="BS5" s="53"/>
      <c r="BT5" s="53"/>
      <c r="BU5" s="53"/>
      <c r="BV5" s="53"/>
      <c r="BW5" s="53"/>
      <c r="BX5" s="53"/>
      <c r="BY5" s="53"/>
      <c r="BZ5" s="53"/>
      <c r="CA5" s="53"/>
      <c r="CB5" s="53"/>
      <c r="CC5" s="53"/>
      <c r="CD5" s="53"/>
      <c r="CE5" s="53"/>
      <c r="CF5" s="53"/>
      <c r="CG5" s="53"/>
      <c r="CH5" s="53"/>
      <c r="CI5" s="53"/>
      <c r="CJ5" s="53"/>
      <c r="CK5" s="53"/>
      <c r="CL5" s="53"/>
      <c r="CM5" s="53"/>
      <c r="CN5" s="53"/>
      <c r="CO5" s="53"/>
      <c r="CP5" s="53"/>
      <c r="CQ5" s="53"/>
      <c r="CR5" s="53"/>
      <c r="CS5" s="53"/>
      <c r="CT5" s="53"/>
      <c r="CU5" s="53"/>
      <c r="CV5" s="53"/>
      <c r="CW5" s="53"/>
      <c r="CX5" s="53"/>
      <c r="CY5" s="53"/>
      <c r="CZ5" s="53"/>
      <c r="DA5" s="53"/>
      <c r="DB5" s="53"/>
      <c r="DC5" s="53"/>
      <c r="DD5" s="53"/>
      <c r="DE5" s="53"/>
      <c r="DF5" s="53"/>
      <c r="DG5" s="53"/>
      <c r="DH5" s="53"/>
      <c r="DI5" s="53"/>
      <c r="DJ5" s="53"/>
      <c r="DK5" s="53"/>
      <c r="DL5" s="53"/>
      <c r="DM5" s="53"/>
      <c r="DN5" s="53"/>
      <c r="DO5" s="53"/>
      <c r="DP5" s="53"/>
      <c r="DQ5" s="53"/>
      <c r="DR5" s="53"/>
      <c r="DS5" s="53"/>
      <c r="DT5" s="53"/>
      <c r="DU5" s="53"/>
      <c r="DV5" s="53"/>
      <c r="DW5" s="53"/>
      <c r="DX5" s="53"/>
      <c r="DY5" s="53"/>
      <c r="DZ5" s="53"/>
      <c r="EA5" s="53"/>
      <c r="EB5" s="53"/>
      <c r="EC5" s="53"/>
      <c r="ED5" s="53"/>
      <c r="EE5" s="53"/>
      <c r="EF5" s="53"/>
      <c r="EG5" s="53"/>
      <c r="EH5" s="53"/>
      <c r="EI5" s="53"/>
      <c r="EJ5" s="53"/>
      <c r="EK5" s="53"/>
      <c r="EL5" s="53"/>
      <c r="EM5" s="53"/>
      <c r="EN5" s="53"/>
      <c r="EO5" s="53"/>
      <c r="EP5" s="53"/>
      <c r="EQ5" s="53"/>
      <c r="ER5" s="53"/>
      <c r="ES5" s="53"/>
      <c r="ET5" s="53"/>
      <c r="EU5" s="53"/>
      <c r="EV5" s="53"/>
      <c r="EW5" s="53"/>
      <c r="EX5" s="53"/>
      <c r="EY5" s="53"/>
      <c r="EZ5" s="53"/>
      <c r="FA5" s="53"/>
      <c r="FB5" s="53"/>
      <c r="FC5" s="53"/>
      <c r="FD5" s="53"/>
      <c r="FE5" s="53"/>
      <c r="FF5" s="53"/>
      <c r="FG5" s="53"/>
      <c r="FH5" s="53"/>
      <c r="FI5" s="53"/>
      <c r="FJ5" s="53"/>
      <c r="FK5" s="53"/>
      <c r="FL5" s="53"/>
      <c r="FM5" s="53"/>
      <c r="FN5" s="53"/>
      <c r="FO5" s="53"/>
      <c r="FP5" s="53"/>
      <c r="FQ5" s="53"/>
      <c r="FR5" s="53"/>
      <c r="FS5" s="53"/>
      <c r="FT5" s="53"/>
      <c r="FU5" s="53"/>
      <c r="FV5" s="53"/>
      <c r="FW5" s="53"/>
      <c r="FX5" s="53"/>
      <c r="FY5" s="53"/>
      <c r="FZ5" s="53"/>
      <c r="GA5" s="53"/>
      <c r="GB5" s="53"/>
      <c r="GC5" s="53"/>
      <c r="GD5" s="53"/>
      <c r="GE5" s="53"/>
      <c r="GF5" s="53"/>
      <c r="GG5" s="53"/>
      <c r="GH5" s="53"/>
      <c r="GI5" s="53"/>
      <c r="GJ5" s="53"/>
      <c r="GK5" s="53"/>
      <c r="GL5" s="53"/>
      <c r="GM5" s="53"/>
      <c r="GN5" s="53"/>
      <c r="GO5" s="53"/>
      <c r="GP5" s="53"/>
      <c r="GQ5" s="53"/>
      <c r="GR5" s="53"/>
      <c r="GS5" s="53"/>
      <c r="GT5" s="53"/>
      <c r="GU5" s="53"/>
      <c r="GV5" s="53"/>
      <c r="GW5" s="53"/>
      <c r="GX5" s="53"/>
      <c r="GY5" s="53"/>
      <c r="GZ5" s="53"/>
      <c r="HA5" s="53"/>
      <c r="HB5" s="53"/>
      <c r="HC5" s="53"/>
      <c r="HD5" s="53"/>
      <c r="HE5" s="53"/>
      <c r="HF5" s="53"/>
      <c r="HG5" s="53"/>
      <c r="HH5" s="53"/>
      <c r="HI5" s="53"/>
      <c r="HJ5" s="53"/>
      <c r="HK5" s="53"/>
      <c r="HL5" s="53"/>
      <c r="HM5" s="53"/>
      <c r="HN5" s="53"/>
      <c r="HO5" s="53"/>
      <c r="HP5" s="53"/>
      <c r="HQ5" s="53"/>
      <c r="HR5" s="53"/>
      <c r="HS5" s="53"/>
      <c r="HT5" s="53"/>
      <c r="HU5" s="53"/>
      <c r="HV5" s="53"/>
      <c r="HW5" s="53"/>
      <c r="HX5" s="53"/>
      <c r="HY5" s="53"/>
      <c r="HZ5" s="53"/>
      <c r="IA5" s="53"/>
      <c r="IB5" s="53"/>
      <c r="IC5" s="53"/>
      <c r="ID5" s="53"/>
      <c r="IE5" s="53"/>
      <c r="IF5" s="53"/>
      <c r="IG5" s="53"/>
      <c r="IH5" s="53"/>
      <c r="II5" s="53"/>
      <c r="IJ5" s="53"/>
      <c r="IK5" s="53"/>
      <c r="IL5" s="53"/>
      <c r="IM5" s="53"/>
      <c r="IN5" s="53"/>
      <c r="IO5" s="53"/>
      <c r="IP5" s="53"/>
      <c r="IQ5" s="53"/>
      <c r="IR5" s="53"/>
      <c r="IS5" s="53"/>
      <c r="IT5" s="53"/>
      <c r="IU5" s="53"/>
      <c r="IV5" s="53"/>
    </row>
    <row r="6" spans="1:256" s="1" customFormat="1" ht="15.75" customHeight="1" thickBot="1" x14ac:dyDescent="0.3">
      <c r="A6" s="122" t="s">
        <v>0</v>
      </c>
      <c r="B6" s="342" t="str">
        <f t="shared" ref="B6:AF6" si="1">PROPER(TEXT(DATE(An,Janvier,B$7),"jjjjjj"))</f>
        <v>Lundi</v>
      </c>
      <c r="C6" s="341" t="str">
        <f>PROPER(TEXT(DATE(An,Janvier,C$7),"jjjjjj"))</f>
        <v>Mardi</v>
      </c>
      <c r="D6" s="341" t="str">
        <f>PROPER(TEXT(DATE(An,Janvier,D$7),"jjjjjj"))</f>
        <v>Mercredi</v>
      </c>
      <c r="E6" s="341" t="str">
        <f t="shared" si="1"/>
        <v>Jeudi</v>
      </c>
      <c r="F6" s="341" t="str">
        <f t="shared" si="1"/>
        <v>Vendredi</v>
      </c>
      <c r="G6" s="342" t="str">
        <f t="shared" si="1"/>
        <v>Samedi</v>
      </c>
      <c r="H6" s="342" t="str">
        <f t="shared" si="1"/>
        <v>Dimanche</v>
      </c>
      <c r="I6" s="341" t="str">
        <f t="shared" si="1"/>
        <v>Lundi</v>
      </c>
      <c r="J6" s="341" t="str">
        <f t="shared" si="1"/>
        <v>Mardi</v>
      </c>
      <c r="K6" s="341" t="str">
        <f t="shared" si="1"/>
        <v>Mercredi</v>
      </c>
      <c r="L6" s="341" t="str">
        <f t="shared" si="1"/>
        <v>Jeudi</v>
      </c>
      <c r="M6" s="341" t="str">
        <f t="shared" si="1"/>
        <v>Vendredi</v>
      </c>
      <c r="N6" s="342" t="str">
        <f t="shared" si="1"/>
        <v>Samedi</v>
      </c>
      <c r="O6" s="342" t="str">
        <f t="shared" si="1"/>
        <v>Dimanche</v>
      </c>
      <c r="P6" s="341" t="str">
        <f t="shared" si="1"/>
        <v>Lundi</v>
      </c>
      <c r="Q6" s="341" t="str">
        <f t="shared" si="1"/>
        <v>Mardi</v>
      </c>
      <c r="R6" s="341" t="str">
        <f t="shared" si="1"/>
        <v>Mercredi</v>
      </c>
      <c r="S6" s="341" t="str">
        <f t="shared" si="1"/>
        <v>Jeudi</v>
      </c>
      <c r="T6" s="341" t="str">
        <f t="shared" si="1"/>
        <v>Vendredi</v>
      </c>
      <c r="U6" s="342" t="str">
        <f t="shared" si="1"/>
        <v>Samedi</v>
      </c>
      <c r="V6" s="342" t="str">
        <f t="shared" si="1"/>
        <v>Dimanche</v>
      </c>
      <c r="W6" s="341" t="str">
        <f t="shared" si="1"/>
        <v>Lundi</v>
      </c>
      <c r="X6" s="341" t="str">
        <f t="shared" si="1"/>
        <v>Mardi</v>
      </c>
      <c r="Y6" s="341" t="str">
        <f t="shared" si="1"/>
        <v>Mercredi</v>
      </c>
      <c r="Z6" s="341" t="str">
        <f t="shared" si="1"/>
        <v>Jeudi</v>
      </c>
      <c r="AA6" s="341" t="str">
        <f t="shared" si="1"/>
        <v>Vendredi</v>
      </c>
      <c r="AB6" s="342" t="str">
        <f t="shared" si="1"/>
        <v>Samedi</v>
      </c>
      <c r="AC6" s="342" t="str">
        <f t="shared" si="1"/>
        <v>Dimanche</v>
      </c>
      <c r="AD6" s="341" t="str">
        <f t="shared" si="1"/>
        <v>Lundi</v>
      </c>
      <c r="AE6" s="341" t="str">
        <f t="shared" si="1"/>
        <v>Mardi</v>
      </c>
      <c r="AF6" s="343" t="str">
        <f t="shared" si="1"/>
        <v>Mercredi</v>
      </c>
      <c r="AG6"/>
      <c r="AH6"/>
      <c r="AI6"/>
      <c r="AJ6"/>
      <c r="AK6"/>
      <c r="AL6"/>
      <c r="AM6"/>
      <c r="AN6"/>
      <c r="AO6"/>
      <c r="AP6"/>
      <c r="AQ6"/>
      <c r="AR6"/>
      <c r="AS6"/>
      <c r="AT6"/>
      <c r="AU6"/>
      <c r="AV6"/>
      <c r="AW6"/>
      <c r="AX6"/>
      <c r="AY6"/>
      <c r="AZ6"/>
      <c r="BA6"/>
      <c r="BB6"/>
      <c r="BC6"/>
      <c r="BD6"/>
      <c r="BE6"/>
      <c r="BF6"/>
      <c r="BG6"/>
      <c r="BH6"/>
      <c r="BI6"/>
      <c r="BJ6"/>
      <c r="BK6"/>
      <c r="BL6"/>
      <c r="BM6"/>
      <c r="BN6" s="53"/>
      <c r="BO6" s="53"/>
      <c r="BP6" s="53"/>
      <c r="BQ6" s="53"/>
      <c r="BR6" s="53"/>
      <c r="BS6" s="53"/>
      <c r="BT6" s="53"/>
      <c r="BU6" s="53"/>
      <c r="BV6" s="53"/>
      <c r="BW6" s="53"/>
      <c r="BX6" s="53"/>
      <c r="BY6" s="53"/>
      <c r="BZ6" s="53"/>
      <c r="CA6" s="53"/>
      <c r="CB6" s="53"/>
      <c r="CC6" s="53"/>
      <c r="CD6" s="53"/>
      <c r="CE6" s="53"/>
      <c r="CF6" s="53"/>
      <c r="CG6" s="53"/>
      <c r="CH6" s="53"/>
      <c r="CI6" s="53"/>
      <c r="CJ6" s="53"/>
      <c r="CK6" s="53"/>
      <c r="CL6" s="53"/>
      <c r="CM6" s="53"/>
      <c r="CN6" s="53"/>
      <c r="CO6" s="53"/>
      <c r="CP6" s="53"/>
      <c r="CQ6" s="53"/>
      <c r="CR6" s="53"/>
      <c r="CS6" s="53"/>
      <c r="CT6" s="53"/>
      <c r="CU6" s="53"/>
      <c r="CV6" s="53"/>
      <c r="CW6" s="53"/>
      <c r="CX6" s="53"/>
      <c r="CY6" s="53"/>
      <c r="CZ6" s="53"/>
      <c r="DA6" s="53"/>
      <c r="DB6" s="53"/>
      <c r="DC6" s="53"/>
      <c r="DD6" s="53"/>
      <c r="DE6" s="53"/>
      <c r="DF6" s="53"/>
      <c r="DG6" s="53"/>
      <c r="DH6" s="53"/>
      <c r="DI6" s="53"/>
      <c r="DJ6" s="53"/>
      <c r="DK6" s="53"/>
      <c r="DL6" s="53"/>
      <c r="DM6" s="53"/>
      <c r="DN6" s="53"/>
      <c r="DO6" s="53"/>
      <c r="DP6" s="53"/>
      <c r="DQ6" s="53"/>
      <c r="DR6" s="53"/>
      <c r="DS6" s="53"/>
      <c r="DT6" s="53"/>
      <c r="DU6" s="53"/>
      <c r="DV6" s="53"/>
      <c r="DW6" s="53"/>
      <c r="DX6" s="53"/>
      <c r="DY6" s="53"/>
      <c r="DZ6" s="53"/>
      <c r="EA6" s="53"/>
      <c r="EB6" s="53"/>
      <c r="EC6" s="53"/>
      <c r="ED6" s="53"/>
      <c r="EE6" s="53"/>
      <c r="EF6" s="53"/>
      <c r="EG6" s="53"/>
      <c r="EH6" s="53"/>
      <c r="EI6" s="53"/>
      <c r="EJ6" s="53"/>
      <c r="EK6" s="53"/>
      <c r="EL6" s="53"/>
      <c r="EM6" s="53"/>
      <c r="EN6" s="53"/>
      <c r="EO6" s="53"/>
      <c r="EP6" s="53"/>
      <c r="EQ6" s="53"/>
      <c r="ER6" s="53"/>
      <c r="ES6" s="53"/>
      <c r="ET6" s="53"/>
      <c r="EU6" s="53"/>
      <c r="EV6" s="53"/>
      <c r="EW6" s="53"/>
      <c r="EX6" s="53"/>
      <c r="EY6" s="53"/>
      <c r="EZ6" s="53"/>
      <c r="FA6" s="53"/>
      <c r="FB6" s="53"/>
      <c r="FC6" s="53"/>
      <c r="FD6" s="53"/>
      <c r="FE6" s="53"/>
      <c r="FF6" s="53"/>
      <c r="FG6" s="53"/>
      <c r="FH6" s="53"/>
      <c r="FI6" s="53"/>
      <c r="FJ6" s="53"/>
      <c r="FK6" s="53"/>
      <c r="FL6" s="53"/>
      <c r="FM6" s="53"/>
      <c r="FN6" s="53"/>
      <c r="FO6" s="53"/>
      <c r="FP6" s="53"/>
      <c r="FQ6" s="53"/>
      <c r="FR6" s="53"/>
      <c r="FS6" s="53"/>
      <c r="FT6" s="53"/>
      <c r="FU6" s="53"/>
      <c r="FV6" s="53"/>
      <c r="FW6" s="53"/>
      <c r="FX6" s="53"/>
      <c r="FY6" s="53"/>
      <c r="FZ6" s="53"/>
      <c r="GA6" s="53"/>
      <c r="GB6" s="53"/>
      <c r="GC6" s="53"/>
      <c r="GD6" s="53"/>
      <c r="GE6" s="53"/>
      <c r="GF6" s="53"/>
      <c r="GG6" s="53"/>
      <c r="GH6" s="53"/>
      <c r="GI6" s="53"/>
      <c r="GJ6" s="53"/>
      <c r="GK6" s="53"/>
      <c r="GL6" s="53"/>
      <c r="GM6" s="53"/>
      <c r="GN6" s="53"/>
      <c r="GO6" s="53"/>
      <c r="GP6" s="53"/>
      <c r="GQ6" s="53"/>
      <c r="GR6" s="53"/>
      <c r="GS6" s="53"/>
      <c r="GT6" s="53"/>
      <c r="GU6" s="53"/>
      <c r="GV6" s="53"/>
      <c r="GW6" s="53"/>
      <c r="GX6" s="53"/>
      <c r="GY6" s="53"/>
      <c r="GZ6" s="53"/>
      <c r="HA6" s="53"/>
      <c r="HB6" s="53"/>
      <c r="HC6" s="53"/>
      <c r="HD6" s="53"/>
      <c r="HE6" s="53"/>
      <c r="HF6" s="53"/>
      <c r="HG6" s="53"/>
      <c r="HH6" s="53"/>
      <c r="HI6" s="53"/>
      <c r="HJ6" s="53"/>
      <c r="HK6" s="53"/>
      <c r="HL6" s="53"/>
      <c r="HM6" s="53"/>
      <c r="HN6" s="53"/>
      <c r="HO6" s="53"/>
      <c r="HP6" s="53"/>
      <c r="HQ6" s="53"/>
      <c r="HR6" s="53"/>
      <c r="HS6" s="53"/>
      <c r="HT6" s="53"/>
      <c r="HU6" s="53"/>
      <c r="HV6" s="53"/>
      <c r="HW6" s="53"/>
      <c r="HX6" s="53"/>
      <c r="HY6" s="53"/>
      <c r="HZ6" s="53"/>
      <c r="IA6" s="53"/>
      <c r="IB6" s="53"/>
      <c r="IC6" s="53"/>
      <c r="ID6" s="53"/>
      <c r="IE6" s="53"/>
      <c r="IF6" s="53"/>
      <c r="IG6" s="53"/>
      <c r="IH6" s="53"/>
      <c r="II6" s="53"/>
      <c r="IJ6" s="53"/>
      <c r="IK6" s="53"/>
      <c r="IL6" s="53"/>
      <c r="IM6" s="53"/>
      <c r="IN6" s="53"/>
      <c r="IO6" s="53"/>
      <c r="IP6" s="53"/>
      <c r="IQ6" s="53"/>
      <c r="IR6" s="53"/>
      <c r="IS6" s="53"/>
      <c r="IT6" s="53"/>
      <c r="IU6" s="53"/>
      <c r="IV6" s="53"/>
    </row>
    <row r="7" spans="1:256" s="1" customFormat="1" ht="15.75" customHeight="1" thickBot="1" x14ac:dyDescent="0.3">
      <c r="A7" s="8"/>
      <c r="B7" s="342">
        <v>1</v>
      </c>
      <c r="C7" s="341">
        <f>B7+1</f>
        <v>2</v>
      </c>
      <c r="D7" s="341">
        <f t="shared" ref="D7:AA7" si="2">C7+1</f>
        <v>3</v>
      </c>
      <c r="E7" s="341">
        <f t="shared" si="2"/>
        <v>4</v>
      </c>
      <c r="F7" s="341">
        <f t="shared" si="2"/>
        <v>5</v>
      </c>
      <c r="G7" s="342">
        <f t="shared" si="2"/>
        <v>6</v>
      </c>
      <c r="H7" s="342">
        <f t="shared" si="2"/>
        <v>7</v>
      </c>
      <c r="I7" s="341">
        <f t="shared" si="2"/>
        <v>8</v>
      </c>
      <c r="J7" s="341">
        <f t="shared" si="2"/>
        <v>9</v>
      </c>
      <c r="K7" s="341">
        <f t="shared" si="2"/>
        <v>10</v>
      </c>
      <c r="L7" s="341">
        <f t="shared" si="2"/>
        <v>11</v>
      </c>
      <c r="M7" s="341">
        <f t="shared" si="2"/>
        <v>12</v>
      </c>
      <c r="N7" s="342">
        <f t="shared" si="2"/>
        <v>13</v>
      </c>
      <c r="O7" s="342">
        <f t="shared" si="2"/>
        <v>14</v>
      </c>
      <c r="P7" s="341">
        <f t="shared" si="2"/>
        <v>15</v>
      </c>
      <c r="Q7" s="341">
        <f t="shared" si="2"/>
        <v>16</v>
      </c>
      <c r="R7" s="341">
        <f t="shared" si="2"/>
        <v>17</v>
      </c>
      <c r="S7" s="341">
        <f t="shared" si="2"/>
        <v>18</v>
      </c>
      <c r="T7" s="341">
        <f t="shared" si="2"/>
        <v>19</v>
      </c>
      <c r="U7" s="342">
        <f t="shared" si="2"/>
        <v>20</v>
      </c>
      <c r="V7" s="342">
        <f t="shared" si="2"/>
        <v>21</v>
      </c>
      <c r="W7" s="341">
        <f t="shared" si="2"/>
        <v>22</v>
      </c>
      <c r="X7" s="341">
        <f t="shared" si="2"/>
        <v>23</v>
      </c>
      <c r="Y7" s="341">
        <f t="shared" si="2"/>
        <v>24</v>
      </c>
      <c r="Z7" s="341">
        <f t="shared" si="2"/>
        <v>25</v>
      </c>
      <c r="AA7" s="341">
        <f t="shared" si="2"/>
        <v>26</v>
      </c>
      <c r="AB7" s="342">
        <f>AA7+1</f>
        <v>27</v>
      </c>
      <c r="AC7" s="342">
        <f>AB7+1</f>
        <v>28</v>
      </c>
      <c r="AD7" s="341">
        <f>AC7+1</f>
        <v>29</v>
      </c>
      <c r="AE7" s="341">
        <f>AD7+1</f>
        <v>30</v>
      </c>
      <c r="AF7" s="343">
        <f>AE7+1</f>
        <v>31</v>
      </c>
      <c r="AG7"/>
      <c r="AH7"/>
      <c r="AI7"/>
      <c r="AJ7"/>
      <c r="AK7"/>
      <c r="AL7"/>
      <c r="AM7"/>
      <c r="AN7"/>
      <c r="AO7"/>
      <c r="AP7"/>
      <c r="AQ7"/>
      <c r="AR7"/>
      <c r="AS7"/>
      <c r="AT7"/>
      <c r="AU7"/>
      <c r="AV7"/>
      <c r="AW7"/>
      <c r="AX7"/>
      <c r="AY7"/>
      <c r="AZ7"/>
      <c r="BA7"/>
      <c r="BB7"/>
      <c r="BC7"/>
      <c r="BD7"/>
      <c r="BE7"/>
      <c r="BF7"/>
      <c r="BG7"/>
      <c r="BH7"/>
      <c r="BI7"/>
      <c r="BJ7"/>
      <c r="BK7"/>
      <c r="BL7"/>
      <c r="BM7"/>
      <c r="BN7" s="53"/>
      <c r="BO7" s="53"/>
      <c r="BP7" s="53"/>
      <c r="BQ7" s="53"/>
      <c r="BR7" s="53"/>
      <c r="BS7" s="53"/>
      <c r="BT7" s="53"/>
      <c r="BU7" s="53"/>
      <c r="BV7" s="53"/>
      <c r="BW7" s="53"/>
      <c r="BX7" s="53"/>
      <c r="BY7" s="53"/>
      <c r="BZ7" s="53"/>
      <c r="CA7" s="53"/>
      <c r="CB7" s="53"/>
      <c r="CC7" s="53"/>
      <c r="CD7" s="53"/>
      <c r="CE7" s="53"/>
      <c r="CF7" s="53"/>
      <c r="CG7" s="53"/>
      <c r="CH7" s="53"/>
      <c r="CI7" s="53"/>
      <c r="CJ7" s="53"/>
      <c r="CK7" s="53"/>
      <c r="CL7" s="53"/>
      <c r="CM7" s="53"/>
      <c r="CN7" s="53"/>
      <c r="CO7" s="53"/>
      <c r="CP7" s="53"/>
      <c r="CQ7" s="53"/>
      <c r="CR7" s="53"/>
      <c r="CS7" s="53"/>
      <c r="CT7" s="53"/>
      <c r="CU7" s="53"/>
      <c r="CV7" s="53"/>
      <c r="CW7" s="53"/>
      <c r="CX7" s="53"/>
      <c r="CY7" s="53"/>
      <c r="CZ7" s="53"/>
      <c r="DA7" s="53"/>
      <c r="DB7" s="53"/>
      <c r="DC7" s="53"/>
      <c r="DD7" s="53"/>
      <c r="DE7" s="53"/>
      <c r="DF7" s="53"/>
      <c r="DG7" s="53"/>
      <c r="DH7" s="53"/>
      <c r="DI7" s="53"/>
      <c r="DJ7" s="53"/>
      <c r="DK7" s="53"/>
      <c r="DL7" s="53"/>
      <c r="DM7" s="53"/>
      <c r="DN7" s="53"/>
      <c r="DO7" s="53"/>
      <c r="DP7" s="53"/>
      <c r="DQ7" s="53"/>
      <c r="DR7" s="53"/>
      <c r="DS7" s="53"/>
      <c r="DT7" s="53"/>
      <c r="DU7" s="53"/>
      <c r="DV7" s="53"/>
      <c r="DW7" s="53"/>
      <c r="DX7" s="53"/>
      <c r="DY7" s="53"/>
      <c r="DZ7" s="53"/>
      <c r="EA7" s="53"/>
      <c r="EB7" s="53"/>
      <c r="EC7" s="53"/>
      <c r="ED7" s="53"/>
      <c r="EE7" s="53"/>
      <c r="EF7" s="53"/>
      <c r="EG7" s="53"/>
      <c r="EH7" s="53"/>
      <c r="EI7" s="53"/>
      <c r="EJ7" s="53"/>
      <c r="EK7" s="53"/>
      <c r="EL7" s="53"/>
      <c r="EM7" s="53"/>
      <c r="EN7" s="53"/>
      <c r="EO7" s="53"/>
      <c r="EP7" s="53"/>
      <c r="EQ7" s="53"/>
      <c r="ER7" s="53"/>
      <c r="ES7" s="53"/>
      <c r="ET7" s="53"/>
      <c r="EU7" s="53"/>
      <c r="EV7" s="53"/>
      <c r="EW7" s="53"/>
      <c r="EX7" s="53"/>
      <c r="EY7" s="53"/>
      <c r="EZ7" s="53"/>
      <c r="FA7" s="53"/>
      <c r="FB7" s="53"/>
      <c r="FC7" s="53"/>
      <c r="FD7" s="53"/>
      <c r="FE7" s="53"/>
      <c r="FF7" s="53"/>
      <c r="FG7" s="53"/>
      <c r="FH7" s="53"/>
      <c r="FI7" s="53"/>
      <c r="FJ7" s="53"/>
      <c r="FK7" s="53"/>
      <c r="FL7" s="53"/>
      <c r="FM7" s="53"/>
      <c r="FN7" s="53"/>
      <c r="FO7" s="53"/>
      <c r="FP7" s="53"/>
      <c r="FQ7" s="53"/>
      <c r="FR7" s="53"/>
      <c r="FS7" s="53"/>
      <c r="FT7" s="53"/>
      <c r="FU7" s="53"/>
      <c r="FV7" s="53"/>
      <c r="FW7" s="53"/>
      <c r="FX7" s="53"/>
      <c r="FY7" s="53"/>
      <c r="FZ7" s="53"/>
      <c r="GA7" s="53"/>
      <c r="GB7" s="53"/>
      <c r="GC7" s="53"/>
      <c r="GD7" s="53"/>
      <c r="GE7" s="53"/>
      <c r="GF7" s="53"/>
      <c r="GG7" s="53"/>
      <c r="GH7" s="53"/>
      <c r="GI7" s="53"/>
      <c r="GJ7" s="53"/>
      <c r="GK7" s="53"/>
      <c r="GL7" s="53"/>
      <c r="GM7" s="53"/>
      <c r="GN7" s="53"/>
      <c r="GO7" s="53"/>
      <c r="GP7" s="53"/>
      <c r="GQ7" s="53"/>
      <c r="GR7" s="53"/>
      <c r="GS7" s="53"/>
      <c r="GT7" s="53"/>
      <c r="GU7" s="53"/>
      <c r="GV7" s="53"/>
      <c r="GW7" s="53"/>
      <c r="GX7" s="53"/>
      <c r="GY7" s="53"/>
      <c r="GZ7" s="53"/>
      <c r="HA7" s="53"/>
      <c r="HB7" s="53"/>
      <c r="HC7" s="53"/>
      <c r="HD7" s="53"/>
      <c r="HE7" s="53"/>
      <c r="HF7" s="53"/>
      <c r="HG7" s="53"/>
      <c r="HH7" s="53"/>
      <c r="HI7" s="53"/>
      <c r="HJ7" s="53"/>
      <c r="HK7" s="53"/>
      <c r="HL7" s="53"/>
      <c r="HM7" s="53"/>
      <c r="HN7" s="53"/>
      <c r="HO7" s="53"/>
      <c r="HP7" s="53"/>
      <c r="HQ7" s="53"/>
      <c r="HR7" s="53"/>
      <c r="HS7" s="53"/>
      <c r="HT7" s="53"/>
      <c r="HU7" s="53"/>
      <c r="HV7" s="53"/>
      <c r="HW7" s="53"/>
      <c r="HX7" s="53"/>
      <c r="HY7" s="53"/>
      <c r="HZ7" s="53"/>
      <c r="IA7" s="53"/>
      <c r="IB7" s="53"/>
      <c r="IC7" s="53"/>
      <c r="ID7" s="53"/>
      <c r="IE7" s="53"/>
      <c r="IF7" s="53"/>
      <c r="IG7" s="53"/>
      <c r="IH7" s="53"/>
      <c r="II7" s="53"/>
      <c r="IJ7" s="53"/>
      <c r="IK7" s="53"/>
      <c r="IL7" s="53"/>
      <c r="IM7" s="53"/>
      <c r="IN7" s="53"/>
      <c r="IO7" s="53"/>
      <c r="IP7" s="53"/>
      <c r="IQ7" s="53"/>
      <c r="IR7" s="53"/>
      <c r="IS7" s="53"/>
      <c r="IT7" s="53"/>
      <c r="IU7" s="53"/>
      <c r="IV7" s="53"/>
    </row>
    <row r="8" spans="1:256" s="1" customFormat="1" ht="15.75" thickBot="1" x14ac:dyDescent="0.3">
      <c r="A8" s="344" t="s">
        <v>16</v>
      </c>
      <c r="B8" s="344"/>
      <c r="C8" s="344"/>
      <c r="D8" s="344"/>
      <c r="E8" s="344"/>
      <c r="F8" s="344"/>
      <c r="G8" s="344"/>
      <c r="H8" s="344"/>
      <c r="I8" s="344"/>
      <c r="J8" s="344"/>
      <c r="K8" s="344"/>
      <c r="L8" s="344"/>
      <c r="M8" s="344"/>
      <c r="N8" s="344"/>
      <c r="O8" s="344"/>
      <c r="P8" s="344"/>
      <c r="Q8" s="344"/>
      <c r="R8" s="344"/>
      <c r="S8" s="344"/>
      <c r="T8" s="344"/>
      <c r="U8" s="344"/>
      <c r="V8" s="344"/>
      <c r="W8" s="344"/>
      <c r="X8" s="344"/>
      <c r="Y8" s="344"/>
      <c r="Z8" s="344"/>
      <c r="AA8" s="344"/>
      <c r="AB8" s="344"/>
      <c r="AC8" s="344"/>
      <c r="AD8" s="344"/>
      <c r="AE8" s="344"/>
      <c r="AF8" s="354"/>
      <c r="AG8"/>
      <c r="AH8"/>
      <c r="AI8"/>
      <c r="AJ8"/>
      <c r="AK8"/>
      <c r="AL8"/>
      <c r="AM8"/>
      <c r="AN8"/>
      <c r="AO8"/>
      <c r="AP8"/>
      <c r="AQ8"/>
      <c r="AR8"/>
      <c r="AS8"/>
      <c r="AT8"/>
      <c r="AU8"/>
      <c r="AV8"/>
      <c r="AW8"/>
      <c r="AX8"/>
      <c r="AY8"/>
      <c r="AZ8"/>
      <c r="BA8"/>
      <c r="BB8"/>
      <c r="BC8"/>
      <c r="BD8"/>
      <c r="BE8"/>
      <c r="BF8"/>
      <c r="BG8"/>
      <c r="BH8"/>
      <c r="BI8"/>
      <c r="BJ8"/>
      <c r="BK8"/>
      <c r="BL8"/>
      <c r="BM8"/>
      <c r="BN8" s="53"/>
      <c r="BO8" s="53"/>
      <c r="BP8" s="53"/>
      <c r="BQ8" s="53"/>
      <c r="BR8" s="53"/>
      <c r="BS8" s="53"/>
      <c r="BT8" s="53"/>
      <c r="BU8" s="53"/>
      <c r="BV8" s="53"/>
      <c r="BW8" s="53"/>
      <c r="BX8" s="53"/>
      <c r="BY8" s="53"/>
      <c r="BZ8" s="53"/>
      <c r="CA8" s="53"/>
      <c r="CB8" s="53"/>
      <c r="CC8" s="53"/>
      <c r="CD8" s="53"/>
      <c r="CE8" s="53"/>
      <c r="CF8" s="53"/>
      <c r="CG8" s="53"/>
      <c r="CH8" s="53"/>
      <c r="CI8" s="53"/>
      <c r="CJ8" s="53"/>
      <c r="CK8" s="53"/>
      <c r="CL8" s="53"/>
      <c r="CM8" s="53"/>
      <c r="CN8" s="53"/>
      <c r="CO8" s="53"/>
      <c r="CP8" s="53"/>
      <c r="CQ8" s="53"/>
      <c r="CR8" s="53"/>
      <c r="CS8" s="53"/>
      <c r="CT8" s="53"/>
      <c r="CU8" s="53"/>
      <c r="CV8" s="53"/>
      <c r="CW8" s="53"/>
      <c r="CX8" s="53"/>
      <c r="CY8" s="53"/>
      <c r="CZ8" s="53"/>
      <c r="DA8" s="53"/>
      <c r="DB8" s="53"/>
      <c r="DC8" s="53"/>
      <c r="DD8" s="53"/>
      <c r="DE8" s="53"/>
      <c r="DF8" s="53"/>
      <c r="DG8" s="53"/>
      <c r="DH8" s="53"/>
      <c r="DI8" s="53"/>
      <c r="DJ8" s="53"/>
      <c r="DK8" s="53"/>
      <c r="DL8" s="53"/>
      <c r="DM8" s="53"/>
      <c r="DN8" s="53"/>
      <c r="DO8" s="53"/>
      <c r="DP8" s="53"/>
      <c r="DQ8" s="53"/>
      <c r="DR8" s="53"/>
      <c r="DS8" s="53"/>
      <c r="DT8" s="53"/>
      <c r="DU8" s="53"/>
      <c r="DV8" s="53"/>
      <c r="DW8" s="53"/>
      <c r="DX8" s="53"/>
      <c r="DY8" s="53"/>
      <c r="DZ8" s="53"/>
      <c r="EA8" s="53"/>
      <c r="EB8" s="53"/>
      <c r="EC8" s="53"/>
      <c r="ED8" s="53"/>
      <c r="EE8" s="53"/>
      <c r="EF8" s="53"/>
      <c r="EG8" s="53"/>
      <c r="EH8" s="53"/>
      <c r="EI8" s="53"/>
      <c r="EJ8" s="53"/>
      <c r="EK8" s="53"/>
      <c r="EL8" s="53"/>
      <c r="EM8" s="53"/>
      <c r="EN8" s="53"/>
      <c r="EO8" s="53"/>
      <c r="EP8" s="53"/>
      <c r="EQ8" s="53"/>
      <c r="ER8" s="53"/>
      <c r="ES8" s="53"/>
      <c r="ET8" s="53"/>
      <c r="EU8" s="53"/>
      <c r="EV8" s="53"/>
      <c r="EW8" s="53"/>
      <c r="EX8" s="53"/>
      <c r="EY8" s="53"/>
      <c r="EZ8" s="53"/>
      <c r="FA8" s="53"/>
      <c r="FB8" s="53"/>
      <c r="FC8" s="53"/>
      <c r="FD8" s="53"/>
      <c r="FE8" s="53"/>
      <c r="FF8" s="53"/>
      <c r="FG8" s="53"/>
      <c r="FH8" s="53"/>
      <c r="FI8" s="53"/>
      <c r="FJ8" s="53"/>
      <c r="FK8" s="53"/>
      <c r="FL8" s="53"/>
      <c r="FM8" s="53"/>
      <c r="FN8" s="53"/>
      <c r="FO8" s="53"/>
      <c r="FP8" s="53"/>
      <c r="FQ8" s="53"/>
      <c r="FR8" s="53"/>
      <c r="FS8" s="53"/>
      <c r="FT8" s="53"/>
      <c r="FU8" s="53"/>
      <c r="FV8" s="53"/>
      <c r="FW8" s="53"/>
      <c r="FX8" s="53"/>
      <c r="FY8" s="53"/>
      <c r="FZ8" s="53"/>
      <c r="GA8" s="53"/>
      <c r="GB8" s="53"/>
      <c r="GC8" s="53"/>
      <c r="GD8" s="53"/>
      <c r="GE8" s="53"/>
      <c r="GF8" s="53"/>
      <c r="GG8" s="53"/>
      <c r="GH8" s="53"/>
      <c r="GI8" s="53"/>
      <c r="GJ8" s="53"/>
      <c r="GK8" s="53"/>
      <c r="GL8" s="53"/>
      <c r="GM8" s="53"/>
      <c r="GN8" s="53"/>
      <c r="GO8" s="53"/>
      <c r="GP8" s="53"/>
      <c r="GQ8" s="53"/>
      <c r="GR8" s="53"/>
      <c r="GS8" s="53"/>
      <c r="GT8" s="53"/>
      <c r="GU8" s="53"/>
      <c r="GV8" s="53"/>
      <c r="GW8" s="53"/>
      <c r="GX8" s="53"/>
      <c r="GY8" s="53"/>
      <c r="GZ8" s="53"/>
      <c r="HA8" s="53"/>
      <c r="HB8" s="53"/>
      <c r="HC8" s="53"/>
      <c r="HD8" s="53"/>
      <c r="HE8" s="53"/>
      <c r="HF8" s="53"/>
      <c r="HG8" s="53"/>
      <c r="HH8" s="53"/>
      <c r="HI8" s="53"/>
      <c r="HJ8" s="53"/>
      <c r="HK8" s="53"/>
      <c r="HL8" s="53"/>
      <c r="HM8" s="53"/>
      <c r="HN8" s="53"/>
      <c r="HO8" s="53"/>
      <c r="HP8" s="53"/>
      <c r="HQ8" s="53"/>
      <c r="HR8" s="53"/>
      <c r="HS8" s="53"/>
      <c r="HT8" s="53"/>
      <c r="HU8" s="53"/>
      <c r="HV8" s="53"/>
      <c r="HW8" s="53"/>
      <c r="HX8" s="53"/>
      <c r="HY8" s="53"/>
      <c r="HZ8" s="53"/>
      <c r="IA8" s="53"/>
      <c r="IB8" s="53"/>
      <c r="IC8" s="53"/>
      <c r="ID8" s="53"/>
      <c r="IE8" s="53"/>
      <c r="IF8" s="53"/>
      <c r="IG8" s="53"/>
      <c r="IH8" s="53"/>
      <c r="II8" s="53"/>
      <c r="IJ8" s="53"/>
      <c r="IK8" s="53"/>
      <c r="IL8" s="53"/>
      <c r="IM8" s="53"/>
      <c r="IN8" s="53"/>
      <c r="IO8" s="53"/>
      <c r="IP8" s="53"/>
      <c r="IQ8" s="53"/>
      <c r="IR8" s="53"/>
      <c r="IS8" s="53"/>
      <c r="IT8" s="53"/>
      <c r="IU8" s="53"/>
      <c r="IV8" s="53"/>
    </row>
    <row r="9" spans="1:256" s="1" customFormat="1" x14ac:dyDescent="0.25">
      <c r="A9" s="123" t="str">
        <f>Données!$H6</f>
        <v>MUBANGIA Emeraude</v>
      </c>
      <c r="B9" s="349" t="str">
        <f>hjanvier</f>
        <v>07:00 : 19:15</v>
      </c>
      <c r="C9" s="350" t="str">
        <f>hjanvier</f>
        <v/>
      </c>
      <c r="D9" s="350" t="str">
        <f>hjanvier</f>
        <v>07:00 : 14:30</v>
      </c>
      <c r="E9" s="350" t="str">
        <f>hjanvier</f>
        <v>07:00 : 14:30</v>
      </c>
      <c r="F9" s="350" t="str">
        <f>hjanvier</f>
        <v>10:00 : 21:30</v>
      </c>
      <c r="G9" s="349" t="str">
        <f>hjanvier</f>
        <v/>
      </c>
      <c r="H9" s="349" t="str">
        <f>hjanvier</f>
        <v/>
      </c>
      <c r="I9" s="350" t="str">
        <f>hjanvier</f>
        <v>14:00 : 21:30</v>
      </c>
      <c r="J9" s="350" t="str">
        <f>hjanvier</f>
        <v>10:00 : 21:30</v>
      </c>
      <c r="K9" s="350" t="str">
        <f>hjanvier</f>
        <v>14:00 : 21:30</v>
      </c>
      <c r="L9" s="350" t="str">
        <f>hjanvier</f>
        <v>11:30 : 19:00</v>
      </c>
      <c r="M9" s="350" t="str">
        <f>hjanvier</f>
        <v>14:00 : 21:30</v>
      </c>
      <c r="N9" s="349" t="str">
        <f>hjanvier</f>
        <v/>
      </c>
      <c r="O9" s="349" t="str">
        <f>hjanvier</f>
        <v/>
      </c>
      <c r="P9" s="350" t="str">
        <f>hjanvier</f>
        <v>07:00 : 14:30</v>
      </c>
      <c r="Q9" s="350" t="str">
        <f>hjanvier</f>
        <v>07:00 : 14:30</v>
      </c>
      <c r="R9" s="350" t="str">
        <f>hjanvier</f>
        <v>07:00 : 14:30</v>
      </c>
      <c r="S9" s="350" t="str">
        <f>hjanvier</f>
        <v>14:00 : 21:30</v>
      </c>
      <c r="T9" s="350" t="str">
        <f>hjanvier</f>
        <v/>
      </c>
      <c r="U9" s="349" t="str">
        <f>hjanvier</f>
        <v>07:00 : 19:15</v>
      </c>
      <c r="V9" s="349" t="str">
        <f>hjanvier</f>
        <v>07:00 : 19:15</v>
      </c>
      <c r="W9" s="350" t="str">
        <f>hjanvier</f>
        <v/>
      </c>
      <c r="X9" s="350" t="str">
        <f>hjanvier</f>
        <v/>
      </c>
      <c r="Y9" s="350" t="str">
        <f>hjanvier</f>
        <v>14:00 : 21:30</v>
      </c>
      <c r="Z9" s="350" t="str">
        <f>hjanvier</f>
        <v>14:00 : 21:30</v>
      </c>
      <c r="AA9" s="350" t="str">
        <f>hjanvier</f>
        <v>07:00 : 14:30</v>
      </c>
      <c r="AB9" s="349" t="str">
        <f>hjanvier</f>
        <v/>
      </c>
      <c r="AC9" s="349" t="str">
        <f>hjanvier</f>
        <v/>
      </c>
      <c r="AD9" s="350" t="str">
        <f>hjanvier</f>
        <v>07:00 : 14:30</v>
      </c>
      <c r="AE9" s="350" t="str">
        <f>hjanvier</f>
        <v>10:00 : 12:30</v>
      </c>
      <c r="AF9" s="355" t="str">
        <f>hjanvier</f>
        <v/>
      </c>
      <c r="AG9"/>
      <c r="AH9"/>
      <c r="AI9"/>
      <c r="AJ9"/>
      <c r="AK9"/>
      <c r="AL9"/>
      <c r="AM9"/>
      <c r="AN9"/>
      <c r="AO9"/>
      <c r="AP9"/>
      <c r="AQ9"/>
      <c r="AR9"/>
      <c r="AS9"/>
      <c r="AT9"/>
      <c r="AU9"/>
      <c r="AV9"/>
      <c r="AW9"/>
      <c r="AX9"/>
      <c r="AY9"/>
      <c r="AZ9"/>
      <c r="BA9"/>
      <c r="BB9"/>
      <c r="BC9"/>
      <c r="BD9"/>
      <c r="BE9"/>
      <c r="BF9"/>
      <c r="BG9"/>
      <c r="BH9"/>
      <c r="BI9"/>
      <c r="BJ9"/>
      <c r="BK9"/>
      <c r="BL9"/>
      <c r="BM9"/>
      <c r="BN9" s="53"/>
      <c r="BO9" s="53"/>
      <c r="BP9" s="53"/>
      <c r="BQ9" s="53"/>
      <c r="BR9" s="53"/>
      <c r="BS9" s="53"/>
      <c r="BT9" s="53"/>
      <c r="BU9" s="53"/>
      <c r="BV9" s="53"/>
      <c r="BW9" s="53"/>
      <c r="BX9" s="53"/>
      <c r="BY9" s="53"/>
      <c r="BZ9" s="53"/>
      <c r="CA9" s="53"/>
      <c r="CB9" s="53"/>
      <c r="CC9" s="53"/>
      <c r="CD9" s="53"/>
      <c r="CE9" s="53"/>
      <c r="CF9" s="53"/>
      <c r="CG9" s="53"/>
      <c r="CH9" s="53"/>
      <c r="CI9" s="53"/>
      <c r="CJ9" s="53"/>
      <c r="CK9" s="53"/>
      <c r="CL9" s="53"/>
      <c r="CM9" s="53"/>
      <c r="CN9" s="53"/>
      <c r="CO9" s="53"/>
      <c r="CP9" s="53"/>
      <c r="CQ9" s="53"/>
      <c r="CR9" s="53"/>
      <c r="CS9" s="53"/>
      <c r="CT9" s="53"/>
      <c r="CU9" s="53"/>
      <c r="CV9" s="53"/>
      <c r="CW9" s="53"/>
      <c r="CX9" s="53"/>
      <c r="CY9" s="53"/>
      <c r="CZ9" s="53"/>
      <c r="DA9" s="53"/>
      <c r="DB9" s="53"/>
      <c r="DC9" s="53"/>
      <c r="DD9" s="53"/>
      <c r="DE9" s="53"/>
      <c r="DF9" s="53"/>
      <c r="DG9" s="53"/>
      <c r="DH9" s="53"/>
      <c r="DI9" s="53"/>
      <c r="DJ9" s="53"/>
      <c r="DK9" s="53"/>
      <c r="DL9" s="53"/>
      <c r="DM9" s="53"/>
      <c r="DN9" s="53"/>
      <c r="DO9" s="53"/>
      <c r="DP9" s="53"/>
      <c r="DQ9" s="53"/>
      <c r="DR9" s="53"/>
      <c r="DS9" s="53"/>
      <c r="DT9" s="53"/>
      <c r="DU9" s="53"/>
      <c r="DV9" s="53"/>
      <c r="DW9" s="53"/>
      <c r="DX9" s="53"/>
      <c r="DY9" s="53"/>
      <c r="DZ9" s="53"/>
      <c r="EA9" s="53"/>
      <c r="EB9" s="53"/>
      <c r="EC9" s="53"/>
      <c r="ED9" s="53"/>
      <c r="EE9" s="53"/>
      <c r="EF9" s="53"/>
      <c r="EG9" s="53"/>
      <c r="EH9" s="53"/>
      <c r="EI9" s="53"/>
      <c r="EJ9" s="53"/>
      <c r="EK9" s="53"/>
      <c r="EL9" s="53"/>
      <c r="EM9" s="53"/>
      <c r="EN9" s="53"/>
      <c r="EO9" s="53"/>
      <c r="EP9" s="53"/>
      <c r="EQ9" s="53"/>
      <c r="ER9" s="53"/>
      <c r="ES9" s="53"/>
      <c r="ET9" s="53"/>
      <c r="EU9" s="53"/>
      <c r="EV9" s="53"/>
      <c r="EW9" s="53"/>
      <c r="EX9" s="53"/>
      <c r="EY9" s="53"/>
      <c r="EZ9" s="53"/>
      <c r="FA9" s="53"/>
      <c r="FB9" s="53"/>
      <c r="FC9" s="53"/>
      <c r="FD9" s="53"/>
      <c r="FE9" s="53"/>
      <c r="FF9" s="53"/>
      <c r="FG9" s="53"/>
      <c r="FH9" s="53"/>
      <c r="FI9" s="53"/>
      <c r="FJ9" s="53"/>
      <c r="FK9" s="53"/>
      <c r="FL9" s="53"/>
      <c r="FM9" s="53"/>
      <c r="FN9" s="53"/>
      <c r="FO9" s="53"/>
      <c r="FP9" s="53"/>
      <c r="FQ9" s="53"/>
      <c r="FR9" s="53"/>
      <c r="FS9" s="53"/>
      <c r="FT9" s="53"/>
      <c r="FU9" s="53"/>
      <c r="FV9" s="53"/>
      <c r="FW9" s="53"/>
      <c r="FX9" s="53"/>
      <c r="FY9" s="53"/>
      <c r="FZ9" s="53"/>
      <c r="GA9" s="53"/>
      <c r="GB9" s="53"/>
      <c r="GC9" s="53"/>
      <c r="GD9" s="53"/>
      <c r="GE9" s="53"/>
      <c r="GF9" s="53"/>
      <c r="GG9" s="53"/>
      <c r="GH9" s="53"/>
      <c r="GI9" s="53"/>
      <c r="GJ9" s="53"/>
      <c r="GK9" s="53"/>
      <c r="GL9" s="53"/>
      <c r="GM9" s="53"/>
      <c r="GN9" s="53"/>
      <c r="GO9" s="53"/>
      <c r="GP9" s="53"/>
      <c r="GQ9" s="53"/>
      <c r="GR9" s="53"/>
      <c r="GS9" s="53"/>
      <c r="GT9" s="53"/>
      <c r="GU9" s="53"/>
      <c r="GV9" s="53"/>
      <c r="GW9" s="53"/>
      <c r="GX9" s="53"/>
      <c r="GY9" s="53"/>
      <c r="GZ9" s="53"/>
      <c r="HA9" s="53"/>
      <c r="HB9" s="53"/>
      <c r="HC9" s="53"/>
      <c r="HD9" s="53"/>
      <c r="HE9" s="53"/>
      <c r="HF9" s="53"/>
      <c r="HG9" s="53"/>
      <c r="HH9" s="53"/>
      <c r="HI9" s="53"/>
      <c r="HJ9" s="53"/>
      <c r="HK9" s="53"/>
      <c r="HL9" s="53"/>
      <c r="HM9" s="53"/>
      <c r="HN9" s="53"/>
      <c r="HO9" s="53"/>
      <c r="HP9" s="53"/>
      <c r="HQ9" s="53"/>
      <c r="HR9" s="53"/>
      <c r="HS9" s="53"/>
      <c r="HT9" s="53"/>
      <c r="HU9" s="53"/>
      <c r="HV9" s="53"/>
      <c r="HW9" s="53"/>
      <c r="HX9" s="53"/>
      <c r="HY9" s="53"/>
      <c r="HZ9" s="53"/>
      <c r="IA9" s="53"/>
      <c r="IB9" s="53"/>
      <c r="IC9" s="53"/>
      <c r="ID9" s="53"/>
      <c r="IE9" s="53"/>
      <c r="IF9" s="53"/>
      <c r="IG9" s="53"/>
      <c r="IH9" s="53"/>
      <c r="II9" s="53"/>
      <c r="IJ9" s="53"/>
      <c r="IK9" s="53"/>
      <c r="IL9" s="53"/>
      <c r="IM9" s="53"/>
      <c r="IN9" s="53"/>
      <c r="IO9" s="53"/>
      <c r="IP9" s="53"/>
      <c r="IQ9" s="53"/>
      <c r="IR9" s="53"/>
      <c r="IS9" s="53"/>
      <c r="IT9" s="53"/>
      <c r="IU9" s="53"/>
      <c r="IV9" s="53"/>
    </row>
    <row r="10" spans="1:256" s="1" customFormat="1" x14ac:dyDescent="0.25">
      <c r="A10" s="124" t="str">
        <f>Données!$H7</f>
        <v>CLAVIER William</v>
      </c>
      <c r="B10" s="349" t="str">
        <f>hjanvier</f>
        <v/>
      </c>
      <c r="C10" s="350" t="str">
        <f>hjanvier</f>
        <v>CA : CA</v>
      </c>
      <c r="D10" s="350" t="str">
        <f>hjanvier</f>
        <v>CA : CA</v>
      </c>
      <c r="E10" s="350" t="str">
        <f>hjanvier</f>
        <v>CA : CA</v>
      </c>
      <c r="F10" s="350" t="str">
        <f>hjanvier</f>
        <v>CA : CA</v>
      </c>
      <c r="G10" s="349" t="str">
        <f>hjanvier</f>
        <v/>
      </c>
      <c r="H10" s="349" t="str">
        <f>hjanvier</f>
        <v/>
      </c>
      <c r="I10" s="350" t="str">
        <f>hjanvier</f>
        <v/>
      </c>
      <c r="J10" s="350" t="str">
        <f>hjanvier</f>
        <v>07:00 : 14:30</v>
      </c>
      <c r="K10" s="350" t="str">
        <f>hjanvier</f>
        <v>14:00 : 21:30</v>
      </c>
      <c r="L10" s="350" t="str">
        <f>hjanvier</f>
        <v/>
      </c>
      <c r="M10" s="350" t="str">
        <f>hjanvier</f>
        <v/>
      </c>
      <c r="N10" s="349" t="str">
        <f>hjanvier</f>
        <v>10:00 : 21:30</v>
      </c>
      <c r="O10" s="349" t="str">
        <f>hjanvier</f>
        <v>07:00 : 19:15</v>
      </c>
      <c r="P10" s="350" t="str">
        <f>hjanvier</f>
        <v/>
      </c>
      <c r="Q10" s="350" t="str">
        <f>hjanvier</f>
        <v>10:00 : 17:30</v>
      </c>
      <c r="R10" s="350" t="str">
        <f>hjanvier</f>
        <v/>
      </c>
      <c r="S10" s="350" t="str">
        <f>hjanvier</f>
        <v>07:00 : 14:30</v>
      </c>
      <c r="T10" s="350" t="str">
        <f>hjanvier</f>
        <v>14:00 : 21:30</v>
      </c>
      <c r="U10" s="349" t="str">
        <f>hjanvier</f>
        <v/>
      </c>
      <c r="V10" s="349" t="str">
        <f>hjanvier</f>
        <v/>
      </c>
      <c r="W10" s="350" t="str">
        <f>hjanvier</f>
        <v>14:00 : 21:30</v>
      </c>
      <c r="X10" s="350" t="str">
        <f>hjanvier</f>
        <v>07:00 : 14:30</v>
      </c>
      <c r="Y10" s="350" t="str">
        <f>hjanvier</f>
        <v>14:00 : 21:30</v>
      </c>
      <c r="Z10" s="350" t="str">
        <f>hjanvier</f>
        <v>07:00 : 14:30</v>
      </c>
      <c r="AA10" s="350" t="str">
        <f>hjanvier</f>
        <v>07:00 : 14:30</v>
      </c>
      <c r="AB10" s="349" t="str">
        <f>hjanvier</f>
        <v/>
      </c>
      <c r="AC10" s="349" t="str">
        <f>hjanvier</f>
        <v/>
      </c>
      <c r="AD10" s="350" t="str">
        <f>hjanvier</f>
        <v>07:00 : 14:30</v>
      </c>
      <c r="AE10" s="350" t="str">
        <f>hjanvier</f>
        <v>10:00 : 21:30</v>
      </c>
      <c r="AF10" s="355" t="str">
        <f>hjanvier</f>
        <v>14:00 : 21:30</v>
      </c>
      <c r="AG10"/>
      <c r="AH10"/>
      <c r="AI10"/>
      <c r="AJ10"/>
      <c r="AK10"/>
      <c r="AL10"/>
      <c r="AM10"/>
      <c r="AN10"/>
      <c r="AO10"/>
      <c r="AP10"/>
      <c r="AQ10"/>
      <c r="AR10"/>
      <c r="AS10"/>
      <c r="AT10"/>
      <c r="AU10"/>
      <c r="AV10"/>
      <c r="AW10"/>
      <c r="AX10"/>
      <c r="AY10"/>
      <c r="AZ10"/>
      <c r="BA10"/>
      <c r="BB10"/>
      <c r="BC10"/>
      <c r="BD10"/>
      <c r="BE10"/>
      <c r="BF10"/>
      <c r="BG10"/>
      <c r="BH10"/>
      <c r="BI10"/>
      <c r="BJ10"/>
      <c r="BK10"/>
      <c r="BL10"/>
      <c r="BM10"/>
      <c r="BN10" s="53"/>
      <c r="BO10" s="53"/>
      <c r="BP10" s="53"/>
      <c r="BQ10" s="53"/>
      <c r="BR10" s="53"/>
      <c r="BS10" s="53"/>
      <c r="BT10" s="53"/>
      <c r="BU10" s="53"/>
      <c r="BV10" s="53"/>
      <c r="BW10" s="53"/>
      <c r="BX10" s="53"/>
      <c r="BY10" s="53"/>
      <c r="BZ10" s="53"/>
      <c r="CA10" s="53"/>
      <c r="CB10" s="53"/>
      <c r="CC10" s="53"/>
      <c r="CD10" s="53"/>
      <c r="CE10" s="53"/>
      <c r="CF10" s="53"/>
      <c r="CG10" s="53"/>
      <c r="CH10" s="53"/>
      <c r="CI10" s="53"/>
      <c r="CJ10" s="53"/>
      <c r="CK10" s="53"/>
      <c r="CL10" s="53"/>
      <c r="CM10" s="53"/>
      <c r="CN10" s="53"/>
      <c r="CO10" s="53"/>
      <c r="CP10" s="53"/>
      <c r="CQ10" s="53"/>
      <c r="CR10" s="53"/>
      <c r="CS10" s="53"/>
      <c r="CT10" s="53"/>
      <c r="CU10" s="53"/>
      <c r="CV10" s="53"/>
      <c r="CW10" s="53"/>
      <c r="CX10" s="53"/>
      <c r="CY10" s="53"/>
      <c r="CZ10" s="53"/>
      <c r="DA10" s="53"/>
      <c r="DB10" s="53"/>
      <c r="DC10" s="53"/>
      <c r="DD10" s="53"/>
      <c r="DE10" s="53"/>
      <c r="DF10" s="53"/>
      <c r="DG10" s="53"/>
      <c r="DH10" s="53"/>
      <c r="DI10" s="53"/>
      <c r="DJ10" s="53"/>
      <c r="DK10" s="53"/>
      <c r="DL10" s="53"/>
      <c r="DM10" s="53"/>
      <c r="DN10" s="53"/>
      <c r="DO10" s="53"/>
      <c r="DP10" s="53"/>
      <c r="DQ10" s="53"/>
      <c r="DR10" s="53"/>
      <c r="DS10" s="53"/>
      <c r="DT10" s="53"/>
      <c r="DU10" s="53"/>
      <c r="DV10" s="53"/>
      <c r="DW10" s="53"/>
      <c r="DX10" s="53"/>
      <c r="DY10" s="53"/>
      <c r="DZ10" s="53"/>
      <c r="EA10" s="53"/>
      <c r="EB10" s="53"/>
      <c r="EC10" s="53"/>
      <c r="ED10" s="53"/>
      <c r="EE10" s="53"/>
      <c r="EF10" s="53"/>
      <c r="EG10" s="53"/>
      <c r="EH10" s="53"/>
      <c r="EI10" s="53"/>
      <c r="EJ10" s="53"/>
      <c r="EK10" s="53"/>
      <c r="EL10" s="53"/>
      <c r="EM10" s="53"/>
      <c r="EN10" s="53"/>
      <c r="EO10" s="53"/>
      <c r="EP10" s="53"/>
      <c r="EQ10" s="53"/>
      <c r="ER10" s="53"/>
      <c r="ES10" s="53"/>
      <c r="ET10" s="53"/>
      <c r="EU10" s="53"/>
      <c r="EV10" s="53"/>
      <c r="EW10" s="53"/>
      <c r="EX10" s="53"/>
      <c r="EY10" s="53"/>
      <c r="EZ10" s="53"/>
      <c r="FA10" s="53"/>
      <c r="FB10" s="53"/>
      <c r="FC10" s="53"/>
      <c r="FD10" s="53"/>
      <c r="FE10" s="53"/>
      <c r="FF10" s="53"/>
      <c r="FG10" s="53"/>
      <c r="FH10" s="53"/>
      <c r="FI10" s="53"/>
      <c r="FJ10" s="53"/>
      <c r="FK10" s="53"/>
      <c r="FL10" s="53"/>
      <c r="FM10" s="53"/>
      <c r="FN10" s="53"/>
      <c r="FO10" s="53"/>
      <c r="FP10" s="53"/>
      <c r="FQ10" s="53"/>
      <c r="FR10" s="53"/>
      <c r="FS10" s="53"/>
      <c r="FT10" s="53"/>
      <c r="FU10" s="53"/>
      <c r="FV10" s="53"/>
      <c r="FW10" s="53"/>
      <c r="FX10" s="53"/>
      <c r="FY10" s="53"/>
      <c r="FZ10" s="53"/>
      <c r="GA10" s="53"/>
      <c r="GB10" s="53"/>
      <c r="GC10" s="53"/>
      <c r="GD10" s="53"/>
      <c r="GE10" s="53"/>
      <c r="GF10" s="53"/>
      <c r="GG10" s="53"/>
      <c r="GH10" s="53"/>
      <c r="GI10" s="53"/>
      <c r="GJ10" s="53"/>
      <c r="GK10" s="53"/>
      <c r="GL10" s="53"/>
      <c r="GM10" s="53"/>
      <c r="GN10" s="53"/>
      <c r="GO10" s="53"/>
      <c r="GP10" s="53"/>
      <c r="GQ10" s="53"/>
      <c r="GR10" s="53"/>
      <c r="GS10" s="53"/>
      <c r="GT10" s="53"/>
      <c r="GU10" s="53"/>
      <c r="GV10" s="53"/>
      <c r="GW10" s="53"/>
      <c r="GX10" s="53"/>
      <c r="GY10" s="53"/>
      <c r="GZ10" s="53"/>
      <c r="HA10" s="53"/>
      <c r="HB10" s="53"/>
      <c r="HC10" s="53"/>
      <c r="HD10" s="53"/>
      <c r="HE10" s="53"/>
      <c r="HF10" s="53"/>
      <c r="HG10" s="53"/>
      <c r="HH10" s="53"/>
      <c r="HI10" s="53"/>
      <c r="HJ10" s="53"/>
      <c r="HK10" s="53"/>
      <c r="HL10" s="53"/>
      <c r="HM10" s="53"/>
      <c r="HN10" s="53"/>
      <c r="HO10" s="53"/>
      <c r="HP10" s="53"/>
      <c r="HQ10" s="53"/>
      <c r="HR10" s="53"/>
      <c r="HS10" s="53"/>
      <c r="HT10" s="53"/>
      <c r="HU10" s="53"/>
      <c r="HV10" s="53"/>
      <c r="HW10" s="53"/>
      <c r="HX10" s="53"/>
      <c r="HY10" s="53"/>
      <c r="HZ10" s="53"/>
      <c r="IA10" s="53"/>
      <c r="IB10" s="53"/>
      <c r="IC10" s="53"/>
      <c r="ID10" s="53"/>
      <c r="IE10" s="53"/>
      <c r="IF10" s="53"/>
      <c r="IG10" s="53"/>
      <c r="IH10" s="53"/>
      <c r="II10" s="53"/>
      <c r="IJ10" s="53"/>
      <c r="IK10" s="53"/>
      <c r="IL10" s="53"/>
      <c r="IM10" s="53"/>
      <c r="IN10" s="53"/>
      <c r="IO10" s="53"/>
      <c r="IP10" s="53"/>
      <c r="IQ10" s="53"/>
      <c r="IR10" s="53"/>
      <c r="IS10" s="53"/>
      <c r="IT10" s="53"/>
      <c r="IU10" s="53"/>
      <c r="IV10" s="53"/>
    </row>
    <row r="11" spans="1:256" s="1" customFormat="1" x14ac:dyDescent="0.25">
      <c r="A11" s="124" t="str">
        <f>Données!$H8</f>
        <v>BOUNGUELA Silvère</v>
      </c>
      <c r="B11" s="349" t="str">
        <f>hjanvier</f>
        <v/>
      </c>
      <c r="C11" s="350" t="str">
        <f>hjanvier</f>
        <v>CA17 : CA17</v>
      </c>
      <c r="D11" s="350" t="str">
        <f>hjanvier</f>
        <v>CA17 : CA17</v>
      </c>
      <c r="E11" s="350" t="str">
        <f>hjanvier</f>
        <v>CA17 : CA17</v>
      </c>
      <c r="F11" s="350" t="str">
        <f>hjanvier</f>
        <v>CA17 : CA17</v>
      </c>
      <c r="G11" s="349" t="str">
        <f>hjanvier</f>
        <v/>
      </c>
      <c r="H11" s="349" t="str">
        <f>hjanvier</f>
        <v/>
      </c>
      <c r="I11" s="350" t="str">
        <f>hjanvier</f>
        <v>CA17 : CA17</v>
      </c>
      <c r="J11" s="350" t="str">
        <f>hjanvier</f>
        <v>CA17 : CA17</v>
      </c>
      <c r="K11" s="350" t="str">
        <f>hjanvier</f>
        <v>CA17 : CA17</v>
      </c>
      <c r="L11" s="350" t="str">
        <f>hjanvier</f>
        <v>CA17 : CA17</v>
      </c>
      <c r="M11" s="350" t="str">
        <f>hjanvier</f>
        <v>CA17 : CA17</v>
      </c>
      <c r="N11" s="349" t="str">
        <f>hjanvier</f>
        <v/>
      </c>
      <c r="O11" s="349" t="str">
        <f>hjanvier</f>
        <v/>
      </c>
      <c r="P11" s="350" t="str">
        <f>hjanvier</f>
        <v>CE : CE</v>
      </c>
      <c r="Q11" s="350" t="str">
        <f>hjanvier</f>
        <v/>
      </c>
      <c r="R11" s="350" t="str">
        <f>hjanvier</f>
        <v>14:00 : 21:30</v>
      </c>
      <c r="S11" s="350" t="str">
        <f>hjanvier</f>
        <v/>
      </c>
      <c r="T11" s="350" t="str">
        <f>hjanvier</f>
        <v/>
      </c>
      <c r="U11" s="349" t="str">
        <f>hjanvier</f>
        <v>10:00 : 21:30</v>
      </c>
      <c r="V11" s="349" t="str">
        <f>hjanvier</f>
        <v>10:00 : 21:30</v>
      </c>
      <c r="W11" s="350" t="str">
        <f>hjanvier</f>
        <v/>
      </c>
      <c r="X11" s="350" t="str">
        <f>hjanvier</f>
        <v>10:00 : 21:30</v>
      </c>
      <c r="Y11" s="350" t="str">
        <f>hjanvier</f>
        <v/>
      </c>
      <c r="Z11" s="350" t="str">
        <f>hjanvier</f>
        <v>07:00 : 14:30</v>
      </c>
      <c r="AA11" s="350" t="str">
        <f>hjanvier</f>
        <v>14:00 : 21:30</v>
      </c>
      <c r="AB11" s="349" t="str">
        <f>hjanvier</f>
        <v/>
      </c>
      <c r="AC11" s="349" t="str">
        <f>hjanvier</f>
        <v/>
      </c>
      <c r="AD11" s="350" t="str">
        <f>hjanvier</f>
        <v>14:00 : 21:30</v>
      </c>
      <c r="AE11" s="350" t="str">
        <f>hjanvier</f>
        <v>11:30 : 19:00</v>
      </c>
      <c r="AF11" s="355" t="str">
        <f>hjanvier</f>
        <v>07:00 : 14:30</v>
      </c>
      <c r="AG11"/>
      <c r="AH11"/>
      <c r="AI11"/>
      <c r="AJ11"/>
      <c r="AK11"/>
      <c r="AL11"/>
      <c r="AM11"/>
      <c r="AN11"/>
      <c r="AO11"/>
      <c r="AP11"/>
      <c r="AQ11"/>
      <c r="AR11"/>
      <c r="AS11"/>
      <c r="AT11"/>
      <c r="AU11"/>
      <c r="AV11"/>
      <c r="AW11"/>
      <c r="AX11"/>
      <c r="AY11"/>
      <c r="AZ11"/>
      <c r="BA11"/>
      <c r="BB11"/>
      <c r="BC11"/>
      <c r="BD11"/>
      <c r="BE11"/>
      <c r="BF11"/>
      <c r="BG11"/>
      <c r="BH11"/>
      <c r="BI11"/>
      <c r="BJ11"/>
      <c r="BK11"/>
      <c r="BL11"/>
      <c r="BM11"/>
      <c r="BN11" s="53"/>
      <c r="BO11" s="53"/>
      <c r="BP11" s="53"/>
      <c r="BQ11" s="53"/>
      <c r="BR11" s="53"/>
      <c r="BS11" s="53"/>
      <c r="BT11" s="53"/>
      <c r="BU11" s="53"/>
      <c r="BV11" s="53"/>
      <c r="BW11" s="53"/>
      <c r="BX11" s="53"/>
      <c r="BY11" s="53"/>
      <c r="BZ11" s="53"/>
      <c r="CA11" s="53"/>
      <c r="CB11" s="53"/>
      <c r="CC11" s="53"/>
      <c r="CD11" s="53"/>
      <c r="CE11" s="53"/>
      <c r="CF11" s="53"/>
      <c r="CG11" s="53"/>
      <c r="CH11" s="53"/>
      <c r="CI11" s="53"/>
      <c r="CJ11" s="53"/>
      <c r="CK11" s="53"/>
      <c r="CL11" s="53"/>
      <c r="CM11" s="53"/>
      <c r="CN11" s="53"/>
      <c r="CO11" s="53"/>
      <c r="CP11" s="53"/>
      <c r="CQ11" s="53"/>
      <c r="CR11" s="53"/>
      <c r="CS11" s="53"/>
      <c r="CT11" s="53"/>
      <c r="CU11" s="53"/>
      <c r="CV11" s="53"/>
      <c r="CW11" s="53"/>
      <c r="CX11" s="53"/>
      <c r="CY11" s="53"/>
      <c r="CZ11" s="53"/>
      <c r="DA11" s="53"/>
      <c r="DB11" s="53"/>
      <c r="DC11" s="53"/>
      <c r="DD11" s="53"/>
      <c r="DE11" s="53"/>
      <c r="DF11" s="53"/>
      <c r="DG11" s="53"/>
      <c r="DH11" s="53"/>
      <c r="DI11" s="53"/>
      <c r="DJ11" s="53"/>
      <c r="DK11" s="53"/>
      <c r="DL11" s="53"/>
      <c r="DM11" s="53"/>
      <c r="DN11" s="53"/>
      <c r="DO11" s="53"/>
      <c r="DP11" s="53"/>
      <c r="DQ11" s="53"/>
      <c r="DR11" s="53"/>
      <c r="DS11" s="53"/>
      <c r="DT11" s="53"/>
      <c r="DU11" s="53"/>
      <c r="DV11" s="53"/>
      <c r="DW11" s="53"/>
      <c r="DX11" s="53"/>
      <c r="DY11" s="53"/>
      <c r="DZ11" s="53"/>
      <c r="EA11" s="53"/>
      <c r="EB11" s="53"/>
      <c r="EC11" s="53"/>
      <c r="ED11" s="53"/>
      <c r="EE11" s="53"/>
      <c r="EF11" s="53"/>
      <c r="EG11" s="53"/>
      <c r="EH11" s="53"/>
      <c r="EI11" s="53"/>
      <c r="EJ11" s="53"/>
      <c r="EK11" s="53"/>
      <c r="EL11" s="53"/>
      <c r="EM11" s="53"/>
      <c r="EN11" s="53"/>
      <c r="EO11" s="53"/>
      <c r="EP11" s="53"/>
      <c r="EQ11" s="53"/>
      <c r="ER11" s="53"/>
      <c r="ES11" s="53"/>
      <c r="ET11" s="53"/>
      <c r="EU11" s="53"/>
      <c r="EV11" s="53"/>
      <c r="EW11" s="53"/>
      <c r="EX11" s="53"/>
      <c r="EY11" s="53"/>
      <c r="EZ11" s="53"/>
      <c r="FA11" s="53"/>
      <c r="FB11" s="53"/>
      <c r="FC11" s="53"/>
      <c r="FD11" s="53"/>
      <c r="FE11" s="53"/>
      <c r="FF11" s="53"/>
      <c r="FG11" s="53"/>
      <c r="FH11" s="53"/>
      <c r="FI11" s="53"/>
      <c r="FJ11" s="53"/>
      <c r="FK11" s="53"/>
      <c r="FL11" s="53"/>
      <c r="FM11" s="53"/>
      <c r="FN11" s="53"/>
      <c r="FO11" s="53"/>
      <c r="FP11" s="53"/>
      <c r="FQ11" s="53"/>
      <c r="FR11" s="53"/>
      <c r="FS11" s="53"/>
      <c r="FT11" s="53"/>
      <c r="FU11" s="53"/>
      <c r="FV11" s="53"/>
      <c r="FW11" s="53"/>
      <c r="FX11" s="53"/>
      <c r="FY11" s="53"/>
      <c r="FZ11" s="53"/>
      <c r="GA11" s="53"/>
      <c r="GB11" s="53"/>
      <c r="GC11" s="53"/>
      <c r="GD11" s="53"/>
      <c r="GE11" s="53"/>
      <c r="GF11" s="53"/>
      <c r="GG11" s="53"/>
      <c r="GH11" s="53"/>
      <c r="GI11" s="53"/>
      <c r="GJ11" s="53"/>
      <c r="GK11" s="53"/>
      <c r="GL11" s="53"/>
      <c r="GM11" s="53"/>
      <c r="GN11" s="53"/>
      <c r="GO11" s="53"/>
      <c r="GP11" s="53"/>
      <c r="GQ11" s="53"/>
      <c r="GR11" s="53"/>
      <c r="GS11" s="53"/>
      <c r="GT11" s="53"/>
      <c r="GU11" s="53"/>
      <c r="GV11" s="53"/>
      <c r="GW11" s="53"/>
      <c r="GX11" s="53"/>
      <c r="GY11" s="53"/>
      <c r="GZ11" s="53"/>
      <c r="HA11" s="53"/>
      <c r="HB11" s="53"/>
      <c r="HC11" s="53"/>
      <c r="HD11" s="53"/>
      <c r="HE11" s="53"/>
      <c r="HF11" s="53"/>
      <c r="HG11" s="53"/>
      <c r="HH11" s="53"/>
      <c r="HI11" s="53"/>
      <c r="HJ11" s="53"/>
      <c r="HK11" s="53"/>
      <c r="HL11" s="53"/>
      <c r="HM11" s="53"/>
      <c r="HN11" s="53"/>
      <c r="HO11" s="53"/>
      <c r="HP11" s="53"/>
      <c r="HQ11" s="53"/>
      <c r="HR11" s="53"/>
      <c r="HS11" s="53"/>
      <c r="HT11" s="53"/>
      <c r="HU11" s="53"/>
      <c r="HV11" s="53"/>
      <c r="HW11" s="53"/>
      <c r="HX11" s="53"/>
      <c r="HY11" s="53"/>
      <c r="HZ11" s="53"/>
      <c r="IA11" s="53"/>
      <c r="IB11" s="53"/>
      <c r="IC11" s="53"/>
      <c r="ID11" s="53"/>
      <c r="IE11" s="53"/>
      <c r="IF11" s="53"/>
      <c r="IG11" s="53"/>
      <c r="IH11" s="53"/>
      <c r="II11" s="53"/>
      <c r="IJ11" s="53"/>
      <c r="IK11" s="53"/>
      <c r="IL11" s="53"/>
      <c r="IM11" s="53"/>
      <c r="IN11" s="53"/>
      <c r="IO11" s="53"/>
      <c r="IP11" s="53"/>
      <c r="IQ11" s="53"/>
      <c r="IR11" s="53"/>
      <c r="IS11" s="53"/>
      <c r="IT11" s="53"/>
      <c r="IU11" s="53"/>
      <c r="IV11" s="53"/>
    </row>
    <row r="12" spans="1:256" s="1" customFormat="1" x14ac:dyDescent="0.25">
      <c r="A12" s="124" t="str">
        <f>Données!$H9</f>
        <v>RIBEIRO Christelle</v>
      </c>
      <c r="B12" s="349" t="str">
        <f>hjanvier</f>
        <v/>
      </c>
      <c r="C12" s="350" t="str">
        <f>hjanvier</f>
        <v>07:00 : 14:30</v>
      </c>
      <c r="D12" s="350" t="str">
        <f>hjanvier</f>
        <v>14:00 : 21:30</v>
      </c>
      <c r="E12" s="350" t="str">
        <f>hjanvier</f>
        <v>14:00 : 21:30</v>
      </c>
      <c r="F12" s="350" t="str">
        <f>hjanvier</f>
        <v>07:00 : 19:15</v>
      </c>
      <c r="G12" s="349" t="str">
        <f>hjanvier</f>
        <v/>
      </c>
      <c r="H12" s="349" t="str">
        <f>hjanvier</f>
        <v/>
      </c>
      <c r="I12" s="350" t="str">
        <f>hjanvier</f>
        <v>07:00 : 14:30</v>
      </c>
      <c r="J12" s="350" t="str">
        <f>hjanvier</f>
        <v>10:00 : 21:30</v>
      </c>
      <c r="K12" s="350" t="str">
        <f>hjanvier</f>
        <v/>
      </c>
      <c r="L12" s="350" t="str">
        <f>hjanvier</f>
        <v/>
      </c>
      <c r="M12" s="350" t="str">
        <f>hjanvier</f>
        <v>07:00 : 14:30</v>
      </c>
      <c r="N12" s="349" t="str">
        <f>hjanvier</f>
        <v>07:00 : 19:15</v>
      </c>
      <c r="O12" s="349" t="str">
        <f>hjanvier</f>
        <v>10:00 : 21:30</v>
      </c>
      <c r="P12" s="350" t="str">
        <f>hjanvier</f>
        <v/>
      </c>
      <c r="Q12" s="350" t="str">
        <f>hjanvier</f>
        <v/>
      </c>
      <c r="R12" s="350" t="str">
        <f>hjanvier</f>
        <v>07:00 : 14:30</v>
      </c>
      <c r="S12" s="350" t="str">
        <f>hjanvier</f>
        <v>07:00 : 14:30</v>
      </c>
      <c r="T12" s="350" t="str">
        <f>hjanvier</f>
        <v>07:00 : 14:30</v>
      </c>
      <c r="U12" s="349" t="str">
        <f>hjanvier</f>
        <v/>
      </c>
      <c r="V12" s="349" t="str">
        <f>hjanvier</f>
        <v/>
      </c>
      <c r="W12" s="350" t="str">
        <f>hjanvier</f>
        <v>CA : CA</v>
      </c>
      <c r="X12" s="350" t="str">
        <f>hjanvier</f>
        <v>CA : CA</v>
      </c>
      <c r="Y12" s="350" t="str">
        <f>hjanvier</f>
        <v>CA : CA</v>
      </c>
      <c r="Z12" s="350" t="str">
        <f>hjanvier</f>
        <v/>
      </c>
      <c r="AA12" s="350" t="str">
        <f>hjanvier</f>
        <v/>
      </c>
      <c r="AB12" s="349" t="str">
        <f>hjanvier</f>
        <v>07:00 : 19:15</v>
      </c>
      <c r="AC12" s="349" t="str">
        <f>hjanvier</f>
        <v>07:00 : 19:15</v>
      </c>
      <c r="AD12" s="350" t="str">
        <f>hjanvier</f>
        <v/>
      </c>
      <c r="AE12" s="350" t="str">
        <f>hjanvier</f>
        <v>07:00 : 14:30</v>
      </c>
      <c r="AF12" s="355" t="str">
        <f>hjanvier</f>
        <v/>
      </c>
      <c r="AG12"/>
      <c r="AH12"/>
      <c r="AI12"/>
      <c r="AJ12"/>
      <c r="AK12"/>
      <c r="AL12"/>
      <c r="AM12"/>
      <c r="AN12"/>
      <c r="AO12"/>
      <c r="AP12"/>
      <c r="AQ12"/>
      <c r="AR12"/>
      <c r="AS12"/>
      <c r="AT12"/>
      <c r="AU12"/>
      <c r="AV12"/>
      <c r="AW12"/>
      <c r="AX12"/>
      <c r="AY12"/>
      <c r="AZ12"/>
      <c r="BA12"/>
      <c r="BB12"/>
      <c r="BC12"/>
      <c r="BD12"/>
      <c r="BE12"/>
      <c r="BF12"/>
      <c r="BG12"/>
      <c r="BH12"/>
      <c r="BI12"/>
      <c r="BJ12"/>
      <c r="BK12"/>
      <c r="BL12"/>
      <c r="BM12"/>
      <c r="BN12" s="53"/>
      <c r="BO12" s="53"/>
      <c r="BP12" s="53"/>
      <c r="BQ12" s="53"/>
      <c r="BR12" s="53"/>
      <c r="BS12" s="53"/>
      <c r="BT12" s="53"/>
      <c r="BU12" s="53"/>
      <c r="BV12" s="53"/>
      <c r="BW12" s="53"/>
      <c r="BX12" s="53"/>
      <c r="BY12" s="53"/>
      <c r="BZ12" s="53"/>
      <c r="CA12" s="53"/>
      <c r="CB12" s="53"/>
      <c r="CC12" s="53"/>
      <c r="CD12" s="53"/>
      <c r="CE12" s="53"/>
      <c r="CF12" s="53"/>
      <c r="CG12" s="53"/>
      <c r="CH12" s="53"/>
      <c r="CI12" s="53"/>
      <c r="CJ12" s="53"/>
      <c r="CK12" s="53"/>
      <c r="CL12" s="53"/>
      <c r="CM12" s="53"/>
      <c r="CN12" s="53"/>
      <c r="CO12" s="53"/>
      <c r="CP12" s="53"/>
      <c r="CQ12" s="53"/>
      <c r="CR12" s="53"/>
      <c r="CS12" s="53"/>
      <c r="CT12" s="53"/>
      <c r="CU12" s="53"/>
      <c r="CV12" s="53"/>
      <c r="CW12" s="53"/>
      <c r="CX12" s="53"/>
      <c r="CY12" s="53"/>
      <c r="CZ12" s="53"/>
      <c r="DA12" s="53"/>
      <c r="DB12" s="53"/>
      <c r="DC12" s="53"/>
      <c r="DD12" s="53"/>
      <c r="DE12" s="53"/>
      <c r="DF12" s="53"/>
      <c r="DG12" s="53"/>
      <c r="DH12" s="53"/>
      <c r="DI12" s="53"/>
      <c r="DJ12" s="53"/>
      <c r="DK12" s="53"/>
      <c r="DL12" s="53"/>
      <c r="DM12" s="53"/>
      <c r="DN12" s="53"/>
      <c r="DO12" s="53"/>
      <c r="DP12" s="53"/>
      <c r="DQ12" s="53"/>
      <c r="DR12" s="53"/>
      <c r="DS12" s="53"/>
      <c r="DT12" s="53"/>
      <c r="DU12" s="53"/>
      <c r="DV12" s="53"/>
      <c r="DW12" s="53"/>
      <c r="DX12" s="53"/>
      <c r="DY12" s="53"/>
      <c r="DZ12" s="53"/>
      <c r="EA12" s="53"/>
      <c r="EB12" s="53"/>
      <c r="EC12" s="53"/>
      <c r="ED12" s="53"/>
      <c r="EE12" s="53"/>
      <c r="EF12" s="53"/>
      <c r="EG12" s="53"/>
      <c r="EH12" s="53"/>
      <c r="EI12" s="53"/>
      <c r="EJ12" s="53"/>
      <c r="EK12" s="53"/>
      <c r="EL12" s="53"/>
      <c r="EM12" s="53"/>
      <c r="EN12" s="53"/>
      <c r="EO12" s="53"/>
      <c r="EP12" s="53"/>
      <c r="EQ12" s="53"/>
      <c r="ER12" s="53"/>
      <c r="ES12" s="53"/>
      <c r="ET12" s="53"/>
      <c r="EU12" s="53"/>
      <c r="EV12" s="53"/>
      <c r="EW12" s="53"/>
      <c r="EX12" s="53"/>
      <c r="EY12" s="53"/>
      <c r="EZ12" s="53"/>
      <c r="FA12" s="53"/>
      <c r="FB12" s="53"/>
      <c r="FC12" s="53"/>
      <c r="FD12" s="53"/>
      <c r="FE12" s="53"/>
      <c r="FF12" s="53"/>
      <c r="FG12" s="53"/>
      <c r="FH12" s="53"/>
      <c r="FI12" s="53"/>
      <c r="FJ12" s="53"/>
      <c r="FK12" s="53"/>
      <c r="FL12" s="53"/>
      <c r="FM12" s="53"/>
      <c r="FN12" s="53"/>
      <c r="FO12" s="53"/>
      <c r="FP12" s="53"/>
      <c r="FQ12" s="53"/>
      <c r="FR12" s="53"/>
      <c r="FS12" s="53"/>
      <c r="FT12" s="53"/>
      <c r="FU12" s="53"/>
      <c r="FV12" s="53"/>
      <c r="FW12" s="53"/>
      <c r="FX12" s="53"/>
      <c r="FY12" s="53"/>
      <c r="FZ12" s="53"/>
      <c r="GA12" s="53"/>
      <c r="GB12" s="53"/>
      <c r="GC12" s="53"/>
      <c r="GD12" s="53"/>
      <c r="GE12" s="53"/>
      <c r="GF12" s="53"/>
      <c r="GG12" s="53"/>
      <c r="GH12" s="53"/>
      <c r="GI12" s="53"/>
      <c r="GJ12" s="53"/>
      <c r="GK12" s="53"/>
      <c r="GL12" s="53"/>
      <c r="GM12" s="53"/>
      <c r="GN12" s="53"/>
      <c r="GO12" s="53"/>
      <c r="GP12" s="53"/>
      <c r="GQ12" s="53"/>
      <c r="GR12" s="53"/>
      <c r="GS12" s="53"/>
      <c r="GT12" s="53"/>
      <c r="GU12" s="53"/>
      <c r="GV12" s="53"/>
      <c r="GW12" s="53"/>
      <c r="GX12" s="53"/>
      <c r="GY12" s="53"/>
      <c r="GZ12" s="53"/>
      <c r="HA12" s="53"/>
      <c r="HB12" s="53"/>
      <c r="HC12" s="53"/>
      <c r="HD12" s="53"/>
      <c r="HE12" s="53"/>
      <c r="HF12" s="53"/>
      <c r="HG12" s="53"/>
      <c r="HH12" s="53"/>
      <c r="HI12" s="53"/>
      <c r="HJ12" s="53"/>
      <c r="HK12" s="53"/>
      <c r="HL12" s="53"/>
      <c r="HM12" s="53"/>
      <c r="HN12" s="53"/>
      <c r="HO12" s="53"/>
      <c r="HP12" s="53"/>
      <c r="HQ12" s="53"/>
      <c r="HR12" s="53"/>
      <c r="HS12" s="53"/>
      <c r="HT12" s="53"/>
      <c r="HU12" s="53"/>
      <c r="HV12" s="53"/>
      <c r="HW12" s="53"/>
      <c r="HX12" s="53"/>
      <c r="HY12" s="53"/>
      <c r="HZ12" s="53"/>
      <c r="IA12" s="53"/>
      <c r="IB12" s="53"/>
      <c r="IC12" s="53"/>
      <c r="ID12" s="53"/>
      <c r="IE12" s="53"/>
      <c r="IF12" s="53"/>
      <c r="IG12" s="53"/>
      <c r="IH12" s="53"/>
      <c r="II12" s="53"/>
      <c r="IJ12" s="53"/>
      <c r="IK12" s="53"/>
      <c r="IL12" s="53"/>
      <c r="IM12" s="53"/>
      <c r="IN12" s="53"/>
      <c r="IO12" s="53"/>
      <c r="IP12" s="53"/>
      <c r="IQ12" s="53"/>
      <c r="IR12" s="53"/>
      <c r="IS12" s="53"/>
      <c r="IT12" s="53"/>
      <c r="IU12" s="53"/>
      <c r="IV12" s="53"/>
    </row>
    <row r="13" spans="1:256" s="1" customFormat="1" x14ac:dyDescent="0.25">
      <c r="A13" s="124" t="str">
        <f>Données!$H10</f>
        <v>LE HIR Sébastien</v>
      </c>
      <c r="B13" s="349" t="str">
        <f>hjanvier</f>
        <v>AT : AT</v>
      </c>
      <c r="C13" s="350" t="str">
        <f>hjanvier</f>
        <v>AT : AT</v>
      </c>
      <c r="D13" s="350" t="str">
        <f>hjanvier</f>
        <v>AT : AT</v>
      </c>
      <c r="E13" s="350" t="str">
        <f>hjanvier</f>
        <v>AT : AT</v>
      </c>
      <c r="F13" s="350" t="str">
        <f>hjanvier</f>
        <v/>
      </c>
      <c r="G13" s="349" t="str">
        <f>hjanvier</f>
        <v>07:00 : 19:15</v>
      </c>
      <c r="H13" s="349" t="str">
        <f>hjanvier</f>
        <v>07:00 : 19:15</v>
      </c>
      <c r="I13" s="350" t="str">
        <f>hjanvier</f>
        <v/>
      </c>
      <c r="J13" s="350" t="str">
        <f>hjanvier</f>
        <v/>
      </c>
      <c r="K13" s="350" t="str">
        <f>hjanvier</f>
        <v>07:00 : 14:30</v>
      </c>
      <c r="L13" s="350" t="str">
        <f>hjanvier</f>
        <v>14:00 : 21:30</v>
      </c>
      <c r="M13" s="350" t="str">
        <f>hjanvier</f>
        <v>14:00 : 21:30</v>
      </c>
      <c r="N13" s="349" t="str">
        <f>hjanvier</f>
        <v/>
      </c>
      <c r="O13" s="349" t="str">
        <f>hjanvier</f>
        <v/>
      </c>
      <c r="P13" s="350" t="str">
        <f>hjanvier</f>
        <v>14:00 : 21:30</v>
      </c>
      <c r="Q13" s="350" t="str">
        <f>hjanvier</f>
        <v>14:00 : 21:30</v>
      </c>
      <c r="R13" s="350" t="str">
        <f>hjanvier</f>
        <v/>
      </c>
      <c r="S13" s="350" t="str">
        <f>hjanvier</f>
        <v>CA : CA</v>
      </c>
      <c r="T13" s="350" t="str">
        <f>hjanvier</f>
        <v>CA : CA</v>
      </c>
      <c r="U13" s="349" t="str">
        <f>hjanvier</f>
        <v/>
      </c>
      <c r="V13" s="349" t="str">
        <f>hjanvier</f>
        <v/>
      </c>
      <c r="W13" s="350" t="str">
        <f>hjanvier</f>
        <v>CA : CA</v>
      </c>
      <c r="X13" s="350" t="str">
        <f>hjanvier</f>
        <v>CA : CA</v>
      </c>
      <c r="Y13" s="350" t="str">
        <f>hjanvier</f>
        <v>CA : CA</v>
      </c>
      <c r="Z13" s="350" t="str">
        <f>hjanvier</f>
        <v>CA : CA</v>
      </c>
      <c r="AA13" s="350" t="str">
        <f>hjanvier</f>
        <v>CA : CA</v>
      </c>
      <c r="AB13" s="349" t="str">
        <f>hjanvier</f>
        <v/>
      </c>
      <c r="AC13" s="349" t="str">
        <f>hjanvier</f>
        <v/>
      </c>
      <c r="AD13" s="350" t="str">
        <f>hjanvier</f>
        <v>14:00 : 21:30</v>
      </c>
      <c r="AE13" s="350" t="str">
        <f>hjanvier</f>
        <v>10:00 : 21:30</v>
      </c>
      <c r="AF13" s="355" t="str">
        <f>hjanvier</f>
        <v>10:00 : 17:30</v>
      </c>
      <c r="AG13"/>
      <c r="AH13"/>
      <c r="AI13"/>
      <c r="AJ13"/>
      <c r="AK13"/>
      <c r="AL13"/>
      <c r="AM13"/>
      <c r="AN13"/>
      <c r="AO13"/>
      <c r="AP13"/>
      <c r="AQ13"/>
      <c r="AR13"/>
      <c r="AS13"/>
      <c r="AT13"/>
      <c r="AU13"/>
      <c r="AV13"/>
      <c r="AW13"/>
      <c r="AX13"/>
      <c r="AY13"/>
      <c r="AZ13"/>
      <c r="BA13"/>
      <c r="BB13"/>
      <c r="BC13"/>
      <c r="BD13"/>
      <c r="BE13"/>
      <c r="BF13"/>
      <c r="BG13"/>
      <c r="BH13"/>
      <c r="BI13"/>
      <c r="BJ13"/>
      <c r="BK13"/>
      <c r="BL13"/>
      <c r="BM13"/>
      <c r="BN13" s="53"/>
      <c r="BO13" s="53"/>
      <c r="BP13" s="53"/>
      <c r="BQ13" s="53"/>
      <c r="BR13" s="53"/>
      <c r="BS13" s="53"/>
      <c r="BT13" s="53"/>
      <c r="BU13" s="53"/>
      <c r="BV13" s="53"/>
      <c r="BW13" s="53"/>
      <c r="BX13" s="53"/>
      <c r="BY13" s="53"/>
      <c r="BZ13" s="53"/>
      <c r="CA13" s="53"/>
      <c r="CB13" s="53"/>
      <c r="CC13" s="53"/>
      <c r="CD13" s="53"/>
      <c r="CE13" s="53"/>
      <c r="CF13" s="53"/>
      <c r="CG13" s="53"/>
      <c r="CH13" s="53"/>
      <c r="CI13" s="53"/>
      <c r="CJ13" s="53"/>
      <c r="CK13" s="53"/>
      <c r="CL13" s="53"/>
      <c r="CM13" s="53"/>
      <c r="CN13" s="53"/>
      <c r="CO13" s="53"/>
      <c r="CP13" s="53"/>
      <c r="CQ13" s="53"/>
      <c r="CR13" s="53"/>
      <c r="CS13" s="53"/>
      <c r="CT13" s="53"/>
      <c r="CU13" s="53"/>
      <c r="CV13" s="53"/>
      <c r="CW13" s="53"/>
      <c r="CX13" s="53"/>
      <c r="CY13" s="53"/>
      <c r="CZ13" s="53"/>
      <c r="DA13" s="53"/>
      <c r="DB13" s="53"/>
      <c r="DC13" s="53"/>
      <c r="DD13" s="53"/>
      <c r="DE13" s="53"/>
      <c r="DF13" s="53"/>
      <c r="DG13" s="53"/>
      <c r="DH13" s="53"/>
      <c r="DI13" s="53"/>
      <c r="DJ13" s="53"/>
      <c r="DK13" s="53"/>
      <c r="DL13" s="53"/>
      <c r="DM13" s="53"/>
      <c r="DN13" s="53"/>
      <c r="DO13" s="53"/>
      <c r="DP13" s="53"/>
      <c r="DQ13" s="53"/>
      <c r="DR13" s="53"/>
      <c r="DS13" s="53"/>
      <c r="DT13" s="53"/>
      <c r="DU13" s="53"/>
      <c r="DV13" s="53"/>
      <c r="DW13" s="53"/>
      <c r="DX13" s="53"/>
      <c r="DY13" s="53"/>
      <c r="DZ13" s="53"/>
      <c r="EA13" s="53"/>
      <c r="EB13" s="53"/>
      <c r="EC13" s="53"/>
      <c r="ED13" s="53"/>
      <c r="EE13" s="53"/>
      <c r="EF13" s="53"/>
      <c r="EG13" s="53"/>
      <c r="EH13" s="53"/>
      <c r="EI13" s="53"/>
      <c r="EJ13" s="53"/>
      <c r="EK13" s="53"/>
      <c r="EL13" s="53"/>
      <c r="EM13" s="53"/>
      <c r="EN13" s="53"/>
      <c r="EO13" s="53"/>
      <c r="EP13" s="53"/>
      <c r="EQ13" s="53"/>
      <c r="ER13" s="53"/>
      <c r="ES13" s="53"/>
      <c r="ET13" s="53"/>
      <c r="EU13" s="53"/>
      <c r="EV13" s="53"/>
      <c r="EW13" s="53"/>
      <c r="EX13" s="53"/>
      <c r="EY13" s="53"/>
      <c r="EZ13" s="53"/>
      <c r="FA13" s="53"/>
      <c r="FB13" s="53"/>
      <c r="FC13" s="53"/>
      <c r="FD13" s="53"/>
      <c r="FE13" s="53"/>
      <c r="FF13" s="53"/>
      <c r="FG13" s="53"/>
      <c r="FH13" s="53"/>
      <c r="FI13" s="53"/>
      <c r="FJ13" s="53"/>
      <c r="FK13" s="53"/>
      <c r="FL13" s="53"/>
      <c r="FM13" s="53"/>
      <c r="FN13" s="53"/>
      <c r="FO13" s="53"/>
      <c r="FP13" s="53"/>
      <c r="FQ13" s="53"/>
      <c r="FR13" s="53"/>
      <c r="FS13" s="53"/>
      <c r="FT13" s="53"/>
      <c r="FU13" s="53"/>
      <c r="FV13" s="53"/>
      <c r="FW13" s="53"/>
      <c r="FX13" s="53"/>
      <c r="FY13" s="53"/>
      <c r="FZ13" s="53"/>
      <c r="GA13" s="53"/>
      <c r="GB13" s="53"/>
      <c r="GC13" s="53"/>
      <c r="GD13" s="53"/>
      <c r="GE13" s="53"/>
      <c r="GF13" s="53"/>
      <c r="GG13" s="53"/>
      <c r="GH13" s="53"/>
      <c r="GI13" s="53"/>
      <c r="GJ13" s="53"/>
      <c r="GK13" s="53"/>
      <c r="GL13" s="53"/>
      <c r="GM13" s="53"/>
      <c r="GN13" s="53"/>
      <c r="GO13" s="53"/>
      <c r="GP13" s="53"/>
      <c r="GQ13" s="53"/>
      <c r="GR13" s="53"/>
      <c r="GS13" s="53"/>
      <c r="GT13" s="53"/>
      <c r="GU13" s="53"/>
      <c r="GV13" s="53"/>
      <c r="GW13" s="53"/>
      <c r="GX13" s="53"/>
      <c r="GY13" s="53"/>
      <c r="GZ13" s="53"/>
      <c r="HA13" s="53"/>
      <c r="HB13" s="53"/>
      <c r="HC13" s="53"/>
      <c r="HD13" s="53"/>
      <c r="HE13" s="53"/>
      <c r="HF13" s="53"/>
      <c r="HG13" s="53"/>
      <c r="HH13" s="53"/>
      <c r="HI13" s="53"/>
      <c r="HJ13" s="53"/>
      <c r="HK13" s="53"/>
      <c r="HL13" s="53"/>
      <c r="HM13" s="53"/>
      <c r="HN13" s="53"/>
      <c r="HO13" s="53"/>
      <c r="HP13" s="53"/>
      <c r="HQ13" s="53"/>
      <c r="HR13" s="53"/>
      <c r="HS13" s="53"/>
      <c r="HT13" s="53"/>
      <c r="HU13" s="53"/>
      <c r="HV13" s="53"/>
      <c r="HW13" s="53"/>
      <c r="HX13" s="53"/>
      <c r="HY13" s="53"/>
      <c r="HZ13" s="53"/>
      <c r="IA13" s="53"/>
      <c r="IB13" s="53"/>
      <c r="IC13" s="53"/>
      <c r="ID13" s="53"/>
      <c r="IE13" s="53"/>
      <c r="IF13" s="53"/>
      <c r="IG13" s="53"/>
      <c r="IH13" s="53"/>
      <c r="II13" s="53"/>
      <c r="IJ13" s="53"/>
      <c r="IK13" s="53"/>
      <c r="IL13" s="53"/>
      <c r="IM13" s="53"/>
      <c r="IN13" s="53"/>
      <c r="IO13" s="53"/>
      <c r="IP13" s="53"/>
      <c r="IQ13" s="53"/>
      <c r="IR13" s="53"/>
      <c r="IS13" s="53"/>
      <c r="IT13" s="53"/>
      <c r="IU13" s="53"/>
      <c r="IV13" s="53"/>
    </row>
    <row r="14" spans="1:256" s="1" customFormat="1" x14ac:dyDescent="0.25">
      <c r="A14" s="124" t="str">
        <f>Données!$H11</f>
        <v>BUISSON Vincent</v>
      </c>
      <c r="B14" s="349" t="str">
        <f>hjanvier</f>
        <v/>
      </c>
      <c r="C14" s="350" t="str">
        <f>hjanvier</f>
        <v>CA : CA</v>
      </c>
      <c r="D14" s="350" t="str">
        <f>hjanvier</f>
        <v>14:00 : 21:30</v>
      </c>
      <c r="E14" s="350" t="str">
        <f>hjanvier</f>
        <v>14:00 : 21:30</v>
      </c>
      <c r="F14" s="350" t="str">
        <f>hjanvier</f>
        <v/>
      </c>
      <c r="G14" s="349" t="str">
        <f>hjanvier</f>
        <v>10:00 : 21:30</v>
      </c>
      <c r="H14" s="349" t="str">
        <f>hjanvier</f>
        <v>10:00 : 21:30</v>
      </c>
      <c r="I14" s="350" t="str">
        <f>hjanvier</f>
        <v/>
      </c>
      <c r="J14" s="350" t="str">
        <f>hjanvier</f>
        <v/>
      </c>
      <c r="K14" s="350" t="str">
        <f>hjanvier</f>
        <v>CA : CA</v>
      </c>
      <c r="L14" s="350" t="str">
        <f>hjanvier</f>
        <v>CA : CA</v>
      </c>
      <c r="M14" s="350" t="str">
        <f>hjanvier</f>
        <v>CA : CA</v>
      </c>
      <c r="N14" s="349" t="str">
        <f>hjanvier</f>
        <v/>
      </c>
      <c r="O14" s="349" t="str">
        <f>hjanvier</f>
        <v/>
      </c>
      <c r="P14" s="350" t="str">
        <f>hjanvier</f>
        <v>07:00 : 14:30</v>
      </c>
      <c r="Q14" s="350" t="str">
        <f>hjanvier</f>
        <v>10:00 : 21:30</v>
      </c>
      <c r="R14" s="350" t="str">
        <f>hjanvier</f>
        <v>14:00 : 21:30</v>
      </c>
      <c r="S14" s="350" t="str">
        <f>hjanvier</f>
        <v>09:00 : 16:30</v>
      </c>
      <c r="T14" s="350" t="str">
        <f>hjanvier</f>
        <v>07:00 : 14:30</v>
      </c>
      <c r="U14" s="349" t="str">
        <f>hjanvier</f>
        <v/>
      </c>
      <c r="V14" s="349" t="str">
        <f>hjanvier</f>
        <v/>
      </c>
      <c r="W14" s="350" t="str">
        <f>hjanvier</f>
        <v>07:00 : 14:30</v>
      </c>
      <c r="X14" s="350" t="str">
        <f>hjanvier</f>
        <v>07:00 : 14:30</v>
      </c>
      <c r="Y14" s="350" t="str">
        <f>hjanvier</f>
        <v>07:00 : 14:30</v>
      </c>
      <c r="Z14" s="350" t="str">
        <f>hjanvier</f>
        <v/>
      </c>
      <c r="AA14" s="350" t="str">
        <f>hjanvier</f>
        <v/>
      </c>
      <c r="AB14" s="349" t="str">
        <f>hjanvier</f>
        <v>10:00 : 21:30</v>
      </c>
      <c r="AC14" s="349" t="str">
        <f>hjanvier</f>
        <v>10:00 : 21:30</v>
      </c>
      <c r="AD14" s="350" t="str">
        <f>hjanvier</f>
        <v/>
      </c>
      <c r="AE14" s="350" t="str">
        <f>hjanvier</f>
        <v>10:00 : 12:30</v>
      </c>
      <c r="AF14" s="355" t="str">
        <f>hjanvier</f>
        <v>14:00 : 21:30</v>
      </c>
      <c r="AG14"/>
      <c r="AH14"/>
      <c r="AI14"/>
      <c r="AJ14"/>
      <c r="AK14"/>
      <c r="AL14"/>
      <c r="AM14"/>
      <c r="AN14"/>
      <c r="AO14"/>
      <c r="AP14"/>
      <c r="AQ14"/>
      <c r="AR14"/>
      <c r="AS14"/>
      <c r="AT14"/>
      <c r="AU14"/>
      <c r="AV14"/>
      <c r="AW14"/>
      <c r="AX14"/>
      <c r="AY14"/>
      <c r="AZ14"/>
      <c r="BA14"/>
      <c r="BB14"/>
      <c r="BC14"/>
      <c r="BD14"/>
      <c r="BE14"/>
      <c r="BF14"/>
      <c r="BG14"/>
      <c r="BH14"/>
      <c r="BI14"/>
      <c r="BJ14"/>
      <c r="BK14"/>
      <c r="BL14"/>
      <c r="BM14"/>
      <c r="BN14" s="53"/>
      <c r="BO14" s="53"/>
      <c r="BP14" s="53"/>
      <c r="BQ14" s="53"/>
      <c r="BR14" s="53"/>
      <c r="BS14" s="53"/>
      <c r="BT14" s="53"/>
      <c r="BU14" s="53"/>
      <c r="BV14" s="53"/>
      <c r="BW14" s="53"/>
      <c r="BX14" s="53"/>
      <c r="BY14" s="53"/>
      <c r="BZ14" s="53"/>
      <c r="CA14" s="53"/>
      <c r="CB14" s="53"/>
      <c r="CC14" s="53"/>
      <c r="CD14" s="53"/>
      <c r="CE14" s="53"/>
      <c r="CF14" s="53"/>
      <c r="CG14" s="53"/>
      <c r="CH14" s="53"/>
      <c r="CI14" s="53"/>
      <c r="CJ14" s="53"/>
      <c r="CK14" s="53"/>
      <c r="CL14" s="53"/>
      <c r="CM14" s="53"/>
      <c r="CN14" s="53"/>
      <c r="CO14" s="53"/>
      <c r="CP14" s="53"/>
      <c r="CQ14" s="53"/>
      <c r="CR14" s="53"/>
      <c r="CS14" s="53"/>
      <c r="CT14" s="53"/>
      <c r="CU14" s="53"/>
      <c r="CV14" s="53"/>
      <c r="CW14" s="53"/>
      <c r="CX14" s="53"/>
      <c r="CY14" s="53"/>
      <c r="CZ14" s="53"/>
      <c r="DA14" s="53"/>
      <c r="DB14" s="53"/>
      <c r="DC14" s="53"/>
      <c r="DD14" s="53"/>
      <c r="DE14" s="53"/>
      <c r="DF14" s="53"/>
      <c r="DG14" s="53"/>
      <c r="DH14" s="53"/>
      <c r="DI14" s="53"/>
      <c r="DJ14" s="53"/>
      <c r="DK14" s="53"/>
      <c r="DL14" s="53"/>
      <c r="DM14" s="53"/>
      <c r="DN14" s="53"/>
      <c r="DO14" s="53"/>
      <c r="DP14" s="53"/>
      <c r="DQ14" s="53"/>
      <c r="DR14" s="53"/>
      <c r="DS14" s="53"/>
      <c r="DT14" s="53"/>
      <c r="DU14" s="53"/>
      <c r="DV14" s="53"/>
      <c r="DW14" s="53"/>
      <c r="DX14" s="53"/>
      <c r="DY14" s="53"/>
      <c r="DZ14" s="53"/>
      <c r="EA14" s="53"/>
      <c r="EB14" s="53"/>
      <c r="EC14" s="53"/>
      <c r="ED14" s="53"/>
      <c r="EE14" s="53"/>
      <c r="EF14" s="53"/>
      <c r="EG14" s="53"/>
      <c r="EH14" s="53"/>
      <c r="EI14" s="53"/>
      <c r="EJ14" s="53"/>
      <c r="EK14" s="53"/>
      <c r="EL14" s="53"/>
      <c r="EM14" s="53"/>
      <c r="EN14" s="53"/>
      <c r="EO14" s="53"/>
      <c r="EP14" s="53"/>
      <c r="EQ14" s="53"/>
      <c r="ER14" s="53"/>
      <c r="ES14" s="53"/>
      <c r="ET14" s="53"/>
      <c r="EU14" s="53"/>
      <c r="EV14" s="53"/>
      <c r="EW14" s="53"/>
      <c r="EX14" s="53"/>
      <c r="EY14" s="53"/>
      <c r="EZ14" s="53"/>
      <c r="FA14" s="53"/>
      <c r="FB14" s="53"/>
      <c r="FC14" s="53"/>
      <c r="FD14" s="53"/>
      <c r="FE14" s="53"/>
      <c r="FF14" s="53"/>
      <c r="FG14" s="53"/>
      <c r="FH14" s="53"/>
      <c r="FI14" s="53"/>
      <c r="FJ14" s="53"/>
      <c r="FK14" s="53"/>
      <c r="FL14" s="53"/>
      <c r="FM14" s="53"/>
      <c r="FN14" s="53"/>
      <c r="FO14" s="53"/>
      <c r="FP14" s="53"/>
      <c r="FQ14" s="53"/>
      <c r="FR14" s="53"/>
      <c r="FS14" s="53"/>
      <c r="FT14" s="53"/>
      <c r="FU14" s="53"/>
      <c r="FV14" s="53"/>
      <c r="FW14" s="53"/>
      <c r="FX14" s="53"/>
      <c r="FY14" s="53"/>
      <c r="FZ14" s="53"/>
      <c r="GA14" s="53"/>
      <c r="GB14" s="53"/>
      <c r="GC14" s="53"/>
      <c r="GD14" s="53"/>
      <c r="GE14" s="53"/>
      <c r="GF14" s="53"/>
      <c r="GG14" s="53"/>
      <c r="GH14" s="53"/>
      <c r="GI14" s="53"/>
      <c r="GJ14" s="53"/>
      <c r="GK14" s="53"/>
      <c r="GL14" s="53"/>
      <c r="GM14" s="53"/>
      <c r="GN14" s="53"/>
      <c r="GO14" s="53"/>
      <c r="GP14" s="53"/>
      <c r="GQ14" s="53"/>
      <c r="GR14" s="53"/>
      <c r="GS14" s="53"/>
      <c r="GT14" s="53"/>
      <c r="GU14" s="53"/>
      <c r="GV14" s="53"/>
      <c r="GW14" s="53"/>
      <c r="GX14" s="53"/>
      <c r="GY14" s="53"/>
      <c r="GZ14" s="53"/>
      <c r="HA14" s="53"/>
      <c r="HB14" s="53"/>
      <c r="HC14" s="53"/>
      <c r="HD14" s="53"/>
      <c r="HE14" s="53"/>
      <c r="HF14" s="53"/>
      <c r="HG14" s="53"/>
      <c r="HH14" s="53"/>
      <c r="HI14" s="53"/>
      <c r="HJ14" s="53"/>
      <c r="HK14" s="53"/>
      <c r="HL14" s="53"/>
      <c r="HM14" s="53"/>
      <c r="HN14" s="53"/>
      <c r="HO14" s="53"/>
      <c r="HP14" s="53"/>
      <c r="HQ14" s="53"/>
      <c r="HR14" s="53"/>
      <c r="HS14" s="53"/>
      <c r="HT14" s="53"/>
      <c r="HU14" s="53"/>
      <c r="HV14" s="53"/>
      <c r="HW14" s="53"/>
      <c r="HX14" s="53"/>
      <c r="HY14" s="53"/>
      <c r="HZ14" s="53"/>
      <c r="IA14" s="53"/>
      <c r="IB14" s="53"/>
      <c r="IC14" s="53"/>
      <c r="ID14" s="53"/>
      <c r="IE14" s="53"/>
      <c r="IF14" s="53"/>
      <c r="IG14" s="53"/>
      <c r="IH14" s="53"/>
      <c r="II14" s="53"/>
      <c r="IJ14" s="53"/>
      <c r="IK14" s="53"/>
      <c r="IL14" s="53"/>
      <c r="IM14" s="53"/>
      <c r="IN14" s="53"/>
      <c r="IO14" s="53"/>
      <c r="IP14" s="53"/>
      <c r="IQ14" s="53"/>
      <c r="IR14" s="53"/>
      <c r="IS14" s="53"/>
      <c r="IT14" s="53"/>
      <c r="IU14" s="53"/>
      <c r="IV14" s="53"/>
    </row>
    <row r="15" spans="1:256" s="1" customFormat="1" x14ac:dyDescent="0.25">
      <c r="A15" s="124" t="str">
        <f>Données!$H12</f>
        <v>NDIAYE Fatou</v>
      </c>
      <c r="B15" s="349" t="str">
        <f>hjanvier</f>
        <v/>
      </c>
      <c r="C15" s="350" t="str">
        <f>hjanvier</f>
        <v>CA17 : CA17</v>
      </c>
      <c r="D15" s="350" t="str">
        <f>hjanvier</f>
        <v>CA17 : CA17</v>
      </c>
      <c r="E15" s="350" t="str">
        <f>hjanvier</f>
        <v>CA17 : CA17</v>
      </c>
      <c r="F15" s="350" t="str">
        <f>hjanvier</f>
        <v>CA17 : CA17</v>
      </c>
      <c r="G15" s="349" t="str">
        <f>hjanvier</f>
        <v/>
      </c>
      <c r="H15" s="349" t="str">
        <f>hjanvier</f>
        <v/>
      </c>
      <c r="I15" s="350" t="str">
        <f>hjanvier</f>
        <v>14:00 : 21:30</v>
      </c>
      <c r="J15" s="350" t="str">
        <f>hjanvier</f>
        <v>10:00 : 17:30</v>
      </c>
      <c r="K15" s="350" t="str">
        <f>hjanvier</f>
        <v>07:00 : 14:30</v>
      </c>
      <c r="L15" s="350" t="str">
        <f>hjanvier</f>
        <v>07:00 : 14:30</v>
      </c>
      <c r="M15" s="350" t="str">
        <f>hjanvier</f>
        <v>07:00 : 14:30</v>
      </c>
      <c r="N15" s="349" t="str">
        <f>hjanvier</f>
        <v/>
      </c>
      <c r="O15" s="349" t="str">
        <f>hjanvier</f>
        <v/>
      </c>
      <c r="P15" s="350" t="str">
        <f>hjanvier</f>
        <v>10:00 : 17:30</v>
      </c>
      <c r="Q15" s="350" t="str">
        <f>hjanvier</f>
        <v>07:00 : 14:30</v>
      </c>
      <c r="R15" s="350" t="str">
        <f>hjanvier</f>
        <v/>
      </c>
      <c r="S15" s="350" t="str">
        <f>hjanvier</f>
        <v>14:00 : 21:30</v>
      </c>
      <c r="T15" s="350" t="str">
        <f>hjanvier</f>
        <v>11:30 : 19:00</v>
      </c>
      <c r="U15" s="349" t="str">
        <f>hjanvier</f>
        <v/>
      </c>
      <c r="V15" s="349" t="str">
        <f>hjanvier</f>
        <v/>
      </c>
      <c r="W15" s="350" t="str">
        <f>hjanvier</f>
        <v>07:00 : 14:30</v>
      </c>
      <c r="X15" s="350" t="str">
        <f>hjanvier</f>
        <v>10:00 : 21:30</v>
      </c>
      <c r="Y15" s="350" t="str">
        <f>hjanvier</f>
        <v>07:00 : 14:30</v>
      </c>
      <c r="Z15" s="350" t="str">
        <f>hjanvier</f>
        <v>AM : AM</v>
      </c>
      <c r="AA15" s="350" t="str">
        <f>hjanvier</f>
        <v>AM : AM</v>
      </c>
      <c r="AB15" s="349" t="str">
        <f>hjanvier</f>
        <v/>
      </c>
      <c r="AC15" s="349" t="str">
        <f>hjanvier</f>
        <v/>
      </c>
      <c r="AD15" s="350" t="str">
        <f>hjanvier</f>
        <v>07:00 : 14:30</v>
      </c>
      <c r="AE15" s="350" t="str">
        <f>hjanvier</f>
        <v>07:00 : 14:30</v>
      </c>
      <c r="AF15" s="355" t="str">
        <f>hjanvier</f>
        <v>07:00 : 14:30</v>
      </c>
      <c r="AG15"/>
      <c r="AH15"/>
      <c r="AI15"/>
      <c r="AJ15"/>
      <c r="AK15"/>
      <c r="AL15"/>
      <c r="AM15"/>
      <c r="AN15"/>
      <c r="AO15"/>
      <c r="AP15"/>
      <c r="AQ15"/>
      <c r="AR15"/>
      <c r="AS15"/>
      <c r="AT15"/>
      <c r="AU15"/>
      <c r="AV15"/>
      <c r="AW15"/>
      <c r="AX15"/>
      <c r="AY15"/>
      <c r="AZ15"/>
      <c r="BA15"/>
      <c r="BB15"/>
      <c r="BC15"/>
      <c r="BD15"/>
      <c r="BE15"/>
      <c r="BF15"/>
      <c r="BG15"/>
      <c r="BH15"/>
      <c r="BI15"/>
      <c r="BJ15"/>
      <c r="BK15"/>
      <c r="BL15"/>
      <c r="BM15"/>
      <c r="BN15" s="53"/>
      <c r="BO15" s="53"/>
      <c r="BP15" s="53"/>
      <c r="BQ15" s="53"/>
      <c r="BR15" s="53"/>
      <c r="BS15" s="53"/>
      <c r="BT15" s="53"/>
      <c r="BU15" s="53"/>
      <c r="BV15" s="53"/>
      <c r="BW15" s="53"/>
      <c r="BX15" s="53"/>
      <c r="BY15" s="53"/>
      <c r="BZ15" s="53"/>
      <c r="CA15" s="53"/>
      <c r="CB15" s="53"/>
      <c r="CC15" s="53"/>
      <c r="CD15" s="53"/>
      <c r="CE15" s="53"/>
      <c r="CF15" s="53"/>
      <c r="CG15" s="53"/>
      <c r="CH15" s="53"/>
      <c r="CI15" s="53"/>
      <c r="CJ15" s="53"/>
      <c r="CK15" s="53"/>
      <c r="CL15" s="53"/>
      <c r="CM15" s="53"/>
      <c r="CN15" s="53"/>
      <c r="CO15" s="53"/>
      <c r="CP15" s="53"/>
      <c r="CQ15" s="53"/>
      <c r="CR15" s="53"/>
      <c r="CS15" s="53"/>
      <c r="CT15" s="53"/>
      <c r="CU15" s="53"/>
      <c r="CV15" s="53"/>
      <c r="CW15" s="53"/>
      <c r="CX15" s="53"/>
      <c r="CY15" s="53"/>
      <c r="CZ15" s="53"/>
      <c r="DA15" s="53"/>
      <c r="DB15" s="53"/>
      <c r="DC15" s="53"/>
      <c r="DD15" s="53"/>
      <c r="DE15" s="53"/>
      <c r="DF15" s="53"/>
      <c r="DG15" s="53"/>
      <c r="DH15" s="53"/>
      <c r="DI15" s="53"/>
      <c r="DJ15" s="53"/>
      <c r="DK15" s="53"/>
      <c r="DL15" s="53"/>
      <c r="DM15" s="53"/>
      <c r="DN15" s="53"/>
      <c r="DO15" s="53"/>
      <c r="DP15" s="53"/>
      <c r="DQ15" s="53"/>
      <c r="DR15" s="53"/>
      <c r="DS15" s="53"/>
      <c r="DT15" s="53"/>
      <c r="DU15" s="53"/>
      <c r="DV15" s="53"/>
      <c r="DW15" s="53"/>
      <c r="DX15" s="53"/>
      <c r="DY15" s="53"/>
      <c r="DZ15" s="53"/>
      <c r="EA15" s="53"/>
      <c r="EB15" s="53"/>
      <c r="EC15" s="53"/>
      <c r="ED15" s="53"/>
      <c r="EE15" s="53"/>
      <c r="EF15" s="53"/>
      <c r="EG15" s="53"/>
      <c r="EH15" s="53"/>
      <c r="EI15" s="53"/>
      <c r="EJ15" s="53"/>
      <c r="EK15" s="53"/>
      <c r="EL15" s="53"/>
      <c r="EM15" s="53"/>
      <c r="EN15" s="53"/>
      <c r="EO15" s="53"/>
      <c r="EP15" s="53"/>
      <c r="EQ15" s="53"/>
      <c r="ER15" s="53"/>
      <c r="ES15" s="53"/>
      <c r="ET15" s="53"/>
      <c r="EU15" s="53"/>
      <c r="EV15" s="53"/>
      <c r="EW15" s="53"/>
      <c r="EX15" s="53"/>
      <c r="EY15" s="53"/>
      <c r="EZ15" s="53"/>
      <c r="FA15" s="53"/>
      <c r="FB15" s="53"/>
      <c r="FC15" s="53"/>
      <c r="FD15" s="53"/>
      <c r="FE15" s="53"/>
      <c r="FF15" s="53"/>
      <c r="FG15" s="53"/>
      <c r="FH15" s="53"/>
      <c r="FI15" s="53"/>
      <c r="FJ15" s="53"/>
      <c r="FK15" s="53"/>
      <c r="FL15" s="53"/>
      <c r="FM15" s="53"/>
      <c r="FN15" s="53"/>
      <c r="FO15" s="53"/>
      <c r="FP15" s="53"/>
      <c r="FQ15" s="53"/>
      <c r="FR15" s="53"/>
      <c r="FS15" s="53"/>
      <c r="FT15" s="53"/>
      <c r="FU15" s="53"/>
      <c r="FV15" s="53"/>
      <c r="FW15" s="53"/>
      <c r="FX15" s="53"/>
      <c r="FY15" s="53"/>
      <c r="FZ15" s="53"/>
      <c r="GA15" s="53"/>
      <c r="GB15" s="53"/>
      <c r="GC15" s="53"/>
      <c r="GD15" s="53"/>
      <c r="GE15" s="53"/>
      <c r="GF15" s="53"/>
      <c r="GG15" s="53"/>
      <c r="GH15" s="53"/>
      <c r="GI15" s="53"/>
      <c r="GJ15" s="53"/>
      <c r="GK15" s="53"/>
      <c r="GL15" s="53"/>
      <c r="GM15" s="53"/>
      <c r="GN15" s="53"/>
      <c r="GO15" s="53"/>
      <c r="GP15" s="53"/>
      <c r="GQ15" s="53"/>
      <c r="GR15" s="53"/>
      <c r="GS15" s="53"/>
      <c r="GT15" s="53"/>
      <c r="GU15" s="53"/>
      <c r="GV15" s="53"/>
      <c r="GW15" s="53"/>
      <c r="GX15" s="53"/>
      <c r="GY15" s="53"/>
      <c r="GZ15" s="53"/>
      <c r="HA15" s="53"/>
      <c r="HB15" s="53"/>
      <c r="HC15" s="53"/>
      <c r="HD15" s="53"/>
      <c r="HE15" s="53"/>
      <c r="HF15" s="53"/>
      <c r="HG15" s="53"/>
      <c r="HH15" s="53"/>
      <c r="HI15" s="53"/>
      <c r="HJ15" s="53"/>
      <c r="HK15" s="53"/>
      <c r="HL15" s="53"/>
      <c r="HM15" s="53"/>
      <c r="HN15" s="53"/>
      <c r="HO15" s="53"/>
      <c r="HP15" s="53"/>
      <c r="HQ15" s="53"/>
      <c r="HR15" s="53"/>
      <c r="HS15" s="53"/>
      <c r="HT15" s="53"/>
      <c r="HU15" s="53"/>
      <c r="HV15" s="53"/>
      <c r="HW15" s="53"/>
      <c r="HX15" s="53"/>
      <c r="HY15" s="53"/>
      <c r="HZ15" s="53"/>
      <c r="IA15" s="53"/>
      <c r="IB15" s="53"/>
      <c r="IC15" s="53"/>
      <c r="ID15" s="53"/>
      <c r="IE15" s="53"/>
      <c r="IF15" s="53"/>
      <c r="IG15" s="53"/>
      <c r="IH15" s="53"/>
      <c r="II15" s="53"/>
      <c r="IJ15" s="53"/>
      <c r="IK15" s="53"/>
      <c r="IL15" s="53"/>
      <c r="IM15" s="53"/>
      <c r="IN15" s="53"/>
      <c r="IO15" s="53"/>
      <c r="IP15" s="53"/>
      <c r="IQ15" s="53"/>
      <c r="IR15" s="53"/>
      <c r="IS15" s="53"/>
      <c r="IT15" s="53"/>
      <c r="IU15" s="53"/>
      <c r="IV15" s="53"/>
    </row>
    <row r="16" spans="1:256" s="1" customFormat="1" x14ac:dyDescent="0.25">
      <c r="A16" s="124" t="str">
        <f>Données!$H13</f>
        <v>VARELA TAVARES Eunice</v>
      </c>
      <c r="B16" s="349" t="str">
        <f>hjanvier</f>
        <v/>
      </c>
      <c r="C16" s="350" t="str">
        <f>hjanvier</f>
        <v>11:30 : 19:00</v>
      </c>
      <c r="D16" s="350" t="str">
        <f>hjanvier</f>
        <v>F : 19:00</v>
      </c>
      <c r="E16" s="350" t="str">
        <f>hjanvier</f>
        <v>F : 19:00</v>
      </c>
      <c r="F16" s="350" t="str">
        <f>hjanvier</f>
        <v>F : 19:00</v>
      </c>
      <c r="G16" s="349" t="str">
        <f>hjanvier</f>
        <v/>
      </c>
      <c r="H16" s="349" t="str">
        <f>hjanvier</f>
        <v/>
      </c>
      <c r="I16" s="350" t="str">
        <f>hjanvier</f>
        <v>F : 19:00</v>
      </c>
      <c r="J16" s="350" t="str">
        <f>hjanvier</f>
        <v>F : 19:00</v>
      </c>
      <c r="K16" s="350" t="str">
        <f>hjanvier</f>
        <v>F : 19:00</v>
      </c>
      <c r="L16" s="350" t="str">
        <f>hjanvier</f>
        <v>F : 19:00</v>
      </c>
      <c r="M16" s="350" t="str">
        <f>hjanvier</f>
        <v>F : 19:00</v>
      </c>
      <c r="N16" s="349" t="str">
        <f>hjanvier</f>
        <v/>
      </c>
      <c r="O16" s="349" t="str">
        <f>hjanvier</f>
        <v/>
      </c>
      <c r="P16" s="350" t="str">
        <f>hjanvier</f>
        <v>F : 19:00</v>
      </c>
      <c r="Q16" s="350" t="str">
        <f>hjanvier</f>
        <v>F : 19:00</v>
      </c>
      <c r="R16" s="350" t="str">
        <f>hjanvier</f>
        <v>F : 19:00</v>
      </c>
      <c r="S16" s="350" t="str">
        <f>hjanvier</f>
        <v>F : 19:00</v>
      </c>
      <c r="T16" s="350" t="str">
        <f>hjanvier</f>
        <v>F : 19:00</v>
      </c>
      <c r="U16" s="349" t="str">
        <f>hjanvier</f>
        <v/>
      </c>
      <c r="V16" s="349" t="str">
        <f>hjanvier</f>
        <v/>
      </c>
      <c r="W16" s="350" t="str">
        <f>hjanvier</f>
        <v>F : 19:00</v>
      </c>
      <c r="X16" s="350" t="str">
        <f>hjanvier</f>
        <v>F : 19:00</v>
      </c>
      <c r="Y16" s="350" t="str">
        <f>hjanvier</f>
        <v>F : 19:00</v>
      </c>
      <c r="Z16" s="350" t="str">
        <f>hjanvier</f>
        <v>F : 19:00</v>
      </c>
      <c r="AA16" s="350" t="str">
        <f>hjanvier</f>
        <v>F : 19:00</v>
      </c>
      <c r="AB16" s="349" t="str">
        <f>hjanvier</f>
        <v/>
      </c>
      <c r="AC16" s="349" t="str">
        <f>hjanvier</f>
        <v/>
      </c>
      <c r="AD16" s="350" t="str">
        <f>hjanvier</f>
        <v>F : 19:00</v>
      </c>
      <c r="AE16" s="350" t="str">
        <f>hjanvier</f>
        <v>F : 19:00</v>
      </c>
      <c r="AF16" s="355" t="str">
        <f>hjanvier</f>
        <v>F : 19:00</v>
      </c>
      <c r="AG16"/>
      <c r="AH16"/>
      <c r="AI16"/>
      <c r="AJ16"/>
      <c r="AK16"/>
      <c r="AL16"/>
      <c r="AM16"/>
      <c r="AN16"/>
      <c r="AO16"/>
      <c r="AP16"/>
      <c r="AQ16"/>
      <c r="AR16"/>
      <c r="AS16"/>
      <c r="AT16"/>
      <c r="AU16"/>
      <c r="AV16"/>
      <c r="AW16"/>
      <c r="AX16"/>
      <c r="AY16"/>
      <c r="AZ16"/>
      <c r="BA16"/>
      <c r="BB16"/>
      <c r="BC16"/>
      <c r="BD16"/>
      <c r="BE16"/>
      <c r="BF16"/>
      <c r="BG16"/>
      <c r="BH16"/>
      <c r="BI16"/>
      <c r="BJ16"/>
      <c r="BK16"/>
      <c r="BL16"/>
      <c r="BM16"/>
      <c r="BN16" s="53"/>
      <c r="BO16" s="53"/>
      <c r="BP16" s="53"/>
      <c r="BQ16" s="53"/>
      <c r="BR16" s="53"/>
      <c r="BS16" s="53"/>
      <c r="BT16" s="53"/>
      <c r="BU16" s="53"/>
      <c r="BV16" s="53"/>
      <c r="BW16" s="53"/>
      <c r="BX16" s="53"/>
      <c r="BY16" s="53"/>
      <c r="BZ16" s="53"/>
      <c r="CA16" s="53"/>
      <c r="CB16" s="53"/>
      <c r="CC16" s="53"/>
      <c r="CD16" s="53"/>
      <c r="CE16" s="53"/>
      <c r="CF16" s="53"/>
      <c r="CG16" s="53"/>
      <c r="CH16" s="53"/>
      <c r="CI16" s="53"/>
      <c r="CJ16" s="53"/>
      <c r="CK16" s="53"/>
      <c r="CL16" s="53"/>
      <c r="CM16" s="53"/>
      <c r="CN16" s="53"/>
      <c r="CO16" s="53"/>
      <c r="CP16" s="53"/>
      <c r="CQ16" s="53"/>
      <c r="CR16" s="53"/>
      <c r="CS16" s="53"/>
      <c r="CT16" s="53"/>
      <c r="CU16" s="53"/>
      <c r="CV16" s="53"/>
      <c r="CW16" s="53"/>
      <c r="CX16" s="53"/>
      <c r="CY16" s="53"/>
      <c r="CZ16" s="53"/>
      <c r="DA16" s="53"/>
      <c r="DB16" s="53"/>
      <c r="DC16" s="53"/>
      <c r="DD16" s="53"/>
      <c r="DE16" s="53"/>
      <c r="DF16" s="53"/>
      <c r="DG16" s="53"/>
      <c r="DH16" s="53"/>
      <c r="DI16" s="53"/>
      <c r="DJ16" s="53"/>
      <c r="DK16" s="53"/>
      <c r="DL16" s="53"/>
      <c r="DM16" s="53"/>
      <c r="DN16" s="53"/>
      <c r="DO16" s="53"/>
      <c r="DP16" s="53"/>
      <c r="DQ16" s="53"/>
      <c r="DR16" s="53"/>
      <c r="DS16" s="53"/>
      <c r="DT16" s="53"/>
      <c r="DU16" s="53"/>
      <c r="DV16" s="53"/>
      <c r="DW16" s="53"/>
      <c r="DX16" s="53"/>
      <c r="DY16" s="53"/>
      <c r="DZ16" s="53"/>
      <c r="EA16" s="53"/>
      <c r="EB16" s="53"/>
      <c r="EC16" s="53"/>
      <c r="ED16" s="53"/>
      <c r="EE16" s="53"/>
      <c r="EF16" s="53"/>
      <c r="EG16" s="53"/>
      <c r="EH16" s="53"/>
      <c r="EI16" s="53"/>
      <c r="EJ16" s="53"/>
      <c r="EK16" s="53"/>
      <c r="EL16" s="53"/>
      <c r="EM16" s="53"/>
      <c r="EN16" s="53"/>
      <c r="EO16" s="53"/>
      <c r="EP16" s="53"/>
      <c r="EQ16" s="53"/>
      <c r="ER16" s="53"/>
      <c r="ES16" s="53"/>
      <c r="ET16" s="53"/>
      <c r="EU16" s="53"/>
      <c r="EV16" s="53"/>
      <c r="EW16" s="53"/>
      <c r="EX16" s="53"/>
      <c r="EY16" s="53"/>
      <c r="EZ16" s="53"/>
      <c r="FA16" s="53"/>
      <c r="FB16" s="53"/>
      <c r="FC16" s="53"/>
      <c r="FD16" s="53"/>
      <c r="FE16" s="53"/>
      <c r="FF16" s="53"/>
      <c r="FG16" s="53"/>
      <c r="FH16" s="53"/>
      <c r="FI16" s="53"/>
      <c r="FJ16" s="53"/>
      <c r="FK16" s="53"/>
      <c r="FL16" s="53"/>
      <c r="FM16" s="53"/>
      <c r="FN16" s="53"/>
      <c r="FO16" s="53"/>
      <c r="FP16" s="53"/>
      <c r="FQ16" s="53"/>
      <c r="FR16" s="53"/>
      <c r="FS16" s="53"/>
      <c r="FT16" s="53"/>
      <c r="FU16" s="53"/>
      <c r="FV16" s="53"/>
      <c r="FW16" s="53"/>
      <c r="FX16" s="53"/>
      <c r="FY16" s="53"/>
      <c r="FZ16" s="53"/>
      <c r="GA16" s="53"/>
      <c r="GB16" s="53"/>
      <c r="GC16" s="53"/>
      <c r="GD16" s="53"/>
      <c r="GE16" s="53"/>
      <c r="GF16" s="53"/>
      <c r="GG16" s="53"/>
      <c r="GH16" s="53"/>
      <c r="GI16" s="53"/>
      <c r="GJ16" s="53"/>
      <c r="GK16" s="53"/>
      <c r="GL16" s="53"/>
      <c r="GM16" s="53"/>
      <c r="GN16" s="53"/>
      <c r="GO16" s="53"/>
      <c r="GP16" s="53"/>
      <c r="GQ16" s="53"/>
      <c r="GR16" s="53"/>
      <c r="GS16" s="53"/>
      <c r="GT16" s="53"/>
      <c r="GU16" s="53"/>
      <c r="GV16" s="53"/>
      <c r="GW16" s="53"/>
      <c r="GX16" s="53"/>
      <c r="GY16" s="53"/>
      <c r="GZ16" s="53"/>
      <c r="HA16" s="53"/>
      <c r="HB16" s="53"/>
      <c r="HC16" s="53"/>
      <c r="HD16" s="53"/>
      <c r="HE16" s="53"/>
      <c r="HF16" s="53"/>
      <c r="HG16" s="53"/>
      <c r="HH16" s="53"/>
      <c r="HI16" s="53"/>
      <c r="HJ16" s="53"/>
      <c r="HK16" s="53"/>
      <c r="HL16" s="53"/>
      <c r="HM16" s="53"/>
      <c r="HN16" s="53"/>
      <c r="HO16" s="53"/>
      <c r="HP16" s="53"/>
      <c r="HQ16" s="53"/>
      <c r="HR16" s="53"/>
      <c r="HS16" s="53"/>
      <c r="HT16" s="53"/>
      <c r="HU16" s="53"/>
      <c r="HV16" s="53"/>
      <c r="HW16" s="53"/>
      <c r="HX16" s="53"/>
      <c r="HY16" s="53"/>
      <c r="HZ16" s="53"/>
      <c r="IA16" s="53"/>
      <c r="IB16" s="53"/>
      <c r="IC16" s="53"/>
      <c r="ID16" s="53"/>
      <c r="IE16" s="53"/>
      <c r="IF16" s="53"/>
      <c r="IG16" s="53"/>
      <c r="IH16" s="53"/>
      <c r="II16" s="53"/>
      <c r="IJ16" s="53"/>
      <c r="IK16" s="53"/>
      <c r="IL16" s="53"/>
      <c r="IM16" s="53"/>
      <c r="IN16" s="53"/>
      <c r="IO16" s="53"/>
      <c r="IP16" s="53"/>
      <c r="IQ16" s="53"/>
      <c r="IR16" s="53"/>
      <c r="IS16" s="53"/>
      <c r="IT16" s="53"/>
      <c r="IU16" s="53"/>
      <c r="IV16" s="53"/>
    </row>
    <row r="17" spans="1:256" s="1" customFormat="1" ht="15.75" thickBot="1" x14ac:dyDescent="0.3">
      <c r="A17" s="124" t="str">
        <f>Données!$H14</f>
        <v>LAVILLE Caroline</v>
      </c>
      <c r="B17" s="349" t="str">
        <f>hjanvier</f>
        <v/>
      </c>
      <c r="C17" s="350" t="str">
        <f>hjanvier</f>
        <v>CA : CA</v>
      </c>
      <c r="D17" s="350" t="str">
        <f>hjanvier</f>
        <v/>
      </c>
      <c r="E17" s="350" t="str">
        <f>hjanvier</f>
        <v>07:00 : 14:30</v>
      </c>
      <c r="F17" s="350" t="str">
        <f>hjanvier</f>
        <v>11:30 : 19:00</v>
      </c>
      <c r="G17" s="349" t="str">
        <f>hjanvier</f>
        <v/>
      </c>
      <c r="H17" s="349" t="str">
        <f>hjanvier</f>
        <v/>
      </c>
      <c r="I17" s="350" t="str">
        <f>hjanvier</f>
        <v>07:00 : 14:30</v>
      </c>
      <c r="J17" s="350" t="str">
        <f>hjanvier</f>
        <v>07:00 : 14:30</v>
      </c>
      <c r="K17" s="350" t="str">
        <f>hjanvier</f>
        <v>07:00 : 14:30</v>
      </c>
      <c r="L17" s="350" t="str">
        <f>hjanvier</f>
        <v>F : 19:00</v>
      </c>
      <c r="M17" s="350" t="str">
        <f>hjanvier</f>
        <v>F : 19:00</v>
      </c>
      <c r="N17" s="349" t="str">
        <f>hjanvier</f>
        <v/>
      </c>
      <c r="O17" s="349" t="str">
        <f>hjanvier</f>
        <v/>
      </c>
      <c r="P17" s="350" t="str">
        <f>hjanvier</f>
        <v>AM : AM</v>
      </c>
      <c r="Q17" s="350" t="str">
        <f>hjanvier</f>
        <v>AM : AM</v>
      </c>
      <c r="R17" s="350" t="str">
        <f>hjanvier</f>
        <v>AM : AM</v>
      </c>
      <c r="S17" s="350" t="str">
        <f>hjanvier</f>
        <v>AM : AM</v>
      </c>
      <c r="T17" s="350" t="str">
        <f>hjanvier</f>
        <v>AM : AM</v>
      </c>
      <c r="U17" s="349" t="str">
        <f>hjanvier</f>
        <v/>
      </c>
      <c r="V17" s="349" t="str">
        <f>hjanvier</f>
        <v/>
      </c>
      <c r="W17" s="350" t="str">
        <f>hjanvier</f>
        <v>AM : AM</v>
      </c>
      <c r="X17" s="350" t="str">
        <f>hjanvier</f>
        <v>AM : AM</v>
      </c>
      <c r="Y17" s="350" t="str">
        <f>hjanvier</f>
        <v>AM : AM</v>
      </c>
      <c r="Z17" s="350" t="str">
        <f>hjanvier</f>
        <v>AM : AM</v>
      </c>
      <c r="AA17" s="350" t="str">
        <f>hjanvier</f>
        <v>AM : AM</v>
      </c>
      <c r="AB17" s="349" t="str">
        <f>hjanvier</f>
        <v/>
      </c>
      <c r="AC17" s="349" t="str">
        <f>hjanvier</f>
        <v/>
      </c>
      <c r="AD17" s="350" t="str">
        <f>hjanvier</f>
        <v>11:30 : 19:00</v>
      </c>
      <c r="AE17" s="350" t="str">
        <f>hjanvier</f>
        <v>10:00 : 17:30</v>
      </c>
      <c r="AF17" s="355" t="str">
        <f>hjanvier</f>
        <v>07:00 : 14:30</v>
      </c>
      <c r="AG17"/>
      <c r="AH17"/>
      <c r="AI17"/>
      <c r="AJ17"/>
      <c r="AK17"/>
      <c r="AL17"/>
      <c r="AM17"/>
      <c r="AN17"/>
      <c r="AO17"/>
      <c r="AP17"/>
      <c r="AQ17"/>
      <c r="AR17"/>
      <c r="AS17"/>
      <c r="AT17"/>
      <c r="AU17"/>
      <c r="AV17"/>
      <c r="AW17"/>
      <c r="AX17"/>
      <c r="AY17"/>
      <c r="AZ17"/>
      <c r="BA17"/>
      <c r="BB17"/>
      <c r="BC17"/>
      <c r="BD17"/>
      <c r="BE17"/>
      <c r="BF17"/>
      <c r="BG17"/>
      <c r="BH17"/>
      <c r="BI17"/>
      <c r="BJ17"/>
      <c r="BK17"/>
      <c r="BL17"/>
      <c r="BM17"/>
      <c r="BN17" s="53"/>
      <c r="BO17" s="53"/>
      <c r="BP17" s="53"/>
      <c r="BQ17" s="53"/>
      <c r="BR17" s="53"/>
      <c r="BS17" s="53"/>
      <c r="BT17" s="53"/>
      <c r="BU17" s="53"/>
      <c r="BV17" s="53"/>
      <c r="BW17" s="53"/>
      <c r="BX17" s="53"/>
      <c r="BY17" s="53"/>
      <c r="BZ17" s="53"/>
      <c r="CA17" s="53"/>
      <c r="CB17" s="53"/>
      <c r="CC17" s="53"/>
      <c r="CD17" s="53"/>
      <c r="CE17" s="53"/>
      <c r="CF17" s="53"/>
      <c r="CG17" s="53"/>
      <c r="CH17" s="53"/>
      <c r="CI17" s="53"/>
      <c r="CJ17" s="53"/>
      <c r="CK17" s="53"/>
      <c r="CL17" s="53"/>
      <c r="CM17" s="53"/>
      <c r="CN17" s="53"/>
      <c r="CO17" s="53"/>
      <c r="CP17" s="53"/>
      <c r="CQ17" s="53"/>
      <c r="CR17" s="53"/>
      <c r="CS17" s="53"/>
      <c r="CT17" s="53"/>
      <c r="CU17" s="53"/>
      <c r="CV17" s="53"/>
      <c r="CW17" s="53"/>
      <c r="CX17" s="53"/>
      <c r="CY17" s="53"/>
      <c r="CZ17" s="53"/>
      <c r="DA17" s="53"/>
      <c r="DB17" s="53"/>
      <c r="DC17" s="53"/>
      <c r="DD17" s="53"/>
      <c r="DE17" s="53"/>
      <c r="DF17" s="53"/>
      <c r="DG17" s="53"/>
      <c r="DH17" s="53"/>
      <c r="DI17" s="53"/>
      <c r="DJ17" s="53"/>
      <c r="DK17" s="53"/>
      <c r="DL17" s="53"/>
      <c r="DM17" s="53"/>
      <c r="DN17" s="53"/>
      <c r="DO17" s="53"/>
      <c r="DP17" s="53"/>
      <c r="DQ17" s="53"/>
      <c r="DR17" s="53"/>
      <c r="DS17" s="53"/>
      <c r="DT17" s="53"/>
      <c r="DU17" s="53"/>
      <c r="DV17" s="53"/>
      <c r="DW17" s="53"/>
      <c r="DX17" s="53"/>
      <c r="DY17" s="53"/>
      <c r="DZ17" s="53"/>
      <c r="EA17" s="53"/>
      <c r="EB17" s="53"/>
      <c r="EC17" s="53"/>
      <c r="ED17" s="53"/>
      <c r="EE17" s="53"/>
      <c r="EF17" s="53"/>
      <c r="EG17" s="53"/>
      <c r="EH17" s="53"/>
      <c r="EI17" s="53"/>
      <c r="EJ17" s="53"/>
      <c r="EK17" s="53"/>
      <c r="EL17" s="53"/>
      <c r="EM17" s="53"/>
      <c r="EN17" s="53"/>
      <c r="EO17" s="53"/>
      <c r="EP17" s="53"/>
      <c r="EQ17" s="53"/>
      <c r="ER17" s="53"/>
      <c r="ES17" s="53"/>
      <c r="ET17" s="53"/>
      <c r="EU17" s="53"/>
      <c r="EV17" s="53"/>
      <c r="EW17" s="53"/>
      <c r="EX17" s="53"/>
      <c r="EY17" s="53"/>
      <c r="EZ17" s="53"/>
      <c r="FA17" s="53"/>
      <c r="FB17" s="53"/>
      <c r="FC17" s="53"/>
      <c r="FD17" s="53"/>
      <c r="FE17" s="53"/>
      <c r="FF17" s="53"/>
      <c r="FG17" s="53"/>
      <c r="FH17" s="53"/>
      <c r="FI17" s="53"/>
      <c r="FJ17" s="53"/>
      <c r="FK17" s="53"/>
      <c r="FL17" s="53"/>
      <c r="FM17" s="53"/>
      <c r="FN17" s="53"/>
      <c r="FO17" s="53"/>
      <c r="FP17" s="53"/>
      <c r="FQ17" s="53"/>
      <c r="FR17" s="53"/>
      <c r="FS17" s="53"/>
      <c r="FT17" s="53"/>
      <c r="FU17" s="53"/>
      <c r="FV17" s="53"/>
      <c r="FW17" s="53"/>
      <c r="FX17" s="53"/>
      <c r="FY17" s="53"/>
      <c r="FZ17" s="53"/>
      <c r="GA17" s="53"/>
      <c r="GB17" s="53"/>
      <c r="GC17" s="53"/>
      <c r="GD17" s="53"/>
      <c r="GE17" s="53"/>
      <c r="GF17" s="53"/>
      <c r="GG17" s="53"/>
      <c r="GH17" s="53"/>
      <c r="GI17" s="53"/>
      <c r="GJ17" s="53"/>
      <c r="GK17" s="53"/>
      <c r="GL17" s="53"/>
      <c r="GM17" s="53"/>
      <c r="GN17" s="53"/>
      <c r="GO17" s="53"/>
      <c r="GP17" s="53"/>
      <c r="GQ17" s="53"/>
      <c r="GR17" s="53"/>
      <c r="GS17" s="53"/>
      <c r="GT17" s="53"/>
      <c r="GU17" s="53"/>
      <c r="GV17" s="53"/>
      <c r="GW17" s="53"/>
      <c r="GX17" s="53"/>
      <c r="GY17" s="53"/>
      <c r="GZ17" s="53"/>
      <c r="HA17" s="53"/>
      <c r="HB17" s="53"/>
      <c r="HC17" s="53"/>
      <c r="HD17" s="53"/>
      <c r="HE17" s="53"/>
      <c r="HF17" s="53"/>
      <c r="HG17" s="53"/>
      <c r="HH17" s="53"/>
      <c r="HI17" s="53"/>
      <c r="HJ17" s="53"/>
      <c r="HK17" s="53"/>
      <c r="HL17" s="53"/>
      <c r="HM17" s="53"/>
      <c r="HN17" s="53"/>
      <c r="HO17" s="53"/>
      <c r="HP17" s="53"/>
      <c r="HQ17" s="53"/>
      <c r="HR17" s="53"/>
      <c r="HS17" s="53"/>
      <c r="HT17" s="53"/>
      <c r="HU17" s="53"/>
      <c r="HV17" s="53"/>
      <c r="HW17" s="53"/>
      <c r="HX17" s="53"/>
      <c r="HY17" s="53"/>
      <c r="HZ17" s="53"/>
      <c r="IA17" s="53"/>
      <c r="IB17" s="53"/>
      <c r="IC17" s="53"/>
      <c r="ID17" s="53"/>
      <c r="IE17" s="53"/>
      <c r="IF17" s="53"/>
      <c r="IG17" s="53"/>
      <c r="IH17" s="53"/>
      <c r="II17" s="53"/>
      <c r="IJ17" s="53"/>
      <c r="IK17" s="53"/>
      <c r="IL17" s="53"/>
      <c r="IM17" s="53"/>
      <c r="IN17" s="53"/>
      <c r="IO17" s="53"/>
      <c r="IP17" s="53"/>
      <c r="IQ17" s="53"/>
      <c r="IR17" s="53"/>
      <c r="IS17" s="53"/>
      <c r="IT17" s="53"/>
      <c r="IU17" s="53"/>
      <c r="IV17" s="53"/>
    </row>
    <row r="18" spans="1:256" s="1" customFormat="1" ht="15.75" hidden="1" thickBot="1" x14ac:dyDescent="0.3">
      <c r="A18" s="124">
        <f>Données!$H15</f>
        <v>0</v>
      </c>
      <c r="B18" s="349" t="str">
        <f>hjanvier</f>
        <v/>
      </c>
      <c r="C18" s="350" t="str">
        <f>hjanvier</f>
        <v/>
      </c>
      <c r="D18" s="350" t="str">
        <f>hjanvier</f>
        <v/>
      </c>
      <c r="E18" s="350" t="str">
        <f>hjanvier</f>
        <v/>
      </c>
      <c r="F18" s="350" t="str">
        <f>hjanvier</f>
        <v/>
      </c>
      <c r="G18" s="349" t="str">
        <f>hjanvier</f>
        <v/>
      </c>
      <c r="H18" s="349" t="str">
        <f>hjanvier</f>
        <v/>
      </c>
      <c r="I18" s="350" t="str">
        <f>hjanvier</f>
        <v/>
      </c>
      <c r="J18" s="350" t="str">
        <f>hjanvier</f>
        <v/>
      </c>
      <c r="K18" s="350" t="str">
        <f>hjanvier</f>
        <v/>
      </c>
      <c r="L18" s="350" t="str">
        <f>hjanvier</f>
        <v/>
      </c>
      <c r="M18" s="350" t="str">
        <f>hjanvier</f>
        <v/>
      </c>
      <c r="N18" s="349" t="str">
        <f>hjanvier</f>
        <v/>
      </c>
      <c r="O18" s="349" t="str">
        <f>hjanvier</f>
        <v/>
      </c>
      <c r="P18" s="350" t="str">
        <f>hjanvier</f>
        <v/>
      </c>
      <c r="Q18" s="350" t="str">
        <f>hjanvier</f>
        <v/>
      </c>
      <c r="R18" s="350" t="str">
        <f>hjanvier</f>
        <v/>
      </c>
      <c r="S18" s="350" t="str">
        <f>hjanvier</f>
        <v/>
      </c>
      <c r="T18" s="350" t="str">
        <f>hjanvier</f>
        <v/>
      </c>
      <c r="U18" s="349" t="str">
        <f>hjanvier</f>
        <v/>
      </c>
      <c r="V18" s="349" t="str">
        <f>hjanvier</f>
        <v/>
      </c>
      <c r="W18" s="350" t="str">
        <f>hjanvier</f>
        <v/>
      </c>
      <c r="X18" s="350" t="str">
        <f>hjanvier</f>
        <v/>
      </c>
      <c r="Y18" s="350" t="str">
        <f>hjanvier</f>
        <v/>
      </c>
      <c r="Z18" s="350" t="str">
        <f>hjanvier</f>
        <v/>
      </c>
      <c r="AA18" s="350" t="str">
        <f>hjanvier</f>
        <v/>
      </c>
      <c r="AB18" s="349" t="str">
        <f>hjanvier</f>
        <v/>
      </c>
      <c r="AC18" s="349" t="str">
        <f>hjanvier</f>
        <v/>
      </c>
      <c r="AD18" s="350" t="str">
        <f>hjanvier</f>
        <v/>
      </c>
      <c r="AE18" s="350" t="str">
        <f>hjanvier</f>
        <v/>
      </c>
      <c r="AF18" s="355" t="str">
        <f>hjanvier</f>
        <v/>
      </c>
      <c r="AG18"/>
      <c r="AH18"/>
      <c r="AI18"/>
      <c r="AJ18"/>
      <c r="AK18"/>
      <c r="AL18"/>
      <c r="AM18"/>
      <c r="AN18"/>
      <c r="AO18"/>
      <c r="AP18"/>
      <c r="AQ18"/>
      <c r="AR18"/>
      <c r="AS18"/>
      <c r="AT18"/>
      <c r="AU18"/>
      <c r="AV18"/>
      <c r="AW18"/>
      <c r="AX18"/>
      <c r="AY18"/>
      <c r="AZ18"/>
      <c r="BA18"/>
      <c r="BB18"/>
      <c r="BC18"/>
      <c r="BD18"/>
      <c r="BE18"/>
      <c r="BF18"/>
      <c r="BG18"/>
      <c r="BH18"/>
      <c r="BI18"/>
      <c r="BJ18"/>
      <c r="BK18"/>
      <c r="BL18"/>
      <c r="BM18"/>
      <c r="BN18" s="53"/>
      <c r="BO18" s="53"/>
      <c r="BP18" s="53"/>
      <c r="BQ18" s="53"/>
      <c r="BR18" s="53"/>
      <c r="BS18" s="53"/>
      <c r="BT18" s="53"/>
      <c r="BU18" s="53"/>
      <c r="BV18" s="53"/>
      <c r="BW18" s="53"/>
      <c r="BX18" s="53"/>
      <c r="BY18" s="53"/>
      <c r="BZ18" s="53"/>
      <c r="CA18" s="53"/>
      <c r="CB18" s="53"/>
      <c r="CC18" s="53"/>
      <c r="CD18" s="53"/>
      <c r="CE18" s="53"/>
      <c r="CF18" s="53"/>
      <c r="CG18" s="53"/>
      <c r="CH18" s="53"/>
      <c r="CI18" s="53"/>
      <c r="CJ18" s="53"/>
      <c r="CK18" s="53"/>
      <c r="CL18" s="53"/>
      <c r="CM18" s="53"/>
      <c r="CN18" s="53"/>
      <c r="CO18" s="53"/>
      <c r="CP18" s="53"/>
      <c r="CQ18" s="53"/>
      <c r="CR18" s="53"/>
      <c r="CS18" s="53"/>
      <c r="CT18" s="53"/>
      <c r="CU18" s="53"/>
      <c r="CV18" s="53"/>
      <c r="CW18" s="53"/>
      <c r="CX18" s="53"/>
      <c r="CY18" s="53"/>
      <c r="CZ18" s="53"/>
      <c r="DA18" s="53"/>
      <c r="DB18" s="53"/>
      <c r="DC18" s="53"/>
      <c r="DD18" s="53"/>
      <c r="DE18" s="53"/>
      <c r="DF18" s="53"/>
      <c r="DG18" s="53"/>
      <c r="DH18" s="53"/>
      <c r="DI18" s="53"/>
      <c r="DJ18" s="53"/>
      <c r="DK18" s="53"/>
      <c r="DL18" s="53"/>
      <c r="DM18" s="53"/>
      <c r="DN18" s="53"/>
      <c r="DO18" s="53"/>
      <c r="DP18" s="53"/>
      <c r="DQ18" s="53"/>
      <c r="DR18" s="53"/>
      <c r="DS18" s="53"/>
      <c r="DT18" s="53"/>
      <c r="DU18" s="53"/>
      <c r="DV18" s="53"/>
      <c r="DW18" s="53"/>
      <c r="DX18" s="53"/>
      <c r="DY18" s="53"/>
      <c r="DZ18" s="53"/>
      <c r="EA18" s="53"/>
      <c r="EB18" s="53"/>
      <c r="EC18" s="53"/>
      <c r="ED18" s="53"/>
      <c r="EE18" s="53"/>
      <c r="EF18" s="53"/>
      <c r="EG18" s="53"/>
      <c r="EH18" s="53"/>
      <c r="EI18" s="53"/>
      <c r="EJ18" s="53"/>
      <c r="EK18" s="53"/>
      <c r="EL18" s="53"/>
      <c r="EM18" s="53"/>
      <c r="EN18" s="53"/>
      <c r="EO18" s="53"/>
      <c r="EP18" s="53"/>
      <c r="EQ18" s="53"/>
      <c r="ER18" s="53"/>
      <c r="ES18" s="53"/>
      <c r="ET18" s="53"/>
      <c r="EU18" s="53"/>
      <c r="EV18" s="53"/>
      <c r="EW18" s="53"/>
      <c r="EX18" s="53"/>
      <c r="EY18" s="53"/>
      <c r="EZ18" s="53"/>
      <c r="FA18" s="53"/>
      <c r="FB18" s="53"/>
      <c r="FC18" s="53"/>
      <c r="FD18" s="53"/>
      <c r="FE18" s="53"/>
      <c r="FF18" s="53"/>
      <c r="FG18" s="53"/>
      <c r="FH18" s="53"/>
      <c r="FI18" s="53"/>
      <c r="FJ18" s="53"/>
      <c r="FK18" s="53"/>
      <c r="FL18" s="53"/>
      <c r="FM18" s="53"/>
      <c r="FN18" s="53"/>
      <c r="FO18" s="53"/>
      <c r="FP18" s="53"/>
      <c r="FQ18" s="53"/>
      <c r="FR18" s="53"/>
      <c r="FS18" s="53"/>
      <c r="FT18" s="53"/>
      <c r="FU18" s="53"/>
      <c r="FV18" s="53"/>
      <c r="FW18" s="53"/>
      <c r="FX18" s="53"/>
      <c r="FY18" s="53"/>
      <c r="FZ18" s="53"/>
      <c r="GA18" s="53"/>
      <c r="GB18" s="53"/>
      <c r="GC18" s="53"/>
      <c r="GD18" s="53"/>
      <c r="GE18" s="53"/>
      <c r="GF18" s="53"/>
      <c r="GG18" s="53"/>
      <c r="GH18" s="53"/>
      <c r="GI18" s="53"/>
      <c r="GJ18" s="53"/>
      <c r="GK18" s="53"/>
      <c r="GL18" s="53"/>
      <c r="GM18" s="53"/>
      <c r="GN18" s="53"/>
      <c r="GO18" s="53"/>
      <c r="GP18" s="53"/>
      <c r="GQ18" s="53"/>
      <c r="GR18" s="53"/>
      <c r="GS18" s="53"/>
      <c r="GT18" s="53"/>
      <c r="GU18" s="53"/>
      <c r="GV18" s="53"/>
      <c r="GW18" s="53"/>
      <c r="GX18" s="53"/>
      <c r="GY18" s="53"/>
      <c r="GZ18" s="53"/>
      <c r="HA18" s="53"/>
      <c r="HB18" s="53"/>
      <c r="HC18" s="53"/>
      <c r="HD18" s="53"/>
      <c r="HE18" s="53"/>
      <c r="HF18" s="53"/>
      <c r="HG18" s="53"/>
      <c r="HH18" s="53"/>
      <c r="HI18" s="53"/>
      <c r="HJ18" s="53"/>
      <c r="HK18" s="53"/>
      <c r="HL18" s="53"/>
      <c r="HM18" s="53"/>
      <c r="HN18" s="53"/>
      <c r="HO18" s="53"/>
      <c r="HP18" s="53"/>
      <c r="HQ18" s="53"/>
      <c r="HR18" s="53"/>
      <c r="HS18" s="53"/>
      <c r="HT18" s="53"/>
      <c r="HU18" s="53"/>
      <c r="HV18" s="53"/>
      <c r="HW18" s="53"/>
      <c r="HX18" s="53"/>
      <c r="HY18" s="53"/>
      <c r="HZ18" s="53"/>
      <c r="IA18" s="53"/>
      <c r="IB18" s="53"/>
      <c r="IC18" s="53"/>
      <c r="ID18" s="53"/>
      <c r="IE18" s="53"/>
      <c r="IF18" s="53"/>
      <c r="IG18" s="53"/>
      <c r="IH18" s="53"/>
      <c r="II18" s="53"/>
      <c r="IJ18" s="53"/>
      <c r="IK18" s="53"/>
      <c r="IL18" s="53"/>
      <c r="IM18" s="53"/>
      <c r="IN18" s="53"/>
      <c r="IO18" s="53"/>
      <c r="IP18" s="53"/>
      <c r="IQ18" s="53"/>
      <c r="IR18" s="53"/>
      <c r="IS18" s="53"/>
      <c r="IT18" s="53"/>
      <c r="IU18" s="53"/>
      <c r="IV18" s="53"/>
    </row>
    <row r="19" spans="1:256" s="1" customFormat="1" ht="15.75" hidden="1" customHeight="1" x14ac:dyDescent="0.25">
      <c r="A19" s="124">
        <f>Données!$H16</f>
        <v>0</v>
      </c>
      <c r="B19" s="349" t="str">
        <f>hjanvier</f>
        <v/>
      </c>
      <c r="C19" s="350" t="str">
        <f>hjanvier</f>
        <v/>
      </c>
      <c r="D19" s="350" t="str">
        <f>hjanvier</f>
        <v/>
      </c>
      <c r="E19" s="350" t="str">
        <f>hjanvier</f>
        <v/>
      </c>
      <c r="F19" s="350" t="str">
        <f>hjanvier</f>
        <v/>
      </c>
      <c r="G19" s="349" t="str">
        <f>hjanvier</f>
        <v/>
      </c>
      <c r="H19" s="349" t="str">
        <f>hjanvier</f>
        <v/>
      </c>
      <c r="I19" s="350" t="str">
        <f>hjanvier</f>
        <v/>
      </c>
      <c r="J19" s="350" t="str">
        <f>hjanvier</f>
        <v/>
      </c>
      <c r="K19" s="350" t="str">
        <f>hjanvier</f>
        <v/>
      </c>
      <c r="L19" s="350" t="str">
        <f>hjanvier</f>
        <v/>
      </c>
      <c r="M19" s="350" t="str">
        <f>hjanvier</f>
        <v/>
      </c>
      <c r="N19" s="349" t="str">
        <f>hjanvier</f>
        <v/>
      </c>
      <c r="O19" s="349" t="str">
        <f>hjanvier</f>
        <v/>
      </c>
      <c r="P19" s="350" t="str">
        <f>hjanvier</f>
        <v/>
      </c>
      <c r="Q19" s="350" t="str">
        <f>hjanvier</f>
        <v/>
      </c>
      <c r="R19" s="350" t="str">
        <f>hjanvier</f>
        <v/>
      </c>
      <c r="S19" s="350" t="str">
        <f>hjanvier</f>
        <v/>
      </c>
      <c r="T19" s="350" t="str">
        <f>hjanvier</f>
        <v/>
      </c>
      <c r="U19" s="349" t="str">
        <f>hjanvier</f>
        <v/>
      </c>
      <c r="V19" s="349" t="str">
        <f>hjanvier</f>
        <v/>
      </c>
      <c r="W19" s="350" t="str">
        <f>hjanvier</f>
        <v/>
      </c>
      <c r="X19" s="350" t="str">
        <f>hjanvier</f>
        <v/>
      </c>
      <c r="Y19" s="350" t="str">
        <f>hjanvier</f>
        <v/>
      </c>
      <c r="Z19" s="350" t="str">
        <f>hjanvier</f>
        <v/>
      </c>
      <c r="AA19" s="350" t="str">
        <f>hjanvier</f>
        <v/>
      </c>
      <c r="AB19" s="349" t="str">
        <f>hjanvier</f>
        <v/>
      </c>
      <c r="AC19" s="349" t="str">
        <f>hjanvier</f>
        <v/>
      </c>
      <c r="AD19" s="350" t="str">
        <f>hjanvier</f>
        <v/>
      </c>
      <c r="AE19" s="350" t="str">
        <f>hjanvier</f>
        <v/>
      </c>
      <c r="AF19" s="355" t="str">
        <f>hjanvier</f>
        <v/>
      </c>
      <c r="AG19"/>
      <c r="AH19"/>
      <c r="AI19"/>
      <c r="AJ19"/>
      <c r="AK19"/>
      <c r="AL19"/>
      <c r="AM19"/>
      <c r="AN19"/>
      <c r="AO19"/>
      <c r="AP19"/>
      <c r="AQ19"/>
      <c r="AR19"/>
      <c r="AS19"/>
      <c r="AT19"/>
      <c r="AU19"/>
      <c r="AV19"/>
      <c r="AW19"/>
      <c r="AX19"/>
      <c r="AY19"/>
      <c r="AZ19"/>
      <c r="BA19"/>
      <c r="BB19"/>
      <c r="BC19"/>
      <c r="BD19"/>
      <c r="BE19"/>
      <c r="BF19"/>
      <c r="BG19"/>
      <c r="BH19"/>
      <c r="BI19"/>
      <c r="BJ19"/>
      <c r="BK19"/>
      <c r="BL19"/>
      <c r="BM19"/>
      <c r="BN19" s="53"/>
      <c r="BO19" s="53"/>
      <c r="BP19" s="53"/>
      <c r="BQ19" s="53"/>
      <c r="BR19" s="53"/>
      <c r="BS19" s="53"/>
      <c r="BT19" s="53"/>
      <c r="BU19" s="53"/>
      <c r="BV19" s="53"/>
      <c r="BW19" s="53"/>
      <c r="BX19" s="53"/>
      <c r="BY19" s="53"/>
      <c r="BZ19" s="53"/>
      <c r="CA19" s="53"/>
      <c r="CB19" s="53"/>
      <c r="CC19" s="53"/>
      <c r="CD19" s="53"/>
      <c r="CE19" s="53"/>
      <c r="CF19" s="53"/>
      <c r="CG19" s="53"/>
      <c r="CH19" s="53"/>
      <c r="CI19" s="53"/>
      <c r="CJ19" s="53"/>
      <c r="CK19" s="53"/>
      <c r="CL19" s="53"/>
      <c r="CM19" s="53"/>
      <c r="CN19" s="53"/>
      <c r="CO19" s="53"/>
      <c r="CP19" s="53"/>
      <c r="CQ19" s="53"/>
      <c r="CR19" s="53"/>
      <c r="CS19" s="53"/>
      <c r="CT19" s="53"/>
      <c r="CU19" s="53"/>
      <c r="CV19" s="53"/>
      <c r="CW19" s="53"/>
      <c r="CX19" s="53"/>
      <c r="CY19" s="53"/>
      <c r="CZ19" s="53"/>
      <c r="DA19" s="53"/>
      <c r="DB19" s="53"/>
      <c r="DC19" s="53"/>
      <c r="DD19" s="53"/>
      <c r="DE19" s="53"/>
      <c r="DF19" s="53"/>
      <c r="DG19" s="53"/>
      <c r="DH19" s="53"/>
      <c r="DI19" s="53"/>
      <c r="DJ19" s="53"/>
      <c r="DK19" s="53"/>
      <c r="DL19" s="53"/>
      <c r="DM19" s="53"/>
      <c r="DN19" s="53"/>
      <c r="DO19" s="53"/>
      <c r="DP19" s="53"/>
      <c r="DQ19" s="53"/>
      <c r="DR19" s="53"/>
      <c r="DS19" s="53"/>
      <c r="DT19" s="53"/>
      <c r="DU19" s="53"/>
      <c r="DV19" s="53"/>
      <c r="DW19" s="53"/>
      <c r="DX19" s="53"/>
      <c r="DY19" s="53"/>
      <c r="DZ19" s="53"/>
      <c r="EA19" s="53"/>
      <c r="EB19" s="53"/>
      <c r="EC19" s="53"/>
      <c r="ED19" s="53"/>
      <c r="EE19" s="53"/>
      <c r="EF19" s="53"/>
      <c r="EG19" s="53"/>
      <c r="EH19" s="53"/>
      <c r="EI19" s="53"/>
      <c r="EJ19" s="53"/>
      <c r="EK19" s="53"/>
      <c r="EL19" s="53"/>
      <c r="EM19" s="53"/>
      <c r="EN19" s="53"/>
      <c r="EO19" s="53"/>
      <c r="EP19" s="53"/>
      <c r="EQ19" s="53"/>
      <c r="ER19" s="53"/>
      <c r="ES19" s="53"/>
      <c r="ET19" s="53"/>
      <c r="EU19" s="53"/>
      <c r="EV19" s="53"/>
      <c r="EW19" s="53"/>
      <c r="EX19" s="53"/>
      <c r="EY19" s="53"/>
      <c r="EZ19" s="53"/>
      <c r="FA19" s="53"/>
      <c r="FB19" s="53"/>
      <c r="FC19" s="53"/>
      <c r="FD19" s="53"/>
      <c r="FE19" s="53"/>
      <c r="FF19" s="53"/>
      <c r="FG19" s="53"/>
      <c r="FH19" s="53"/>
      <c r="FI19" s="53"/>
      <c r="FJ19" s="53"/>
      <c r="FK19" s="53"/>
      <c r="FL19" s="53"/>
      <c r="FM19" s="53"/>
      <c r="FN19" s="53"/>
      <c r="FO19" s="53"/>
      <c r="FP19" s="53"/>
      <c r="FQ19" s="53"/>
      <c r="FR19" s="53"/>
      <c r="FS19" s="53"/>
      <c r="FT19" s="53"/>
      <c r="FU19" s="53"/>
      <c r="FV19" s="53"/>
      <c r="FW19" s="53"/>
      <c r="FX19" s="53"/>
      <c r="FY19" s="53"/>
      <c r="FZ19" s="53"/>
      <c r="GA19" s="53"/>
      <c r="GB19" s="53"/>
      <c r="GC19" s="53"/>
      <c r="GD19" s="53"/>
      <c r="GE19" s="53"/>
      <c r="GF19" s="53"/>
      <c r="GG19" s="53"/>
      <c r="GH19" s="53"/>
      <c r="GI19" s="53"/>
      <c r="GJ19" s="53"/>
      <c r="GK19" s="53"/>
      <c r="GL19" s="53"/>
      <c r="GM19" s="53"/>
      <c r="GN19" s="53"/>
      <c r="GO19" s="53"/>
      <c r="GP19" s="53"/>
      <c r="GQ19" s="53"/>
      <c r="GR19" s="53"/>
      <c r="GS19" s="53"/>
      <c r="GT19" s="53"/>
      <c r="GU19" s="53"/>
      <c r="GV19" s="53"/>
      <c r="GW19" s="53"/>
      <c r="GX19" s="53"/>
      <c r="GY19" s="53"/>
      <c r="GZ19" s="53"/>
      <c r="HA19" s="53"/>
      <c r="HB19" s="53"/>
      <c r="HC19" s="53"/>
      <c r="HD19" s="53"/>
      <c r="HE19" s="53"/>
      <c r="HF19" s="53"/>
      <c r="HG19" s="53"/>
      <c r="HH19" s="53"/>
      <c r="HI19" s="53"/>
      <c r="HJ19" s="53"/>
      <c r="HK19" s="53"/>
      <c r="HL19" s="53"/>
      <c r="HM19" s="53"/>
      <c r="HN19" s="53"/>
      <c r="HO19" s="53"/>
      <c r="HP19" s="53"/>
      <c r="HQ19" s="53"/>
      <c r="HR19" s="53"/>
      <c r="HS19" s="53"/>
      <c r="HT19" s="53"/>
      <c r="HU19" s="53"/>
      <c r="HV19" s="53"/>
      <c r="HW19" s="53"/>
      <c r="HX19" s="53"/>
      <c r="HY19" s="53"/>
      <c r="HZ19" s="53"/>
      <c r="IA19" s="53"/>
      <c r="IB19" s="53"/>
      <c r="IC19" s="53"/>
      <c r="ID19" s="53"/>
      <c r="IE19" s="53"/>
      <c r="IF19" s="53"/>
      <c r="IG19" s="53"/>
      <c r="IH19" s="53"/>
      <c r="II19" s="53"/>
      <c r="IJ19" s="53"/>
      <c r="IK19" s="53"/>
      <c r="IL19" s="53"/>
      <c r="IM19" s="53"/>
      <c r="IN19" s="53"/>
      <c r="IO19" s="53"/>
      <c r="IP19" s="53"/>
      <c r="IQ19" s="53"/>
      <c r="IR19" s="53"/>
      <c r="IS19" s="53"/>
      <c r="IT19" s="53"/>
      <c r="IU19" s="53"/>
      <c r="IV19" s="53"/>
    </row>
    <row r="20" spans="1:256" s="1" customFormat="1" ht="15.75" hidden="1" customHeight="1" x14ac:dyDescent="0.25">
      <c r="A20" s="124">
        <f>Données!$H17</f>
        <v>0</v>
      </c>
      <c r="B20" s="349" t="str">
        <f>hjanvier</f>
        <v/>
      </c>
      <c r="C20" s="350" t="str">
        <f>hjanvier</f>
        <v/>
      </c>
      <c r="D20" s="350" t="str">
        <f>hjanvier</f>
        <v/>
      </c>
      <c r="E20" s="350" t="str">
        <f>hjanvier</f>
        <v/>
      </c>
      <c r="F20" s="350" t="str">
        <f>hjanvier</f>
        <v/>
      </c>
      <c r="G20" s="349" t="str">
        <f>hjanvier</f>
        <v/>
      </c>
      <c r="H20" s="349" t="str">
        <f>hjanvier</f>
        <v/>
      </c>
      <c r="I20" s="350" t="str">
        <f>hjanvier</f>
        <v/>
      </c>
      <c r="J20" s="350" t="str">
        <f>hjanvier</f>
        <v/>
      </c>
      <c r="K20" s="350" t="str">
        <f>hjanvier</f>
        <v/>
      </c>
      <c r="L20" s="350" t="str">
        <f>hjanvier</f>
        <v/>
      </c>
      <c r="M20" s="350" t="str">
        <f>hjanvier</f>
        <v/>
      </c>
      <c r="N20" s="349" t="str">
        <f>hjanvier</f>
        <v/>
      </c>
      <c r="O20" s="349" t="str">
        <f>hjanvier</f>
        <v/>
      </c>
      <c r="P20" s="350" t="str">
        <f>hjanvier</f>
        <v/>
      </c>
      <c r="Q20" s="350" t="str">
        <f>hjanvier</f>
        <v/>
      </c>
      <c r="R20" s="350" t="str">
        <f>hjanvier</f>
        <v/>
      </c>
      <c r="S20" s="350" t="str">
        <f>hjanvier</f>
        <v/>
      </c>
      <c r="T20" s="350" t="str">
        <f>hjanvier</f>
        <v/>
      </c>
      <c r="U20" s="349" t="str">
        <f>hjanvier</f>
        <v/>
      </c>
      <c r="V20" s="349" t="str">
        <f>hjanvier</f>
        <v/>
      </c>
      <c r="W20" s="350" t="str">
        <f>hjanvier</f>
        <v/>
      </c>
      <c r="X20" s="350" t="str">
        <f>hjanvier</f>
        <v/>
      </c>
      <c r="Y20" s="350" t="str">
        <f>hjanvier</f>
        <v/>
      </c>
      <c r="Z20" s="350" t="str">
        <f>hjanvier</f>
        <v/>
      </c>
      <c r="AA20" s="350" t="str">
        <f>hjanvier</f>
        <v/>
      </c>
      <c r="AB20" s="349" t="str">
        <f>hjanvier</f>
        <v/>
      </c>
      <c r="AC20" s="349" t="str">
        <f>hjanvier</f>
        <v/>
      </c>
      <c r="AD20" s="350" t="str">
        <f>hjanvier</f>
        <v/>
      </c>
      <c r="AE20" s="350" t="str">
        <f>hjanvier</f>
        <v/>
      </c>
      <c r="AF20" s="355" t="str">
        <f>hjanvier</f>
        <v/>
      </c>
      <c r="AG20"/>
      <c r="AH20"/>
      <c r="AI20"/>
      <c r="AJ20"/>
      <c r="AK20"/>
      <c r="AL20"/>
      <c r="AM20"/>
      <c r="AN20"/>
      <c r="AO20"/>
      <c r="AP20"/>
      <c r="AQ20"/>
      <c r="AR20"/>
      <c r="AS20"/>
      <c r="AT20"/>
      <c r="AU20"/>
      <c r="AV20"/>
      <c r="AW20"/>
      <c r="AX20"/>
      <c r="AY20"/>
      <c r="AZ20"/>
      <c r="BA20"/>
      <c r="BB20"/>
      <c r="BC20"/>
      <c r="BD20"/>
      <c r="BE20"/>
      <c r="BF20"/>
      <c r="BG20"/>
      <c r="BH20"/>
      <c r="BI20"/>
      <c r="BJ20"/>
      <c r="BK20"/>
      <c r="BL20"/>
      <c r="BM20"/>
      <c r="BN20" s="53"/>
      <c r="BO20" s="53"/>
      <c r="BP20" s="53"/>
      <c r="BQ20" s="53"/>
      <c r="BR20" s="53"/>
      <c r="BS20" s="53"/>
      <c r="BT20" s="53"/>
      <c r="BU20" s="53"/>
      <c r="BV20" s="53"/>
      <c r="BW20" s="53"/>
      <c r="BX20" s="53"/>
      <c r="BY20" s="53"/>
      <c r="BZ20" s="53"/>
      <c r="CA20" s="53"/>
      <c r="CB20" s="53"/>
      <c r="CC20" s="53"/>
      <c r="CD20" s="53"/>
      <c r="CE20" s="53"/>
      <c r="CF20" s="53"/>
      <c r="CG20" s="53"/>
      <c r="CH20" s="53"/>
      <c r="CI20" s="53"/>
      <c r="CJ20" s="53"/>
      <c r="CK20" s="53"/>
      <c r="CL20" s="53"/>
      <c r="CM20" s="53"/>
      <c r="CN20" s="53"/>
      <c r="CO20" s="53"/>
      <c r="CP20" s="53"/>
      <c r="CQ20" s="53"/>
      <c r="CR20" s="53"/>
      <c r="CS20" s="53"/>
      <c r="CT20" s="53"/>
      <c r="CU20" s="53"/>
      <c r="CV20" s="53"/>
      <c r="CW20" s="53"/>
      <c r="CX20" s="53"/>
      <c r="CY20" s="53"/>
      <c r="CZ20" s="53"/>
      <c r="DA20" s="53"/>
      <c r="DB20" s="53"/>
      <c r="DC20" s="53"/>
      <c r="DD20" s="53"/>
      <c r="DE20" s="53"/>
      <c r="DF20" s="53"/>
      <c r="DG20" s="53"/>
      <c r="DH20" s="53"/>
      <c r="DI20" s="53"/>
      <c r="DJ20" s="53"/>
      <c r="DK20" s="53"/>
      <c r="DL20" s="53"/>
      <c r="DM20" s="53"/>
      <c r="DN20" s="53"/>
      <c r="DO20" s="53"/>
      <c r="DP20" s="53"/>
      <c r="DQ20" s="53"/>
      <c r="DR20" s="53"/>
      <c r="DS20" s="53"/>
      <c r="DT20" s="53"/>
      <c r="DU20" s="53"/>
      <c r="DV20" s="53"/>
      <c r="DW20" s="53"/>
      <c r="DX20" s="53"/>
      <c r="DY20" s="53"/>
      <c r="DZ20" s="53"/>
      <c r="EA20" s="53"/>
      <c r="EB20" s="53"/>
      <c r="EC20" s="53"/>
      <c r="ED20" s="53"/>
      <c r="EE20" s="53"/>
      <c r="EF20" s="53"/>
      <c r="EG20" s="53"/>
      <c r="EH20" s="53"/>
      <c r="EI20" s="53"/>
      <c r="EJ20" s="53"/>
      <c r="EK20" s="53"/>
      <c r="EL20" s="53"/>
      <c r="EM20" s="53"/>
      <c r="EN20" s="53"/>
      <c r="EO20" s="53"/>
      <c r="EP20" s="53"/>
      <c r="EQ20" s="53"/>
      <c r="ER20" s="53"/>
      <c r="ES20" s="53"/>
      <c r="ET20" s="53"/>
      <c r="EU20" s="53"/>
      <c r="EV20" s="53"/>
      <c r="EW20" s="53"/>
      <c r="EX20" s="53"/>
      <c r="EY20" s="53"/>
      <c r="EZ20" s="53"/>
      <c r="FA20" s="53"/>
      <c r="FB20" s="53"/>
      <c r="FC20" s="53"/>
      <c r="FD20" s="53"/>
      <c r="FE20" s="53"/>
      <c r="FF20" s="53"/>
      <c r="FG20" s="53"/>
      <c r="FH20" s="53"/>
      <c r="FI20" s="53"/>
      <c r="FJ20" s="53"/>
      <c r="FK20" s="53"/>
      <c r="FL20" s="53"/>
      <c r="FM20" s="53"/>
      <c r="FN20" s="53"/>
      <c r="FO20" s="53"/>
      <c r="FP20" s="53"/>
      <c r="FQ20" s="53"/>
      <c r="FR20" s="53"/>
      <c r="FS20" s="53"/>
      <c r="FT20" s="53"/>
      <c r="FU20" s="53"/>
      <c r="FV20" s="53"/>
      <c r="FW20" s="53"/>
      <c r="FX20" s="53"/>
      <c r="FY20" s="53"/>
      <c r="FZ20" s="53"/>
      <c r="GA20" s="53"/>
      <c r="GB20" s="53"/>
      <c r="GC20" s="53"/>
      <c r="GD20" s="53"/>
      <c r="GE20" s="53"/>
      <c r="GF20" s="53"/>
      <c r="GG20" s="53"/>
      <c r="GH20" s="53"/>
      <c r="GI20" s="53"/>
      <c r="GJ20" s="53"/>
      <c r="GK20" s="53"/>
      <c r="GL20" s="53"/>
      <c r="GM20" s="53"/>
      <c r="GN20" s="53"/>
      <c r="GO20" s="53"/>
      <c r="GP20" s="53"/>
      <c r="GQ20" s="53"/>
      <c r="GR20" s="53"/>
      <c r="GS20" s="53"/>
      <c r="GT20" s="53"/>
      <c r="GU20" s="53"/>
      <c r="GV20" s="53"/>
      <c r="GW20" s="53"/>
      <c r="GX20" s="53"/>
      <c r="GY20" s="53"/>
      <c r="GZ20" s="53"/>
      <c r="HA20" s="53"/>
      <c r="HB20" s="53"/>
      <c r="HC20" s="53"/>
      <c r="HD20" s="53"/>
      <c r="HE20" s="53"/>
      <c r="HF20" s="53"/>
      <c r="HG20" s="53"/>
      <c r="HH20" s="53"/>
      <c r="HI20" s="53"/>
      <c r="HJ20" s="53"/>
      <c r="HK20" s="53"/>
      <c r="HL20" s="53"/>
      <c r="HM20" s="53"/>
      <c r="HN20" s="53"/>
      <c r="HO20" s="53"/>
      <c r="HP20" s="53"/>
      <c r="HQ20" s="53"/>
      <c r="HR20" s="53"/>
      <c r="HS20" s="53"/>
      <c r="HT20" s="53"/>
      <c r="HU20" s="53"/>
      <c r="HV20" s="53"/>
      <c r="HW20" s="53"/>
      <c r="HX20" s="53"/>
      <c r="HY20" s="53"/>
      <c r="HZ20" s="53"/>
      <c r="IA20" s="53"/>
      <c r="IB20" s="53"/>
      <c r="IC20" s="53"/>
      <c r="ID20" s="53"/>
      <c r="IE20" s="53"/>
      <c r="IF20" s="53"/>
      <c r="IG20" s="53"/>
      <c r="IH20" s="53"/>
      <c r="II20" s="53"/>
      <c r="IJ20" s="53"/>
      <c r="IK20" s="53"/>
      <c r="IL20" s="53"/>
      <c r="IM20" s="53"/>
      <c r="IN20" s="53"/>
      <c r="IO20" s="53"/>
      <c r="IP20" s="53"/>
      <c r="IQ20" s="53"/>
      <c r="IR20" s="53"/>
      <c r="IS20" s="53"/>
      <c r="IT20" s="53"/>
      <c r="IU20" s="53"/>
      <c r="IV20" s="53"/>
    </row>
    <row r="21" spans="1:256" s="1" customFormat="1" ht="15.75" hidden="1" customHeight="1" x14ac:dyDescent="0.25">
      <c r="A21" s="124">
        <f>Données!$H18</f>
        <v>0</v>
      </c>
      <c r="B21" s="349" t="str">
        <f>hjanvier</f>
        <v/>
      </c>
      <c r="C21" s="350" t="str">
        <f>hjanvier</f>
        <v/>
      </c>
      <c r="D21" s="350" t="str">
        <f>hjanvier</f>
        <v/>
      </c>
      <c r="E21" s="350" t="str">
        <f>hjanvier</f>
        <v/>
      </c>
      <c r="F21" s="350" t="str">
        <f>hjanvier</f>
        <v/>
      </c>
      <c r="G21" s="349" t="str">
        <f>hjanvier</f>
        <v/>
      </c>
      <c r="H21" s="349" t="str">
        <f>hjanvier</f>
        <v/>
      </c>
      <c r="I21" s="350" t="str">
        <f>hjanvier</f>
        <v/>
      </c>
      <c r="J21" s="350" t="str">
        <f>hjanvier</f>
        <v/>
      </c>
      <c r="K21" s="350" t="str">
        <f>hjanvier</f>
        <v/>
      </c>
      <c r="L21" s="350" t="str">
        <f>hjanvier</f>
        <v/>
      </c>
      <c r="M21" s="350" t="str">
        <f>hjanvier</f>
        <v/>
      </c>
      <c r="N21" s="349" t="str">
        <f>hjanvier</f>
        <v/>
      </c>
      <c r="O21" s="349" t="str">
        <f>hjanvier</f>
        <v/>
      </c>
      <c r="P21" s="350" t="str">
        <f>hjanvier</f>
        <v/>
      </c>
      <c r="Q21" s="350" t="str">
        <f>hjanvier</f>
        <v/>
      </c>
      <c r="R21" s="350" t="str">
        <f>hjanvier</f>
        <v/>
      </c>
      <c r="S21" s="350" t="str">
        <f>hjanvier</f>
        <v/>
      </c>
      <c r="T21" s="350" t="str">
        <f>hjanvier</f>
        <v/>
      </c>
      <c r="U21" s="349" t="str">
        <f>hjanvier</f>
        <v/>
      </c>
      <c r="V21" s="349" t="str">
        <f>hjanvier</f>
        <v/>
      </c>
      <c r="W21" s="350" t="str">
        <f>hjanvier</f>
        <v/>
      </c>
      <c r="X21" s="350" t="str">
        <f>hjanvier</f>
        <v/>
      </c>
      <c r="Y21" s="350" t="str">
        <f>hjanvier</f>
        <v/>
      </c>
      <c r="Z21" s="350" t="str">
        <f>hjanvier</f>
        <v/>
      </c>
      <c r="AA21" s="350" t="str">
        <f>hjanvier</f>
        <v/>
      </c>
      <c r="AB21" s="349" t="str">
        <f>hjanvier</f>
        <v/>
      </c>
      <c r="AC21" s="349" t="str">
        <f>hjanvier</f>
        <v/>
      </c>
      <c r="AD21" s="350" t="str">
        <f>hjanvier</f>
        <v/>
      </c>
      <c r="AE21" s="350" t="str">
        <f>hjanvier</f>
        <v/>
      </c>
      <c r="AF21" s="355" t="str">
        <f>hjanvier</f>
        <v/>
      </c>
      <c r="AG21"/>
      <c r="AH21"/>
      <c r="AI21"/>
      <c r="AJ21"/>
      <c r="AK21"/>
      <c r="AL21"/>
      <c r="AM21"/>
      <c r="AN21"/>
      <c r="AO21"/>
      <c r="AP21"/>
      <c r="AQ21"/>
      <c r="AR21"/>
      <c r="AS21"/>
      <c r="AT21"/>
      <c r="AU21"/>
      <c r="AV21"/>
      <c r="AW21"/>
      <c r="AX21"/>
      <c r="AY21"/>
      <c r="AZ21"/>
      <c r="BA21"/>
      <c r="BB21"/>
      <c r="BC21"/>
      <c r="BD21"/>
      <c r="BE21"/>
      <c r="BF21"/>
      <c r="BG21"/>
      <c r="BH21"/>
      <c r="BI21"/>
      <c r="BJ21"/>
      <c r="BK21"/>
      <c r="BL21"/>
      <c r="BM21"/>
      <c r="BN21" s="53"/>
      <c r="BO21" s="53"/>
      <c r="BP21" s="53"/>
      <c r="BQ21" s="53"/>
      <c r="BR21" s="53"/>
      <c r="BS21" s="53"/>
      <c r="BT21" s="53"/>
      <c r="BU21" s="53"/>
      <c r="BV21" s="53"/>
      <c r="BW21" s="53"/>
      <c r="BX21" s="53"/>
      <c r="BY21" s="53"/>
      <c r="BZ21" s="53"/>
      <c r="CA21" s="53"/>
      <c r="CB21" s="53"/>
      <c r="CC21" s="53"/>
      <c r="CD21" s="53"/>
      <c r="CE21" s="53"/>
      <c r="CF21" s="53"/>
      <c r="CG21" s="53"/>
      <c r="CH21" s="53"/>
      <c r="CI21" s="53"/>
      <c r="CJ21" s="53"/>
      <c r="CK21" s="53"/>
      <c r="CL21" s="53"/>
      <c r="CM21" s="53"/>
      <c r="CN21" s="53"/>
      <c r="CO21" s="53"/>
      <c r="CP21" s="53"/>
      <c r="CQ21" s="53"/>
      <c r="CR21" s="53"/>
      <c r="CS21" s="53"/>
      <c r="CT21" s="53"/>
      <c r="CU21" s="53"/>
      <c r="CV21" s="53"/>
      <c r="CW21" s="53"/>
      <c r="CX21" s="53"/>
      <c r="CY21" s="53"/>
      <c r="CZ21" s="53"/>
      <c r="DA21" s="53"/>
      <c r="DB21" s="53"/>
      <c r="DC21" s="53"/>
      <c r="DD21" s="53"/>
      <c r="DE21" s="53"/>
      <c r="DF21" s="53"/>
      <c r="DG21" s="53"/>
      <c r="DH21" s="53"/>
      <c r="DI21" s="53"/>
      <c r="DJ21" s="53"/>
      <c r="DK21" s="53"/>
      <c r="DL21" s="53"/>
      <c r="DM21" s="53"/>
      <c r="DN21" s="53"/>
      <c r="DO21" s="53"/>
      <c r="DP21" s="53"/>
      <c r="DQ21" s="53"/>
      <c r="DR21" s="53"/>
      <c r="DS21" s="53"/>
      <c r="DT21" s="53"/>
      <c r="DU21" s="53"/>
      <c r="DV21" s="53"/>
      <c r="DW21" s="53"/>
      <c r="DX21" s="53"/>
      <c r="DY21" s="53"/>
      <c r="DZ21" s="53"/>
      <c r="EA21" s="53"/>
      <c r="EB21" s="53"/>
      <c r="EC21" s="53"/>
      <c r="ED21" s="53"/>
      <c r="EE21" s="53"/>
      <c r="EF21" s="53"/>
      <c r="EG21" s="53"/>
      <c r="EH21" s="53"/>
      <c r="EI21" s="53"/>
      <c r="EJ21" s="53"/>
      <c r="EK21" s="53"/>
      <c r="EL21" s="53"/>
      <c r="EM21" s="53"/>
      <c r="EN21" s="53"/>
      <c r="EO21" s="53"/>
      <c r="EP21" s="53"/>
      <c r="EQ21" s="53"/>
      <c r="ER21" s="53"/>
      <c r="ES21" s="53"/>
      <c r="ET21" s="53"/>
      <c r="EU21" s="53"/>
      <c r="EV21" s="53"/>
      <c r="EW21" s="53"/>
      <c r="EX21" s="53"/>
      <c r="EY21" s="53"/>
      <c r="EZ21" s="53"/>
      <c r="FA21" s="53"/>
      <c r="FB21" s="53"/>
      <c r="FC21" s="53"/>
      <c r="FD21" s="53"/>
      <c r="FE21" s="53"/>
      <c r="FF21" s="53"/>
      <c r="FG21" s="53"/>
      <c r="FH21" s="53"/>
      <c r="FI21" s="53"/>
      <c r="FJ21" s="53"/>
      <c r="FK21" s="53"/>
      <c r="FL21" s="53"/>
      <c r="FM21" s="53"/>
      <c r="FN21" s="53"/>
      <c r="FO21" s="53"/>
      <c r="FP21" s="53"/>
      <c r="FQ21" s="53"/>
      <c r="FR21" s="53"/>
      <c r="FS21" s="53"/>
      <c r="FT21" s="53"/>
      <c r="FU21" s="53"/>
      <c r="FV21" s="53"/>
      <c r="FW21" s="53"/>
      <c r="FX21" s="53"/>
      <c r="FY21" s="53"/>
      <c r="FZ21" s="53"/>
      <c r="GA21" s="53"/>
      <c r="GB21" s="53"/>
      <c r="GC21" s="53"/>
      <c r="GD21" s="53"/>
      <c r="GE21" s="53"/>
      <c r="GF21" s="53"/>
      <c r="GG21" s="53"/>
      <c r="GH21" s="53"/>
      <c r="GI21" s="53"/>
      <c r="GJ21" s="53"/>
      <c r="GK21" s="53"/>
      <c r="GL21" s="53"/>
      <c r="GM21" s="53"/>
      <c r="GN21" s="53"/>
      <c r="GO21" s="53"/>
      <c r="GP21" s="53"/>
      <c r="GQ21" s="53"/>
      <c r="GR21" s="53"/>
      <c r="GS21" s="53"/>
      <c r="GT21" s="53"/>
      <c r="GU21" s="53"/>
      <c r="GV21" s="53"/>
      <c r="GW21" s="53"/>
      <c r="GX21" s="53"/>
      <c r="GY21" s="53"/>
      <c r="GZ21" s="53"/>
      <c r="HA21" s="53"/>
      <c r="HB21" s="53"/>
      <c r="HC21" s="53"/>
      <c r="HD21" s="53"/>
      <c r="HE21" s="53"/>
      <c r="HF21" s="53"/>
      <c r="HG21" s="53"/>
      <c r="HH21" s="53"/>
      <c r="HI21" s="53"/>
      <c r="HJ21" s="53"/>
      <c r="HK21" s="53"/>
      <c r="HL21" s="53"/>
      <c r="HM21" s="53"/>
      <c r="HN21" s="53"/>
      <c r="HO21" s="53"/>
      <c r="HP21" s="53"/>
      <c r="HQ21" s="53"/>
      <c r="HR21" s="53"/>
      <c r="HS21" s="53"/>
      <c r="HT21" s="53"/>
      <c r="HU21" s="53"/>
      <c r="HV21" s="53"/>
      <c r="HW21" s="53"/>
      <c r="HX21" s="53"/>
      <c r="HY21" s="53"/>
      <c r="HZ21" s="53"/>
      <c r="IA21" s="53"/>
      <c r="IB21" s="53"/>
      <c r="IC21" s="53"/>
      <c r="ID21" s="53"/>
      <c r="IE21" s="53"/>
      <c r="IF21" s="53"/>
      <c r="IG21" s="53"/>
      <c r="IH21" s="53"/>
      <c r="II21" s="53"/>
      <c r="IJ21" s="53"/>
      <c r="IK21" s="53"/>
      <c r="IL21" s="53"/>
      <c r="IM21" s="53"/>
      <c r="IN21" s="53"/>
      <c r="IO21" s="53"/>
      <c r="IP21" s="53"/>
      <c r="IQ21" s="53"/>
      <c r="IR21" s="53"/>
      <c r="IS21" s="53"/>
      <c r="IT21" s="53"/>
      <c r="IU21" s="53"/>
      <c r="IV21" s="53"/>
    </row>
    <row r="22" spans="1:256" s="1" customFormat="1" ht="15.75" hidden="1" customHeight="1" x14ac:dyDescent="0.25">
      <c r="A22" s="124">
        <f>Données!$H19</f>
        <v>0</v>
      </c>
      <c r="B22" s="349" t="str">
        <f>hjanvier</f>
        <v/>
      </c>
      <c r="C22" s="350" t="str">
        <f>hjanvier</f>
        <v/>
      </c>
      <c r="D22" s="350" t="str">
        <f>hjanvier</f>
        <v/>
      </c>
      <c r="E22" s="350" t="str">
        <f>hjanvier</f>
        <v/>
      </c>
      <c r="F22" s="350" t="str">
        <f>hjanvier</f>
        <v/>
      </c>
      <c r="G22" s="349" t="str">
        <f>hjanvier</f>
        <v/>
      </c>
      <c r="H22" s="349" t="str">
        <f>hjanvier</f>
        <v/>
      </c>
      <c r="I22" s="350" t="str">
        <f>hjanvier</f>
        <v/>
      </c>
      <c r="J22" s="350" t="str">
        <f>hjanvier</f>
        <v/>
      </c>
      <c r="K22" s="350" t="str">
        <f>hjanvier</f>
        <v/>
      </c>
      <c r="L22" s="350" t="str">
        <f>hjanvier</f>
        <v/>
      </c>
      <c r="M22" s="350" t="str">
        <f>hjanvier</f>
        <v/>
      </c>
      <c r="N22" s="349" t="str">
        <f>hjanvier</f>
        <v/>
      </c>
      <c r="O22" s="349" t="str">
        <f>hjanvier</f>
        <v/>
      </c>
      <c r="P22" s="350" t="str">
        <f>hjanvier</f>
        <v/>
      </c>
      <c r="Q22" s="350" t="str">
        <f>hjanvier</f>
        <v/>
      </c>
      <c r="R22" s="350" t="str">
        <f>hjanvier</f>
        <v/>
      </c>
      <c r="S22" s="350" t="str">
        <f>hjanvier</f>
        <v/>
      </c>
      <c r="T22" s="350" t="str">
        <f>hjanvier</f>
        <v/>
      </c>
      <c r="U22" s="349" t="str">
        <f>hjanvier</f>
        <v/>
      </c>
      <c r="V22" s="349" t="str">
        <f>hjanvier</f>
        <v/>
      </c>
      <c r="W22" s="350" t="str">
        <f>hjanvier</f>
        <v/>
      </c>
      <c r="X22" s="350" t="str">
        <f>hjanvier</f>
        <v/>
      </c>
      <c r="Y22" s="350" t="str">
        <f>hjanvier</f>
        <v/>
      </c>
      <c r="Z22" s="350" t="str">
        <f>hjanvier</f>
        <v/>
      </c>
      <c r="AA22" s="350" t="str">
        <f>hjanvier</f>
        <v/>
      </c>
      <c r="AB22" s="349" t="str">
        <f>hjanvier</f>
        <v/>
      </c>
      <c r="AC22" s="349" t="str">
        <f>hjanvier</f>
        <v/>
      </c>
      <c r="AD22" s="350" t="str">
        <f>hjanvier</f>
        <v/>
      </c>
      <c r="AE22" s="350" t="str">
        <f>hjanvier</f>
        <v/>
      </c>
      <c r="AF22" s="355" t="str">
        <f>hjanvier</f>
        <v/>
      </c>
      <c r="AG22"/>
      <c r="AH22"/>
      <c r="AI22"/>
      <c r="AJ22"/>
      <c r="AK22"/>
      <c r="AL22"/>
      <c r="AM22"/>
      <c r="AN22"/>
      <c r="AO22"/>
      <c r="AP22"/>
      <c r="AQ22"/>
      <c r="AR22"/>
      <c r="AS22"/>
      <c r="AT22"/>
      <c r="AU22"/>
      <c r="AV22"/>
      <c r="AW22"/>
      <c r="AX22"/>
      <c r="AY22"/>
      <c r="AZ22"/>
      <c r="BA22"/>
      <c r="BB22"/>
      <c r="BC22"/>
      <c r="BD22"/>
      <c r="BE22"/>
      <c r="BF22"/>
      <c r="BG22"/>
      <c r="BH22"/>
      <c r="BI22"/>
      <c r="BJ22"/>
      <c r="BK22"/>
      <c r="BL22"/>
      <c r="BM22"/>
      <c r="BN22" s="53"/>
      <c r="BO22" s="53"/>
      <c r="BP22" s="53"/>
      <c r="BQ22" s="53"/>
      <c r="BR22" s="53"/>
      <c r="BS22" s="53"/>
      <c r="BT22" s="53"/>
      <c r="BU22" s="53"/>
      <c r="BV22" s="53"/>
      <c r="BW22" s="53"/>
      <c r="BX22" s="53"/>
      <c r="BY22" s="53"/>
      <c r="BZ22" s="53"/>
      <c r="CA22" s="53"/>
      <c r="CB22" s="53"/>
      <c r="CC22" s="53"/>
      <c r="CD22" s="53"/>
      <c r="CE22" s="53"/>
      <c r="CF22" s="53"/>
      <c r="CG22" s="53"/>
      <c r="CH22" s="53"/>
      <c r="CI22" s="53"/>
      <c r="CJ22" s="53"/>
      <c r="CK22" s="53"/>
      <c r="CL22" s="53"/>
      <c r="CM22" s="53"/>
      <c r="CN22" s="53"/>
      <c r="CO22" s="53"/>
      <c r="CP22" s="53"/>
      <c r="CQ22" s="53"/>
      <c r="CR22" s="53"/>
      <c r="CS22" s="53"/>
      <c r="CT22" s="53"/>
      <c r="CU22" s="53"/>
      <c r="CV22" s="53"/>
      <c r="CW22" s="53"/>
      <c r="CX22" s="53"/>
      <c r="CY22" s="53"/>
      <c r="CZ22" s="53"/>
      <c r="DA22" s="53"/>
      <c r="DB22" s="53"/>
      <c r="DC22" s="53"/>
      <c r="DD22" s="53"/>
      <c r="DE22" s="53"/>
      <c r="DF22" s="53"/>
      <c r="DG22" s="53"/>
      <c r="DH22" s="53"/>
      <c r="DI22" s="53"/>
      <c r="DJ22" s="53"/>
      <c r="DK22" s="53"/>
      <c r="DL22" s="53"/>
      <c r="DM22" s="53"/>
      <c r="DN22" s="53"/>
      <c r="DO22" s="53"/>
      <c r="DP22" s="53"/>
      <c r="DQ22" s="53"/>
      <c r="DR22" s="53"/>
      <c r="DS22" s="53"/>
      <c r="DT22" s="53"/>
      <c r="DU22" s="53"/>
      <c r="DV22" s="53"/>
      <c r="DW22" s="53"/>
      <c r="DX22" s="53"/>
      <c r="DY22" s="53"/>
      <c r="DZ22" s="53"/>
      <c r="EA22" s="53"/>
      <c r="EB22" s="53"/>
      <c r="EC22" s="53"/>
      <c r="ED22" s="53"/>
      <c r="EE22" s="53"/>
      <c r="EF22" s="53"/>
      <c r="EG22" s="53"/>
      <c r="EH22" s="53"/>
      <c r="EI22" s="53"/>
      <c r="EJ22" s="53"/>
      <c r="EK22" s="53"/>
      <c r="EL22" s="53"/>
      <c r="EM22" s="53"/>
      <c r="EN22" s="53"/>
      <c r="EO22" s="53"/>
      <c r="EP22" s="53"/>
      <c r="EQ22" s="53"/>
      <c r="ER22" s="53"/>
      <c r="ES22" s="53"/>
      <c r="ET22" s="53"/>
      <c r="EU22" s="53"/>
      <c r="EV22" s="53"/>
      <c r="EW22" s="53"/>
      <c r="EX22" s="53"/>
      <c r="EY22" s="53"/>
      <c r="EZ22" s="53"/>
      <c r="FA22" s="53"/>
      <c r="FB22" s="53"/>
      <c r="FC22" s="53"/>
      <c r="FD22" s="53"/>
      <c r="FE22" s="53"/>
      <c r="FF22" s="53"/>
      <c r="FG22" s="53"/>
      <c r="FH22" s="53"/>
      <c r="FI22" s="53"/>
      <c r="FJ22" s="53"/>
      <c r="FK22" s="53"/>
      <c r="FL22" s="53"/>
      <c r="FM22" s="53"/>
      <c r="FN22" s="53"/>
      <c r="FO22" s="53"/>
      <c r="FP22" s="53"/>
      <c r="FQ22" s="53"/>
      <c r="FR22" s="53"/>
      <c r="FS22" s="53"/>
      <c r="FT22" s="53"/>
      <c r="FU22" s="53"/>
      <c r="FV22" s="53"/>
      <c r="FW22" s="53"/>
      <c r="FX22" s="53"/>
      <c r="FY22" s="53"/>
      <c r="FZ22" s="53"/>
      <c r="GA22" s="53"/>
      <c r="GB22" s="53"/>
      <c r="GC22" s="53"/>
      <c r="GD22" s="53"/>
      <c r="GE22" s="53"/>
      <c r="GF22" s="53"/>
      <c r="GG22" s="53"/>
      <c r="GH22" s="53"/>
      <c r="GI22" s="53"/>
      <c r="GJ22" s="53"/>
      <c r="GK22" s="53"/>
      <c r="GL22" s="53"/>
      <c r="GM22" s="53"/>
      <c r="GN22" s="53"/>
      <c r="GO22" s="53"/>
      <c r="GP22" s="53"/>
      <c r="GQ22" s="53"/>
      <c r="GR22" s="53"/>
      <c r="GS22" s="53"/>
      <c r="GT22" s="53"/>
      <c r="GU22" s="53"/>
      <c r="GV22" s="53"/>
      <c r="GW22" s="53"/>
      <c r="GX22" s="53"/>
      <c r="GY22" s="53"/>
      <c r="GZ22" s="53"/>
      <c r="HA22" s="53"/>
      <c r="HB22" s="53"/>
      <c r="HC22" s="53"/>
      <c r="HD22" s="53"/>
      <c r="HE22" s="53"/>
      <c r="HF22" s="53"/>
      <c r="HG22" s="53"/>
      <c r="HH22" s="53"/>
      <c r="HI22" s="53"/>
      <c r="HJ22" s="53"/>
      <c r="HK22" s="53"/>
      <c r="HL22" s="53"/>
      <c r="HM22" s="53"/>
      <c r="HN22" s="53"/>
      <c r="HO22" s="53"/>
      <c r="HP22" s="53"/>
      <c r="HQ22" s="53"/>
      <c r="HR22" s="53"/>
      <c r="HS22" s="53"/>
      <c r="HT22" s="53"/>
      <c r="HU22" s="53"/>
      <c r="HV22" s="53"/>
      <c r="HW22" s="53"/>
      <c r="HX22" s="53"/>
      <c r="HY22" s="53"/>
      <c r="HZ22" s="53"/>
      <c r="IA22" s="53"/>
      <c r="IB22" s="53"/>
      <c r="IC22" s="53"/>
      <c r="ID22" s="53"/>
      <c r="IE22" s="53"/>
      <c r="IF22" s="53"/>
      <c r="IG22" s="53"/>
      <c r="IH22" s="53"/>
      <c r="II22" s="53"/>
      <c r="IJ22" s="53"/>
      <c r="IK22" s="53"/>
      <c r="IL22" s="53"/>
      <c r="IM22" s="53"/>
      <c r="IN22" s="53"/>
      <c r="IO22" s="53"/>
      <c r="IP22" s="53"/>
      <c r="IQ22" s="53"/>
      <c r="IR22" s="53"/>
      <c r="IS22" s="53"/>
      <c r="IT22" s="53"/>
      <c r="IU22" s="53"/>
      <c r="IV22" s="53"/>
    </row>
    <row r="23" spans="1:256" s="1" customFormat="1" ht="15.75" hidden="1" customHeight="1" x14ac:dyDescent="0.25">
      <c r="A23" s="124">
        <f>Données!$H20</f>
        <v>0</v>
      </c>
      <c r="B23" s="349" t="str">
        <f>hjanvier</f>
        <v/>
      </c>
      <c r="C23" s="350" t="str">
        <f>hjanvier</f>
        <v/>
      </c>
      <c r="D23" s="350" t="str">
        <f>hjanvier</f>
        <v/>
      </c>
      <c r="E23" s="350" t="str">
        <f>hjanvier</f>
        <v/>
      </c>
      <c r="F23" s="350" t="str">
        <f>hjanvier</f>
        <v/>
      </c>
      <c r="G23" s="349" t="str">
        <f>hjanvier</f>
        <v/>
      </c>
      <c r="H23" s="349" t="str">
        <f>hjanvier</f>
        <v/>
      </c>
      <c r="I23" s="350" t="str">
        <f>hjanvier</f>
        <v/>
      </c>
      <c r="J23" s="350" t="str">
        <f>hjanvier</f>
        <v/>
      </c>
      <c r="K23" s="350" t="str">
        <f>hjanvier</f>
        <v/>
      </c>
      <c r="L23" s="350" t="str">
        <f>hjanvier</f>
        <v/>
      </c>
      <c r="M23" s="350" t="str">
        <f>hjanvier</f>
        <v/>
      </c>
      <c r="N23" s="349" t="str">
        <f>hjanvier</f>
        <v/>
      </c>
      <c r="O23" s="349" t="str">
        <f>hjanvier</f>
        <v/>
      </c>
      <c r="P23" s="350" t="str">
        <f>hjanvier</f>
        <v/>
      </c>
      <c r="Q23" s="350" t="str">
        <f>hjanvier</f>
        <v/>
      </c>
      <c r="R23" s="350" t="str">
        <f>hjanvier</f>
        <v/>
      </c>
      <c r="S23" s="350" t="str">
        <f>hjanvier</f>
        <v/>
      </c>
      <c r="T23" s="350" t="str">
        <f>hjanvier</f>
        <v/>
      </c>
      <c r="U23" s="349" t="str">
        <f>hjanvier</f>
        <v/>
      </c>
      <c r="V23" s="349" t="str">
        <f>hjanvier</f>
        <v/>
      </c>
      <c r="W23" s="350" t="str">
        <f>hjanvier</f>
        <v/>
      </c>
      <c r="X23" s="350" t="str">
        <f>hjanvier</f>
        <v/>
      </c>
      <c r="Y23" s="350" t="str">
        <f>hjanvier</f>
        <v/>
      </c>
      <c r="Z23" s="350" t="str">
        <f>hjanvier</f>
        <v/>
      </c>
      <c r="AA23" s="350" t="str">
        <f>hjanvier</f>
        <v/>
      </c>
      <c r="AB23" s="349" t="str">
        <f>hjanvier</f>
        <v/>
      </c>
      <c r="AC23" s="349" t="str">
        <f>hjanvier</f>
        <v/>
      </c>
      <c r="AD23" s="350" t="str">
        <f>hjanvier</f>
        <v/>
      </c>
      <c r="AE23" s="350" t="str">
        <f>hjanvier</f>
        <v/>
      </c>
      <c r="AF23" s="355" t="str">
        <f>hjanvier</f>
        <v/>
      </c>
      <c r="AG23"/>
      <c r="AH23"/>
      <c r="AI23"/>
      <c r="AJ23"/>
      <c r="AK23"/>
      <c r="AL23"/>
      <c r="AM23"/>
      <c r="AN23"/>
      <c r="AO23"/>
      <c r="AP23"/>
      <c r="AQ23"/>
      <c r="AR23"/>
      <c r="AS23"/>
      <c r="AT23"/>
      <c r="AU23"/>
      <c r="AV23"/>
      <c r="AW23"/>
      <c r="AX23"/>
      <c r="AY23"/>
      <c r="AZ23"/>
      <c r="BA23"/>
      <c r="BB23"/>
      <c r="BC23"/>
      <c r="BD23"/>
      <c r="BE23"/>
      <c r="BF23"/>
      <c r="BG23"/>
      <c r="BH23"/>
      <c r="BI23"/>
      <c r="BJ23"/>
      <c r="BK23"/>
      <c r="BL23"/>
      <c r="BM23"/>
      <c r="BN23" s="53"/>
      <c r="BO23" s="53"/>
      <c r="BP23" s="53"/>
      <c r="BQ23" s="53"/>
      <c r="BR23" s="53"/>
      <c r="BS23" s="53"/>
      <c r="BT23" s="53"/>
      <c r="BU23" s="53"/>
      <c r="BV23" s="53"/>
      <c r="BW23" s="53"/>
      <c r="BX23" s="53"/>
      <c r="BY23" s="53"/>
      <c r="BZ23" s="53"/>
      <c r="CA23" s="53"/>
      <c r="CB23" s="53"/>
      <c r="CC23" s="53"/>
      <c r="CD23" s="53"/>
      <c r="CE23" s="53"/>
      <c r="CF23" s="53"/>
      <c r="CG23" s="53"/>
      <c r="CH23" s="53"/>
      <c r="CI23" s="53"/>
      <c r="CJ23" s="53"/>
      <c r="CK23" s="53"/>
      <c r="CL23" s="53"/>
      <c r="CM23" s="53"/>
      <c r="CN23" s="53"/>
      <c r="CO23" s="53"/>
      <c r="CP23" s="53"/>
      <c r="CQ23" s="53"/>
      <c r="CR23" s="53"/>
      <c r="CS23" s="53"/>
      <c r="CT23" s="53"/>
      <c r="CU23" s="53"/>
      <c r="CV23" s="53"/>
      <c r="CW23" s="53"/>
      <c r="CX23" s="53"/>
      <c r="CY23" s="53"/>
      <c r="CZ23" s="53"/>
      <c r="DA23" s="53"/>
      <c r="DB23" s="53"/>
      <c r="DC23" s="53"/>
      <c r="DD23" s="53"/>
      <c r="DE23" s="53"/>
      <c r="DF23" s="53"/>
      <c r="DG23" s="53"/>
      <c r="DH23" s="53"/>
      <c r="DI23" s="53"/>
      <c r="DJ23" s="53"/>
      <c r="DK23" s="53"/>
      <c r="DL23" s="53"/>
      <c r="DM23" s="53"/>
      <c r="DN23" s="53"/>
      <c r="DO23" s="53"/>
      <c r="DP23" s="53"/>
      <c r="DQ23" s="53"/>
      <c r="DR23" s="53"/>
      <c r="DS23" s="53"/>
      <c r="DT23" s="53"/>
      <c r="DU23" s="53"/>
      <c r="DV23" s="53"/>
      <c r="DW23" s="53"/>
      <c r="DX23" s="53"/>
      <c r="DY23" s="53"/>
      <c r="DZ23" s="53"/>
      <c r="EA23" s="53"/>
      <c r="EB23" s="53"/>
      <c r="EC23" s="53"/>
      <c r="ED23" s="53"/>
      <c r="EE23" s="53"/>
      <c r="EF23" s="53"/>
      <c r="EG23" s="53"/>
      <c r="EH23" s="53"/>
      <c r="EI23" s="53"/>
      <c r="EJ23" s="53"/>
      <c r="EK23" s="53"/>
      <c r="EL23" s="53"/>
      <c r="EM23" s="53"/>
      <c r="EN23" s="53"/>
      <c r="EO23" s="53"/>
      <c r="EP23" s="53"/>
      <c r="EQ23" s="53"/>
      <c r="ER23" s="53"/>
      <c r="ES23" s="53"/>
      <c r="ET23" s="53"/>
      <c r="EU23" s="53"/>
      <c r="EV23" s="53"/>
      <c r="EW23" s="53"/>
      <c r="EX23" s="53"/>
      <c r="EY23" s="53"/>
      <c r="EZ23" s="53"/>
      <c r="FA23" s="53"/>
      <c r="FB23" s="53"/>
      <c r="FC23" s="53"/>
      <c r="FD23" s="53"/>
      <c r="FE23" s="53"/>
      <c r="FF23" s="53"/>
      <c r="FG23" s="53"/>
      <c r="FH23" s="53"/>
      <c r="FI23" s="53"/>
      <c r="FJ23" s="53"/>
      <c r="FK23" s="53"/>
      <c r="FL23" s="53"/>
      <c r="FM23" s="53"/>
      <c r="FN23" s="53"/>
      <c r="FO23" s="53"/>
      <c r="FP23" s="53"/>
      <c r="FQ23" s="53"/>
      <c r="FR23" s="53"/>
      <c r="FS23" s="53"/>
      <c r="FT23" s="53"/>
      <c r="FU23" s="53"/>
      <c r="FV23" s="53"/>
      <c r="FW23" s="53"/>
      <c r="FX23" s="53"/>
      <c r="FY23" s="53"/>
      <c r="FZ23" s="53"/>
      <c r="GA23" s="53"/>
      <c r="GB23" s="53"/>
      <c r="GC23" s="53"/>
      <c r="GD23" s="53"/>
      <c r="GE23" s="53"/>
      <c r="GF23" s="53"/>
      <c r="GG23" s="53"/>
      <c r="GH23" s="53"/>
      <c r="GI23" s="53"/>
      <c r="GJ23" s="53"/>
      <c r="GK23" s="53"/>
      <c r="GL23" s="53"/>
      <c r="GM23" s="53"/>
      <c r="GN23" s="53"/>
      <c r="GO23" s="53"/>
      <c r="GP23" s="53"/>
      <c r="GQ23" s="53"/>
      <c r="GR23" s="53"/>
      <c r="GS23" s="53"/>
      <c r="GT23" s="53"/>
      <c r="GU23" s="53"/>
      <c r="GV23" s="53"/>
      <c r="GW23" s="53"/>
      <c r="GX23" s="53"/>
      <c r="GY23" s="53"/>
      <c r="GZ23" s="53"/>
      <c r="HA23" s="53"/>
      <c r="HB23" s="53"/>
      <c r="HC23" s="53"/>
      <c r="HD23" s="53"/>
      <c r="HE23" s="53"/>
      <c r="HF23" s="53"/>
      <c r="HG23" s="53"/>
      <c r="HH23" s="53"/>
      <c r="HI23" s="53"/>
      <c r="HJ23" s="53"/>
      <c r="HK23" s="53"/>
      <c r="HL23" s="53"/>
      <c r="HM23" s="53"/>
      <c r="HN23" s="53"/>
      <c r="HO23" s="53"/>
      <c r="HP23" s="53"/>
      <c r="HQ23" s="53"/>
      <c r="HR23" s="53"/>
      <c r="HS23" s="53"/>
      <c r="HT23" s="53"/>
      <c r="HU23" s="53"/>
      <c r="HV23" s="53"/>
      <c r="HW23" s="53"/>
      <c r="HX23" s="53"/>
      <c r="HY23" s="53"/>
      <c r="HZ23" s="53"/>
      <c r="IA23" s="53"/>
      <c r="IB23" s="53"/>
      <c r="IC23" s="53"/>
      <c r="ID23" s="53"/>
      <c r="IE23" s="53"/>
      <c r="IF23" s="53"/>
      <c r="IG23" s="53"/>
      <c r="IH23" s="53"/>
      <c r="II23" s="53"/>
      <c r="IJ23" s="53"/>
      <c r="IK23" s="53"/>
      <c r="IL23" s="53"/>
      <c r="IM23" s="53"/>
      <c r="IN23" s="53"/>
      <c r="IO23" s="53"/>
      <c r="IP23" s="53"/>
      <c r="IQ23" s="53"/>
      <c r="IR23" s="53"/>
      <c r="IS23" s="53"/>
      <c r="IT23" s="53"/>
      <c r="IU23" s="53"/>
      <c r="IV23" s="53"/>
    </row>
    <row r="24" spans="1:256" s="1" customFormat="1" ht="15.75" hidden="1" customHeight="1" thickBot="1" x14ac:dyDescent="0.3">
      <c r="A24" s="124">
        <f>Données!$H21</f>
        <v>0</v>
      </c>
      <c r="B24" s="349" t="str">
        <f>hjanvier</f>
        <v/>
      </c>
      <c r="C24" s="350" t="str">
        <f>hjanvier</f>
        <v/>
      </c>
      <c r="D24" s="350" t="str">
        <f>hjanvier</f>
        <v/>
      </c>
      <c r="E24" s="350" t="str">
        <f>hjanvier</f>
        <v/>
      </c>
      <c r="F24" s="350" t="str">
        <f>hjanvier</f>
        <v/>
      </c>
      <c r="G24" s="349" t="str">
        <f>hjanvier</f>
        <v/>
      </c>
      <c r="H24" s="349" t="str">
        <f>hjanvier</f>
        <v/>
      </c>
      <c r="I24" s="350" t="str">
        <f>hjanvier</f>
        <v/>
      </c>
      <c r="J24" s="350" t="str">
        <f>hjanvier</f>
        <v/>
      </c>
      <c r="K24" s="350" t="str">
        <f>hjanvier</f>
        <v/>
      </c>
      <c r="L24" s="350" t="str">
        <f>hjanvier</f>
        <v/>
      </c>
      <c r="M24" s="350" t="str">
        <f>hjanvier</f>
        <v/>
      </c>
      <c r="N24" s="349" t="str">
        <f>hjanvier</f>
        <v/>
      </c>
      <c r="O24" s="349" t="str">
        <f>hjanvier</f>
        <v/>
      </c>
      <c r="P24" s="350" t="str">
        <f>hjanvier</f>
        <v/>
      </c>
      <c r="Q24" s="350" t="str">
        <f>hjanvier</f>
        <v/>
      </c>
      <c r="R24" s="350" t="str">
        <f>hjanvier</f>
        <v/>
      </c>
      <c r="S24" s="350" t="str">
        <f>hjanvier</f>
        <v/>
      </c>
      <c r="T24" s="350" t="str">
        <f>hjanvier</f>
        <v/>
      </c>
      <c r="U24" s="349" t="str">
        <f>hjanvier</f>
        <v/>
      </c>
      <c r="V24" s="349" t="str">
        <f>hjanvier</f>
        <v/>
      </c>
      <c r="W24" s="350" t="str">
        <f>hjanvier</f>
        <v/>
      </c>
      <c r="X24" s="350" t="str">
        <f>hjanvier</f>
        <v/>
      </c>
      <c r="Y24" s="350" t="str">
        <f>hjanvier</f>
        <v/>
      </c>
      <c r="Z24" s="350" t="str">
        <f>hjanvier</f>
        <v/>
      </c>
      <c r="AA24" s="350" t="str">
        <f>hjanvier</f>
        <v/>
      </c>
      <c r="AB24" s="349" t="str">
        <f>hjanvier</f>
        <v/>
      </c>
      <c r="AC24" s="349" t="str">
        <f>hjanvier</f>
        <v/>
      </c>
      <c r="AD24" s="350" t="str">
        <f>hjanvier</f>
        <v/>
      </c>
      <c r="AE24" s="350" t="str">
        <f>hjanvier</f>
        <v/>
      </c>
      <c r="AF24" s="355" t="str">
        <f>hjanvier</f>
        <v/>
      </c>
      <c r="AG24"/>
      <c r="AH24"/>
      <c r="AI24"/>
      <c r="AJ24"/>
      <c r="AK24"/>
      <c r="AL24"/>
      <c r="AM24"/>
      <c r="AN24"/>
      <c r="AO24"/>
      <c r="AP24"/>
      <c r="AQ24"/>
      <c r="AR24"/>
      <c r="AS24"/>
      <c r="AT24"/>
      <c r="AU24"/>
      <c r="AV24"/>
      <c r="AW24"/>
      <c r="AX24"/>
      <c r="AY24"/>
      <c r="AZ24"/>
      <c r="BA24"/>
      <c r="BB24"/>
      <c r="BC24"/>
      <c r="BD24"/>
      <c r="BE24"/>
      <c r="BF24"/>
      <c r="BG24"/>
      <c r="BH24"/>
      <c r="BI24"/>
      <c r="BJ24"/>
      <c r="BK24"/>
      <c r="BL24"/>
      <c r="BM24"/>
      <c r="BN24" s="53"/>
      <c r="BO24" s="53"/>
      <c r="BP24" s="53"/>
      <c r="BQ24" s="53"/>
      <c r="BR24" s="53"/>
      <c r="BS24" s="53"/>
      <c r="BT24" s="53"/>
      <c r="BU24" s="53"/>
      <c r="BV24" s="53"/>
      <c r="BW24" s="53"/>
      <c r="BX24" s="53"/>
      <c r="BY24" s="53"/>
      <c r="BZ24" s="53"/>
      <c r="CA24" s="53"/>
      <c r="CB24" s="53"/>
      <c r="CC24" s="53"/>
      <c r="CD24" s="53"/>
      <c r="CE24" s="53"/>
      <c r="CF24" s="53"/>
      <c r="CG24" s="53"/>
      <c r="CH24" s="53"/>
      <c r="CI24" s="53"/>
      <c r="CJ24" s="53"/>
      <c r="CK24" s="53"/>
      <c r="CL24" s="53"/>
      <c r="CM24" s="53"/>
      <c r="CN24" s="53"/>
      <c r="CO24" s="53"/>
      <c r="CP24" s="53"/>
      <c r="CQ24" s="53"/>
      <c r="CR24" s="53"/>
      <c r="CS24" s="53"/>
      <c r="CT24" s="53"/>
      <c r="CU24" s="53"/>
      <c r="CV24" s="53"/>
      <c r="CW24" s="53"/>
      <c r="CX24" s="53"/>
      <c r="CY24" s="53"/>
      <c r="CZ24" s="53"/>
      <c r="DA24" s="53"/>
      <c r="DB24" s="53"/>
      <c r="DC24" s="53"/>
      <c r="DD24" s="53"/>
      <c r="DE24" s="53"/>
      <c r="DF24" s="53"/>
      <c r="DG24" s="53"/>
      <c r="DH24" s="53"/>
      <c r="DI24" s="53"/>
      <c r="DJ24" s="53"/>
      <c r="DK24" s="53"/>
      <c r="DL24" s="53"/>
      <c r="DM24" s="53"/>
      <c r="DN24" s="53"/>
      <c r="DO24" s="53"/>
      <c r="DP24" s="53"/>
      <c r="DQ24" s="53"/>
      <c r="DR24" s="53"/>
      <c r="DS24" s="53"/>
      <c r="DT24" s="53"/>
      <c r="DU24" s="53"/>
      <c r="DV24" s="53"/>
      <c r="DW24" s="53"/>
      <c r="DX24" s="53"/>
      <c r="DY24" s="53"/>
      <c r="DZ24" s="53"/>
      <c r="EA24" s="53"/>
      <c r="EB24" s="53"/>
      <c r="EC24" s="53"/>
      <c r="ED24" s="53"/>
      <c r="EE24" s="53"/>
      <c r="EF24" s="53"/>
      <c r="EG24" s="53"/>
      <c r="EH24" s="53"/>
      <c r="EI24" s="53"/>
      <c r="EJ24" s="53"/>
      <c r="EK24" s="53"/>
      <c r="EL24" s="53"/>
      <c r="EM24" s="53"/>
      <c r="EN24" s="53"/>
      <c r="EO24" s="53"/>
      <c r="EP24" s="53"/>
      <c r="EQ24" s="53"/>
      <c r="ER24" s="53"/>
      <c r="ES24" s="53"/>
      <c r="ET24" s="53"/>
      <c r="EU24" s="53"/>
      <c r="EV24" s="53"/>
      <c r="EW24" s="53"/>
      <c r="EX24" s="53"/>
      <c r="EY24" s="53"/>
      <c r="EZ24" s="53"/>
      <c r="FA24" s="53"/>
      <c r="FB24" s="53"/>
      <c r="FC24" s="53"/>
      <c r="FD24" s="53"/>
      <c r="FE24" s="53"/>
      <c r="FF24" s="53"/>
      <c r="FG24" s="53"/>
      <c r="FH24" s="53"/>
      <c r="FI24" s="53"/>
      <c r="FJ24" s="53"/>
      <c r="FK24" s="53"/>
      <c r="FL24" s="53"/>
      <c r="FM24" s="53"/>
      <c r="FN24" s="53"/>
      <c r="FO24" s="53"/>
      <c r="FP24" s="53"/>
      <c r="FQ24" s="53"/>
      <c r="FR24" s="53"/>
      <c r="FS24" s="53"/>
      <c r="FT24" s="53"/>
      <c r="FU24" s="53"/>
      <c r="FV24" s="53"/>
      <c r="FW24" s="53"/>
      <c r="FX24" s="53"/>
      <c r="FY24" s="53"/>
      <c r="FZ24" s="53"/>
      <c r="GA24" s="53"/>
      <c r="GB24" s="53"/>
      <c r="GC24" s="53"/>
      <c r="GD24" s="53"/>
      <c r="GE24" s="53"/>
      <c r="GF24" s="53"/>
      <c r="GG24" s="53"/>
      <c r="GH24" s="53"/>
      <c r="GI24" s="53"/>
      <c r="GJ24" s="53"/>
      <c r="GK24" s="53"/>
      <c r="GL24" s="53"/>
      <c r="GM24" s="53"/>
      <c r="GN24" s="53"/>
      <c r="GO24" s="53"/>
      <c r="GP24" s="53"/>
      <c r="GQ24" s="53"/>
      <c r="GR24" s="53"/>
      <c r="GS24" s="53"/>
      <c r="GT24" s="53"/>
      <c r="GU24" s="53"/>
      <c r="GV24" s="53"/>
      <c r="GW24" s="53"/>
      <c r="GX24" s="53"/>
      <c r="GY24" s="53"/>
      <c r="GZ24" s="53"/>
      <c r="HA24" s="53"/>
      <c r="HB24" s="53"/>
      <c r="HC24" s="53"/>
      <c r="HD24" s="53"/>
      <c r="HE24" s="53"/>
      <c r="HF24" s="53"/>
      <c r="HG24" s="53"/>
      <c r="HH24" s="53"/>
      <c r="HI24" s="53"/>
      <c r="HJ24" s="53"/>
      <c r="HK24" s="53"/>
      <c r="HL24" s="53"/>
      <c r="HM24" s="53"/>
      <c r="HN24" s="53"/>
      <c r="HO24" s="53"/>
      <c r="HP24" s="53"/>
      <c r="HQ24" s="53"/>
      <c r="HR24" s="53"/>
      <c r="HS24" s="53"/>
      <c r="HT24" s="53"/>
      <c r="HU24" s="53"/>
      <c r="HV24" s="53"/>
      <c r="HW24" s="53"/>
      <c r="HX24" s="53"/>
      <c r="HY24" s="53"/>
      <c r="HZ24" s="53"/>
      <c r="IA24" s="53"/>
      <c r="IB24" s="53"/>
      <c r="IC24" s="53"/>
      <c r="ID24" s="53"/>
      <c r="IE24" s="53"/>
      <c r="IF24" s="53"/>
      <c r="IG24" s="53"/>
      <c r="IH24" s="53"/>
      <c r="II24" s="53"/>
      <c r="IJ24" s="53"/>
      <c r="IK24" s="53"/>
      <c r="IL24" s="53"/>
      <c r="IM24" s="53"/>
      <c r="IN24" s="53"/>
      <c r="IO24" s="53"/>
      <c r="IP24" s="53"/>
      <c r="IQ24" s="53"/>
      <c r="IR24" s="53"/>
      <c r="IS24" s="53"/>
      <c r="IT24" s="53"/>
      <c r="IU24" s="53"/>
      <c r="IV24" s="53"/>
    </row>
    <row r="25" spans="1:256" s="1" customFormat="1" ht="15.75" thickBot="1" x14ac:dyDescent="0.3">
      <c r="A25" s="344" t="str">
        <f>Données!$H22</f>
        <v>Equipe de nuit</v>
      </c>
      <c r="B25" s="344"/>
      <c r="C25" s="344"/>
      <c r="D25" s="344"/>
      <c r="E25" s="344"/>
      <c r="F25" s="344"/>
      <c r="G25" s="344"/>
      <c r="H25" s="344"/>
      <c r="I25" s="344"/>
      <c r="J25" s="344"/>
      <c r="K25" s="344"/>
      <c r="L25" s="344"/>
      <c r="M25" s="344"/>
      <c r="N25" s="344"/>
      <c r="O25" s="344"/>
      <c r="P25" s="344"/>
      <c r="Q25" s="344"/>
      <c r="R25" s="344"/>
      <c r="S25" s="344"/>
      <c r="T25" s="344"/>
      <c r="U25" s="344"/>
      <c r="V25" s="344"/>
      <c r="W25" s="344"/>
      <c r="X25" s="344"/>
      <c r="Y25" s="344"/>
      <c r="Z25" s="344"/>
      <c r="AA25" s="344"/>
      <c r="AB25" s="344"/>
      <c r="AC25" s="344"/>
      <c r="AD25" s="344"/>
      <c r="AE25" s="344"/>
      <c r="AF25" s="354"/>
      <c r="AG25"/>
      <c r="AH25"/>
      <c r="AI25"/>
      <c r="AJ25"/>
      <c r="AK25"/>
      <c r="AL25"/>
      <c r="AM25"/>
      <c r="AN25"/>
      <c r="AO25"/>
      <c r="AP25"/>
      <c r="AQ25"/>
      <c r="AR25"/>
      <c r="AS25"/>
      <c r="AT25"/>
      <c r="AU25"/>
      <c r="AV25"/>
      <c r="AW25"/>
      <c r="AX25"/>
      <c r="AY25"/>
      <c r="AZ25"/>
      <c r="BA25"/>
      <c r="BB25"/>
      <c r="BC25"/>
      <c r="BD25"/>
      <c r="BE25"/>
      <c r="BF25"/>
      <c r="BG25"/>
      <c r="BH25"/>
      <c r="BI25"/>
      <c r="BJ25"/>
      <c r="BK25"/>
      <c r="BL25"/>
      <c r="BM25"/>
      <c r="BN25" s="53"/>
      <c r="BO25" s="53"/>
      <c r="BP25" s="53"/>
      <c r="BQ25" s="53"/>
      <c r="BR25" s="53"/>
      <c r="BS25" s="53"/>
      <c r="BT25" s="53"/>
      <c r="BU25" s="53"/>
      <c r="BV25" s="53"/>
      <c r="BW25" s="53"/>
      <c r="BX25" s="53"/>
      <c r="BY25" s="53"/>
      <c r="BZ25" s="53"/>
      <c r="CA25" s="53"/>
      <c r="CB25" s="53"/>
      <c r="CC25" s="53"/>
      <c r="CD25" s="53"/>
      <c r="CE25" s="53"/>
      <c r="CF25" s="53"/>
      <c r="CG25" s="53"/>
      <c r="CH25" s="53"/>
      <c r="CI25" s="53"/>
      <c r="CJ25" s="53"/>
      <c r="CK25" s="53"/>
      <c r="CL25" s="53"/>
      <c r="CM25" s="53"/>
      <c r="CN25" s="53"/>
      <c r="CO25" s="53"/>
      <c r="CP25" s="53"/>
      <c r="CQ25" s="53"/>
      <c r="CR25" s="53"/>
      <c r="CS25" s="53"/>
      <c r="CT25" s="53"/>
      <c r="CU25" s="53"/>
      <c r="CV25" s="53"/>
      <c r="CW25" s="53"/>
      <c r="CX25" s="53"/>
      <c r="CY25" s="53"/>
      <c r="CZ25" s="53"/>
      <c r="DA25" s="53"/>
      <c r="DB25" s="53"/>
      <c r="DC25" s="53"/>
      <c r="DD25" s="53"/>
      <c r="DE25" s="53"/>
      <c r="DF25" s="53"/>
      <c r="DG25" s="53"/>
      <c r="DH25" s="53"/>
      <c r="DI25" s="53"/>
      <c r="DJ25" s="53"/>
      <c r="DK25" s="53"/>
      <c r="DL25" s="53"/>
      <c r="DM25" s="53"/>
      <c r="DN25" s="53"/>
      <c r="DO25" s="53"/>
      <c r="DP25" s="53"/>
      <c r="DQ25" s="53"/>
      <c r="DR25" s="53"/>
      <c r="DS25" s="53"/>
      <c r="DT25" s="53"/>
      <c r="DU25" s="53"/>
      <c r="DV25" s="53"/>
      <c r="DW25" s="53"/>
      <c r="DX25" s="53"/>
      <c r="DY25" s="53"/>
      <c r="DZ25" s="53"/>
      <c r="EA25" s="53"/>
      <c r="EB25" s="53"/>
      <c r="EC25" s="53"/>
      <c r="ED25" s="53"/>
      <c r="EE25" s="53"/>
      <c r="EF25" s="53"/>
      <c r="EG25" s="53"/>
      <c r="EH25" s="53"/>
      <c r="EI25" s="53"/>
      <c r="EJ25" s="53"/>
      <c r="EK25" s="53"/>
      <c r="EL25" s="53"/>
      <c r="EM25" s="53"/>
      <c r="EN25" s="53"/>
      <c r="EO25" s="53"/>
      <c r="EP25" s="53"/>
      <c r="EQ25" s="53"/>
      <c r="ER25" s="53"/>
      <c r="ES25" s="53"/>
      <c r="ET25" s="53"/>
      <c r="EU25" s="53"/>
      <c r="EV25" s="53"/>
      <c r="EW25" s="53"/>
      <c r="EX25" s="53"/>
      <c r="EY25" s="53"/>
      <c r="EZ25" s="53"/>
      <c r="FA25" s="53"/>
      <c r="FB25" s="53"/>
      <c r="FC25" s="53"/>
      <c r="FD25" s="53"/>
      <c r="FE25" s="53"/>
      <c r="FF25" s="53"/>
      <c r="FG25" s="53"/>
      <c r="FH25" s="53"/>
      <c r="FI25" s="53"/>
      <c r="FJ25" s="53"/>
      <c r="FK25" s="53"/>
      <c r="FL25" s="53"/>
      <c r="FM25" s="53"/>
      <c r="FN25" s="53"/>
      <c r="FO25" s="53"/>
      <c r="FP25" s="53"/>
      <c r="FQ25" s="53"/>
      <c r="FR25" s="53"/>
      <c r="FS25" s="53"/>
      <c r="FT25" s="53"/>
      <c r="FU25" s="53"/>
      <c r="FV25" s="53"/>
      <c r="FW25" s="53"/>
      <c r="FX25" s="53"/>
      <c r="FY25" s="53"/>
      <c r="FZ25" s="53"/>
      <c r="GA25" s="53"/>
      <c r="GB25" s="53"/>
      <c r="GC25" s="53"/>
      <c r="GD25" s="53"/>
      <c r="GE25" s="53"/>
      <c r="GF25" s="53"/>
      <c r="GG25" s="53"/>
      <c r="GH25" s="53"/>
      <c r="GI25" s="53"/>
      <c r="GJ25" s="53"/>
      <c r="GK25" s="53"/>
      <c r="GL25" s="53"/>
      <c r="GM25" s="53"/>
      <c r="GN25" s="53"/>
      <c r="GO25" s="53"/>
      <c r="GP25" s="53"/>
      <c r="GQ25" s="53"/>
      <c r="GR25" s="53"/>
      <c r="GS25" s="53"/>
      <c r="GT25" s="53"/>
      <c r="GU25" s="53"/>
      <c r="GV25" s="53"/>
      <c r="GW25" s="53"/>
      <c r="GX25" s="53"/>
      <c r="GY25" s="53"/>
      <c r="GZ25" s="53"/>
      <c r="HA25" s="53"/>
      <c r="HB25" s="53"/>
      <c r="HC25" s="53"/>
      <c r="HD25" s="53"/>
      <c r="HE25" s="53"/>
      <c r="HF25" s="53"/>
      <c r="HG25" s="53"/>
      <c r="HH25" s="53"/>
      <c r="HI25" s="53"/>
      <c r="HJ25" s="53"/>
      <c r="HK25" s="53"/>
      <c r="HL25" s="53"/>
      <c r="HM25" s="53"/>
      <c r="HN25" s="53"/>
      <c r="HO25" s="53"/>
      <c r="HP25" s="53"/>
      <c r="HQ25" s="53"/>
      <c r="HR25" s="53"/>
      <c r="HS25" s="53"/>
      <c r="HT25" s="53"/>
      <c r="HU25" s="53"/>
      <c r="HV25" s="53"/>
      <c r="HW25" s="53"/>
      <c r="HX25" s="53"/>
      <c r="HY25" s="53"/>
      <c r="HZ25" s="53"/>
      <c r="IA25" s="53"/>
      <c r="IB25" s="53"/>
      <c r="IC25" s="53"/>
      <c r="ID25" s="53"/>
      <c r="IE25" s="53"/>
      <c r="IF25" s="53"/>
      <c r="IG25" s="53"/>
      <c r="IH25" s="53"/>
      <c r="II25" s="53"/>
      <c r="IJ25" s="53"/>
      <c r="IK25" s="53"/>
      <c r="IL25" s="53"/>
      <c r="IM25" s="53"/>
      <c r="IN25" s="53"/>
      <c r="IO25" s="53"/>
      <c r="IP25" s="53"/>
      <c r="IQ25" s="53"/>
      <c r="IR25" s="53"/>
      <c r="IS25" s="53"/>
      <c r="IT25" s="53"/>
      <c r="IU25" s="53"/>
      <c r="IV25" s="53"/>
    </row>
    <row r="26" spans="1:256" s="1" customFormat="1" x14ac:dyDescent="0.25">
      <c r="A26" s="124" t="str">
        <f>Données!$H23</f>
        <v>DARDAINE Séverine</v>
      </c>
      <c r="B26" s="349" t="str">
        <f>hjanvier</f>
        <v/>
      </c>
      <c r="C26" s="350" t="str">
        <f>hjanvier</f>
        <v/>
      </c>
      <c r="D26" s="350" t="str">
        <f>hjanvier</f>
        <v/>
      </c>
      <c r="E26" s="350" t="str">
        <f>hjanvier</f>
        <v>19:15 : 07:15</v>
      </c>
      <c r="F26" s="350" t="str">
        <f>hjanvier</f>
        <v>19:15 : 07:15</v>
      </c>
      <c r="G26" s="349" t="str">
        <f>hjanvier</f>
        <v/>
      </c>
      <c r="H26" s="349" t="str">
        <f>hjanvier</f>
        <v/>
      </c>
      <c r="I26" s="350" t="str">
        <f>hjanvier</f>
        <v>CA : CA</v>
      </c>
      <c r="J26" s="350" t="str">
        <f>hjanvier</f>
        <v>CA : CA</v>
      </c>
      <c r="K26" s="350" t="str">
        <f>hjanvier</f>
        <v>CA : CA</v>
      </c>
      <c r="L26" s="350" t="str">
        <f>hjanvier</f>
        <v/>
      </c>
      <c r="M26" s="350" t="str">
        <f>hjanvier</f>
        <v/>
      </c>
      <c r="N26" s="349" t="str">
        <f>hjanvier</f>
        <v>19:15 : 07:15</v>
      </c>
      <c r="O26" s="349" t="str">
        <f>hjanvier</f>
        <v>19:15 : 07:15</v>
      </c>
      <c r="P26" s="350" t="str">
        <f>hjanvier</f>
        <v/>
      </c>
      <c r="Q26" s="350" t="str">
        <f>hjanvier</f>
        <v>10:00 : 12:30</v>
      </c>
      <c r="R26" s="350" t="str">
        <f>hjanvier</f>
        <v>19:15 : 07:15</v>
      </c>
      <c r="S26" s="350" t="str">
        <f>hjanvier</f>
        <v>19:15 : 07:15</v>
      </c>
      <c r="T26" s="350" t="str">
        <f>hjanvier</f>
        <v/>
      </c>
      <c r="U26" s="349" t="str">
        <f>hjanvier</f>
        <v/>
      </c>
      <c r="V26" s="349" t="str">
        <f>hjanvier</f>
        <v/>
      </c>
      <c r="W26" s="350" t="str">
        <f>hjanvier</f>
        <v>19:15 : 07:15</v>
      </c>
      <c r="X26" s="350" t="str">
        <f>hjanvier</f>
        <v>19:15 : 07:15</v>
      </c>
      <c r="Y26" s="350" t="str">
        <f>hjanvier</f>
        <v/>
      </c>
      <c r="Z26" s="350" t="str">
        <f>hjanvier</f>
        <v>10:00 : 12:30</v>
      </c>
      <c r="AA26" s="350" t="str">
        <f>hjanvier</f>
        <v/>
      </c>
      <c r="AB26" s="349" t="str">
        <f>hjanvier</f>
        <v>19:15 : 07:15</v>
      </c>
      <c r="AC26" s="349" t="str">
        <f>hjanvier</f>
        <v>19:15 : 07:15</v>
      </c>
      <c r="AD26" s="350" t="str">
        <f>hjanvier</f>
        <v/>
      </c>
      <c r="AE26" s="350" t="str">
        <f>hjanvier</f>
        <v>10:00 : 12:30</v>
      </c>
      <c r="AF26" s="355" t="str">
        <f>hjanvier</f>
        <v/>
      </c>
      <c r="AG26"/>
      <c r="AH26"/>
      <c r="AI26"/>
      <c r="AJ26"/>
      <c r="AK26"/>
      <c r="AL26"/>
      <c r="AM26"/>
      <c r="AN26"/>
      <c r="AO26"/>
      <c r="AP26"/>
      <c r="AQ26"/>
      <c r="AR26"/>
      <c r="AS26"/>
      <c r="AT26"/>
      <c r="AU26"/>
      <c r="AV26"/>
      <c r="AW26"/>
      <c r="AX26"/>
      <c r="AY26"/>
      <c r="AZ26"/>
      <c r="BA26"/>
      <c r="BB26"/>
      <c r="BC26"/>
      <c r="BD26"/>
      <c r="BE26"/>
      <c r="BF26"/>
      <c r="BG26"/>
      <c r="BH26"/>
      <c r="BI26"/>
      <c r="BJ26"/>
      <c r="BK26"/>
      <c r="BL26"/>
      <c r="BM26"/>
      <c r="BN26" s="53"/>
      <c r="BO26" s="53"/>
      <c r="BP26" s="53"/>
      <c r="BQ26" s="53"/>
      <c r="BR26" s="53"/>
      <c r="BS26" s="53"/>
      <c r="BT26" s="53"/>
      <c r="BU26" s="53"/>
      <c r="BV26" s="53"/>
      <c r="BW26" s="53"/>
      <c r="BX26" s="53"/>
      <c r="BY26" s="53"/>
      <c r="BZ26" s="53"/>
      <c r="CA26" s="53"/>
      <c r="CB26" s="53"/>
      <c r="CC26" s="53"/>
      <c r="CD26" s="53"/>
      <c r="CE26" s="53"/>
      <c r="CF26" s="53"/>
      <c r="CG26" s="53"/>
      <c r="CH26" s="53"/>
      <c r="CI26" s="53"/>
      <c r="CJ26" s="53"/>
      <c r="CK26" s="53"/>
      <c r="CL26" s="53"/>
      <c r="CM26" s="53"/>
      <c r="CN26" s="53"/>
      <c r="CO26" s="53"/>
      <c r="CP26" s="53"/>
      <c r="CQ26" s="53"/>
      <c r="CR26" s="53"/>
      <c r="CS26" s="53"/>
      <c r="CT26" s="53"/>
      <c r="CU26" s="53"/>
      <c r="CV26" s="53"/>
      <c r="CW26" s="53"/>
      <c r="CX26" s="53"/>
      <c r="CY26" s="53"/>
      <c r="CZ26" s="53"/>
      <c r="DA26" s="53"/>
      <c r="DB26" s="53"/>
      <c r="DC26" s="53"/>
      <c r="DD26" s="53"/>
      <c r="DE26" s="53"/>
      <c r="DF26" s="53"/>
      <c r="DG26" s="53"/>
      <c r="DH26" s="53"/>
      <c r="DI26" s="53"/>
      <c r="DJ26" s="53"/>
      <c r="DK26" s="53"/>
      <c r="DL26" s="53"/>
      <c r="DM26" s="53"/>
      <c r="DN26" s="53"/>
      <c r="DO26" s="53"/>
      <c r="DP26" s="53"/>
      <c r="DQ26" s="53"/>
      <c r="DR26" s="53"/>
      <c r="DS26" s="53"/>
      <c r="DT26" s="53"/>
      <c r="DU26" s="53"/>
      <c r="DV26" s="53"/>
      <c r="DW26" s="53"/>
      <c r="DX26" s="53"/>
      <c r="DY26" s="53"/>
      <c r="DZ26" s="53"/>
      <c r="EA26" s="53"/>
      <c r="EB26" s="53"/>
      <c r="EC26" s="53"/>
      <c r="ED26" s="53"/>
      <c r="EE26" s="53"/>
      <c r="EF26" s="53"/>
      <c r="EG26" s="53"/>
      <c r="EH26" s="53"/>
      <c r="EI26" s="53"/>
      <c r="EJ26" s="53"/>
      <c r="EK26" s="53"/>
      <c r="EL26" s="53"/>
      <c r="EM26" s="53"/>
      <c r="EN26" s="53"/>
      <c r="EO26" s="53"/>
      <c r="EP26" s="53"/>
      <c r="EQ26" s="53"/>
      <c r="ER26" s="53"/>
      <c r="ES26" s="53"/>
      <c r="ET26" s="53"/>
      <c r="EU26" s="53"/>
      <c r="EV26" s="53"/>
      <c r="EW26" s="53"/>
      <c r="EX26" s="53"/>
      <c r="EY26" s="53"/>
      <c r="EZ26" s="53"/>
      <c r="FA26" s="53"/>
      <c r="FB26" s="53"/>
      <c r="FC26" s="53"/>
      <c r="FD26" s="53"/>
      <c r="FE26" s="53"/>
      <c r="FF26" s="53"/>
      <c r="FG26" s="53"/>
      <c r="FH26" s="53"/>
      <c r="FI26" s="53"/>
      <c r="FJ26" s="53"/>
      <c r="FK26" s="53"/>
      <c r="FL26" s="53"/>
      <c r="FM26" s="53"/>
      <c r="FN26" s="53"/>
      <c r="FO26" s="53"/>
      <c r="FP26" s="53"/>
      <c r="FQ26" s="53"/>
      <c r="FR26" s="53"/>
      <c r="FS26" s="53"/>
      <c r="FT26" s="53"/>
      <c r="FU26" s="53"/>
      <c r="FV26" s="53"/>
      <c r="FW26" s="53"/>
      <c r="FX26" s="53"/>
      <c r="FY26" s="53"/>
      <c r="FZ26" s="53"/>
      <c r="GA26" s="53"/>
      <c r="GB26" s="53"/>
      <c r="GC26" s="53"/>
      <c r="GD26" s="53"/>
      <c r="GE26" s="53"/>
      <c r="GF26" s="53"/>
      <c r="GG26" s="53"/>
      <c r="GH26" s="53"/>
      <c r="GI26" s="53"/>
      <c r="GJ26" s="53"/>
      <c r="GK26" s="53"/>
      <c r="GL26" s="53"/>
      <c r="GM26" s="53"/>
      <c r="GN26" s="53"/>
      <c r="GO26" s="53"/>
      <c r="GP26" s="53"/>
      <c r="GQ26" s="53"/>
      <c r="GR26" s="53"/>
      <c r="GS26" s="53"/>
      <c r="GT26" s="53"/>
      <c r="GU26" s="53"/>
      <c r="GV26" s="53"/>
      <c r="GW26" s="53"/>
      <c r="GX26" s="53"/>
      <c r="GY26" s="53"/>
      <c r="GZ26" s="53"/>
      <c r="HA26" s="53"/>
      <c r="HB26" s="53"/>
      <c r="HC26" s="53"/>
      <c r="HD26" s="53"/>
      <c r="HE26" s="53"/>
      <c r="HF26" s="53"/>
      <c r="HG26" s="53"/>
      <c r="HH26" s="53"/>
      <c r="HI26" s="53"/>
      <c r="HJ26" s="53"/>
      <c r="HK26" s="53"/>
      <c r="HL26" s="53"/>
      <c r="HM26" s="53"/>
      <c r="HN26" s="53"/>
      <c r="HO26" s="53"/>
      <c r="HP26" s="53"/>
      <c r="HQ26" s="53"/>
      <c r="HR26" s="53"/>
      <c r="HS26" s="53"/>
      <c r="HT26" s="53"/>
      <c r="HU26" s="53"/>
      <c r="HV26" s="53"/>
      <c r="HW26" s="53"/>
      <c r="HX26" s="53"/>
      <c r="HY26" s="53"/>
      <c r="HZ26" s="53"/>
      <c r="IA26" s="53"/>
      <c r="IB26" s="53"/>
      <c r="IC26" s="53"/>
      <c r="ID26" s="53"/>
      <c r="IE26" s="53"/>
      <c r="IF26" s="53"/>
      <c r="IG26" s="53"/>
      <c r="IH26" s="53"/>
      <c r="II26" s="53"/>
      <c r="IJ26" s="53"/>
      <c r="IK26" s="53"/>
      <c r="IL26" s="53"/>
      <c r="IM26" s="53"/>
      <c r="IN26" s="53"/>
      <c r="IO26" s="53"/>
      <c r="IP26" s="53"/>
      <c r="IQ26" s="53"/>
      <c r="IR26" s="53"/>
      <c r="IS26" s="53"/>
      <c r="IT26" s="53"/>
      <c r="IU26" s="53"/>
      <c r="IV26" s="53"/>
    </row>
    <row r="27" spans="1:256" s="1" customFormat="1" x14ac:dyDescent="0.25">
      <c r="A27" s="124" t="str">
        <f>Données!$H24</f>
        <v>CHAPON Aurélie</v>
      </c>
      <c r="B27" s="349" t="str">
        <f>hjanvier</f>
        <v/>
      </c>
      <c r="C27" s="350" t="str">
        <f>hjanvier</f>
        <v/>
      </c>
      <c r="D27" s="350" t="str">
        <f>hjanvier</f>
        <v>19:15 : 07:15</v>
      </c>
      <c r="E27" s="350" t="str">
        <f>hjanvier</f>
        <v/>
      </c>
      <c r="F27" s="350" t="str">
        <f>hjanvier</f>
        <v/>
      </c>
      <c r="G27" s="349" t="str">
        <f>hjanvier</f>
        <v>19:15 : 07:15</v>
      </c>
      <c r="H27" s="349" t="str">
        <f>hjanvier</f>
        <v>19:15 : 07:15</v>
      </c>
      <c r="I27" s="350" t="str">
        <f>hjanvier</f>
        <v/>
      </c>
      <c r="J27" s="350" t="str">
        <f>hjanvier</f>
        <v>10:00 : 12:30</v>
      </c>
      <c r="K27" s="350" t="str">
        <f>hjanvier</f>
        <v>19:15 : 07:15</v>
      </c>
      <c r="L27" s="350" t="str">
        <f>hjanvier</f>
        <v>19:15 : 07:15</v>
      </c>
      <c r="M27" s="350" t="str">
        <f>hjanvier</f>
        <v/>
      </c>
      <c r="N27" s="349" t="str">
        <f>hjanvier</f>
        <v/>
      </c>
      <c r="O27" s="349" t="str">
        <f>hjanvier</f>
        <v/>
      </c>
      <c r="P27" s="350" t="str">
        <f>hjanvier</f>
        <v>19:15 : 07:15</v>
      </c>
      <c r="Q27" s="350" t="str">
        <f>hjanvier</f>
        <v/>
      </c>
      <c r="R27" s="350" t="str">
        <f>hjanvier</f>
        <v>CA : CA</v>
      </c>
      <c r="S27" s="350" t="str">
        <f>hjanvier</f>
        <v>CA : CA</v>
      </c>
      <c r="T27" s="350" t="str">
        <f>hjanvier</f>
        <v>CA : CA</v>
      </c>
      <c r="U27" s="349" t="str">
        <f>hjanvier</f>
        <v/>
      </c>
      <c r="V27" s="349" t="str">
        <f>hjanvier</f>
        <v/>
      </c>
      <c r="W27" s="350" t="str">
        <f>hjanvier</f>
        <v/>
      </c>
      <c r="X27" s="350" t="str">
        <f>hjanvier</f>
        <v>10:00 : 12:30</v>
      </c>
      <c r="Y27" s="350" t="str">
        <f>hjanvier</f>
        <v>19:15 : 07:15</v>
      </c>
      <c r="Z27" s="350" t="str">
        <f>hjanvier</f>
        <v>19:15 : 07:15</v>
      </c>
      <c r="AA27" s="350" t="str">
        <f>hjanvier</f>
        <v>19:15 : 07:15</v>
      </c>
      <c r="AB27" s="349" t="str">
        <f>hjanvier</f>
        <v/>
      </c>
      <c r="AC27" s="349" t="str">
        <f>hjanvier</f>
        <v/>
      </c>
      <c r="AD27" s="350" t="str">
        <f>hjanvier</f>
        <v/>
      </c>
      <c r="AE27" s="350" t="str">
        <f>hjanvier</f>
        <v>10:00 : 12:30</v>
      </c>
      <c r="AF27" s="355" t="str">
        <f>hjanvier</f>
        <v>19:15 : 07:15</v>
      </c>
      <c r="AG27"/>
      <c r="AH27"/>
      <c r="AI27"/>
      <c r="AJ27"/>
      <c r="AK27"/>
      <c r="AL27"/>
      <c r="AM27"/>
      <c r="AN27"/>
      <c r="AO27"/>
      <c r="AP27"/>
      <c r="AQ27"/>
      <c r="AR27"/>
      <c r="AS27"/>
      <c r="AT27"/>
      <c r="AU27"/>
      <c r="AV27"/>
      <c r="AW27"/>
      <c r="AX27"/>
      <c r="AY27"/>
      <c r="AZ27"/>
      <c r="BA27"/>
      <c r="BB27"/>
      <c r="BC27"/>
      <c r="BD27"/>
      <c r="BE27"/>
      <c r="BF27"/>
      <c r="BG27"/>
      <c r="BH27"/>
      <c r="BI27"/>
      <c r="BJ27"/>
      <c r="BK27"/>
      <c r="BL27"/>
      <c r="BM27"/>
      <c r="BN27" s="53"/>
      <c r="BO27" s="53"/>
      <c r="BP27" s="53"/>
      <c r="BQ27" s="53"/>
      <c r="BR27" s="53"/>
      <c r="BS27" s="53"/>
      <c r="BT27" s="53"/>
      <c r="BU27" s="53"/>
      <c r="BV27" s="53"/>
      <c r="BW27" s="53"/>
      <c r="BX27" s="53"/>
      <c r="BY27" s="53"/>
      <c r="BZ27" s="53"/>
      <c r="CA27" s="53"/>
      <c r="CB27" s="53"/>
      <c r="CC27" s="53"/>
      <c r="CD27" s="53"/>
      <c r="CE27" s="53"/>
      <c r="CF27" s="53"/>
      <c r="CG27" s="53"/>
      <c r="CH27" s="53"/>
      <c r="CI27" s="53"/>
      <c r="CJ27" s="53"/>
      <c r="CK27" s="53"/>
      <c r="CL27" s="53"/>
      <c r="CM27" s="53"/>
      <c r="CN27" s="53"/>
      <c r="CO27" s="53"/>
      <c r="CP27" s="53"/>
      <c r="CQ27" s="53"/>
      <c r="CR27" s="53"/>
      <c r="CS27" s="53"/>
      <c r="CT27" s="53"/>
      <c r="CU27" s="53"/>
      <c r="CV27" s="53"/>
      <c r="CW27" s="53"/>
      <c r="CX27" s="53"/>
      <c r="CY27" s="53"/>
      <c r="CZ27" s="53"/>
      <c r="DA27" s="53"/>
      <c r="DB27" s="53"/>
      <c r="DC27" s="53"/>
      <c r="DD27" s="53"/>
      <c r="DE27" s="53"/>
      <c r="DF27" s="53"/>
      <c r="DG27" s="53"/>
      <c r="DH27" s="53"/>
      <c r="DI27" s="53"/>
      <c r="DJ27" s="53"/>
      <c r="DK27" s="53"/>
      <c r="DL27" s="53"/>
      <c r="DM27" s="53"/>
      <c r="DN27" s="53"/>
      <c r="DO27" s="53"/>
      <c r="DP27" s="53"/>
      <c r="DQ27" s="53"/>
      <c r="DR27" s="53"/>
      <c r="DS27" s="53"/>
      <c r="DT27" s="53"/>
      <c r="DU27" s="53"/>
      <c r="DV27" s="53"/>
      <c r="DW27" s="53"/>
      <c r="DX27" s="53"/>
      <c r="DY27" s="53"/>
      <c r="DZ27" s="53"/>
      <c r="EA27" s="53"/>
      <c r="EB27" s="53"/>
      <c r="EC27" s="53"/>
      <c r="ED27" s="53"/>
      <c r="EE27" s="53"/>
      <c r="EF27" s="53"/>
      <c r="EG27" s="53"/>
      <c r="EH27" s="53"/>
      <c r="EI27" s="53"/>
      <c r="EJ27" s="53"/>
      <c r="EK27" s="53"/>
      <c r="EL27" s="53"/>
      <c r="EM27" s="53"/>
      <c r="EN27" s="53"/>
      <c r="EO27" s="53"/>
      <c r="EP27" s="53"/>
      <c r="EQ27" s="53"/>
      <c r="ER27" s="53"/>
      <c r="ES27" s="53"/>
      <c r="ET27" s="53"/>
      <c r="EU27" s="53"/>
      <c r="EV27" s="53"/>
      <c r="EW27" s="53"/>
      <c r="EX27" s="53"/>
      <c r="EY27" s="53"/>
      <c r="EZ27" s="53"/>
      <c r="FA27" s="53"/>
      <c r="FB27" s="53"/>
      <c r="FC27" s="53"/>
      <c r="FD27" s="53"/>
      <c r="FE27" s="53"/>
      <c r="FF27" s="53"/>
      <c r="FG27" s="53"/>
      <c r="FH27" s="53"/>
      <c r="FI27" s="53"/>
      <c r="FJ27" s="53"/>
      <c r="FK27" s="53"/>
      <c r="FL27" s="53"/>
      <c r="FM27" s="53"/>
      <c r="FN27" s="53"/>
      <c r="FO27" s="53"/>
      <c r="FP27" s="53"/>
      <c r="FQ27" s="53"/>
      <c r="FR27" s="53"/>
      <c r="FS27" s="53"/>
      <c r="FT27" s="53"/>
      <c r="FU27" s="53"/>
      <c r="FV27" s="53"/>
      <c r="FW27" s="53"/>
      <c r="FX27" s="53"/>
      <c r="FY27" s="53"/>
      <c r="FZ27" s="53"/>
      <c r="GA27" s="53"/>
      <c r="GB27" s="53"/>
      <c r="GC27" s="53"/>
      <c r="GD27" s="53"/>
      <c r="GE27" s="53"/>
      <c r="GF27" s="53"/>
      <c r="GG27" s="53"/>
      <c r="GH27" s="53"/>
      <c r="GI27" s="53"/>
      <c r="GJ27" s="53"/>
      <c r="GK27" s="53"/>
      <c r="GL27" s="53"/>
      <c r="GM27" s="53"/>
      <c r="GN27" s="53"/>
      <c r="GO27" s="53"/>
      <c r="GP27" s="53"/>
      <c r="GQ27" s="53"/>
      <c r="GR27" s="53"/>
      <c r="GS27" s="53"/>
      <c r="GT27" s="53"/>
      <c r="GU27" s="53"/>
      <c r="GV27" s="53"/>
      <c r="GW27" s="53"/>
      <c r="GX27" s="53"/>
      <c r="GY27" s="53"/>
      <c r="GZ27" s="53"/>
      <c r="HA27" s="53"/>
      <c r="HB27" s="53"/>
      <c r="HC27" s="53"/>
      <c r="HD27" s="53"/>
      <c r="HE27" s="53"/>
      <c r="HF27" s="53"/>
      <c r="HG27" s="53"/>
      <c r="HH27" s="53"/>
      <c r="HI27" s="53"/>
      <c r="HJ27" s="53"/>
      <c r="HK27" s="53"/>
      <c r="HL27" s="53"/>
      <c r="HM27" s="53"/>
      <c r="HN27" s="53"/>
      <c r="HO27" s="53"/>
      <c r="HP27" s="53"/>
      <c r="HQ27" s="53"/>
      <c r="HR27" s="53"/>
      <c r="HS27" s="53"/>
      <c r="HT27" s="53"/>
      <c r="HU27" s="53"/>
      <c r="HV27" s="53"/>
      <c r="HW27" s="53"/>
      <c r="HX27" s="53"/>
      <c r="HY27" s="53"/>
      <c r="HZ27" s="53"/>
      <c r="IA27" s="53"/>
      <c r="IB27" s="53"/>
      <c r="IC27" s="53"/>
      <c r="ID27" s="53"/>
      <c r="IE27" s="53"/>
      <c r="IF27" s="53"/>
      <c r="IG27" s="53"/>
      <c r="IH27" s="53"/>
      <c r="II27" s="53"/>
      <c r="IJ27" s="53"/>
      <c r="IK27" s="53"/>
      <c r="IL27" s="53"/>
      <c r="IM27" s="53"/>
      <c r="IN27" s="53"/>
      <c r="IO27" s="53"/>
      <c r="IP27" s="53"/>
      <c r="IQ27" s="53"/>
      <c r="IR27" s="53"/>
      <c r="IS27" s="53"/>
      <c r="IT27" s="53"/>
      <c r="IU27" s="53"/>
      <c r="IV27" s="53"/>
    </row>
    <row r="28" spans="1:256" s="1" customFormat="1" x14ac:dyDescent="0.25">
      <c r="A28" s="124" t="str">
        <f>Données!$H25</f>
        <v>DIARRA Kani</v>
      </c>
      <c r="B28" s="349" t="str">
        <f>hjanvier</f>
        <v/>
      </c>
      <c r="C28" s="350" t="str">
        <f>hjanvier</f>
        <v>10:00 : 17:30</v>
      </c>
      <c r="D28" s="350" t="str">
        <f>hjanvier</f>
        <v/>
      </c>
      <c r="E28" s="350" t="str">
        <f>hjanvier</f>
        <v/>
      </c>
      <c r="F28" s="350" t="str">
        <f>hjanvier</f>
        <v/>
      </c>
      <c r="G28" s="349" t="str">
        <f>hjanvier</f>
        <v/>
      </c>
      <c r="H28" s="349" t="str">
        <f>hjanvier</f>
        <v>19:15 : 07:15</v>
      </c>
      <c r="I28" s="350" t="str">
        <f>hjanvier</f>
        <v>19:15 : 07:15</v>
      </c>
      <c r="J28" s="350" t="str">
        <f>hjanvier</f>
        <v>19:15 : 07:15</v>
      </c>
      <c r="K28" s="350" t="str">
        <f>hjanvier</f>
        <v/>
      </c>
      <c r="L28" s="350" t="str">
        <f>hjanvier</f>
        <v/>
      </c>
      <c r="M28" s="350" t="str">
        <f>hjanvier</f>
        <v>19:15 : 07:15</v>
      </c>
      <c r="N28" s="349" t="str">
        <f>hjanvier</f>
        <v/>
      </c>
      <c r="O28" s="349" t="str">
        <f>hjanvier</f>
        <v/>
      </c>
      <c r="P28" s="350" t="str">
        <f>hjanvier</f>
        <v/>
      </c>
      <c r="Q28" s="350" t="str">
        <f>hjanvier</f>
        <v>20:15 : 07:15</v>
      </c>
      <c r="R28" s="350" t="str">
        <f>hjanvier</f>
        <v/>
      </c>
      <c r="S28" s="350" t="str">
        <f>hjanvier</f>
        <v>10:00 : 12:30</v>
      </c>
      <c r="T28" s="350" t="str">
        <f>hjanvier</f>
        <v>19:15 : 07:15</v>
      </c>
      <c r="U28" s="349" t="str">
        <f>hjanvier</f>
        <v>19:15 : 07:15</v>
      </c>
      <c r="V28" s="349" t="str">
        <f>hjanvier</f>
        <v>20:15 : 07:15</v>
      </c>
      <c r="W28" s="350" t="str">
        <f>hjanvier</f>
        <v/>
      </c>
      <c r="X28" s="350" t="str">
        <f>hjanvier</f>
        <v/>
      </c>
      <c r="Y28" s="350" t="str">
        <f>hjanvier</f>
        <v>CA : CA</v>
      </c>
      <c r="Z28" s="350" t="str">
        <f>hjanvier</f>
        <v>10:00 : 12:30</v>
      </c>
      <c r="AA28" s="350" t="str">
        <f>hjanvier</f>
        <v>CA : CA</v>
      </c>
      <c r="AB28" s="349" t="str">
        <f>hjanvier</f>
        <v/>
      </c>
      <c r="AC28" s="349" t="str">
        <f>hjanvier</f>
        <v/>
      </c>
      <c r="AD28" s="350" t="str">
        <f>hjanvier</f>
        <v>CA : CA</v>
      </c>
      <c r="AE28" s="350" t="str">
        <f>hjanvier</f>
        <v>10:00 : 12:30</v>
      </c>
      <c r="AF28" s="355" t="str">
        <f>hjanvier</f>
        <v/>
      </c>
      <c r="AG28"/>
      <c r="AH28"/>
      <c r="AI28"/>
      <c r="AJ28"/>
      <c r="AK28"/>
      <c r="AL28"/>
      <c r="AM28"/>
      <c r="AN28"/>
      <c r="AO28"/>
      <c r="AP28"/>
      <c r="AQ28"/>
      <c r="AR28"/>
      <c r="AS28"/>
      <c r="AT28"/>
      <c r="AU28"/>
      <c r="AV28"/>
      <c r="AW28"/>
      <c r="AX28"/>
      <c r="AY28"/>
      <c r="AZ28"/>
      <c r="BA28"/>
      <c r="BB28"/>
      <c r="BC28"/>
      <c r="BD28"/>
      <c r="BE28"/>
      <c r="BF28"/>
      <c r="BG28"/>
      <c r="BH28"/>
      <c r="BI28"/>
      <c r="BJ28"/>
      <c r="BK28"/>
      <c r="BL28"/>
      <c r="BM28"/>
      <c r="BN28" s="53"/>
      <c r="BO28" s="53"/>
      <c r="BP28" s="53"/>
      <c r="BQ28" s="53"/>
      <c r="BR28" s="53"/>
      <c r="BS28" s="53"/>
      <c r="BT28" s="53"/>
      <c r="BU28" s="53"/>
      <c r="BV28" s="53"/>
      <c r="BW28" s="53"/>
      <c r="BX28" s="53"/>
      <c r="BY28" s="53"/>
      <c r="BZ28" s="53"/>
      <c r="CA28" s="53"/>
      <c r="CB28" s="53"/>
      <c r="CC28" s="53"/>
      <c r="CD28" s="53"/>
      <c r="CE28" s="53"/>
      <c r="CF28" s="53"/>
      <c r="CG28" s="53"/>
      <c r="CH28" s="53"/>
      <c r="CI28" s="53"/>
      <c r="CJ28" s="53"/>
      <c r="CK28" s="53"/>
      <c r="CL28" s="53"/>
      <c r="CM28" s="53"/>
      <c r="CN28" s="53"/>
      <c r="CO28" s="53"/>
      <c r="CP28" s="53"/>
      <c r="CQ28" s="53"/>
      <c r="CR28" s="53"/>
      <c r="CS28" s="53"/>
      <c r="CT28" s="53"/>
      <c r="CU28" s="53"/>
      <c r="CV28" s="53"/>
      <c r="CW28" s="53"/>
      <c r="CX28" s="53"/>
      <c r="CY28" s="53"/>
      <c r="CZ28" s="53"/>
      <c r="DA28" s="53"/>
      <c r="DB28" s="53"/>
      <c r="DC28" s="53"/>
      <c r="DD28" s="53"/>
      <c r="DE28" s="53"/>
      <c r="DF28" s="53"/>
      <c r="DG28" s="53"/>
      <c r="DH28" s="53"/>
      <c r="DI28" s="53"/>
      <c r="DJ28" s="53"/>
      <c r="DK28" s="53"/>
      <c r="DL28" s="53"/>
      <c r="DM28" s="53"/>
      <c r="DN28" s="53"/>
      <c r="DO28" s="53"/>
      <c r="DP28" s="53"/>
      <c r="DQ28" s="53"/>
      <c r="DR28" s="53"/>
      <c r="DS28" s="53"/>
      <c r="DT28" s="53"/>
      <c r="DU28" s="53"/>
      <c r="DV28" s="53"/>
      <c r="DW28" s="53"/>
      <c r="DX28" s="53"/>
      <c r="DY28" s="53"/>
      <c r="DZ28" s="53"/>
      <c r="EA28" s="53"/>
      <c r="EB28" s="53"/>
      <c r="EC28" s="53"/>
      <c r="ED28" s="53"/>
      <c r="EE28" s="53"/>
      <c r="EF28" s="53"/>
      <c r="EG28" s="53"/>
      <c r="EH28" s="53"/>
      <c r="EI28" s="53"/>
      <c r="EJ28" s="53"/>
      <c r="EK28" s="53"/>
      <c r="EL28" s="53"/>
      <c r="EM28" s="53"/>
      <c r="EN28" s="53"/>
      <c r="EO28" s="53"/>
      <c r="EP28" s="53"/>
      <c r="EQ28" s="53"/>
      <c r="ER28" s="53"/>
      <c r="ES28" s="53"/>
      <c r="ET28" s="53"/>
      <c r="EU28" s="53"/>
      <c r="EV28" s="53"/>
      <c r="EW28" s="53"/>
      <c r="EX28" s="53"/>
      <c r="EY28" s="53"/>
      <c r="EZ28" s="53"/>
      <c r="FA28" s="53"/>
      <c r="FB28" s="53"/>
      <c r="FC28" s="53"/>
      <c r="FD28" s="53"/>
      <c r="FE28" s="53"/>
      <c r="FF28" s="53"/>
      <c r="FG28" s="53"/>
      <c r="FH28" s="53"/>
      <c r="FI28" s="53"/>
      <c r="FJ28" s="53"/>
      <c r="FK28" s="53"/>
      <c r="FL28" s="53"/>
      <c r="FM28" s="53"/>
      <c r="FN28" s="53"/>
      <c r="FO28" s="53"/>
      <c r="FP28" s="53"/>
      <c r="FQ28" s="53"/>
      <c r="FR28" s="53"/>
      <c r="FS28" s="53"/>
      <c r="FT28" s="53"/>
      <c r="FU28" s="53"/>
      <c r="FV28" s="53"/>
      <c r="FW28" s="53"/>
      <c r="FX28" s="53"/>
      <c r="FY28" s="53"/>
      <c r="FZ28" s="53"/>
      <c r="GA28" s="53"/>
      <c r="GB28" s="53"/>
      <c r="GC28" s="53"/>
      <c r="GD28" s="53"/>
      <c r="GE28" s="53"/>
      <c r="GF28" s="53"/>
      <c r="GG28" s="53"/>
      <c r="GH28" s="53"/>
      <c r="GI28" s="53"/>
      <c r="GJ28" s="53"/>
      <c r="GK28" s="53"/>
      <c r="GL28" s="53"/>
      <c r="GM28" s="53"/>
      <c r="GN28" s="53"/>
      <c r="GO28" s="53"/>
      <c r="GP28" s="53"/>
      <c r="GQ28" s="53"/>
      <c r="GR28" s="53"/>
      <c r="GS28" s="53"/>
      <c r="GT28" s="53"/>
      <c r="GU28" s="53"/>
      <c r="GV28" s="53"/>
      <c r="GW28" s="53"/>
      <c r="GX28" s="53"/>
      <c r="GY28" s="53"/>
      <c r="GZ28" s="53"/>
      <c r="HA28" s="53"/>
      <c r="HB28" s="53"/>
      <c r="HC28" s="53"/>
      <c r="HD28" s="53"/>
      <c r="HE28" s="53"/>
      <c r="HF28" s="53"/>
      <c r="HG28" s="53"/>
      <c r="HH28" s="53"/>
      <c r="HI28" s="53"/>
      <c r="HJ28" s="53"/>
      <c r="HK28" s="53"/>
      <c r="HL28" s="53"/>
      <c r="HM28" s="53"/>
      <c r="HN28" s="53"/>
      <c r="HO28" s="53"/>
      <c r="HP28" s="53"/>
      <c r="HQ28" s="53"/>
      <c r="HR28" s="53"/>
      <c r="HS28" s="53"/>
      <c r="HT28" s="53"/>
      <c r="HU28" s="53"/>
      <c r="HV28" s="53"/>
      <c r="HW28" s="53"/>
      <c r="HX28" s="53"/>
      <c r="HY28" s="53"/>
      <c r="HZ28" s="53"/>
      <c r="IA28" s="53"/>
      <c r="IB28" s="53"/>
      <c r="IC28" s="53"/>
      <c r="ID28" s="53"/>
      <c r="IE28" s="53"/>
      <c r="IF28" s="53"/>
      <c r="IG28" s="53"/>
      <c r="IH28" s="53"/>
      <c r="II28" s="53"/>
      <c r="IJ28" s="53"/>
      <c r="IK28" s="53"/>
      <c r="IL28" s="53"/>
      <c r="IM28" s="53"/>
      <c r="IN28" s="53"/>
      <c r="IO28" s="53"/>
      <c r="IP28" s="53"/>
      <c r="IQ28" s="53"/>
      <c r="IR28" s="53"/>
      <c r="IS28" s="53"/>
      <c r="IT28" s="53"/>
      <c r="IU28" s="53"/>
      <c r="IV28" s="53"/>
    </row>
    <row r="29" spans="1:256" s="1" customFormat="1" ht="15.75" customHeight="1" thickBot="1" x14ac:dyDescent="0.3">
      <c r="A29" s="124" t="str">
        <f>Données!$H26</f>
        <v>DECOUDRE Sébastien</v>
      </c>
      <c r="B29" s="349" t="str">
        <f>hjanvier</f>
        <v>19:15 : 07:15</v>
      </c>
      <c r="C29" s="350" t="str">
        <f>hjanvier</f>
        <v>19:15 : 07:15</v>
      </c>
      <c r="D29" s="350" t="str">
        <f>hjanvier</f>
        <v/>
      </c>
      <c r="E29" s="350" t="str">
        <f>hjanvier</f>
        <v/>
      </c>
      <c r="F29" s="350" t="str">
        <f>hjanvier</f>
        <v>CA : CA</v>
      </c>
      <c r="G29" s="349" t="str">
        <f>hjanvier</f>
        <v/>
      </c>
      <c r="H29" s="349" t="str">
        <f>hjanvier</f>
        <v/>
      </c>
      <c r="I29" s="350" t="str">
        <f>hjanvier</f>
        <v>CA : CA</v>
      </c>
      <c r="J29" s="350" t="str">
        <f>hjanvier</f>
        <v>CA : CA</v>
      </c>
      <c r="K29" s="350" t="str">
        <f>hjanvier</f>
        <v>CA : CA</v>
      </c>
      <c r="L29" s="350" t="str">
        <f>hjanvier</f>
        <v>CA : CA</v>
      </c>
      <c r="M29" s="350" t="str">
        <f>hjanvier</f>
        <v>CA : CA</v>
      </c>
      <c r="N29" s="349" t="str">
        <f>hjanvier</f>
        <v/>
      </c>
      <c r="O29" s="349" t="str">
        <f>hjanvier</f>
        <v/>
      </c>
      <c r="P29" s="350" t="str">
        <f>hjanvier</f>
        <v>19:15 : 07:15</v>
      </c>
      <c r="Q29" s="350" t="str">
        <f>hjanvier</f>
        <v>19:15 : 07:15</v>
      </c>
      <c r="R29" s="350" t="str">
        <f>hjanvier</f>
        <v/>
      </c>
      <c r="S29" s="350" t="str">
        <f>hjanvier</f>
        <v/>
      </c>
      <c r="T29" s="350" t="str">
        <f>hjanvier</f>
        <v/>
      </c>
      <c r="U29" s="349" t="str">
        <f>hjanvier</f>
        <v/>
      </c>
      <c r="V29" s="349" t="str">
        <f>hjanvier</f>
        <v>19:15 : 07:15</v>
      </c>
      <c r="W29" s="350" t="str">
        <f>hjanvier</f>
        <v>19:15 : 07:15</v>
      </c>
      <c r="X29" s="350" t="str">
        <f>hjanvier</f>
        <v/>
      </c>
      <c r="Y29" s="350" t="str">
        <f>hjanvier</f>
        <v/>
      </c>
      <c r="Z29" s="350" t="str">
        <f>hjanvier</f>
        <v>19:15 : 07:15</v>
      </c>
      <c r="AA29" s="350" t="str">
        <f>hjanvier</f>
        <v/>
      </c>
      <c r="AB29" s="349" t="str">
        <f>hjanvier</f>
        <v/>
      </c>
      <c r="AC29" s="349" t="str">
        <f>hjanvier</f>
        <v/>
      </c>
      <c r="AD29" s="350" t="str">
        <f>hjanvier</f>
        <v>19:15 : 07:15</v>
      </c>
      <c r="AE29" s="350" t="str">
        <f>hjanvier</f>
        <v>19:15 : 07:15</v>
      </c>
      <c r="AF29" s="355" t="str">
        <f>hjanvier</f>
        <v/>
      </c>
      <c r="AG29"/>
      <c r="AH29"/>
      <c r="AI29"/>
      <c r="AJ29"/>
      <c r="AK29"/>
      <c r="AL29"/>
      <c r="AM29"/>
      <c r="AN29"/>
      <c r="AO29"/>
      <c r="AP29"/>
      <c r="AQ29"/>
      <c r="AR29"/>
      <c r="AS29"/>
      <c r="AT29"/>
      <c r="AU29"/>
      <c r="AV29"/>
      <c r="AW29"/>
      <c r="AX29"/>
      <c r="AY29"/>
      <c r="AZ29"/>
      <c r="BA29"/>
      <c r="BB29"/>
      <c r="BC29"/>
      <c r="BD29"/>
      <c r="BE29"/>
      <c r="BF29"/>
      <c r="BG29"/>
      <c r="BH29"/>
      <c r="BI29"/>
      <c r="BJ29"/>
      <c r="BK29"/>
      <c r="BL29"/>
      <c r="BM29"/>
      <c r="BN29" s="53"/>
      <c r="BO29" s="53"/>
      <c r="BP29" s="53"/>
      <c r="BQ29" s="53"/>
      <c r="BR29" s="53"/>
      <c r="BS29" s="53"/>
      <c r="BT29" s="53"/>
      <c r="BU29" s="53"/>
      <c r="BV29" s="53"/>
      <c r="BW29" s="53"/>
      <c r="BX29" s="53"/>
      <c r="BY29" s="53"/>
      <c r="BZ29" s="53"/>
      <c r="CA29" s="53"/>
      <c r="CB29" s="53"/>
      <c r="CC29" s="53"/>
      <c r="CD29" s="53"/>
      <c r="CE29" s="53"/>
      <c r="CF29" s="53"/>
      <c r="CG29" s="53"/>
      <c r="CH29" s="53"/>
      <c r="CI29" s="53"/>
      <c r="CJ29" s="53"/>
      <c r="CK29" s="53"/>
      <c r="CL29" s="53"/>
      <c r="CM29" s="53"/>
      <c r="CN29" s="53"/>
      <c r="CO29" s="53"/>
      <c r="CP29" s="53"/>
      <c r="CQ29" s="53"/>
      <c r="CR29" s="53"/>
      <c r="CS29" s="53"/>
      <c r="CT29" s="53"/>
      <c r="CU29" s="53"/>
      <c r="CV29" s="53"/>
      <c r="CW29" s="53"/>
      <c r="CX29" s="53"/>
      <c r="CY29" s="53"/>
      <c r="CZ29" s="53"/>
      <c r="DA29" s="53"/>
      <c r="DB29" s="53"/>
      <c r="DC29" s="53"/>
      <c r="DD29" s="53"/>
      <c r="DE29" s="53"/>
      <c r="DF29" s="53"/>
      <c r="DG29" s="53"/>
      <c r="DH29" s="53"/>
      <c r="DI29" s="53"/>
      <c r="DJ29" s="53"/>
      <c r="DK29" s="53"/>
      <c r="DL29" s="53"/>
      <c r="DM29" s="53"/>
      <c r="DN29" s="53"/>
      <c r="DO29" s="53"/>
      <c r="DP29" s="53"/>
      <c r="DQ29" s="53"/>
      <c r="DR29" s="53"/>
      <c r="DS29" s="53"/>
      <c r="DT29" s="53"/>
      <c r="DU29" s="53"/>
      <c r="DV29" s="53"/>
      <c r="DW29" s="53"/>
      <c r="DX29" s="53"/>
      <c r="DY29" s="53"/>
      <c r="DZ29" s="53"/>
      <c r="EA29" s="53"/>
      <c r="EB29" s="53"/>
      <c r="EC29" s="53"/>
      <c r="ED29" s="53"/>
      <c r="EE29" s="53"/>
      <c r="EF29" s="53"/>
      <c r="EG29" s="53"/>
      <c r="EH29" s="53"/>
      <c r="EI29" s="53"/>
      <c r="EJ29" s="53"/>
      <c r="EK29" s="53"/>
      <c r="EL29" s="53"/>
      <c r="EM29" s="53"/>
      <c r="EN29" s="53"/>
      <c r="EO29" s="53"/>
      <c r="EP29" s="53"/>
      <c r="EQ29" s="53"/>
      <c r="ER29" s="53"/>
      <c r="ES29" s="53"/>
      <c r="ET29" s="53"/>
      <c r="EU29" s="53"/>
      <c r="EV29" s="53"/>
      <c r="EW29" s="53"/>
      <c r="EX29" s="53"/>
      <c r="EY29" s="53"/>
      <c r="EZ29" s="53"/>
      <c r="FA29" s="53"/>
      <c r="FB29" s="53"/>
      <c r="FC29" s="53"/>
      <c r="FD29" s="53"/>
      <c r="FE29" s="53"/>
      <c r="FF29" s="53"/>
      <c r="FG29" s="53"/>
      <c r="FH29" s="53"/>
      <c r="FI29" s="53"/>
      <c r="FJ29" s="53"/>
      <c r="FK29" s="53"/>
      <c r="FL29" s="53"/>
      <c r="FM29" s="53"/>
      <c r="FN29" s="53"/>
      <c r="FO29" s="53"/>
      <c r="FP29" s="53"/>
      <c r="FQ29" s="53"/>
      <c r="FR29" s="53"/>
      <c r="FS29" s="53"/>
      <c r="FT29" s="53"/>
      <c r="FU29" s="53"/>
      <c r="FV29" s="53"/>
      <c r="FW29" s="53"/>
      <c r="FX29" s="53"/>
      <c r="FY29" s="53"/>
      <c r="FZ29" s="53"/>
      <c r="GA29" s="53"/>
      <c r="GB29" s="53"/>
      <c r="GC29" s="53"/>
      <c r="GD29" s="53"/>
      <c r="GE29" s="53"/>
      <c r="GF29" s="53"/>
      <c r="GG29" s="53"/>
      <c r="GH29" s="53"/>
      <c r="GI29" s="53"/>
      <c r="GJ29" s="53"/>
      <c r="GK29" s="53"/>
      <c r="GL29" s="53"/>
      <c r="GM29" s="53"/>
      <c r="GN29" s="53"/>
      <c r="GO29" s="53"/>
      <c r="GP29" s="53"/>
      <c r="GQ29" s="53"/>
      <c r="GR29" s="53"/>
      <c r="GS29" s="53"/>
      <c r="GT29" s="53"/>
      <c r="GU29" s="53"/>
      <c r="GV29" s="53"/>
      <c r="GW29" s="53"/>
      <c r="GX29" s="53"/>
      <c r="GY29" s="53"/>
      <c r="GZ29" s="53"/>
      <c r="HA29" s="53"/>
      <c r="HB29" s="53"/>
      <c r="HC29" s="53"/>
      <c r="HD29" s="53"/>
      <c r="HE29" s="53"/>
      <c r="HF29" s="53"/>
      <c r="HG29" s="53"/>
      <c r="HH29" s="53"/>
      <c r="HI29" s="53"/>
      <c r="HJ29" s="53"/>
      <c r="HK29" s="53"/>
      <c r="HL29" s="53"/>
      <c r="HM29" s="53"/>
      <c r="HN29" s="53"/>
      <c r="HO29" s="53"/>
      <c r="HP29" s="53"/>
      <c r="HQ29" s="53"/>
      <c r="HR29" s="53"/>
      <c r="HS29" s="53"/>
      <c r="HT29" s="53"/>
      <c r="HU29" s="53"/>
      <c r="HV29" s="53"/>
      <c r="HW29" s="53"/>
      <c r="HX29" s="53"/>
      <c r="HY29" s="53"/>
      <c r="HZ29" s="53"/>
      <c r="IA29" s="53"/>
      <c r="IB29" s="53"/>
      <c r="IC29" s="53"/>
      <c r="ID29" s="53"/>
      <c r="IE29" s="53"/>
      <c r="IF29" s="53"/>
      <c r="IG29" s="53"/>
      <c r="IH29" s="53"/>
      <c r="II29" s="53"/>
      <c r="IJ29" s="53"/>
      <c r="IK29" s="53"/>
      <c r="IL29" s="53"/>
      <c r="IM29" s="53"/>
      <c r="IN29" s="53"/>
      <c r="IO29" s="53"/>
      <c r="IP29" s="53"/>
      <c r="IQ29" s="53"/>
      <c r="IR29" s="53"/>
      <c r="IS29" s="53"/>
      <c r="IT29" s="53"/>
      <c r="IU29" s="53"/>
      <c r="IV29" s="53"/>
    </row>
    <row r="30" spans="1:256" s="1" customFormat="1" ht="15.75" hidden="1" customHeight="1" x14ac:dyDescent="0.25">
      <c r="A30" s="124">
        <f>Données!$H27</f>
        <v>0</v>
      </c>
      <c r="B30" s="349" t="str">
        <f>hjanvier</f>
        <v/>
      </c>
      <c r="C30" s="350" t="str">
        <f>hjanvier</f>
        <v/>
      </c>
      <c r="D30" s="350" t="str">
        <f>hjanvier</f>
        <v/>
      </c>
      <c r="E30" s="350" t="str">
        <f>hjanvier</f>
        <v/>
      </c>
      <c r="F30" s="350" t="str">
        <f>hjanvier</f>
        <v/>
      </c>
      <c r="G30" s="349" t="str">
        <f>hjanvier</f>
        <v/>
      </c>
      <c r="H30" s="349" t="str">
        <f>hjanvier</f>
        <v/>
      </c>
      <c r="I30" s="350" t="str">
        <f>hjanvier</f>
        <v/>
      </c>
      <c r="J30" s="350" t="str">
        <f>hjanvier</f>
        <v/>
      </c>
      <c r="K30" s="350" t="str">
        <f>hjanvier</f>
        <v/>
      </c>
      <c r="L30" s="350" t="str">
        <f>hjanvier</f>
        <v/>
      </c>
      <c r="M30" s="350" t="str">
        <f>hjanvier</f>
        <v/>
      </c>
      <c r="N30" s="349" t="str">
        <f>hjanvier</f>
        <v/>
      </c>
      <c r="O30" s="349" t="str">
        <f>hjanvier</f>
        <v/>
      </c>
      <c r="P30" s="350" t="str">
        <f>hjanvier</f>
        <v/>
      </c>
      <c r="Q30" s="350" t="str">
        <f>hjanvier</f>
        <v/>
      </c>
      <c r="R30" s="350" t="str">
        <f>hjanvier</f>
        <v/>
      </c>
      <c r="S30" s="350" t="str">
        <f>hjanvier</f>
        <v/>
      </c>
      <c r="T30" s="350" t="str">
        <f>hjanvier</f>
        <v/>
      </c>
      <c r="U30" s="349" t="str">
        <f>hjanvier</f>
        <v/>
      </c>
      <c r="V30" s="349" t="str">
        <f>hjanvier</f>
        <v/>
      </c>
      <c r="W30" s="350" t="str">
        <f>hjanvier</f>
        <v/>
      </c>
      <c r="X30" s="350" t="str">
        <f>hjanvier</f>
        <v/>
      </c>
      <c r="Y30" s="350" t="str">
        <f>hjanvier</f>
        <v/>
      </c>
      <c r="Z30" s="350" t="str">
        <f>hjanvier</f>
        <v/>
      </c>
      <c r="AA30" s="350" t="str">
        <f>hjanvier</f>
        <v/>
      </c>
      <c r="AB30" s="349" t="str">
        <f>hjanvier</f>
        <v/>
      </c>
      <c r="AC30" s="349" t="str">
        <f>hjanvier</f>
        <v/>
      </c>
      <c r="AD30" s="350" t="str">
        <f>hjanvier</f>
        <v/>
      </c>
      <c r="AE30" s="350" t="str">
        <f>hjanvier</f>
        <v/>
      </c>
      <c r="AF30" s="355" t="str">
        <f>hjanvier</f>
        <v/>
      </c>
      <c r="AG30"/>
      <c r="AH30"/>
      <c r="AI30"/>
      <c r="AJ30"/>
      <c r="AK30"/>
      <c r="AL30"/>
      <c r="AM30"/>
      <c r="AN30"/>
      <c r="AO30"/>
      <c r="AP30"/>
      <c r="AQ30"/>
      <c r="AR30"/>
      <c r="AS30"/>
      <c r="AT30"/>
      <c r="AU30"/>
      <c r="AV30"/>
      <c r="AW30"/>
      <c r="AX30"/>
      <c r="AY30"/>
      <c r="AZ30"/>
      <c r="BA30"/>
      <c r="BB30"/>
      <c r="BC30"/>
      <c r="BD30"/>
      <c r="BE30"/>
      <c r="BF30"/>
      <c r="BG30"/>
      <c r="BH30"/>
      <c r="BI30"/>
      <c r="BJ30"/>
      <c r="BK30"/>
      <c r="BL30"/>
      <c r="BM30"/>
      <c r="BN30" s="53"/>
      <c r="BO30" s="53"/>
      <c r="BP30" s="53"/>
      <c r="BQ30" s="53"/>
      <c r="BR30" s="53"/>
      <c r="BS30" s="53"/>
      <c r="BT30" s="53"/>
      <c r="BU30" s="53"/>
      <c r="BV30" s="53"/>
      <c r="BW30" s="53"/>
      <c r="BX30" s="53"/>
      <c r="BY30" s="53"/>
      <c r="BZ30" s="53"/>
      <c r="CA30" s="53"/>
      <c r="CB30" s="53"/>
      <c r="CC30" s="53"/>
      <c r="CD30" s="53"/>
      <c r="CE30" s="53"/>
      <c r="CF30" s="53"/>
      <c r="CG30" s="53"/>
      <c r="CH30" s="53"/>
      <c r="CI30" s="53"/>
      <c r="CJ30" s="53"/>
      <c r="CK30" s="53"/>
      <c r="CL30" s="53"/>
      <c r="CM30" s="53"/>
      <c r="CN30" s="53"/>
      <c r="CO30" s="53"/>
      <c r="CP30" s="53"/>
      <c r="CQ30" s="53"/>
      <c r="CR30" s="53"/>
      <c r="CS30" s="53"/>
      <c r="CT30" s="53"/>
      <c r="CU30" s="53"/>
      <c r="CV30" s="53"/>
      <c r="CW30" s="53"/>
      <c r="CX30" s="53"/>
      <c r="CY30" s="53"/>
      <c r="CZ30" s="53"/>
      <c r="DA30" s="53"/>
      <c r="DB30" s="53"/>
      <c r="DC30" s="53"/>
      <c r="DD30" s="53"/>
      <c r="DE30" s="53"/>
      <c r="DF30" s="53"/>
      <c r="DG30" s="53"/>
      <c r="DH30" s="53"/>
      <c r="DI30" s="53"/>
      <c r="DJ30" s="53"/>
      <c r="DK30" s="53"/>
      <c r="DL30" s="53"/>
      <c r="DM30" s="53"/>
      <c r="DN30" s="53"/>
      <c r="DO30" s="53"/>
      <c r="DP30" s="53"/>
      <c r="DQ30" s="53"/>
      <c r="DR30" s="53"/>
      <c r="DS30" s="53"/>
      <c r="DT30" s="53"/>
      <c r="DU30" s="53"/>
      <c r="DV30" s="53"/>
      <c r="DW30" s="53"/>
      <c r="DX30" s="53"/>
      <c r="DY30" s="53"/>
      <c r="DZ30" s="53"/>
      <c r="EA30" s="53"/>
      <c r="EB30" s="53"/>
      <c r="EC30" s="53"/>
      <c r="ED30" s="53"/>
      <c r="EE30" s="53"/>
      <c r="EF30" s="53"/>
      <c r="EG30" s="53"/>
      <c r="EH30" s="53"/>
      <c r="EI30" s="53"/>
      <c r="EJ30" s="53"/>
      <c r="EK30" s="53"/>
      <c r="EL30" s="53"/>
      <c r="EM30" s="53"/>
      <c r="EN30" s="53"/>
      <c r="EO30" s="53"/>
      <c r="EP30" s="53"/>
      <c r="EQ30" s="53"/>
      <c r="ER30" s="53"/>
      <c r="ES30" s="53"/>
      <c r="ET30" s="53"/>
      <c r="EU30" s="53"/>
      <c r="EV30" s="53"/>
      <c r="EW30" s="53"/>
      <c r="EX30" s="53"/>
      <c r="EY30" s="53"/>
      <c r="EZ30" s="53"/>
      <c r="FA30" s="53"/>
      <c r="FB30" s="53"/>
      <c r="FC30" s="53"/>
      <c r="FD30" s="53"/>
      <c r="FE30" s="53"/>
      <c r="FF30" s="53"/>
      <c r="FG30" s="53"/>
      <c r="FH30" s="53"/>
      <c r="FI30" s="53"/>
      <c r="FJ30" s="53"/>
      <c r="FK30" s="53"/>
      <c r="FL30" s="53"/>
      <c r="FM30" s="53"/>
      <c r="FN30" s="53"/>
      <c r="FO30" s="53"/>
      <c r="FP30" s="53"/>
      <c r="FQ30" s="53"/>
      <c r="FR30" s="53"/>
      <c r="FS30" s="53"/>
      <c r="FT30" s="53"/>
      <c r="FU30" s="53"/>
      <c r="FV30" s="53"/>
      <c r="FW30" s="53"/>
      <c r="FX30" s="53"/>
      <c r="FY30" s="53"/>
      <c r="FZ30" s="53"/>
      <c r="GA30" s="53"/>
      <c r="GB30" s="53"/>
      <c r="GC30" s="53"/>
      <c r="GD30" s="53"/>
      <c r="GE30" s="53"/>
      <c r="GF30" s="53"/>
      <c r="GG30" s="53"/>
      <c r="GH30" s="53"/>
      <c r="GI30" s="53"/>
      <c r="GJ30" s="53"/>
      <c r="GK30" s="53"/>
      <c r="GL30" s="53"/>
      <c r="GM30" s="53"/>
      <c r="GN30" s="53"/>
      <c r="GO30" s="53"/>
      <c r="GP30" s="53"/>
      <c r="GQ30" s="53"/>
      <c r="GR30" s="53"/>
      <c r="GS30" s="53"/>
      <c r="GT30" s="53"/>
      <c r="GU30" s="53"/>
      <c r="GV30" s="53"/>
      <c r="GW30" s="53"/>
      <c r="GX30" s="53"/>
      <c r="GY30" s="53"/>
      <c r="GZ30" s="53"/>
      <c r="HA30" s="53"/>
      <c r="HB30" s="53"/>
      <c r="HC30" s="53"/>
      <c r="HD30" s="53"/>
      <c r="HE30" s="53"/>
      <c r="HF30" s="53"/>
      <c r="HG30" s="53"/>
      <c r="HH30" s="53"/>
      <c r="HI30" s="53"/>
      <c r="HJ30" s="53"/>
      <c r="HK30" s="53"/>
      <c r="HL30" s="53"/>
      <c r="HM30" s="53"/>
      <c r="HN30" s="53"/>
      <c r="HO30" s="53"/>
      <c r="HP30" s="53"/>
      <c r="HQ30" s="53"/>
      <c r="HR30" s="53"/>
      <c r="HS30" s="53"/>
      <c r="HT30" s="53"/>
      <c r="HU30" s="53"/>
      <c r="HV30" s="53"/>
      <c r="HW30" s="53"/>
      <c r="HX30" s="53"/>
      <c r="HY30" s="53"/>
      <c r="HZ30" s="53"/>
      <c r="IA30" s="53"/>
      <c r="IB30" s="53"/>
      <c r="IC30" s="53"/>
      <c r="ID30" s="53"/>
      <c r="IE30" s="53"/>
      <c r="IF30" s="53"/>
      <c r="IG30" s="53"/>
      <c r="IH30" s="53"/>
      <c r="II30" s="53"/>
      <c r="IJ30" s="53"/>
      <c r="IK30" s="53"/>
      <c r="IL30" s="53"/>
      <c r="IM30" s="53"/>
      <c r="IN30" s="53"/>
      <c r="IO30" s="53"/>
      <c r="IP30" s="53"/>
      <c r="IQ30" s="53"/>
      <c r="IR30" s="53"/>
      <c r="IS30" s="53"/>
      <c r="IT30" s="53"/>
      <c r="IU30" s="53"/>
      <c r="IV30" s="53"/>
    </row>
    <row r="31" spans="1:256" s="1" customFormat="1" ht="15.75" hidden="1" customHeight="1" x14ac:dyDescent="0.25">
      <c r="A31" s="124">
        <f>Données!$H28</f>
        <v>0</v>
      </c>
      <c r="B31" s="349" t="str">
        <f>hjanvier</f>
        <v/>
      </c>
      <c r="C31" s="350" t="str">
        <f>hjanvier</f>
        <v/>
      </c>
      <c r="D31" s="350" t="str">
        <f>hjanvier</f>
        <v/>
      </c>
      <c r="E31" s="350" t="str">
        <f>hjanvier</f>
        <v/>
      </c>
      <c r="F31" s="350" t="str">
        <f>hjanvier</f>
        <v/>
      </c>
      <c r="G31" s="349" t="str">
        <f>hjanvier</f>
        <v/>
      </c>
      <c r="H31" s="349" t="str">
        <f>hjanvier</f>
        <v/>
      </c>
      <c r="I31" s="350" t="str">
        <f>hjanvier</f>
        <v/>
      </c>
      <c r="J31" s="350" t="str">
        <f>hjanvier</f>
        <v/>
      </c>
      <c r="K31" s="350" t="str">
        <f>hjanvier</f>
        <v/>
      </c>
      <c r="L31" s="350" t="str">
        <f>hjanvier</f>
        <v/>
      </c>
      <c r="M31" s="350" t="str">
        <f>hjanvier</f>
        <v/>
      </c>
      <c r="N31" s="349" t="str">
        <f>hjanvier</f>
        <v/>
      </c>
      <c r="O31" s="349" t="str">
        <f>hjanvier</f>
        <v/>
      </c>
      <c r="P31" s="350" t="str">
        <f>hjanvier</f>
        <v/>
      </c>
      <c r="Q31" s="350" t="str">
        <f>hjanvier</f>
        <v/>
      </c>
      <c r="R31" s="350" t="str">
        <f>hjanvier</f>
        <v/>
      </c>
      <c r="S31" s="350" t="str">
        <f>hjanvier</f>
        <v/>
      </c>
      <c r="T31" s="350" t="str">
        <f>hjanvier</f>
        <v/>
      </c>
      <c r="U31" s="349" t="str">
        <f>hjanvier</f>
        <v/>
      </c>
      <c r="V31" s="349" t="str">
        <f>hjanvier</f>
        <v/>
      </c>
      <c r="W31" s="350" t="str">
        <f>hjanvier</f>
        <v/>
      </c>
      <c r="X31" s="350" t="str">
        <f>hjanvier</f>
        <v/>
      </c>
      <c r="Y31" s="350" t="str">
        <f>hjanvier</f>
        <v/>
      </c>
      <c r="Z31" s="350" t="str">
        <f>hjanvier</f>
        <v/>
      </c>
      <c r="AA31" s="350" t="str">
        <f>hjanvier</f>
        <v/>
      </c>
      <c r="AB31" s="349" t="str">
        <f>hjanvier</f>
        <v/>
      </c>
      <c r="AC31" s="349" t="str">
        <f>hjanvier</f>
        <v/>
      </c>
      <c r="AD31" s="350" t="str">
        <f>hjanvier</f>
        <v/>
      </c>
      <c r="AE31" s="350" t="str">
        <f>hjanvier</f>
        <v/>
      </c>
      <c r="AF31" s="355" t="str">
        <f>hjanvier</f>
        <v/>
      </c>
      <c r="AG31"/>
      <c r="AH31"/>
      <c r="AI31"/>
      <c r="AJ31"/>
      <c r="AK31"/>
      <c r="AL31"/>
      <c r="AM31"/>
      <c r="AN31"/>
      <c r="AO31"/>
      <c r="AP31"/>
      <c r="AQ31"/>
      <c r="AR31"/>
      <c r="AS31"/>
      <c r="AT31"/>
      <c r="AU31"/>
      <c r="AV31"/>
      <c r="AW31"/>
      <c r="AX31"/>
      <c r="AY31"/>
      <c r="AZ31"/>
      <c r="BA31"/>
      <c r="BB31"/>
      <c r="BC31"/>
      <c r="BD31"/>
      <c r="BE31"/>
      <c r="BF31"/>
      <c r="BG31"/>
      <c r="BH31"/>
      <c r="BI31"/>
      <c r="BJ31"/>
      <c r="BK31"/>
      <c r="BL31"/>
      <c r="BM31"/>
      <c r="BN31" s="53"/>
      <c r="BO31" s="53"/>
      <c r="BP31" s="53"/>
      <c r="BQ31" s="53"/>
      <c r="BR31" s="53"/>
      <c r="BS31" s="53"/>
      <c r="BT31" s="53"/>
      <c r="BU31" s="53"/>
      <c r="BV31" s="53"/>
      <c r="BW31" s="53"/>
      <c r="BX31" s="53"/>
      <c r="BY31" s="53"/>
      <c r="BZ31" s="53"/>
      <c r="CA31" s="53"/>
      <c r="CB31" s="53"/>
      <c r="CC31" s="53"/>
      <c r="CD31" s="53"/>
      <c r="CE31" s="53"/>
      <c r="CF31" s="53"/>
      <c r="CG31" s="53"/>
      <c r="CH31" s="53"/>
      <c r="CI31" s="53"/>
      <c r="CJ31" s="53"/>
      <c r="CK31" s="53"/>
      <c r="CL31" s="53"/>
      <c r="CM31" s="53"/>
      <c r="CN31" s="53"/>
      <c r="CO31" s="53"/>
      <c r="CP31" s="53"/>
      <c r="CQ31" s="53"/>
      <c r="CR31" s="53"/>
      <c r="CS31" s="53"/>
      <c r="CT31" s="53"/>
      <c r="CU31" s="53"/>
      <c r="CV31" s="53"/>
      <c r="CW31" s="53"/>
      <c r="CX31" s="53"/>
      <c r="CY31" s="53"/>
      <c r="CZ31" s="53"/>
      <c r="DA31" s="53"/>
      <c r="DB31" s="53"/>
      <c r="DC31" s="53"/>
      <c r="DD31" s="53"/>
      <c r="DE31" s="53"/>
      <c r="DF31" s="53"/>
      <c r="DG31" s="53"/>
      <c r="DH31" s="53"/>
      <c r="DI31" s="53"/>
      <c r="DJ31" s="53"/>
      <c r="DK31" s="53"/>
      <c r="DL31" s="53"/>
      <c r="DM31" s="53"/>
      <c r="DN31" s="53"/>
      <c r="DO31" s="53"/>
      <c r="DP31" s="53"/>
      <c r="DQ31" s="53"/>
      <c r="DR31" s="53"/>
      <c r="DS31" s="53"/>
      <c r="DT31" s="53"/>
      <c r="DU31" s="53"/>
      <c r="DV31" s="53"/>
      <c r="DW31" s="53"/>
      <c r="DX31" s="53"/>
      <c r="DY31" s="53"/>
      <c r="DZ31" s="53"/>
      <c r="EA31" s="53"/>
      <c r="EB31" s="53"/>
      <c r="EC31" s="53"/>
      <c r="ED31" s="53"/>
      <c r="EE31" s="53"/>
      <c r="EF31" s="53"/>
      <c r="EG31" s="53"/>
      <c r="EH31" s="53"/>
      <c r="EI31" s="53"/>
      <c r="EJ31" s="53"/>
      <c r="EK31" s="53"/>
      <c r="EL31" s="53"/>
      <c r="EM31" s="53"/>
      <c r="EN31" s="53"/>
      <c r="EO31" s="53"/>
      <c r="EP31" s="53"/>
      <c r="EQ31" s="53"/>
      <c r="ER31" s="53"/>
      <c r="ES31" s="53"/>
      <c r="ET31" s="53"/>
      <c r="EU31" s="53"/>
      <c r="EV31" s="53"/>
      <c r="EW31" s="53"/>
      <c r="EX31" s="53"/>
      <c r="EY31" s="53"/>
      <c r="EZ31" s="53"/>
      <c r="FA31" s="53"/>
      <c r="FB31" s="53"/>
      <c r="FC31" s="53"/>
      <c r="FD31" s="53"/>
      <c r="FE31" s="53"/>
      <c r="FF31" s="53"/>
      <c r="FG31" s="53"/>
      <c r="FH31" s="53"/>
      <c r="FI31" s="53"/>
      <c r="FJ31" s="53"/>
      <c r="FK31" s="53"/>
      <c r="FL31" s="53"/>
      <c r="FM31" s="53"/>
      <c r="FN31" s="53"/>
      <c r="FO31" s="53"/>
      <c r="FP31" s="53"/>
      <c r="FQ31" s="53"/>
      <c r="FR31" s="53"/>
      <c r="FS31" s="53"/>
      <c r="FT31" s="53"/>
      <c r="FU31" s="53"/>
      <c r="FV31" s="53"/>
      <c r="FW31" s="53"/>
      <c r="FX31" s="53"/>
      <c r="FY31" s="53"/>
      <c r="FZ31" s="53"/>
      <c r="GA31" s="53"/>
      <c r="GB31" s="53"/>
      <c r="GC31" s="53"/>
      <c r="GD31" s="53"/>
      <c r="GE31" s="53"/>
      <c r="GF31" s="53"/>
      <c r="GG31" s="53"/>
      <c r="GH31" s="53"/>
      <c r="GI31" s="53"/>
      <c r="GJ31" s="53"/>
      <c r="GK31" s="53"/>
      <c r="GL31" s="53"/>
      <c r="GM31" s="53"/>
      <c r="GN31" s="53"/>
      <c r="GO31" s="53"/>
      <c r="GP31" s="53"/>
      <c r="GQ31" s="53"/>
      <c r="GR31" s="53"/>
      <c r="GS31" s="53"/>
      <c r="GT31" s="53"/>
      <c r="GU31" s="53"/>
      <c r="GV31" s="53"/>
      <c r="GW31" s="53"/>
      <c r="GX31" s="53"/>
      <c r="GY31" s="53"/>
      <c r="GZ31" s="53"/>
      <c r="HA31" s="53"/>
      <c r="HB31" s="53"/>
      <c r="HC31" s="53"/>
      <c r="HD31" s="53"/>
      <c r="HE31" s="53"/>
      <c r="HF31" s="53"/>
      <c r="HG31" s="53"/>
      <c r="HH31" s="53"/>
      <c r="HI31" s="53"/>
      <c r="HJ31" s="53"/>
      <c r="HK31" s="53"/>
      <c r="HL31" s="53"/>
      <c r="HM31" s="53"/>
      <c r="HN31" s="53"/>
      <c r="HO31" s="53"/>
      <c r="HP31" s="53"/>
      <c r="HQ31" s="53"/>
      <c r="HR31" s="53"/>
      <c r="HS31" s="53"/>
      <c r="HT31" s="53"/>
      <c r="HU31" s="53"/>
      <c r="HV31" s="53"/>
      <c r="HW31" s="53"/>
      <c r="HX31" s="53"/>
      <c r="HY31" s="53"/>
      <c r="HZ31" s="53"/>
      <c r="IA31" s="53"/>
      <c r="IB31" s="53"/>
      <c r="IC31" s="53"/>
      <c r="ID31" s="53"/>
      <c r="IE31" s="53"/>
      <c r="IF31" s="53"/>
      <c r="IG31" s="53"/>
      <c r="IH31" s="53"/>
      <c r="II31" s="53"/>
      <c r="IJ31" s="53"/>
      <c r="IK31" s="53"/>
      <c r="IL31" s="53"/>
      <c r="IM31" s="53"/>
      <c r="IN31" s="53"/>
      <c r="IO31" s="53"/>
      <c r="IP31" s="53"/>
      <c r="IQ31" s="53"/>
      <c r="IR31" s="53"/>
      <c r="IS31" s="53"/>
      <c r="IT31" s="53"/>
      <c r="IU31" s="53"/>
      <c r="IV31" s="53"/>
    </row>
    <row r="32" spans="1:256" s="1" customFormat="1" ht="15.75" hidden="1" customHeight="1" x14ac:dyDescent="0.25">
      <c r="A32" s="124">
        <f>Données!$H29</f>
        <v>0</v>
      </c>
      <c r="B32" s="349" t="str">
        <f>hjanvier</f>
        <v/>
      </c>
      <c r="C32" s="350" t="str">
        <f>hjanvier</f>
        <v/>
      </c>
      <c r="D32" s="350" t="str">
        <f>hjanvier</f>
        <v/>
      </c>
      <c r="E32" s="350" t="str">
        <f>hjanvier</f>
        <v/>
      </c>
      <c r="F32" s="350" t="str">
        <f>hjanvier</f>
        <v/>
      </c>
      <c r="G32" s="349" t="str">
        <f>hjanvier</f>
        <v/>
      </c>
      <c r="H32" s="349" t="str">
        <f>hjanvier</f>
        <v/>
      </c>
      <c r="I32" s="350" t="str">
        <f>hjanvier</f>
        <v/>
      </c>
      <c r="J32" s="350" t="str">
        <f>hjanvier</f>
        <v/>
      </c>
      <c r="K32" s="350" t="str">
        <f>hjanvier</f>
        <v/>
      </c>
      <c r="L32" s="350" t="str">
        <f>hjanvier</f>
        <v/>
      </c>
      <c r="M32" s="350" t="str">
        <f>hjanvier</f>
        <v/>
      </c>
      <c r="N32" s="349" t="str">
        <f>hjanvier</f>
        <v/>
      </c>
      <c r="O32" s="349" t="str">
        <f>hjanvier</f>
        <v/>
      </c>
      <c r="P32" s="350" t="str">
        <f>hjanvier</f>
        <v/>
      </c>
      <c r="Q32" s="350" t="str">
        <f>hjanvier</f>
        <v/>
      </c>
      <c r="R32" s="350" t="str">
        <f>hjanvier</f>
        <v/>
      </c>
      <c r="S32" s="350" t="str">
        <f>hjanvier</f>
        <v/>
      </c>
      <c r="T32" s="350" t="str">
        <f>hjanvier</f>
        <v/>
      </c>
      <c r="U32" s="349" t="str">
        <f>hjanvier</f>
        <v/>
      </c>
      <c r="V32" s="349" t="str">
        <f>hjanvier</f>
        <v/>
      </c>
      <c r="W32" s="350" t="str">
        <f>hjanvier</f>
        <v/>
      </c>
      <c r="X32" s="350" t="str">
        <f>hjanvier</f>
        <v/>
      </c>
      <c r="Y32" s="350" t="str">
        <f>hjanvier</f>
        <v/>
      </c>
      <c r="Z32" s="350" t="str">
        <f>hjanvier</f>
        <v/>
      </c>
      <c r="AA32" s="350" t="str">
        <f>hjanvier</f>
        <v/>
      </c>
      <c r="AB32" s="349" t="str">
        <f>hjanvier</f>
        <v/>
      </c>
      <c r="AC32" s="349" t="str">
        <f>hjanvier</f>
        <v/>
      </c>
      <c r="AD32" s="350" t="str">
        <f>hjanvier</f>
        <v/>
      </c>
      <c r="AE32" s="350" t="str">
        <f>hjanvier</f>
        <v/>
      </c>
      <c r="AF32" s="355" t="str">
        <f>hjanvier</f>
        <v/>
      </c>
      <c r="AG32"/>
      <c r="AH32"/>
      <c r="AI32"/>
      <c r="AJ32"/>
      <c r="AK32"/>
      <c r="AL32"/>
      <c r="AM32"/>
      <c r="AN32"/>
      <c r="AO32"/>
      <c r="AP32"/>
      <c r="AQ32"/>
      <c r="AR32"/>
      <c r="AS32"/>
      <c r="AT32"/>
      <c r="AU32"/>
      <c r="AV32"/>
      <c r="AW32"/>
      <c r="AX32"/>
      <c r="AY32"/>
      <c r="AZ32"/>
      <c r="BA32"/>
      <c r="BB32"/>
      <c r="BC32"/>
      <c r="BD32"/>
      <c r="BE32"/>
      <c r="BF32"/>
      <c r="BG32"/>
      <c r="BH32"/>
      <c r="BI32"/>
      <c r="BJ32"/>
      <c r="BK32"/>
      <c r="BL32"/>
      <c r="BM32"/>
      <c r="BN32" s="53"/>
      <c r="BO32" s="53"/>
      <c r="BP32" s="53"/>
      <c r="BQ32" s="53"/>
      <c r="BR32" s="53"/>
      <c r="BS32" s="53"/>
      <c r="BT32" s="53"/>
      <c r="BU32" s="53"/>
      <c r="BV32" s="53"/>
      <c r="BW32" s="53"/>
      <c r="BX32" s="53"/>
      <c r="BY32" s="53"/>
      <c r="BZ32" s="53"/>
      <c r="CA32" s="53"/>
      <c r="CB32" s="53"/>
      <c r="CC32" s="53"/>
      <c r="CD32" s="53"/>
      <c r="CE32" s="53"/>
      <c r="CF32" s="53"/>
      <c r="CG32" s="53"/>
      <c r="CH32" s="53"/>
      <c r="CI32" s="53"/>
      <c r="CJ32" s="53"/>
      <c r="CK32" s="53"/>
      <c r="CL32" s="53"/>
      <c r="CM32" s="53"/>
      <c r="CN32" s="53"/>
      <c r="CO32" s="53"/>
      <c r="CP32" s="53"/>
      <c r="CQ32" s="53"/>
      <c r="CR32" s="53"/>
      <c r="CS32" s="53"/>
      <c r="CT32" s="53"/>
      <c r="CU32" s="53"/>
      <c r="CV32" s="53"/>
      <c r="CW32" s="53"/>
      <c r="CX32" s="53"/>
      <c r="CY32" s="53"/>
      <c r="CZ32" s="53"/>
      <c r="DA32" s="53"/>
      <c r="DB32" s="53"/>
      <c r="DC32" s="53"/>
      <c r="DD32" s="53"/>
      <c r="DE32" s="53"/>
      <c r="DF32" s="53"/>
      <c r="DG32" s="53"/>
      <c r="DH32" s="53"/>
      <c r="DI32" s="53"/>
      <c r="DJ32" s="53"/>
      <c r="DK32" s="53"/>
      <c r="DL32" s="53"/>
      <c r="DM32" s="53"/>
      <c r="DN32" s="53"/>
      <c r="DO32" s="53"/>
      <c r="DP32" s="53"/>
      <c r="DQ32" s="53"/>
      <c r="DR32" s="53"/>
      <c r="DS32" s="53"/>
      <c r="DT32" s="53"/>
      <c r="DU32" s="53"/>
      <c r="DV32" s="53"/>
      <c r="DW32" s="53"/>
      <c r="DX32" s="53"/>
      <c r="DY32" s="53"/>
      <c r="DZ32" s="53"/>
      <c r="EA32" s="53"/>
      <c r="EB32" s="53"/>
      <c r="EC32" s="53"/>
      <c r="ED32" s="53"/>
      <c r="EE32" s="53"/>
      <c r="EF32" s="53"/>
      <c r="EG32" s="53"/>
      <c r="EH32" s="53"/>
      <c r="EI32" s="53"/>
      <c r="EJ32" s="53"/>
      <c r="EK32" s="53"/>
      <c r="EL32" s="53"/>
      <c r="EM32" s="53"/>
      <c r="EN32" s="53"/>
      <c r="EO32" s="53"/>
      <c r="EP32" s="53"/>
      <c r="EQ32" s="53"/>
      <c r="ER32" s="53"/>
      <c r="ES32" s="53"/>
      <c r="ET32" s="53"/>
      <c r="EU32" s="53"/>
      <c r="EV32" s="53"/>
      <c r="EW32" s="53"/>
      <c r="EX32" s="53"/>
      <c r="EY32" s="53"/>
      <c r="EZ32" s="53"/>
      <c r="FA32" s="53"/>
      <c r="FB32" s="53"/>
      <c r="FC32" s="53"/>
      <c r="FD32" s="53"/>
      <c r="FE32" s="53"/>
      <c r="FF32" s="53"/>
      <c r="FG32" s="53"/>
      <c r="FH32" s="53"/>
      <c r="FI32" s="53"/>
      <c r="FJ32" s="53"/>
      <c r="FK32" s="53"/>
      <c r="FL32" s="53"/>
      <c r="FM32" s="53"/>
      <c r="FN32" s="53"/>
      <c r="FO32" s="53"/>
      <c r="FP32" s="53"/>
      <c r="FQ32" s="53"/>
      <c r="FR32" s="53"/>
      <c r="FS32" s="53"/>
      <c r="FT32" s="53"/>
      <c r="FU32" s="53"/>
      <c r="FV32" s="53"/>
      <c r="FW32" s="53"/>
      <c r="FX32" s="53"/>
      <c r="FY32" s="53"/>
      <c r="FZ32" s="53"/>
      <c r="GA32" s="53"/>
      <c r="GB32" s="53"/>
      <c r="GC32" s="53"/>
      <c r="GD32" s="53"/>
      <c r="GE32" s="53"/>
      <c r="GF32" s="53"/>
      <c r="GG32" s="53"/>
      <c r="GH32" s="53"/>
      <c r="GI32" s="53"/>
      <c r="GJ32" s="53"/>
      <c r="GK32" s="53"/>
      <c r="GL32" s="53"/>
      <c r="GM32" s="53"/>
      <c r="GN32" s="53"/>
      <c r="GO32" s="53"/>
      <c r="GP32" s="53"/>
      <c r="GQ32" s="53"/>
      <c r="GR32" s="53"/>
      <c r="GS32" s="53"/>
      <c r="GT32" s="53"/>
      <c r="GU32" s="53"/>
      <c r="GV32" s="53"/>
      <c r="GW32" s="53"/>
      <c r="GX32" s="53"/>
      <c r="GY32" s="53"/>
      <c r="GZ32" s="53"/>
      <c r="HA32" s="53"/>
      <c r="HB32" s="53"/>
      <c r="HC32" s="53"/>
      <c r="HD32" s="53"/>
      <c r="HE32" s="53"/>
      <c r="HF32" s="53"/>
      <c r="HG32" s="53"/>
      <c r="HH32" s="53"/>
      <c r="HI32" s="53"/>
      <c r="HJ32" s="53"/>
      <c r="HK32" s="53"/>
      <c r="HL32" s="53"/>
      <c r="HM32" s="53"/>
      <c r="HN32" s="53"/>
      <c r="HO32" s="53"/>
      <c r="HP32" s="53"/>
      <c r="HQ32" s="53"/>
      <c r="HR32" s="53"/>
      <c r="HS32" s="53"/>
      <c r="HT32" s="53"/>
      <c r="HU32" s="53"/>
      <c r="HV32" s="53"/>
      <c r="HW32" s="53"/>
      <c r="HX32" s="53"/>
      <c r="HY32" s="53"/>
      <c r="HZ32" s="53"/>
      <c r="IA32" s="53"/>
      <c r="IB32" s="53"/>
      <c r="IC32" s="53"/>
      <c r="ID32" s="53"/>
      <c r="IE32" s="53"/>
      <c r="IF32" s="53"/>
      <c r="IG32" s="53"/>
      <c r="IH32" s="53"/>
      <c r="II32" s="53"/>
      <c r="IJ32" s="53"/>
      <c r="IK32" s="53"/>
      <c r="IL32" s="53"/>
      <c r="IM32" s="53"/>
      <c r="IN32" s="53"/>
      <c r="IO32" s="53"/>
      <c r="IP32" s="53"/>
      <c r="IQ32" s="53"/>
      <c r="IR32" s="53"/>
      <c r="IS32" s="53"/>
      <c r="IT32" s="53"/>
      <c r="IU32" s="53"/>
      <c r="IV32" s="53"/>
    </row>
    <row r="33" spans="1:256" s="1" customFormat="1" ht="15.75" hidden="1" customHeight="1" x14ac:dyDescent="0.25">
      <c r="A33" s="124">
        <f>Données!$H30</f>
        <v>0</v>
      </c>
      <c r="B33" s="349" t="str">
        <f>hjanvier</f>
        <v/>
      </c>
      <c r="C33" s="350" t="str">
        <f>hjanvier</f>
        <v/>
      </c>
      <c r="D33" s="350" t="str">
        <f>hjanvier</f>
        <v/>
      </c>
      <c r="E33" s="350" t="str">
        <f>hjanvier</f>
        <v/>
      </c>
      <c r="F33" s="350" t="str">
        <f>hjanvier</f>
        <v/>
      </c>
      <c r="G33" s="349" t="str">
        <f>hjanvier</f>
        <v/>
      </c>
      <c r="H33" s="349" t="str">
        <f>hjanvier</f>
        <v/>
      </c>
      <c r="I33" s="350" t="str">
        <f>hjanvier</f>
        <v/>
      </c>
      <c r="J33" s="350" t="str">
        <f>hjanvier</f>
        <v/>
      </c>
      <c r="K33" s="350" t="str">
        <f>hjanvier</f>
        <v/>
      </c>
      <c r="L33" s="350" t="str">
        <f>hjanvier</f>
        <v/>
      </c>
      <c r="M33" s="350" t="str">
        <f>hjanvier</f>
        <v/>
      </c>
      <c r="N33" s="349" t="str">
        <f>hjanvier</f>
        <v/>
      </c>
      <c r="O33" s="349" t="str">
        <f>hjanvier</f>
        <v/>
      </c>
      <c r="P33" s="350" t="str">
        <f>hjanvier</f>
        <v/>
      </c>
      <c r="Q33" s="350" t="str">
        <f>hjanvier</f>
        <v/>
      </c>
      <c r="R33" s="350" t="str">
        <f>hjanvier</f>
        <v/>
      </c>
      <c r="S33" s="350" t="str">
        <f>hjanvier</f>
        <v/>
      </c>
      <c r="T33" s="350" t="str">
        <f>hjanvier</f>
        <v/>
      </c>
      <c r="U33" s="349" t="str">
        <f>hjanvier</f>
        <v/>
      </c>
      <c r="V33" s="349" t="str">
        <f>hjanvier</f>
        <v/>
      </c>
      <c r="W33" s="350" t="str">
        <f>hjanvier</f>
        <v/>
      </c>
      <c r="X33" s="350" t="str">
        <f>hjanvier</f>
        <v/>
      </c>
      <c r="Y33" s="350" t="str">
        <f>hjanvier</f>
        <v/>
      </c>
      <c r="Z33" s="350" t="str">
        <f>hjanvier</f>
        <v/>
      </c>
      <c r="AA33" s="350" t="str">
        <f>hjanvier</f>
        <v/>
      </c>
      <c r="AB33" s="349" t="str">
        <f>hjanvier</f>
        <v/>
      </c>
      <c r="AC33" s="349" t="str">
        <f>hjanvier</f>
        <v/>
      </c>
      <c r="AD33" s="350" t="str">
        <f>hjanvier</f>
        <v/>
      </c>
      <c r="AE33" s="350" t="str">
        <f>hjanvier</f>
        <v/>
      </c>
      <c r="AF33" s="355" t="str">
        <f>hjanvier</f>
        <v/>
      </c>
      <c r="AG33"/>
      <c r="AH33"/>
      <c r="AI33"/>
      <c r="AJ33"/>
      <c r="AK33"/>
      <c r="AL33"/>
      <c r="AM33"/>
      <c r="AN33"/>
      <c r="AO33"/>
      <c r="AP33"/>
      <c r="AQ33"/>
      <c r="AR33"/>
      <c r="AS33"/>
      <c r="AT33"/>
      <c r="AU33"/>
      <c r="AV33"/>
      <c r="AW33"/>
      <c r="AX33"/>
      <c r="AY33"/>
      <c r="AZ33"/>
      <c r="BA33"/>
      <c r="BB33"/>
      <c r="BC33"/>
      <c r="BD33"/>
      <c r="BE33"/>
      <c r="BF33"/>
      <c r="BG33"/>
      <c r="BH33"/>
      <c r="BI33"/>
      <c r="BJ33"/>
      <c r="BK33"/>
      <c r="BL33"/>
      <c r="BM33"/>
      <c r="BN33" s="53"/>
      <c r="BO33" s="53"/>
      <c r="BP33" s="53"/>
      <c r="BQ33" s="53"/>
      <c r="BR33" s="53"/>
      <c r="BS33" s="53"/>
      <c r="BT33" s="53"/>
      <c r="BU33" s="53"/>
      <c r="BV33" s="53"/>
      <c r="BW33" s="53"/>
      <c r="BX33" s="53"/>
      <c r="BY33" s="53"/>
      <c r="BZ33" s="53"/>
      <c r="CA33" s="53"/>
      <c r="CB33" s="53"/>
      <c r="CC33" s="53"/>
      <c r="CD33" s="53"/>
      <c r="CE33" s="53"/>
      <c r="CF33" s="53"/>
      <c r="CG33" s="53"/>
      <c r="CH33" s="53"/>
      <c r="CI33" s="53"/>
      <c r="CJ33" s="53"/>
      <c r="CK33" s="53"/>
      <c r="CL33" s="53"/>
      <c r="CM33" s="53"/>
      <c r="CN33" s="53"/>
      <c r="CO33" s="53"/>
      <c r="CP33" s="53"/>
      <c r="CQ33" s="53"/>
      <c r="CR33" s="53"/>
      <c r="CS33" s="53"/>
      <c r="CT33" s="53"/>
      <c r="CU33" s="53"/>
      <c r="CV33" s="53"/>
      <c r="CW33" s="53"/>
      <c r="CX33" s="53"/>
      <c r="CY33" s="53"/>
      <c r="CZ33" s="53"/>
      <c r="DA33" s="53"/>
      <c r="DB33" s="53"/>
      <c r="DC33" s="53"/>
      <c r="DD33" s="53"/>
      <c r="DE33" s="53"/>
      <c r="DF33" s="53"/>
      <c r="DG33" s="53"/>
      <c r="DH33" s="53"/>
      <c r="DI33" s="53"/>
      <c r="DJ33" s="53"/>
      <c r="DK33" s="53"/>
      <c r="DL33" s="53"/>
      <c r="DM33" s="53"/>
      <c r="DN33" s="53"/>
      <c r="DO33" s="53"/>
      <c r="DP33" s="53"/>
      <c r="DQ33" s="53"/>
      <c r="DR33" s="53"/>
      <c r="DS33" s="53"/>
      <c r="DT33" s="53"/>
      <c r="DU33" s="53"/>
      <c r="DV33" s="53"/>
      <c r="DW33" s="53"/>
      <c r="DX33" s="53"/>
      <c r="DY33" s="53"/>
      <c r="DZ33" s="53"/>
      <c r="EA33" s="53"/>
      <c r="EB33" s="53"/>
      <c r="EC33" s="53"/>
      <c r="ED33" s="53"/>
      <c r="EE33" s="53"/>
      <c r="EF33" s="53"/>
      <c r="EG33" s="53"/>
      <c r="EH33" s="53"/>
      <c r="EI33" s="53"/>
      <c r="EJ33" s="53"/>
      <c r="EK33" s="53"/>
      <c r="EL33" s="53"/>
      <c r="EM33" s="53"/>
      <c r="EN33" s="53"/>
      <c r="EO33" s="53"/>
      <c r="EP33" s="53"/>
      <c r="EQ33" s="53"/>
      <c r="ER33" s="53"/>
      <c r="ES33" s="53"/>
      <c r="ET33" s="53"/>
      <c r="EU33" s="53"/>
      <c r="EV33" s="53"/>
      <c r="EW33" s="53"/>
      <c r="EX33" s="53"/>
      <c r="EY33" s="53"/>
      <c r="EZ33" s="53"/>
      <c r="FA33" s="53"/>
      <c r="FB33" s="53"/>
      <c r="FC33" s="53"/>
      <c r="FD33" s="53"/>
      <c r="FE33" s="53"/>
      <c r="FF33" s="53"/>
      <c r="FG33" s="53"/>
      <c r="FH33" s="53"/>
      <c r="FI33" s="53"/>
      <c r="FJ33" s="53"/>
      <c r="FK33" s="53"/>
      <c r="FL33" s="53"/>
      <c r="FM33" s="53"/>
      <c r="FN33" s="53"/>
      <c r="FO33" s="53"/>
      <c r="FP33" s="53"/>
      <c r="FQ33" s="53"/>
      <c r="FR33" s="53"/>
      <c r="FS33" s="53"/>
      <c r="FT33" s="53"/>
      <c r="FU33" s="53"/>
      <c r="FV33" s="53"/>
      <c r="FW33" s="53"/>
      <c r="FX33" s="53"/>
      <c r="FY33" s="53"/>
      <c r="FZ33" s="53"/>
      <c r="GA33" s="53"/>
      <c r="GB33" s="53"/>
      <c r="GC33" s="53"/>
      <c r="GD33" s="53"/>
      <c r="GE33" s="53"/>
      <c r="GF33" s="53"/>
      <c r="GG33" s="53"/>
      <c r="GH33" s="53"/>
      <c r="GI33" s="53"/>
      <c r="GJ33" s="53"/>
      <c r="GK33" s="53"/>
      <c r="GL33" s="53"/>
      <c r="GM33" s="53"/>
      <c r="GN33" s="53"/>
      <c r="GO33" s="53"/>
      <c r="GP33" s="53"/>
      <c r="GQ33" s="53"/>
      <c r="GR33" s="53"/>
      <c r="GS33" s="53"/>
      <c r="GT33" s="53"/>
      <c r="GU33" s="53"/>
      <c r="GV33" s="53"/>
      <c r="GW33" s="53"/>
      <c r="GX33" s="53"/>
      <c r="GY33" s="53"/>
      <c r="GZ33" s="53"/>
      <c r="HA33" s="53"/>
      <c r="HB33" s="53"/>
      <c r="HC33" s="53"/>
      <c r="HD33" s="53"/>
      <c r="HE33" s="53"/>
      <c r="HF33" s="53"/>
      <c r="HG33" s="53"/>
      <c r="HH33" s="53"/>
      <c r="HI33" s="53"/>
      <c r="HJ33" s="53"/>
      <c r="HK33" s="53"/>
      <c r="HL33" s="53"/>
      <c r="HM33" s="53"/>
      <c r="HN33" s="53"/>
      <c r="HO33" s="53"/>
      <c r="HP33" s="53"/>
      <c r="HQ33" s="53"/>
      <c r="HR33" s="53"/>
      <c r="HS33" s="53"/>
      <c r="HT33" s="53"/>
      <c r="HU33" s="53"/>
      <c r="HV33" s="53"/>
      <c r="HW33" s="53"/>
      <c r="HX33" s="53"/>
      <c r="HY33" s="53"/>
      <c r="HZ33" s="53"/>
      <c r="IA33" s="53"/>
      <c r="IB33" s="53"/>
      <c r="IC33" s="53"/>
      <c r="ID33" s="53"/>
      <c r="IE33" s="53"/>
      <c r="IF33" s="53"/>
      <c r="IG33" s="53"/>
      <c r="IH33" s="53"/>
      <c r="II33" s="53"/>
      <c r="IJ33" s="53"/>
      <c r="IK33" s="53"/>
      <c r="IL33" s="53"/>
      <c r="IM33" s="53"/>
      <c r="IN33" s="53"/>
      <c r="IO33" s="53"/>
      <c r="IP33" s="53"/>
      <c r="IQ33" s="53"/>
      <c r="IR33" s="53"/>
      <c r="IS33" s="53"/>
      <c r="IT33" s="53"/>
      <c r="IU33" s="53"/>
      <c r="IV33" s="53"/>
    </row>
    <row r="34" spans="1:256" s="1" customFormat="1" ht="15.75" hidden="1" customHeight="1" thickBot="1" x14ac:dyDescent="0.3">
      <c r="A34" s="124">
        <f>Données!$H31</f>
        <v>0</v>
      </c>
      <c r="B34" s="349" t="str">
        <f>hjanvier</f>
        <v/>
      </c>
      <c r="C34" s="350" t="str">
        <f>hjanvier</f>
        <v/>
      </c>
      <c r="D34" s="350" t="str">
        <f>hjanvier</f>
        <v/>
      </c>
      <c r="E34" s="350" t="str">
        <f>hjanvier</f>
        <v/>
      </c>
      <c r="F34" s="350" t="str">
        <f>hjanvier</f>
        <v/>
      </c>
      <c r="G34" s="349" t="str">
        <f>hjanvier</f>
        <v/>
      </c>
      <c r="H34" s="349" t="str">
        <f>hjanvier</f>
        <v/>
      </c>
      <c r="I34" s="350" t="str">
        <f>hjanvier</f>
        <v/>
      </c>
      <c r="J34" s="350" t="str">
        <f>hjanvier</f>
        <v/>
      </c>
      <c r="K34" s="350" t="str">
        <f>hjanvier</f>
        <v/>
      </c>
      <c r="L34" s="350" t="str">
        <f>hjanvier</f>
        <v/>
      </c>
      <c r="M34" s="350" t="str">
        <f>hjanvier</f>
        <v/>
      </c>
      <c r="N34" s="349" t="str">
        <f>hjanvier</f>
        <v/>
      </c>
      <c r="O34" s="349" t="str">
        <f>hjanvier</f>
        <v/>
      </c>
      <c r="P34" s="350" t="str">
        <f>hjanvier</f>
        <v/>
      </c>
      <c r="Q34" s="350" t="str">
        <f>hjanvier</f>
        <v/>
      </c>
      <c r="R34" s="350" t="str">
        <f>hjanvier</f>
        <v/>
      </c>
      <c r="S34" s="350" t="str">
        <f>hjanvier</f>
        <v/>
      </c>
      <c r="T34" s="350" t="str">
        <f>hjanvier</f>
        <v/>
      </c>
      <c r="U34" s="349" t="str">
        <f>hjanvier</f>
        <v/>
      </c>
      <c r="V34" s="349" t="str">
        <f>hjanvier</f>
        <v/>
      </c>
      <c r="W34" s="350" t="str">
        <f>hjanvier</f>
        <v/>
      </c>
      <c r="X34" s="350" t="str">
        <f>hjanvier</f>
        <v/>
      </c>
      <c r="Y34" s="350" t="str">
        <f>hjanvier</f>
        <v/>
      </c>
      <c r="Z34" s="350" t="str">
        <f>hjanvier</f>
        <v/>
      </c>
      <c r="AA34" s="350" t="str">
        <f>hjanvier</f>
        <v/>
      </c>
      <c r="AB34" s="349" t="str">
        <f>hjanvier</f>
        <v/>
      </c>
      <c r="AC34" s="349" t="str">
        <f>hjanvier</f>
        <v/>
      </c>
      <c r="AD34" s="350" t="str">
        <f>hjanvier</f>
        <v/>
      </c>
      <c r="AE34" s="350" t="str">
        <f>hjanvier</f>
        <v/>
      </c>
      <c r="AF34" s="355" t="str">
        <f>hjanvier</f>
        <v/>
      </c>
      <c r="AG34"/>
      <c r="AH34"/>
      <c r="AI34"/>
      <c r="AJ34"/>
      <c r="AK34"/>
      <c r="AL34"/>
      <c r="AM34"/>
      <c r="AN34"/>
      <c r="AO34"/>
      <c r="AP34"/>
      <c r="AQ34"/>
      <c r="AR34"/>
      <c r="AS34"/>
      <c r="AT34"/>
      <c r="AU34"/>
      <c r="AV34"/>
      <c r="AW34"/>
      <c r="AX34"/>
      <c r="AY34"/>
      <c r="AZ34"/>
      <c r="BA34"/>
      <c r="BB34"/>
      <c r="BC34"/>
      <c r="BD34"/>
      <c r="BE34"/>
      <c r="BF34"/>
      <c r="BG34"/>
      <c r="BH34"/>
      <c r="BI34"/>
      <c r="BJ34"/>
      <c r="BK34"/>
      <c r="BL34"/>
      <c r="BM34"/>
      <c r="BN34" s="53"/>
      <c r="BO34" s="53"/>
      <c r="BP34" s="53"/>
      <c r="BQ34" s="53"/>
      <c r="BR34" s="53"/>
      <c r="BS34" s="53"/>
      <c r="BT34" s="53"/>
      <c r="BU34" s="53"/>
      <c r="BV34" s="53"/>
      <c r="BW34" s="53"/>
      <c r="BX34" s="53"/>
      <c r="BY34" s="53"/>
      <c r="BZ34" s="53"/>
      <c r="CA34" s="53"/>
      <c r="CB34" s="53"/>
      <c r="CC34" s="53"/>
      <c r="CD34" s="53"/>
      <c r="CE34" s="53"/>
      <c r="CF34" s="53"/>
      <c r="CG34" s="53"/>
      <c r="CH34" s="53"/>
      <c r="CI34" s="53"/>
      <c r="CJ34" s="53"/>
      <c r="CK34" s="53"/>
      <c r="CL34" s="53"/>
      <c r="CM34" s="53"/>
      <c r="CN34" s="53"/>
      <c r="CO34" s="53"/>
      <c r="CP34" s="53"/>
      <c r="CQ34" s="53"/>
      <c r="CR34" s="53"/>
      <c r="CS34" s="53"/>
      <c r="CT34" s="53"/>
      <c r="CU34" s="53"/>
      <c r="CV34" s="53"/>
      <c r="CW34" s="53"/>
      <c r="CX34" s="53"/>
      <c r="CY34" s="53"/>
      <c r="CZ34" s="53"/>
      <c r="DA34" s="53"/>
      <c r="DB34" s="53"/>
      <c r="DC34" s="53"/>
      <c r="DD34" s="53"/>
      <c r="DE34" s="53"/>
      <c r="DF34" s="53"/>
      <c r="DG34" s="53"/>
      <c r="DH34" s="53"/>
      <c r="DI34" s="53"/>
      <c r="DJ34" s="53"/>
      <c r="DK34" s="53"/>
      <c r="DL34" s="53"/>
      <c r="DM34" s="53"/>
      <c r="DN34" s="53"/>
      <c r="DO34" s="53"/>
      <c r="DP34" s="53"/>
      <c r="DQ34" s="53"/>
      <c r="DR34" s="53"/>
      <c r="DS34" s="53"/>
      <c r="DT34" s="53"/>
      <c r="DU34" s="53"/>
      <c r="DV34" s="53"/>
      <c r="DW34" s="53"/>
      <c r="DX34" s="53"/>
      <c r="DY34" s="53"/>
      <c r="DZ34" s="53"/>
      <c r="EA34" s="53"/>
      <c r="EB34" s="53"/>
      <c r="EC34" s="53"/>
      <c r="ED34" s="53"/>
      <c r="EE34" s="53"/>
      <c r="EF34" s="53"/>
      <c r="EG34" s="53"/>
      <c r="EH34" s="53"/>
      <c r="EI34" s="53"/>
      <c r="EJ34" s="53"/>
      <c r="EK34" s="53"/>
      <c r="EL34" s="53"/>
      <c r="EM34" s="53"/>
      <c r="EN34" s="53"/>
      <c r="EO34" s="53"/>
      <c r="EP34" s="53"/>
      <c r="EQ34" s="53"/>
      <c r="ER34" s="53"/>
      <c r="ES34" s="53"/>
      <c r="ET34" s="53"/>
      <c r="EU34" s="53"/>
      <c r="EV34" s="53"/>
      <c r="EW34" s="53"/>
      <c r="EX34" s="53"/>
      <c r="EY34" s="53"/>
      <c r="EZ34" s="53"/>
      <c r="FA34" s="53"/>
      <c r="FB34" s="53"/>
      <c r="FC34" s="53"/>
      <c r="FD34" s="53"/>
      <c r="FE34" s="53"/>
      <c r="FF34" s="53"/>
      <c r="FG34" s="53"/>
      <c r="FH34" s="53"/>
      <c r="FI34" s="53"/>
      <c r="FJ34" s="53"/>
      <c r="FK34" s="53"/>
      <c r="FL34" s="53"/>
      <c r="FM34" s="53"/>
      <c r="FN34" s="53"/>
      <c r="FO34" s="53"/>
      <c r="FP34" s="53"/>
      <c r="FQ34" s="53"/>
      <c r="FR34" s="53"/>
      <c r="FS34" s="53"/>
      <c r="FT34" s="53"/>
      <c r="FU34" s="53"/>
      <c r="FV34" s="53"/>
      <c r="FW34" s="53"/>
      <c r="FX34" s="53"/>
      <c r="FY34" s="53"/>
      <c r="FZ34" s="53"/>
      <c r="GA34" s="53"/>
      <c r="GB34" s="53"/>
      <c r="GC34" s="53"/>
      <c r="GD34" s="53"/>
      <c r="GE34" s="53"/>
      <c r="GF34" s="53"/>
      <c r="GG34" s="53"/>
      <c r="GH34" s="53"/>
      <c r="GI34" s="53"/>
      <c r="GJ34" s="53"/>
      <c r="GK34" s="53"/>
      <c r="GL34" s="53"/>
      <c r="GM34" s="53"/>
      <c r="GN34" s="53"/>
      <c r="GO34" s="53"/>
      <c r="GP34" s="53"/>
      <c r="GQ34" s="53"/>
      <c r="GR34" s="53"/>
      <c r="GS34" s="53"/>
      <c r="GT34" s="53"/>
      <c r="GU34" s="53"/>
      <c r="GV34" s="53"/>
      <c r="GW34" s="53"/>
      <c r="GX34" s="53"/>
      <c r="GY34" s="53"/>
      <c r="GZ34" s="53"/>
      <c r="HA34" s="53"/>
      <c r="HB34" s="53"/>
      <c r="HC34" s="53"/>
      <c r="HD34" s="53"/>
      <c r="HE34" s="53"/>
      <c r="HF34" s="53"/>
      <c r="HG34" s="53"/>
      <c r="HH34" s="53"/>
      <c r="HI34" s="53"/>
      <c r="HJ34" s="53"/>
      <c r="HK34" s="53"/>
      <c r="HL34" s="53"/>
      <c r="HM34" s="53"/>
      <c r="HN34" s="53"/>
      <c r="HO34" s="53"/>
      <c r="HP34" s="53"/>
      <c r="HQ34" s="53"/>
      <c r="HR34" s="53"/>
      <c r="HS34" s="53"/>
      <c r="HT34" s="53"/>
      <c r="HU34" s="53"/>
      <c r="HV34" s="53"/>
      <c r="HW34" s="53"/>
      <c r="HX34" s="53"/>
      <c r="HY34" s="53"/>
      <c r="HZ34" s="53"/>
      <c r="IA34" s="53"/>
      <c r="IB34" s="53"/>
      <c r="IC34" s="53"/>
      <c r="ID34" s="53"/>
      <c r="IE34" s="53"/>
      <c r="IF34" s="53"/>
      <c r="IG34" s="53"/>
      <c r="IH34" s="53"/>
      <c r="II34" s="53"/>
      <c r="IJ34" s="53"/>
      <c r="IK34" s="53"/>
      <c r="IL34" s="53"/>
      <c r="IM34" s="53"/>
      <c r="IN34" s="53"/>
      <c r="IO34" s="53"/>
      <c r="IP34" s="53"/>
      <c r="IQ34" s="53"/>
      <c r="IR34" s="53"/>
      <c r="IS34" s="53"/>
      <c r="IT34" s="53"/>
      <c r="IU34" s="53"/>
      <c r="IV34" s="53"/>
    </row>
    <row r="35" spans="1:256" s="1" customFormat="1" ht="15.75" thickBot="1" x14ac:dyDescent="0.3">
      <c r="A35" s="344" t="str">
        <f>Données!$H32</f>
        <v>Maitresse de maison</v>
      </c>
      <c r="B35" s="344"/>
      <c r="C35" s="344"/>
      <c r="D35" s="344"/>
      <c r="E35" s="344"/>
      <c r="F35" s="344"/>
      <c r="G35" s="344"/>
      <c r="H35" s="344"/>
      <c r="I35" s="344"/>
      <c r="J35" s="344"/>
      <c r="K35" s="344"/>
      <c r="L35" s="344"/>
      <c r="M35" s="344"/>
      <c r="N35" s="344"/>
      <c r="O35" s="344"/>
      <c r="P35" s="344"/>
      <c r="Q35" s="344"/>
      <c r="R35" s="344"/>
      <c r="S35" s="344"/>
      <c r="T35" s="344"/>
      <c r="U35" s="344"/>
      <c r="V35" s="344"/>
      <c r="W35" s="344"/>
      <c r="X35" s="344"/>
      <c r="Y35" s="344"/>
      <c r="Z35" s="344"/>
      <c r="AA35" s="344"/>
      <c r="AB35" s="344"/>
      <c r="AC35" s="344"/>
      <c r="AD35" s="344"/>
      <c r="AE35" s="344"/>
      <c r="AF35" s="354"/>
      <c r="AG35"/>
      <c r="AH35"/>
      <c r="AI35"/>
      <c r="AJ35"/>
      <c r="AK35"/>
      <c r="AL35"/>
      <c r="AM35"/>
      <c r="AN35"/>
      <c r="AO35"/>
      <c r="AP35"/>
      <c r="AQ35"/>
      <c r="AR35"/>
      <c r="AS35"/>
      <c r="AT35"/>
      <c r="AU35"/>
      <c r="AV35"/>
      <c r="AW35"/>
      <c r="AX35"/>
      <c r="AY35"/>
      <c r="AZ35"/>
      <c r="BA35"/>
      <c r="BB35"/>
      <c r="BC35"/>
      <c r="BD35"/>
      <c r="BE35"/>
      <c r="BF35"/>
      <c r="BG35"/>
      <c r="BH35"/>
      <c r="BI35"/>
      <c r="BJ35"/>
      <c r="BK35"/>
      <c r="BL35"/>
      <c r="BM35"/>
      <c r="BN35" s="53"/>
      <c r="BO35" s="53"/>
      <c r="BP35" s="53"/>
      <c r="BQ35" s="53"/>
      <c r="BR35" s="53"/>
      <c r="BS35" s="53"/>
      <c r="BT35" s="53"/>
      <c r="BU35" s="53"/>
      <c r="BV35" s="53"/>
      <c r="BW35" s="53"/>
      <c r="BX35" s="53"/>
      <c r="BY35" s="53"/>
      <c r="BZ35" s="53"/>
      <c r="CA35" s="53"/>
      <c r="CB35" s="53"/>
      <c r="CC35" s="53"/>
      <c r="CD35" s="53"/>
      <c r="CE35" s="53"/>
      <c r="CF35" s="53"/>
      <c r="CG35" s="53"/>
      <c r="CH35" s="53"/>
      <c r="CI35" s="53"/>
      <c r="CJ35" s="53"/>
      <c r="CK35" s="53"/>
      <c r="CL35" s="53"/>
      <c r="CM35" s="53"/>
      <c r="CN35" s="53"/>
      <c r="CO35" s="53"/>
      <c r="CP35" s="53"/>
      <c r="CQ35" s="53"/>
      <c r="CR35" s="53"/>
      <c r="CS35" s="53"/>
      <c r="CT35" s="53"/>
      <c r="CU35" s="53"/>
      <c r="CV35" s="53"/>
      <c r="CW35" s="53"/>
      <c r="CX35" s="53"/>
      <c r="CY35" s="53"/>
      <c r="CZ35" s="53"/>
      <c r="DA35" s="53"/>
      <c r="DB35" s="53"/>
      <c r="DC35" s="53"/>
      <c r="DD35" s="53"/>
      <c r="DE35" s="53"/>
      <c r="DF35" s="53"/>
      <c r="DG35" s="53"/>
      <c r="DH35" s="53"/>
      <c r="DI35" s="53"/>
      <c r="DJ35" s="53"/>
      <c r="DK35" s="53"/>
      <c r="DL35" s="53"/>
      <c r="DM35" s="53"/>
      <c r="DN35" s="53"/>
      <c r="DO35" s="53"/>
      <c r="DP35" s="53"/>
      <c r="DQ35" s="53"/>
      <c r="DR35" s="53"/>
      <c r="DS35" s="53"/>
      <c r="DT35" s="53"/>
      <c r="DU35" s="53"/>
      <c r="DV35" s="53"/>
      <c r="DW35" s="53"/>
      <c r="DX35" s="53"/>
      <c r="DY35" s="53"/>
      <c r="DZ35" s="53"/>
      <c r="EA35" s="53"/>
      <c r="EB35" s="53"/>
      <c r="EC35" s="53"/>
      <c r="ED35" s="53"/>
      <c r="EE35" s="53"/>
      <c r="EF35" s="53"/>
      <c r="EG35" s="53"/>
      <c r="EH35" s="53"/>
      <c r="EI35" s="53"/>
      <c r="EJ35" s="53"/>
      <c r="EK35" s="53"/>
      <c r="EL35" s="53"/>
      <c r="EM35" s="53"/>
      <c r="EN35" s="53"/>
      <c r="EO35" s="53"/>
      <c r="EP35" s="53"/>
      <c r="EQ35" s="53"/>
      <c r="ER35" s="53"/>
      <c r="ES35" s="53"/>
      <c r="ET35" s="53"/>
      <c r="EU35" s="53"/>
      <c r="EV35" s="53"/>
      <c r="EW35" s="53"/>
      <c r="EX35" s="53"/>
      <c r="EY35" s="53"/>
      <c r="EZ35" s="53"/>
      <c r="FA35" s="53"/>
      <c r="FB35" s="53"/>
      <c r="FC35" s="53"/>
      <c r="FD35" s="53"/>
      <c r="FE35" s="53"/>
      <c r="FF35" s="53"/>
      <c r="FG35" s="53"/>
      <c r="FH35" s="53"/>
      <c r="FI35" s="53"/>
      <c r="FJ35" s="53"/>
      <c r="FK35" s="53"/>
      <c r="FL35" s="53"/>
      <c r="FM35" s="53"/>
      <c r="FN35" s="53"/>
      <c r="FO35" s="53"/>
      <c r="FP35" s="53"/>
      <c r="FQ35" s="53"/>
      <c r="FR35" s="53"/>
      <c r="FS35" s="53"/>
      <c r="FT35" s="53"/>
      <c r="FU35" s="53"/>
      <c r="FV35" s="53"/>
      <c r="FW35" s="53"/>
      <c r="FX35" s="53"/>
      <c r="FY35" s="53"/>
      <c r="FZ35" s="53"/>
      <c r="GA35" s="53"/>
      <c r="GB35" s="53"/>
      <c r="GC35" s="53"/>
      <c r="GD35" s="53"/>
      <c r="GE35" s="53"/>
      <c r="GF35" s="53"/>
      <c r="GG35" s="53"/>
      <c r="GH35" s="53"/>
      <c r="GI35" s="53"/>
      <c r="GJ35" s="53"/>
      <c r="GK35" s="53"/>
      <c r="GL35" s="53"/>
      <c r="GM35" s="53"/>
      <c r="GN35" s="53"/>
      <c r="GO35" s="53"/>
      <c r="GP35" s="53"/>
      <c r="GQ35" s="53"/>
      <c r="GR35" s="53"/>
      <c r="GS35" s="53"/>
      <c r="GT35" s="53"/>
      <c r="GU35" s="53"/>
      <c r="GV35" s="53"/>
      <c r="GW35" s="53"/>
      <c r="GX35" s="53"/>
      <c r="GY35" s="53"/>
      <c r="GZ35" s="53"/>
      <c r="HA35" s="53"/>
      <c r="HB35" s="53"/>
      <c r="HC35" s="53"/>
      <c r="HD35" s="53"/>
      <c r="HE35" s="53"/>
      <c r="HF35" s="53"/>
      <c r="HG35" s="53"/>
      <c r="HH35" s="53"/>
      <c r="HI35" s="53"/>
      <c r="HJ35" s="53"/>
      <c r="HK35" s="53"/>
      <c r="HL35" s="53"/>
      <c r="HM35" s="53"/>
      <c r="HN35" s="53"/>
      <c r="HO35" s="53"/>
      <c r="HP35" s="53"/>
      <c r="HQ35" s="53"/>
      <c r="HR35" s="53"/>
      <c r="HS35" s="53"/>
      <c r="HT35" s="53"/>
      <c r="HU35" s="53"/>
      <c r="HV35" s="53"/>
      <c r="HW35" s="53"/>
      <c r="HX35" s="53"/>
      <c r="HY35" s="53"/>
      <c r="HZ35" s="53"/>
      <c r="IA35" s="53"/>
      <c r="IB35" s="53"/>
      <c r="IC35" s="53"/>
      <c r="ID35" s="53"/>
      <c r="IE35" s="53"/>
      <c r="IF35" s="53"/>
      <c r="IG35" s="53"/>
      <c r="IH35" s="53"/>
      <c r="II35" s="53"/>
      <c r="IJ35" s="53"/>
      <c r="IK35" s="53"/>
      <c r="IL35" s="53"/>
      <c r="IM35" s="53"/>
      <c r="IN35" s="53"/>
      <c r="IO35" s="53"/>
      <c r="IP35" s="53"/>
      <c r="IQ35" s="53"/>
      <c r="IR35" s="53"/>
      <c r="IS35" s="53"/>
      <c r="IT35" s="53"/>
      <c r="IU35" s="53"/>
      <c r="IV35" s="53"/>
    </row>
    <row r="36" spans="1:256" s="1" customFormat="1" ht="15.75" thickBot="1" x14ac:dyDescent="0.3">
      <c r="A36" s="124" t="str">
        <f>Données!$H33</f>
        <v>VICENTE Florinda</v>
      </c>
      <c r="B36" s="349" t="str">
        <f>hjanvier</f>
        <v/>
      </c>
      <c r="C36" s="350" t="str">
        <f>hjanvier</f>
        <v>07:00 : 14:30</v>
      </c>
      <c r="D36" s="350" t="str">
        <f>hjanvier</f>
        <v>07:00 : 14:30</v>
      </c>
      <c r="E36" s="350" t="str">
        <f>hjanvier</f>
        <v>CA : CA</v>
      </c>
      <c r="F36" s="350" t="str">
        <f>hjanvier</f>
        <v>07:00 : 14:30</v>
      </c>
      <c r="G36" s="349" t="str">
        <f>hjanvier</f>
        <v/>
      </c>
      <c r="H36" s="349" t="str">
        <f>hjanvier</f>
        <v/>
      </c>
      <c r="I36" s="350" t="str">
        <f>hjanvier</f>
        <v>07:00 : 14:30</v>
      </c>
      <c r="J36" s="350" t="str">
        <f>hjanvier</f>
        <v>07:00 : 14:30</v>
      </c>
      <c r="K36" s="350" t="str">
        <f>hjanvier</f>
        <v>CA : CA</v>
      </c>
      <c r="L36" s="350" t="str">
        <f>hjanvier</f>
        <v>CA : CA</v>
      </c>
      <c r="M36" s="350" t="str">
        <f>hjanvier</f>
        <v>07:00 : 14:30</v>
      </c>
      <c r="N36" s="349" t="str">
        <f>hjanvier</f>
        <v/>
      </c>
      <c r="O36" s="349" t="str">
        <f>hjanvier</f>
        <v/>
      </c>
      <c r="P36" s="350" t="str">
        <f>hjanvier</f>
        <v>07:00 : 14:30</v>
      </c>
      <c r="Q36" s="350" t="str">
        <f>hjanvier</f>
        <v>07:00 : 14:30</v>
      </c>
      <c r="R36" s="350" t="str">
        <f>hjanvier</f>
        <v>07:00 : 14:30</v>
      </c>
      <c r="S36" s="350" t="str">
        <f>hjanvier</f>
        <v>07:00 : 14:30</v>
      </c>
      <c r="T36" s="350" t="str">
        <f>hjanvier</f>
        <v>CA : CA</v>
      </c>
      <c r="U36" s="349" t="str">
        <f>hjanvier</f>
        <v/>
      </c>
      <c r="V36" s="349" t="str">
        <f>hjanvier</f>
        <v/>
      </c>
      <c r="W36" s="350" t="str">
        <f>hjanvier</f>
        <v>07:00 : 14:30</v>
      </c>
      <c r="X36" s="350" t="str">
        <f>hjanvier</f>
        <v>07:00 : 14:30</v>
      </c>
      <c r="Y36" s="350" t="str">
        <f>hjanvier</f>
        <v>07:00 : 14:30</v>
      </c>
      <c r="Z36" s="350" t="str">
        <f>hjanvier</f>
        <v>07:00 : 14:30</v>
      </c>
      <c r="AA36" s="350" t="str">
        <f>hjanvier</f>
        <v>REC : REC</v>
      </c>
      <c r="AB36" s="349" t="str">
        <f>hjanvier</f>
        <v/>
      </c>
      <c r="AC36" s="349" t="str">
        <f>hjanvier</f>
        <v/>
      </c>
      <c r="AD36" s="350" t="str">
        <f>hjanvier</f>
        <v>07:00 : 14:30</v>
      </c>
      <c r="AE36" s="350" t="str">
        <f>hjanvier</f>
        <v>07:00 : 14:30</v>
      </c>
      <c r="AF36" s="355" t="str">
        <f>hjanvier</f>
        <v>07:00 : 14:30</v>
      </c>
      <c r="AG36"/>
      <c r="AH36"/>
      <c r="AI36"/>
      <c r="AJ36"/>
      <c r="AK36"/>
      <c r="AL36"/>
      <c r="AM36"/>
      <c r="AN36"/>
      <c r="AO36"/>
      <c r="AP36"/>
      <c r="AQ36"/>
      <c r="AR36"/>
      <c r="AS36"/>
      <c r="AT36"/>
      <c r="AU36"/>
      <c r="AV36"/>
      <c r="AW36"/>
      <c r="AX36"/>
      <c r="AY36"/>
      <c r="AZ36"/>
      <c r="BA36"/>
      <c r="BB36"/>
      <c r="BC36"/>
      <c r="BD36"/>
      <c r="BE36"/>
      <c r="BF36"/>
      <c r="BG36"/>
      <c r="BH36"/>
      <c r="BI36"/>
      <c r="BJ36"/>
      <c r="BK36"/>
      <c r="BL36"/>
      <c r="BM36"/>
      <c r="BN36" s="53"/>
      <c r="BO36" s="53"/>
      <c r="BP36" s="53"/>
      <c r="BQ36" s="53"/>
      <c r="BR36" s="53"/>
      <c r="BS36" s="53"/>
      <c r="BT36" s="53"/>
      <c r="BU36" s="53"/>
      <c r="BV36" s="53"/>
      <c r="BW36" s="53"/>
      <c r="BX36" s="53"/>
      <c r="BY36" s="53"/>
      <c r="BZ36" s="53"/>
      <c r="CA36" s="53"/>
      <c r="CB36" s="53"/>
      <c r="CC36" s="53"/>
      <c r="CD36" s="53"/>
      <c r="CE36" s="53"/>
      <c r="CF36" s="53"/>
      <c r="CG36" s="53"/>
      <c r="CH36" s="53"/>
      <c r="CI36" s="53"/>
      <c r="CJ36" s="53"/>
      <c r="CK36" s="53"/>
      <c r="CL36" s="53"/>
      <c r="CM36" s="53"/>
      <c r="CN36" s="53"/>
      <c r="CO36" s="53"/>
      <c r="CP36" s="53"/>
      <c r="CQ36" s="53"/>
      <c r="CR36" s="53"/>
      <c r="CS36" s="53"/>
      <c r="CT36" s="53"/>
      <c r="CU36" s="53"/>
      <c r="CV36" s="53"/>
      <c r="CW36" s="53"/>
      <c r="CX36" s="53"/>
      <c r="CY36" s="53"/>
      <c r="CZ36" s="53"/>
      <c r="DA36" s="53"/>
      <c r="DB36" s="53"/>
      <c r="DC36" s="53"/>
      <c r="DD36" s="53"/>
      <c r="DE36" s="53"/>
      <c r="DF36" s="53"/>
      <c r="DG36" s="53"/>
      <c r="DH36" s="53"/>
      <c r="DI36" s="53"/>
      <c r="DJ36" s="53"/>
      <c r="DK36" s="53"/>
      <c r="DL36" s="53"/>
      <c r="DM36" s="53"/>
      <c r="DN36" s="53"/>
      <c r="DO36" s="53"/>
      <c r="DP36" s="53"/>
      <c r="DQ36" s="53"/>
      <c r="DR36" s="53"/>
      <c r="DS36" s="53"/>
      <c r="DT36" s="53"/>
      <c r="DU36" s="53"/>
      <c r="DV36" s="53"/>
      <c r="DW36" s="53"/>
      <c r="DX36" s="53"/>
      <c r="DY36" s="53"/>
      <c r="DZ36" s="53"/>
      <c r="EA36" s="53"/>
      <c r="EB36" s="53"/>
      <c r="EC36" s="53"/>
      <c r="ED36" s="53"/>
      <c r="EE36" s="53"/>
      <c r="EF36" s="53"/>
      <c r="EG36" s="53"/>
      <c r="EH36" s="53"/>
      <c r="EI36" s="53"/>
      <c r="EJ36" s="53"/>
      <c r="EK36" s="53"/>
      <c r="EL36" s="53"/>
      <c r="EM36" s="53"/>
      <c r="EN36" s="53"/>
      <c r="EO36" s="53"/>
      <c r="EP36" s="53"/>
      <c r="EQ36" s="53"/>
      <c r="ER36" s="53"/>
      <c r="ES36" s="53"/>
      <c r="ET36" s="53"/>
      <c r="EU36" s="53"/>
      <c r="EV36" s="53"/>
      <c r="EW36" s="53"/>
      <c r="EX36" s="53"/>
      <c r="EY36" s="53"/>
      <c r="EZ36" s="53"/>
      <c r="FA36" s="53"/>
      <c r="FB36" s="53"/>
      <c r="FC36" s="53"/>
      <c r="FD36" s="53"/>
      <c r="FE36" s="53"/>
      <c r="FF36" s="53"/>
      <c r="FG36" s="53"/>
      <c r="FH36" s="53"/>
      <c r="FI36" s="53"/>
      <c r="FJ36" s="53"/>
      <c r="FK36" s="53"/>
      <c r="FL36" s="53"/>
      <c r="FM36" s="53"/>
      <c r="FN36" s="53"/>
      <c r="FO36" s="53"/>
      <c r="FP36" s="53"/>
      <c r="FQ36" s="53"/>
      <c r="FR36" s="53"/>
      <c r="FS36" s="53"/>
      <c r="FT36" s="53"/>
      <c r="FU36" s="53"/>
      <c r="FV36" s="53"/>
      <c r="FW36" s="53"/>
      <c r="FX36" s="53"/>
      <c r="FY36" s="53"/>
      <c r="FZ36" s="53"/>
      <c r="GA36" s="53"/>
      <c r="GB36" s="53"/>
      <c r="GC36" s="53"/>
      <c r="GD36" s="53"/>
      <c r="GE36" s="53"/>
      <c r="GF36" s="53"/>
      <c r="GG36" s="53"/>
      <c r="GH36" s="53"/>
      <c r="GI36" s="53"/>
      <c r="GJ36" s="53"/>
      <c r="GK36" s="53"/>
      <c r="GL36" s="53"/>
      <c r="GM36" s="53"/>
      <c r="GN36" s="53"/>
      <c r="GO36" s="53"/>
      <c r="GP36" s="53"/>
      <c r="GQ36" s="53"/>
      <c r="GR36" s="53"/>
      <c r="GS36" s="53"/>
      <c r="GT36" s="53"/>
      <c r="GU36" s="53"/>
      <c r="GV36" s="53"/>
      <c r="GW36" s="53"/>
      <c r="GX36" s="53"/>
      <c r="GY36" s="53"/>
      <c r="GZ36" s="53"/>
      <c r="HA36" s="53"/>
      <c r="HB36" s="53"/>
      <c r="HC36" s="53"/>
      <c r="HD36" s="53"/>
      <c r="HE36" s="53"/>
      <c r="HF36" s="53"/>
      <c r="HG36" s="53"/>
      <c r="HH36" s="53"/>
      <c r="HI36" s="53"/>
      <c r="HJ36" s="53"/>
      <c r="HK36" s="53"/>
      <c r="HL36" s="53"/>
      <c r="HM36" s="53"/>
      <c r="HN36" s="53"/>
      <c r="HO36" s="53"/>
      <c r="HP36" s="53"/>
      <c r="HQ36" s="53"/>
      <c r="HR36" s="53"/>
      <c r="HS36" s="53"/>
      <c r="HT36" s="53"/>
      <c r="HU36" s="53"/>
      <c r="HV36" s="53"/>
      <c r="HW36" s="53"/>
      <c r="HX36" s="53"/>
      <c r="HY36" s="53"/>
      <c r="HZ36" s="53"/>
      <c r="IA36" s="53"/>
      <c r="IB36" s="53"/>
      <c r="IC36" s="53"/>
      <c r="ID36" s="53"/>
      <c r="IE36" s="53"/>
      <c r="IF36" s="53"/>
      <c r="IG36" s="53"/>
      <c r="IH36" s="53"/>
      <c r="II36" s="53"/>
      <c r="IJ36" s="53"/>
      <c r="IK36" s="53"/>
      <c r="IL36" s="53"/>
      <c r="IM36" s="53"/>
      <c r="IN36" s="53"/>
      <c r="IO36" s="53"/>
      <c r="IP36" s="53"/>
      <c r="IQ36" s="53"/>
      <c r="IR36" s="53"/>
      <c r="IS36" s="53"/>
      <c r="IT36" s="53"/>
      <c r="IU36" s="53"/>
      <c r="IV36" s="53"/>
    </row>
    <row r="37" spans="1:256" s="1" customFormat="1" ht="15.75" hidden="1" customHeight="1" x14ac:dyDescent="0.25">
      <c r="A37" s="124">
        <f>Données!$H34</f>
        <v>0</v>
      </c>
      <c r="B37" s="349" t="str">
        <f>hjanvier</f>
        <v/>
      </c>
      <c r="C37" s="350" t="str">
        <f>hjanvier</f>
        <v/>
      </c>
      <c r="D37" s="350" t="str">
        <f>hjanvier</f>
        <v/>
      </c>
      <c r="E37" s="350" t="str">
        <f>hjanvier</f>
        <v/>
      </c>
      <c r="F37" s="350" t="str">
        <f>hjanvier</f>
        <v/>
      </c>
      <c r="G37" s="349" t="str">
        <f>hjanvier</f>
        <v/>
      </c>
      <c r="H37" s="349" t="str">
        <f>hjanvier</f>
        <v/>
      </c>
      <c r="I37" s="350" t="str">
        <f>hjanvier</f>
        <v/>
      </c>
      <c r="J37" s="350" t="str">
        <f>hjanvier</f>
        <v/>
      </c>
      <c r="K37" s="350" t="str">
        <f>hjanvier</f>
        <v/>
      </c>
      <c r="L37" s="350" t="str">
        <f>hjanvier</f>
        <v/>
      </c>
      <c r="M37" s="350" t="str">
        <f>hjanvier</f>
        <v/>
      </c>
      <c r="N37" s="349" t="str">
        <f>hjanvier</f>
        <v/>
      </c>
      <c r="O37" s="349" t="str">
        <f>hjanvier</f>
        <v/>
      </c>
      <c r="P37" s="350" t="str">
        <f>hjanvier</f>
        <v/>
      </c>
      <c r="Q37" s="350" t="str">
        <f>hjanvier</f>
        <v/>
      </c>
      <c r="R37" s="350" t="str">
        <f>hjanvier</f>
        <v/>
      </c>
      <c r="S37" s="350" t="str">
        <f>hjanvier</f>
        <v/>
      </c>
      <c r="T37" s="350" t="str">
        <f>hjanvier</f>
        <v/>
      </c>
      <c r="U37" s="349" t="str">
        <f>hjanvier</f>
        <v/>
      </c>
      <c r="V37" s="349" t="str">
        <f>hjanvier</f>
        <v/>
      </c>
      <c r="W37" s="350" t="str">
        <f>hjanvier</f>
        <v/>
      </c>
      <c r="X37" s="350" t="str">
        <f>hjanvier</f>
        <v/>
      </c>
      <c r="Y37" s="350" t="str">
        <f>hjanvier</f>
        <v/>
      </c>
      <c r="Z37" s="350" t="str">
        <f>hjanvier</f>
        <v/>
      </c>
      <c r="AA37" s="350" t="str">
        <f>hjanvier</f>
        <v/>
      </c>
      <c r="AB37" s="349" t="str">
        <f>hjanvier</f>
        <v/>
      </c>
      <c r="AC37" s="349" t="str">
        <f>hjanvier</f>
        <v/>
      </c>
      <c r="AD37" s="350" t="str">
        <f>hjanvier</f>
        <v/>
      </c>
      <c r="AE37" s="350" t="str">
        <f>hjanvier</f>
        <v/>
      </c>
      <c r="AF37" s="355" t="str">
        <f>hjanvier</f>
        <v/>
      </c>
      <c r="AG37"/>
      <c r="AH37"/>
      <c r="AI37"/>
      <c r="AJ37"/>
      <c r="AK37"/>
      <c r="AL37"/>
      <c r="AM37"/>
      <c r="AN37"/>
      <c r="AO37"/>
      <c r="AP37"/>
      <c r="AQ37"/>
      <c r="AR37"/>
      <c r="AS37"/>
      <c r="AT37"/>
      <c r="AU37"/>
      <c r="AV37"/>
      <c r="AW37"/>
      <c r="AX37"/>
      <c r="AY37"/>
      <c r="AZ37"/>
      <c r="BA37"/>
      <c r="BB37"/>
      <c r="BC37"/>
      <c r="BD37"/>
      <c r="BE37"/>
      <c r="BF37"/>
      <c r="BG37"/>
      <c r="BH37"/>
      <c r="BI37"/>
      <c r="BJ37"/>
      <c r="BK37"/>
      <c r="BL37"/>
      <c r="BM37"/>
      <c r="BN37" s="53"/>
      <c r="BO37" s="53"/>
      <c r="BP37" s="53"/>
      <c r="BQ37" s="53"/>
      <c r="BR37" s="53"/>
      <c r="BS37" s="53"/>
      <c r="BT37" s="53"/>
      <c r="BU37" s="53"/>
      <c r="BV37" s="53"/>
      <c r="BW37" s="53"/>
      <c r="BX37" s="53"/>
      <c r="BY37" s="53"/>
      <c r="BZ37" s="53"/>
      <c r="CA37" s="53"/>
      <c r="CB37" s="53"/>
      <c r="CC37" s="53"/>
      <c r="CD37" s="53"/>
      <c r="CE37" s="53"/>
      <c r="CF37" s="53"/>
      <c r="CG37" s="53"/>
      <c r="CH37" s="53"/>
      <c r="CI37" s="53"/>
      <c r="CJ37" s="53"/>
      <c r="CK37" s="53"/>
      <c r="CL37" s="53"/>
      <c r="CM37" s="53"/>
      <c r="CN37" s="53"/>
      <c r="CO37" s="53"/>
      <c r="CP37" s="53"/>
      <c r="CQ37" s="53"/>
      <c r="CR37" s="53"/>
      <c r="CS37" s="53"/>
      <c r="CT37" s="53"/>
      <c r="CU37" s="53"/>
      <c r="CV37" s="53"/>
      <c r="CW37" s="53"/>
      <c r="CX37" s="53"/>
      <c r="CY37" s="53"/>
      <c r="CZ37" s="53"/>
      <c r="DA37" s="53"/>
      <c r="DB37" s="53"/>
      <c r="DC37" s="53"/>
      <c r="DD37" s="53"/>
      <c r="DE37" s="53"/>
      <c r="DF37" s="53"/>
      <c r="DG37" s="53"/>
      <c r="DH37" s="53"/>
      <c r="DI37" s="53"/>
      <c r="DJ37" s="53"/>
      <c r="DK37" s="53"/>
      <c r="DL37" s="53"/>
      <c r="DM37" s="53"/>
      <c r="DN37" s="53"/>
      <c r="DO37" s="53"/>
      <c r="DP37" s="53"/>
      <c r="DQ37" s="53"/>
      <c r="DR37" s="53"/>
      <c r="DS37" s="53"/>
      <c r="DT37" s="53"/>
      <c r="DU37" s="53"/>
      <c r="DV37" s="53"/>
      <c r="DW37" s="53"/>
      <c r="DX37" s="53"/>
      <c r="DY37" s="53"/>
      <c r="DZ37" s="53"/>
      <c r="EA37" s="53"/>
      <c r="EB37" s="53"/>
      <c r="EC37" s="53"/>
      <c r="ED37" s="53"/>
      <c r="EE37" s="53"/>
      <c r="EF37" s="53"/>
      <c r="EG37" s="53"/>
      <c r="EH37" s="53"/>
      <c r="EI37" s="53"/>
      <c r="EJ37" s="53"/>
      <c r="EK37" s="53"/>
      <c r="EL37" s="53"/>
      <c r="EM37" s="53"/>
      <c r="EN37" s="53"/>
      <c r="EO37" s="53"/>
      <c r="EP37" s="53"/>
      <c r="EQ37" s="53"/>
      <c r="ER37" s="53"/>
      <c r="ES37" s="53"/>
      <c r="ET37" s="53"/>
      <c r="EU37" s="53"/>
      <c r="EV37" s="53"/>
      <c r="EW37" s="53"/>
      <c r="EX37" s="53"/>
      <c r="EY37" s="53"/>
      <c r="EZ37" s="53"/>
      <c r="FA37" s="53"/>
      <c r="FB37" s="53"/>
      <c r="FC37" s="53"/>
      <c r="FD37" s="53"/>
      <c r="FE37" s="53"/>
      <c r="FF37" s="53"/>
      <c r="FG37" s="53"/>
      <c r="FH37" s="53"/>
      <c r="FI37" s="53"/>
      <c r="FJ37" s="53"/>
      <c r="FK37" s="53"/>
      <c r="FL37" s="53"/>
      <c r="FM37" s="53"/>
      <c r="FN37" s="53"/>
      <c r="FO37" s="53"/>
      <c r="FP37" s="53"/>
      <c r="FQ37" s="53"/>
      <c r="FR37" s="53"/>
      <c r="FS37" s="53"/>
      <c r="FT37" s="53"/>
      <c r="FU37" s="53"/>
      <c r="FV37" s="53"/>
      <c r="FW37" s="53"/>
      <c r="FX37" s="53"/>
      <c r="FY37" s="53"/>
      <c r="FZ37" s="53"/>
      <c r="GA37" s="53"/>
      <c r="GB37" s="53"/>
      <c r="GC37" s="53"/>
      <c r="GD37" s="53"/>
      <c r="GE37" s="53"/>
      <c r="GF37" s="53"/>
      <c r="GG37" s="53"/>
      <c r="GH37" s="53"/>
      <c r="GI37" s="53"/>
      <c r="GJ37" s="53"/>
      <c r="GK37" s="53"/>
      <c r="GL37" s="53"/>
      <c r="GM37" s="53"/>
      <c r="GN37" s="53"/>
      <c r="GO37" s="53"/>
      <c r="GP37" s="53"/>
      <c r="GQ37" s="53"/>
      <c r="GR37" s="53"/>
      <c r="GS37" s="53"/>
      <c r="GT37" s="53"/>
      <c r="GU37" s="53"/>
      <c r="GV37" s="53"/>
      <c r="GW37" s="53"/>
      <c r="GX37" s="53"/>
      <c r="GY37" s="53"/>
      <c r="GZ37" s="53"/>
      <c r="HA37" s="53"/>
      <c r="HB37" s="53"/>
      <c r="HC37" s="53"/>
      <c r="HD37" s="53"/>
      <c r="HE37" s="53"/>
      <c r="HF37" s="53"/>
      <c r="HG37" s="53"/>
      <c r="HH37" s="53"/>
      <c r="HI37" s="53"/>
      <c r="HJ37" s="53"/>
      <c r="HK37" s="53"/>
      <c r="HL37" s="53"/>
      <c r="HM37" s="53"/>
      <c r="HN37" s="53"/>
      <c r="HO37" s="53"/>
      <c r="HP37" s="53"/>
      <c r="HQ37" s="53"/>
      <c r="HR37" s="53"/>
      <c r="HS37" s="53"/>
      <c r="HT37" s="53"/>
      <c r="HU37" s="53"/>
      <c r="HV37" s="53"/>
      <c r="HW37" s="53"/>
      <c r="HX37" s="53"/>
      <c r="HY37" s="53"/>
      <c r="HZ37" s="53"/>
      <c r="IA37" s="53"/>
      <c r="IB37" s="53"/>
      <c r="IC37" s="53"/>
      <c r="ID37" s="53"/>
      <c r="IE37" s="53"/>
      <c r="IF37" s="53"/>
      <c r="IG37" s="53"/>
      <c r="IH37" s="53"/>
      <c r="II37" s="53"/>
      <c r="IJ37" s="53"/>
      <c r="IK37" s="53"/>
      <c r="IL37" s="53"/>
      <c r="IM37" s="53"/>
      <c r="IN37" s="53"/>
      <c r="IO37" s="53"/>
      <c r="IP37" s="53"/>
      <c r="IQ37" s="53"/>
      <c r="IR37" s="53"/>
      <c r="IS37" s="53"/>
      <c r="IT37" s="53"/>
      <c r="IU37" s="53"/>
      <c r="IV37" s="53"/>
    </row>
    <row r="38" spans="1:256" s="1" customFormat="1" ht="15.75" hidden="1" customHeight="1" x14ac:dyDescent="0.25">
      <c r="A38" s="124">
        <f>Données!$H35</f>
        <v>0</v>
      </c>
      <c r="B38" s="349" t="str">
        <f>hjanvier</f>
        <v/>
      </c>
      <c r="C38" s="350" t="str">
        <f>hjanvier</f>
        <v/>
      </c>
      <c r="D38" s="350" t="str">
        <f>hjanvier</f>
        <v/>
      </c>
      <c r="E38" s="350" t="str">
        <f>hjanvier</f>
        <v/>
      </c>
      <c r="F38" s="350" t="str">
        <f>hjanvier</f>
        <v/>
      </c>
      <c r="G38" s="349" t="str">
        <f>hjanvier</f>
        <v/>
      </c>
      <c r="H38" s="349" t="str">
        <f>hjanvier</f>
        <v/>
      </c>
      <c r="I38" s="350" t="str">
        <f>hjanvier</f>
        <v/>
      </c>
      <c r="J38" s="350" t="str">
        <f>hjanvier</f>
        <v/>
      </c>
      <c r="K38" s="350" t="str">
        <f>hjanvier</f>
        <v/>
      </c>
      <c r="L38" s="350" t="str">
        <f>hjanvier</f>
        <v/>
      </c>
      <c r="M38" s="350" t="str">
        <f>hjanvier</f>
        <v/>
      </c>
      <c r="N38" s="349" t="str">
        <f>hjanvier</f>
        <v/>
      </c>
      <c r="O38" s="349" t="str">
        <f>hjanvier</f>
        <v/>
      </c>
      <c r="P38" s="350" t="str">
        <f>hjanvier</f>
        <v/>
      </c>
      <c r="Q38" s="350" t="str">
        <f>hjanvier</f>
        <v/>
      </c>
      <c r="R38" s="350" t="str">
        <f>hjanvier</f>
        <v/>
      </c>
      <c r="S38" s="350" t="str">
        <f>hjanvier</f>
        <v/>
      </c>
      <c r="T38" s="350" t="str">
        <f>hjanvier</f>
        <v/>
      </c>
      <c r="U38" s="349" t="str">
        <f>hjanvier</f>
        <v/>
      </c>
      <c r="V38" s="349" t="str">
        <f>hjanvier</f>
        <v/>
      </c>
      <c r="W38" s="350" t="str">
        <f>hjanvier</f>
        <v/>
      </c>
      <c r="X38" s="350" t="str">
        <f>hjanvier</f>
        <v/>
      </c>
      <c r="Y38" s="350" t="str">
        <f>hjanvier</f>
        <v/>
      </c>
      <c r="Z38" s="350" t="str">
        <f>hjanvier</f>
        <v/>
      </c>
      <c r="AA38" s="350" t="str">
        <f>hjanvier</f>
        <v/>
      </c>
      <c r="AB38" s="349" t="str">
        <f>hjanvier</f>
        <v/>
      </c>
      <c r="AC38" s="349" t="str">
        <f>hjanvier</f>
        <v/>
      </c>
      <c r="AD38" s="350" t="str">
        <f>hjanvier</f>
        <v/>
      </c>
      <c r="AE38" s="350" t="str">
        <f>hjanvier</f>
        <v/>
      </c>
      <c r="AF38" s="355" t="str">
        <f>hjanvier</f>
        <v/>
      </c>
      <c r="AG38"/>
      <c r="AH38"/>
      <c r="AI38"/>
      <c r="AJ38"/>
      <c r="AK38"/>
      <c r="AL38"/>
      <c r="AM38"/>
      <c r="AN38"/>
      <c r="AO38"/>
      <c r="AP38"/>
      <c r="AQ38"/>
      <c r="AR38"/>
      <c r="AS38"/>
      <c r="AT38"/>
      <c r="AU38"/>
      <c r="AV38"/>
      <c r="AW38"/>
      <c r="AX38"/>
      <c r="AY38"/>
      <c r="AZ38"/>
      <c r="BA38"/>
      <c r="BB38"/>
      <c r="BC38"/>
      <c r="BD38"/>
      <c r="BE38"/>
      <c r="BF38"/>
      <c r="BG38"/>
      <c r="BH38"/>
      <c r="BI38"/>
      <c r="BJ38"/>
      <c r="BK38"/>
      <c r="BL38"/>
      <c r="BM38"/>
      <c r="BN38" s="53"/>
      <c r="BO38" s="53"/>
      <c r="BP38" s="53"/>
      <c r="BQ38" s="53"/>
      <c r="BR38" s="53"/>
      <c r="BS38" s="53"/>
      <c r="BT38" s="53"/>
      <c r="BU38" s="53"/>
      <c r="BV38" s="53"/>
      <c r="BW38" s="53"/>
      <c r="BX38" s="53"/>
      <c r="BY38" s="53"/>
      <c r="BZ38" s="53"/>
      <c r="CA38" s="53"/>
      <c r="CB38" s="53"/>
      <c r="CC38" s="53"/>
      <c r="CD38" s="53"/>
      <c r="CE38" s="53"/>
      <c r="CF38" s="53"/>
      <c r="CG38" s="53"/>
      <c r="CH38" s="53"/>
      <c r="CI38" s="53"/>
      <c r="CJ38" s="53"/>
      <c r="CK38" s="53"/>
      <c r="CL38" s="53"/>
      <c r="CM38" s="53"/>
      <c r="CN38" s="53"/>
      <c r="CO38" s="53"/>
      <c r="CP38" s="53"/>
      <c r="CQ38" s="53"/>
      <c r="CR38" s="53"/>
      <c r="CS38" s="53"/>
      <c r="CT38" s="53"/>
      <c r="CU38" s="53"/>
      <c r="CV38" s="53"/>
      <c r="CW38" s="53"/>
      <c r="CX38" s="53"/>
      <c r="CY38" s="53"/>
      <c r="CZ38" s="53"/>
      <c r="DA38" s="53"/>
      <c r="DB38" s="53"/>
      <c r="DC38" s="53"/>
      <c r="DD38" s="53"/>
      <c r="DE38" s="53"/>
      <c r="DF38" s="53"/>
      <c r="DG38" s="53"/>
      <c r="DH38" s="53"/>
      <c r="DI38" s="53"/>
      <c r="DJ38" s="53"/>
      <c r="DK38" s="53"/>
      <c r="DL38" s="53"/>
      <c r="DM38" s="53"/>
      <c r="DN38" s="53"/>
      <c r="DO38" s="53"/>
      <c r="DP38" s="53"/>
      <c r="DQ38" s="53"/>
      <c r="DR38" s="53"/>
      <c r="DS38" s="53"/>
      <c r="DT38" s="53"/>
      <c r="DU38" s="53"/>
      <c r="DV38" s="53"/>
      <c r="DW38" s="53"/>
      <c r="DX38" s="53"/>
      <c r="DY38" s="53"/>
      <c r="DZ38" s="53"/>
      <c r="EA38" s="53"/>
      <c r="EB38" s="53"/>
      <c r="EC38" s="53"/>
      <c r="ED38" s="53"/>
      <c r="EE38" s="53"/>
      <c r="EF38" s="53"/>
      <c r="EG38" s="53"/>
      <c r="EH38" s="53"/>
      <c r="EI38" s="53"/>
      <c r="EJ38" s="53"/>
      <c r="EK38" s="53"/>
      <c r="EL38" s="53"/>
      <c r="EM38" s="53"/>
      <c r="EN38" s="53"/>
      <c r="EO38" s="53"/>
      <c r="EP38" s="53"/>
      <c r="EQ38" s="53"/>
      <c r="ER38" s="53"/>
      <c r="ES38" s="53"/>
      <c r="ET38" s="53"/>
      <c r="EU38" s="53"/>
      <c r="EV38" s="53"/>
      <c r="EW38" s="53"/>
      <c r="EX38" s="53"/>
      <c r="EY38" s="53"/>
      <c r="EZ38" s="53"/>
      <c r="FA38" s="53"/>
      <c r="FB38" s="53"/>
      <c r="FC38" s="53"/>
      <c r="FD38" s="53"/>
      <c r="FE38" s="53"/>
      <c r="FF38" s="53"/>
      <c r="FG38" s="53"/>
      <c r="FH38" s="53"/>
      <c r="FI38" s="53"/>
      <c r="FJ38" s="53"/>
      <c r="FK38" s="53"/>
      <c r="FL38" s="53"/>
      <c r="FM38" s="53"/>
      <c r="FN38" s="53"/>
      <c r="FO38" s="53"/>
      <c r="FP38" s="53"/>
      <c r="FQ38" s="53"/>
      <c r="FR38" s="53"/>
      <c r="FS38" s="53"/>
      <c r="FT38" s="53"/>
      <c r="FU38" s="53"/>
      <c r="FV38" s="53"/>
      <c r="FW38" s="53"/>
      <c r="FX38" s="53"/>
      <c r="FY38" s="53"/>
      <c r="FZ38" s="53"/>
      <c r="GA38" s="53"/>
      <c r="GB38" s="53"/>
      <c r="GC38" s="53"/>
      <c r="GD38" s="53"/>
      <c r="GE38" s="53"/>
      <c r="GF38" s="53"/>
      <c r="GG38" s="53"/>
      <c r="GH38" s="53"/>
      <c r="GI38" s="53"/>
      <c r="GJ38" s="53"/>
      <c r="GK38" s="53"/>
      <c r="GL38" s="53"/>
      <c r="GM38" s="53"/>
      <c r="GN38" s="53"/>
      <c r="GO38" s="53"/>
      <c r="GP38" s="53"/>
      <c r="GQ38" s="53"/>
      <c r="GR38" s="53"/>
      <c r="GS38" s="53"/>
      <c r="GT38" s="53"/>
      <c r="GU38" s="53"/>
      <c r="GV38" s="53"/>
      <c r="GW38" s="53"/>
      <c r="GX38" s="53"/>
      <c r="GY38" s="53"/>
      <c r="GZ38" s="53"/>
      <c r="HA38" s="53"/>
      <c r="HB38" s="53"/>
      <c r="HC38" s="53"/>
      <c r="HD38" s="53"/>
      <c r="HE38" s="53"/>
      <c r="HF38" s="53"/>
      <c r="HG38" s="53"/>
      <c r="HH38" s="53"/>
      <c r="HI38" s="53"/>
      <c r="HJ38" s="53"/>
      <c r="HK38" s="53"/>
      <c r="HL38" s="53"/>
      <c r="HM38" s="53"/>
      <c r="HN38" s="53"/>
      <c r="HO38" s="53"/>
      <c r="HP38" s="53"/>
      <c r="HQ38" s="53"/>
      <c r="HR38" s="53"/>
      <c r="HS38" s="53"/>
      <c r="HT38" s="53"/>
      <c r="HU38" s="53"/>
      <c r="HV38" s="53"/>
      <c r="HW38" s="53"/>
      <c r="HX38" s="53"/>
      <c r="HY38" s="53"/>
      <c r="HZ38" s="53"/>
      <c r="IA38" s="53"/>
      <c r="IB38" s="53"/>
      <c r="IC38" s="53"/>
      <c r="ID38" s="53"/>
      <c r="IE38" s="53"/>
      <c r="IF38" s="53"/>
      <c r="IG38" s="53"/>
      <c r="IH38" s="53"/>
      <c r="II38" s="53"/>
      <c r="IJ38" s="53"/>
      <c r="IK38" s="53"/>
      <c r="IL38" s="53"/>
      <c r="IM38" s="53"/>
      <c r="IN38" s="53"/>
      <c r="IO38" s="53"/>
      <c r="IP38" s="53"/>
      <c r="IQ38" s="53"/>
      <c r="IR38" s="53"/>
      <c r="IS38" s="53"/>
      <c r="IT38" s="53"/>
      <c r="IU38" s="53"/>
      <c r="IV38" s="53"/>
    </row>
    <row r="39" spans="1:256" s="1" customFormat="1" ht="15.75" hidden="1" customHeight="1" x14ac:dyDescent="0.25">
      <c r="A39" s="124">
        <f>Données!$H36</f>
        <v>0</v>
      </c>
      <c r="B39" s="349" t="str">
        <f>hjanvier</f>
        <v/>
      </c>
      <c r="C39" s="350" t="str">
        <f>hjanvier</f>
        <v/>
      </c>
      <c r="D39" s="350" t="str">
        <f>hjanvier</f>
        <v/>
      </c>
      <c r="E39" s="350" t="str">
        <f>hjanvier</f>
        <v/>
      </c>
      <c r="F39" s="350" t="str">
        <f>hjanvier</f>
        <v/>
      </c>
      <c r="G39" s="349" t="str">
        <f>hjanvier</f>
        <v/>
      </c>
      <c r="H39" s="349" t="str">
        <f>hjanvier</f>
        <v/>
      </c>
      <c r="I39" s="350" t="str">
        <f>hjanvier</f>
        <v/>
      </c>
      <c r="J39" s="350" t="str">
        <f>hjanvier</f>
        <v/>
      </c>
      <c r="K39" s="350" t="str">
        <f>hjanvier</f>
        <v/>
      </c>
      <c r="L39" s="350" t="str">
        <f>hjanvier</f>
        <v/>
      </c>
      <c r="M39" s="350" t="str">
        <f>hjanvier</f>
        <v/>
      </c>
      <c r="N39" s="349" t="str">
        <f>hjanvier</f>
        <v/>
      </c>
      <c r="O39" s="349" t="str">
        <f>hjanvier</f>
        <v/>
      </c>
      <c r="P39" s="350" t="str">
        <f>hjanvier</f>
        <v/>
      </c>
      <c r="Q39" s="350" t="str">
        <f>hjanvier</f>
        <v/>
      </c>
      <c r="R39" s="350" t="str">
        <f>hjanvier</f>
        <v/>
      </c>
      <c r="S39" s="350" t="str">
        <f>hjanvier</f>
        <v/>
      </c>
      <c r="T39" s="350" t="str">
        <f>hjanvier</f>
        <v/>
      </c>
      <c r="U39" s="349" t="str">
        <f>hjanvier</f>
        <v/>
      </c>
      <c r="V39" s="349" t="str">
        <f>hjanvier</f>
        <v/>
      </c>
      <c r="W39" s="350" t="str">
        <f>hjanvier</f>
        <v/>
      </c>
      <c r="X39" s="350" t="str">
        <f>hjanvier</f>
        <v/>
      </c>
      <c r="Y39" s="350" t="str">
        <f>hjanvier</f>
        <v/>
      </c>
      <c r="Z39" s="350" t="str">
        <f>hjanvier</f>
        <v/>
      </c>
      <c r="AA39" s="350" t="str">
        <f>hjanvier</f>
        <v/>
      </c>
      <c r="AB39" s="349" t="str">
        <f>hjanvier</f>
        <v/>
      </c>
      <c r="AC39" s="349" t="str">
        <f>hjanvier</f>
        <v/>
      </c>
      <c r="AD39" s="350" t="str">
        <f>hjanvier</f>
        <v/>
      </c>
      <c r="AE39" s="350" t="str">
        <f>hjanvier</f>
        <v/>
      </c>
      <c r="AF39" s="355" t="str">
        <f>hjanvier</f>
        <v/>
      </c>
      <c r="AG39"/>
      <c r="AH39"/>
      <c r="AI39"/>
      <c r="AJ39"/>
      <c r="AK39"/>
      <c r="AL39"/>
      <c r="AM39"/>
      <c r="AN39"/>
      <c r="AO39"/>
      <c r="AP39"/>
      <c r="AQ39"/>
      <c r="AR39"/>
      <c r="AS39"/>
      <c r="AT39"/>
      <c r="AU39"/>
      <c r="AV39"/>
      <c r="AW39"/>
      <c r="AX39"/>
      <c r="AY39"/>
      <c r="AZ39"/>
      <c r="BA39"/>
      <c r="BB39"/>
      <c r="BC39"/>
      <c r="BD39"/>
      <c r="BE39"/>
      <c r="BF39"/>
      <c r="BG39"/>
      <c r="BH39"/>
      <c r="BI39"/>
      <c r="BJ39"/>
      <c r="BK39"/>
      <c r="BL39"/>
      <c r="BM39"/>
      <c r="BN39" s="53"/>
      <c r="BO39" s="53"/>
      <c r="BP39" s="53"/>
      <c r="BQ39" s="53"/>
      <c r="BR39" s="53"/>
      <c r="BS39" s="53"/>
      <c r="BT39" s="53"/>
      <c r="BU39" s="53"/>
      <c r="BV39" s="53"/>
      <c r="BW39" s="53"/>
      <c r="BX39" s="53"/>
      <c r="BY39" s="53"/>
      <c r="BZ39" s="53"/>
      <c r="CA39" s="53"/>
      <c r="CB39" s="53"/>
      <c r="CC39" s="53"/>
      <c r="CD39" s="53"/>
      <c r="CE39" s="53"/>
      <c r="CF39" s="53"/>
      <c r="CG39" s="53"/>
      <c r="CH39" s="53"/>
      <c r="CI39" s="53"/>
      <c r="CJ39" s="53"/>
      <c r="CK39" s="53"/>
      <c r="CL39" s="53"/>
      <c r="CM39" s="53"/>
      <c r="CN39" s="53"/>
      <c r="CO39" s="53"/>
      <c r="CP39" s="53"/>
      <c r="CQ39" s="53"/>
      <c r="CR39" s="53"/>
      <c r="CS39" s="53"/>
      <c r="CT39" s="53"/>
      <c r="CU39" s="53"/>
      <c r="CV39" s="53"/>
      <c r="CW39" s="53"/>
      <c r="CX39" s="53"/>
      <c r="CY39" s="53"/>
      <c r="CZ39" s="53"/>
      <c r="DA39" s="53"/>
      <c r="DB39" s="53"/>
      <c r="DC39" s="53"/>
      <c r="DD39" s="53"/>
      <c r="DE39" s="53"/>
      <c r="DF39" s="53"/>
      <c r="DG39" s="53"/>
      <c r="DH39" s="53"/>
      <c r="DI39" s="53"/>
      <c r="DJ39" s="53"/>
      <c r="DK39" s="53"/>
      <c r="DL39" s="53"/>
      <c r="DM39" s="53"/>
      <c r="DN39" s="53"/>
      <c r="DO39" s="53"/>
      <c r="DP39" s="53"/>
      <c r="DQ39" s="53"/>
      <c r="DR39" s="53"/>
      <c r="DS39" s="53"/>
      <c r="DT39" s="53"/>
      <c r="DU39" s="53"/>
      <c r="DV39" s="53"/>
      <c r="DW39" s="53"/>
      <c r="DX39" s="53"/>
      <c r="DY39" s="53"/>
      <c r="DZ39" s="53"/>
      <c r="EA39" s="53"/>
      <c r="EB39" s="53"/>
      <c r="EC39" s="53"/>
      <c r="ED39" s="53"/>
      <c r="EE39" s="53"/>
      <c r="EF39" s="53"/>
      <c r="EG39" s="53"/>
      <c r="EH39" s="53"/>
      <c r="EI39" s="53"/>
      <c r="EJ39" s="53"/>
      <c r="EK39" s="53"/>
      <c r="EL39" s="53"/>
      <c r="EM39" s="53"/>
      <c r="EN39" s="53"/>
      <c r="EO39" s="53"/>
      <c r="EP39" s="53"/>
      <c r="EQ39" s="53"/>
      <c r="ER39" s="53"/>
      <c r="ES39" s="53"/>
      <c r="ET39" s="53"/>
      <c r="EU39" s="53"/>
      <c r="EV39" s="53"/>
      <c r="EW39" s="53"/>
      <c r="EX39" s="53"/>
      <c r="EY39" s="53"/>
      <c r="EZ39" s="53"/>
      <c r="FA39" s="53"/>
      <c r="FB39" s="53"/>
      <c r="FC39" s="53"/>
      <c r="FD39" s="53"/>
      <c r="FE39" s="53"/>
      <c r="FF39" s="53"/>
      <c r="FG39" s="53"/>
      <c r="FH39" s="53"/>
      <c r="FI39" s="53"/>
      <c r="FJ39" s="53"/>
      <c r="FK39" s="53"/>
      <c r="FL39" s="53"/>
      <c r="FM39" s="53"/>
      <c r="FN39" s="53"/>
      <c r="FO39" s="53"/>
      <c r="FP39" s="53"/>
      <c r="FQ39" s="53"/>
      <c r="FR39" s="53"/>
      <c r="FS39" s="53"/>
      <c r="FT39" s="53"/>
      <c r="FU39" s="53"/>
      <c r="FV39" s="53"/>
      <c r="FW39" s="53"/>
      <c r="FX39" s="53"/>
      <c r="FY39" s="53"/>
      <c r="FZ39" s="53"/>
      <c r="GA39" s="53"/>
      <c r="GB39" s="53"/>
      <c r="GC39" s="53"/>
      <c r="GD39" s="53"/>
      <c r="GE39" s="53"/>
      <c r="GF39" s="53"/>
      <c r="GG39" s="53"/>
      <c r="GH39" s="53"/>
      <c r="GI39" s="53"/>
      <c r="GJ39" s="53"/>
      <c r="GK39" s="53"/>
      <c r="GL39" s="53"/>
      <c r="GM39" s="53"/>
      <c r="GN39" s="53"/>
      <c r="GO39" s="53"/>
      <c r="GP39" s="53"/>
      <c r="GQ39" s="53"/>
      <c r="GR39" s="53"/>
      <c r="GS39" s="53"/>
      <c r="GT39" s="53"/>
      <c r="GU39" s="53"/>
      <c r="GV39" s="53"/>
      <c r="GW39" s="53"/>
      <c r="GX39" s="53"/>
      <c r="GY39" s="53"/>
      <c r="GZ39" s="53"/>
      <c r="HA39" s="53"/>
      <c r="HB39" s="53"/>
      <c r="HC39" s="53"/>
      <c r="HD39" s="53"/>
      <c r="HE39" s="53"/>
      <c r="HF39" s="53"/>
      <c r="HG39" s="53"/>
      <c r="HH39" s="53"/>
      <c r="HI39" s="53"/>
      <c r="HJ39" s="53"/>
      <c r="HK39" s="53"/>
      <c r="HL39" s="53"/>
      <c r="HM39" s="53"/>
      <c r="HN39" s="53"/>
      <c r="HO39" s="53"/>
      <c r="HP39" s="53"/>
      <c r="HQ39" s="53"/>
      <c r="HR39" s="53"/>
      <c r="HS39" s="53"/>
      <c r="HT39" s="53"/>
      <c r="HU39" s="53"/>
      <c r="HV39" s="53"/>
      <c r="HW39" s="53"/>
      <c r="HX39" s="53"/>
      <c r="HY39" s="53"/>
      <c r="HZ39" s="53"/>
      <c r="IA39" s="53"/>
      <c r="IB39" s="53"/>
      <c r="IC39" s="53"/>
      <c r="ID39" s="53"/>
      <c r="IE39" s="53"/>
      <c r="IF39" s="53"/>
      <c r="IG39" s="53"/>
      <c r="IH39" s="53"/>
      <c r="II39" s="53"/>
      <c r="IJ39" s="53"/>
      <c r="IK39" s="53"/>
      <c r="IL39" s="53"/>
      <c r="IM39" s="53"/>
      <c r="IN39" s="53"/>
      <c r="IO39" s="53"/>
      <c r="IP39" s="53"/>
      <c r="IQ39" s="53"/>
      <c r="IR39" s="53"/>
      <c r="IS39" s="53"/>
      <c r="IT39" s="53"/>
      <c r="IU39" s="53"/>
      <c r="IV39" s="53"/>
    </row>
    <row r="40" spans="1:256" s="1" customFormat="1" ht="15.75" hidden="1" customHeight="1" x14ac:dyDescent="0.25">
      <c r="A40" s="124">
        <f>Données!$H37</f>
        <v>0</v>
      </c>
      <c r="B40" s="349" t="str">
        <f>hjanvier</f>
        <v/>
      </c>
      <c r="C40" s="350" t="str">
        <f>hjanvier</f>
        <v/>
      </c>
      <c r="D40" s="350" t="str">
        <f>hjanvier</f>
        <v/>
      </c>
      <c r="E40" s="350" t="str">
        <f>hjanvier</f>
        <v/>
      </c>
      <c r="F40" s="350" t="str">
        <f>hjanvier</f>
        <v/>
      </c>
      <c r="G40" s="349" t="str">
        <f>hjanvier</f>
        <v/>
      </c>
      <c r="H40" s="349" t="str">
        <f>hjanvier</f>
        <v/>
      </c>
      <c r="I40" s="350" t="str">
        <f>hjanvier</f>
        <v/>
      </c>
      <c r="J40" s="350" t="str">
        <f>hjanvier</f>
        <v/>
      </c>
      <c r="K40" s="350" t="str">
        <f>hjanvier</f>
        <v/>
      </c>
      <c r="L40" s="350" t="str">
        <f>hjanvier</f>
        <v/>
      </c>
      <c r="M40" s="350" t="str">
        <f>hjanvier</f>
        <v/>
      </c>
      <c r="N40" s="349" t="str">
        <f>hjanvier</f>
        <v/>
      </c>
      <c r="O40" s="349" t="str">
        <f>hjanvier</f>
        <v/>
      </c>
      <c r="P40" s="350" t="str">
        <f>hjanvier</f>
        <v/>
      </c>
      <c r="Q40" s="350" t="str">
        <f>hjanvier</f>
        <v/>
      </c>
      <c r="R40" s="350" t="str">
        <f>hjanvier</f>
        <v/>
      </c>
      <c r="S40" s="350" t="str">
        <f>hjanvier</f>
        <v/>
      </c>
      <c r="T40" s="350" t="str">
        <f>hjanvier</f>
        <v/>
      </c>
      <c r="U40" s="349" t="str">
        <f>hjanvier</f>
        <v/>
      </c>
      <c r="V40" s="349" t="str">
        <f>hjanvier</f>
        <v/>
      </c>
      <c r="W40" s="350" t="str">
        <f>hjanvier</f>
        <v/>
      </c>
      <c r="X40" s="350" t="str">
        <f>hjanvier</f>
        <v/>
      </c>
      <c r="Y40" s="350" t="str">
        <f>hjanvier</f>
        <v/>
      </c>
      <c r="Z40" s="350" t="str">
        <f>hjanvier</f>
        <v/>
      </c>
      <c r="AA40" s="350" t="str">
        <f>hjanvier</f>
        <v/>
      </c>
      <c r="AB40" s="349" t="str">
        <f>hjanvier</f>
        <v/>
      </c>
      <c r="AC40" s="349" t="str">
        <f>hjanvier</f>
        <v/>
      </c>
      <c r="AD40" s="350" t="str">
        <f>hjanvier</f>
        <v/>
      </c>
      <c r="AE40" s="350" t="str">
        <f>hjanvier</f>
        <v/>
      </c>
      <c r="AF40" s="355" t="str">
        <f>hjanvier</f>
        <v/>
      </c>
      <c r="AG40"/>
      <c r="AH40"/>
      <c r="AI40"/>
      <c r="AJ40"/>
      <c r="AK40"/>
      <c r="AL40"/>
      <c r="AM40"/>
      <c r="AN40"/>
      <c r="AO40"/>
      <c r="AP40"/>
      <c r="AQ40"/>
      <c r="AR40"/>
      <c r="AS40"/>
      <c r="AT40"/>
      <c r="AU40"/>
      <c r="AV40"/>
      <c r="AW40"/>
      <c r="AX40"/>
      <c r="AY40"/>
      <c r="AZ40"/>
      <c r="BA40"/>
      <c r="BB40"/>
      <c r="BC40"/>
      <c r="BD40"/>
      <c r="BE40"/>
      <c r="BF40"/>
      <c r="BG40"/>
      <c r="BH40"/>
      <c r="BI40"/>
      <c r="BJ40"/>
      <c r="BK40"/>
      <c r="BL40"/>
      <c r="BM40"/>
      <c r="BN40" s="53"/>
      <c r="BO40" s="53"/>
      <c r="BP40" s="53"/>
      <c r="BQ40" s="53"/>
      <c r="BR40" s="53"/>
      <c r="BS40" s="53"/>
      <c r="BT40" s="53"/>
      <c r="BU40" s="53"/>
      <c r="BV40" s="53"/>
      <c r="BW40" s="53"/>
      <c r="BX40" s="53"/>
      <c r="BY40" s="53"/>
      <c r="BZ40" s="53"/>
      <c r="CA40" s="53"/>
      <c r="CB40" s="53"/>
      <c r="CC40" s="53"/>
      <c r="CD40" s="53"/>
      <c r="CE40" s="53"/>
      <c r="CF40" s="53"/>
      <c r="CG40" s="53"/>
      <c r="CH40" s="53"/>
      <c r="CI40" s="53"/>
      <c r="CJ40" s="53"/>
      <c r="CK40" s="53"/>
      <c r="CL40" s="53"/>
      <c r="CM40" s="53"/>
      <c r="CN40" s="53"/>
      <c r="CO40" s="53"/>
      <c r="CP40" s="53"/>
      <c r="CQ40" s="53"/>
      <c r="CR40" s="53"/>
      <c r="CS40" s="53"/>
      <c r="CT40" s="53"/>
      <c r="CU40" s="53"/>
      <c r="CV40" s="53"/>
      <c r="CW40" s="53"/>
      <c r="CX40" s="53"/>
      <c r="CY40" s="53"/>
      <c r="CZ40" s="53"/>
      <c r="DA40" s="53"/>
      <c r="DB40" s="53"/>
      <c r="DC40" s="53"/>
      <c r="DD40" s="53"/>
      <c r="DE40" s="53"/>
      <c r="DF40" s="53"/>
      <c r="DG40" s="53"/>
      <c r="DH40" s="53"/>
      <c r="DI40" s="53"/>
      <c r="DJ40" s="53"/>
      <c r="DK40" s="53"/>
      <c r="DL40" s="53"/>
      <c r="DM40" s="53"/>
      <c r="DN40" s="53"/>
      <c r="DO40" s="53"/>
      <c r="DP40" s="53"/>
      <c r="DQ40" s="53"/>
      <c r="DR40" s="53"/>
      <c r="DS40" s="53"/>
      <c r="DT40" s="53"/>
      <c r="DU40" s="53"/>
      <c r="DV40" s="53"/>
      <c r="DW40" s="53"/>
      <c r="DX40" s="53"/>
      <c r="DY40" s="53"/>
      <c r="DZ40" s="53"/>
      <c r="EA40" s="53"/>
      <c r="EB40" s="53"/>
      <c r="EC40" s="53"/>
      <c r="ED40" s="53"/>
      <c r="EE40" s="53"/>
      <c r="EF40" s="53"/>
      <c r="EG40" s="53"/>
      <c r="EH40" s="53"/>
      <c r="EI40" s="53"/>
      <c r="EJ40" s="53"/>
      <c r="EK40" s="53"/>
      <c r="EL40" s="53"/>
      <c r="EM40" s="53"/>
      <c r="EN40" s="53"/>
      <c r="EO40" s="53"/>
      <c r="EP40" s="53"/>
      <c r="EQ40" s="53"/>
      <c r="ER40" s="53"/>
      <c r="ES40" s="53"/>
      <c r="ET40" s="53"/>
      <c r="EU40" s="53"/>
      <c r="EV40" s="53"/>
      <c r="EW40" s="53"/>
      <c r="EX40" s="53"/>
      <c r="EY40" s="53"/>
      <c r="EZ40" s="53"/>
      <c r="FA40" s="53"/>
      <c r="FB40" s="53"/>
      <c r="FC40" s="53"/>
      <c r="FD40" s="53"/>
      <c r="FE40" s="53"/>
      <c r="FF40" s="53"/>
      <c r="FG40" s="53"/>
      <c r="FH40" s="53"/>
      <c r="FI40" s="53"/>
      <c r="FJ40" s="53"/>
      <c r="FK40" s="53"/>
      <c r="FL40" s="53"/>
      <c r="FM40" s="53"/>
      <c r="FN40" s="53"/>
      <c r="FO40" s="53"/>
      <c r="FP40" s="53"/>
      <c r="FQ40" s="53"/>
      <c r="FR40" s="53"/>
      <c r="FS40" s="53"/>
      <c r="FT40" s="53"/>
      <c r="FU40" s="53"/>
      <c r="FV40" s="53"/>
      <c r="FW40" s="53"/>
      <c r="FX40" s="53"/>
      <c r="FY40" s="53"/>
      <c r="FZ40" s="53"/>
      <c r="GA40" s="53"/>
      <c r="GB40" s="53"/>
      <c r="GC40" s="53"/>
      <c r="GD40" s="53"/>
      <c r="GE40" s="53"/>
      <c r="GF40" s="53"/>
      <c r="GG40" s="53"/>
      <c r="GH40" s="53"/>
      <c r="GI40" s="53"/>
      <c r="GJ40" s="53"/>
      <c r="GK40" s="53"/>
      <c r="GL40" s="53"/>
      <c r="GM40" s="53"/>
      <c r="GN40" s="53"/>
      <c r="GO40" s="53"/>
      <c r="GP40" s="53"/>
      <c r="GQ40" s="53"/>
      <c r="GR40" s="53"/>
      <c r="GS40" s="53"/>
      <c r="GT40" s="53"/>
      <c r="GU40" s="53"/>
      <c r="GV40" s="53"/>
      <c r="GW40" s="53"/>
      <c r="GX40" s="53"/>
      <c r="GY40" s="53"/>
      <c r="GZ40" s="53"/>
      <c r="HA40" s="53"/>
      <c r="HB40" s="53"/>
      <c r="HC40" s="53"/>
      <c r="HD40" s="53"/>
      <c r="HE40" s="53"/>
      <c r="HF40" s="53"/>
      <c r="HG40" s="53"/>
      <c r="HH40" s="53"/>
      <c r="HI40" s="53"/>
      <c r="HJ40" s="53"/>
      <c r="HK40" s="53"/>
      <c r="HL40" s="53"/>
      <c r="HM40" s="53"/>
      <c r="HN40" s="53"/>
      <c r="HO40" s="53"/>
      <c r="HP40" s="53"/>
      <c r="HQ40" s="53"/>
      <c r="HR40" s="53"/>
      <c r="HS40" s="53"/>
      <c r="HT40" s="53"/>
      <c r="HU40" s="53"/>
      <c r="HV40" s="53"/>
      <c r="HW40" s="53"/>
      <c r="HX40" s="53"/>
      <c r="HY40" s="53"/>
      <c r="HZ40" s="53"/>
      <c r="IA40" s="53"/>
      <c r="IB40" s="53"/>
      <c r="IC40" s="53"/>
      <c r="ID40" s="53"/>
      <c r="IE40" s="53"/>
      <c r="IF40" s="53"/>
      <c r="IG40" s="53"/>
      <c r="IH40" s="53"/>
      <c r="II40" s="53"/>
      <c r="IJ40" s="53"/>
      <c r="IK40" s="53"/>
      <c r="IL40" s="53"/>
      <c r="IM40" s="53"/>
      <c r="IN40" s="53"/>
      <c r="IO40" s="53"/>
      <c r="IP40" s="53"/>
      <c r="IQ40" s="53"/>
      <c r="IR40" s="53"/>
      <c r="IS40" s="53"/>
      <c r="IT40" s="53"/>
      <c r="IU40" s="53"/>
      <c r="IV40" s="53"/>
    </row>
    <row r="41" spans="1:256" s="1" customFormat="1" ht="15.75" hidden="1" customHeight="1" x14ac:dyDescent="0.25">
      <c r="A41" s="124">
        <f>Données!$H38</f>
        <v>0</v>
      </c>
      <c r="B41" s="349" t="str">
        <f>hjanvier</f>
        <v/>
      </c>
      <c r="C41" s="350" t="str">
        <f>hjanvier</f>
        <v/>
      </c>
      <c r="D41" s="350" t="str">
        <f>hjanvier</f>
        <v/>
      </c>
      <c r="E41" s="350" t="str">
        <f>hjanvier</f>
        <v/>
      </c>
      <c r="F41" s="350" t="str">
        <f>hjanvier</f>
        <v/>
      </c>
      <c r="G41" s="349" t="str">
        <f>hjanvier</f>
        <v/>
      </c>
      <c r="H41" s="349" t="str">
        <f>hjanvier</f>
        <v/>
      </c>
      <c r="I41" s="350" t="str">
        <f>hjanvier</f>
        <v/>
      </c>
      <c r="J41" s="350" t="str">
        <f>hjanvier</f>
        <v/>
      </c>
      <c r="K41" s="350" t="str">
        <f>hjanvier</f>
        <v/>
      </c>
      <c r="L41" s="350" t="str">
        <f>hjanvier</f>
        <v/>
      </c>
      <c r="M41" s="350" t="str">
        <f>hjanvier</f>
        <v/>
      </c>
      <c r="N41" s="349" t="str">
        <f>hjanvier</f>
        <v/>
      </c>
      <c r="O41" s="349" t="str">
        <f>hjanvier</f>
        <v/>
      </c>
      <c r="P41" s="350" t="str">
        <f>hjanvier</f>
        <v/>
      </c>
      <c r="Q41" s="350" t="str">
        <f>hjanvier</f>
        <v/>
      </c>
      <c r="R41" s="350" t="str">
        <f>hjanvier</f>
        <v/>
      </c>
      <c r="S41" s="350" t="str">
        <f>hjanvier</f>
        <v/>
      </c>
      <c r="T41" s="350" t="str">
        <f>hjanvier</f>
        <v/>
      </c>
      <c r="U41" s="349" t="str">
        <f>hjanvier</f>
        <v/>
      </c>
      <c r="V41" s="349" t="str">
        <f>hjanvier</f>
        <v/>
      </c>
      <c r="W41" s="350" t="str">
        <f>hjanvier</f>
        <v/>
      </c>
      <c r="X41" s="350" t="str">
        <f>hjanvier</f>
        <v/>
      </c>
      <c r="Y41" s="350" t="str">
        <f>hjanvier</f>
        <v/>
      </c>
      <c r="Z41" s="350" t="str">
        <f>hjanvier</f>
        <v/>
      </c>
      <c r="AA41" s="350" t="str">
        <f>hjanvier</f>
        <v/>
      </c>
      <c r="AB41" s="349" t="str">
        <f>hjanvier</f>
        <v/>
      </c>
      <c r="AC41" s="349" t="str">
        <f>hjanvier</f>
        <v/>
      </c>
      <c r="AD41" s="350" t="str">
        <f>hjanvier</f>
        <v/>
      </c>
      <c r="AE41" s="350" t="str">
        <f>hjanvier</f>
        <v/>
      </c>
      <c r="AF41" s="355" t="str">
        <f>hjanvier</f>
        <v/>
      </c>
      <c r="AG41"/>
      <c r="AH41"/>
      <c r="AI41"/>
      <c r="AJ41"/>
      <c r="AK41"/>
      <c r="AL41"/>
      <c r="AM41"/>
      <c r="AN41"/>
      <c r="AO41"/>
      <c r="AP41"/>
      <c r="AQ41"/>
      <c r="AR41"/>
      <c r="AS41"/>
      <c r="AT41"/>
      <c r="AU41"/>
      <c r="AV41"/>
      <c r="AW41"/>
      <c r="AX41"/>
      <c r="AY41"/>
      <c r="AZ41"/>
      <c r="BA41"/>
      <c r="BB41"/>
      <c r="BC41"/>
      <c r="BD41"/>
      <c r="BE41"/>
      <c r="BF41"/>
      <c r="BG41"/>
      <c r="BH41"/>
      <c r="BI41"/>
      <c r="BJ41"/>
      <c r="BK41"/>
      <c r="BL41"/>
      <c r="BM41"/>
      <c r="BN41" s="53"/>
      <c r="BO41" s="53"/>
      <c r="BP41" s="53"/>
      <c r="BQ41" s="53"/>
      <c r="BR41" s="53"/>
      <c r="BS41" s="53"/>
      <c r="BT41" s="53"/>
      <c r="BU41" s="53"/>
      <c r="BV41" s="53"/>
      <c r="BW41" s="53"/>
      <c r="BX41" s="53"/>
      <c r="BY41" s="53"/>
      <c r="BZ41" s="53"/>
      <c r="CA41" s="53"/>
      <c r="CB41" s="53"/>
      <c r="CC41" s="53"/>
      <c r="CD41" s="53"/>
      <c r="CE41" s="53"/>
      <c r="CF41" s="53"/>
      <c r="CG41" s="53"/>
      <c r="CH41" s="53"/>
      <c r="CI41" s="53"/>
      <c r="CJ41" s="53"/>
      <c r="CK41" s="53"/>
      <c r="CL41" s="53"/>
      <c r="CM41" s="53"/>
      <c r="CN41" s="53"/>
      <c r="CO41" s="53"/>
      <c r="CP41" s="53"/>
      <c r="CQ41" s="53"/>
      <c r="CR41" s="53"/>
      <c r="CS41" s="53"/>
      <c r="CT41" s="53"/>
      <c r="CU41" s="53"/>
      <c r="CV41" s="53"/>
      <c r="CW41" s="53"/>
      <c r="CX41" s="53"/>
      <c r="CY41" s="53"/>
      <c r="CZ41" s="53"/>
      <c r="DA41" s="53"/>
      <c r="DB41" s="53"/>
      <c r="DC41" s="53"/>
      <c r="DD41" s="53"/>
      <c r="DE41" s="53"/>
      <c r="DF41" s="53"/>
      <c r="DG41" s="53"/>
      <c r="DH41" s="53"/>
      <c r="DI41" s="53"/>
      <c r="DJ41" s="53"/>
      <c r="DK41" s="53"/>
      <c r="DL41" s="53"/>
      <c r="DM41" s="53"/>
      <c r="DN41" s="53"/>
      <c r="DO41" s="53"/>
      <c r="DP41" s="53"/>
      <c r="DQ41" s="53"/>
      <c r="DR41" s="53"/>
      <c r="DS41" s="53"/>
      <c r="DT41" s="53"/>
      <c r="DU41" s="53"/>
      <c r="DV41" s="53"/>
      <c r="DW41" s="53"/>
      <c r="DX41" s="53"/>
      <c r="DY41" s="53"/>
      <c r="DZ41" s="53"/>
      <c r="EA41" s="53"/>
      <c r="EB41" s="53"/>
      <c r="EC41" s="53"/>
      <c r="ED41" s="53"/>
      <c r="EE41" s="53"/>
      <c r="EF41" s="53"/>
      <c r="EG41" s="53"/>
      <c r="EH41" s="53"/>
      <c r="EI41" s="53"/>
      <c r="EJ41" s="53"/>
      <c r="EK41" s="53"/>
      <c r="EL41" s="53"/>
      <c r="EM41" s="53"/>
      <c r="EN41" s="53"/>
      <c r="EO41" s="53"/>
      <c r="EP41" s="53"/>
      <c r="EQ41" s="53"/>
      <c r="ER41" s="53"/>
      <c r="ES41" s="53"/>
      <c r="ET41" s="53"/>
      <c r="EU41" s="53"/>
      <c r="EV41" s="53"/>
      <c r="EW41" s="53"/>
      <c r="EX41" s="53"/>
      <c r="EY41" s="53"/>
      <c r="EZ41" s="53"/>
      <c r="FA41" s="53"/>
      <c r="FB41" s="53"/>
      <c r="FC41" s="53"/>
      <c r="FD41" s="53"/>
      <c r="FE41" s="53"/>
      <c r="FF41" s="53"/>
      <c r="FG41" s="53"/>
      <c r="FH41" s="53"/>
      <c r="FI41" s="53"/>
      <c r="FJ41" s="53"/>
      <c r="FK41" s="53"/>
      <c r="FL41" s="53"/>
      <c r="FM41" s="53"/>
      <c r="FN41" s="53"/>
      <c r="FO41" s="53"/>
      <c r="FP41" s="53"/>
      <c r="FQ41" s="53"/>
      <c r="FR41" s="53"/>
      <c r="FS41" s="53"/>
      <c r="FT41" s="53"/>
      <c r="FU41" s="53"/>
      <c r="FV41" s="53"/>
      <c r="FW41" s="53"/>
      <c r="FX41" s="53"/>
      <c r="FY41" s="53"/>
      <c r="FZ41" s="53"/>
      <c r="GA41" s="53"/>
      <c r="GB41" s="53"/>
      <c r="GC41" s="53"/>
      <c r="GD41" s="53"/>
      <c r="GE41" s="53"/>
      <c r="GF41" s="53"/>
      <c r="GG41" s="53"/>
      <c r="GH41" s="53"/>
      <c r="GI41" s="53"/>
      <c r="GJ41" s="53"/>
      <c r="GK41" s="53"/>
      <c r="GL41" s="53"/>
      <c r="GM41" s="53"/>
      <c r="GN41" s="53"/>
      <c r="GO41" s="53"/>
      <c r="GP41" s="53"/>
      <c r="GQ41" s="53"/>
      <c r="GR41" s="53"/>
      <c r="GS41" s="53"/>
      <c r="GT41" s="53"/>
      <c r="GU41" s="53"/>
      <c r="GV41" s="53"/>
      <c r="GW41" s="53"/>
      <c r="GX41" s="53"/>
      <c r="GY41" s="53"/>
      <c r="GZ41" s="53"/>
      <c r="HA41" s="53"/>
      <c r="HB41" s="53"/>
      <c r="HC41" s="53"/>
      <c r="HD41" s="53"/>
      <c r="HE41" s="53"/>
      <c r="HF41" s="53"/>
      <c r="HG41" s="53"/>
      <c r="HH41" s="53"/>
      <c r="HI41" s="53"/>
      <c r="HJ41" s="53"/>
      <c r="HK41" s="53"/>
      <c r="HL41" s="53"/>
      <c r="HM41" s="53"/>
      <c r="HN41" s="53"/>
      <c r="HO41" s="53"/>
      <c r="HP41" s="53"/>
      <c r="HQ41" s="53"/>
      <c r="HR41" s="53"/>
      <c r="HS41" s="53"/>
      <c r="HT41" s="53"/>
      <c r="HU41" s="53"/>
      <c r="HV41" s="53"/>
      <c r="HW41" s="53"/>
      <c r="HX41" s="53"/>
      <c r="HY41" s="53"/>
      <c r="HZ41" s="53"/>
      <c r="IA41" s="53"/>
      <c r="IB41" s="53"/>
      <c r="IC41" s="53"/>
      <c r="ID41" s="53"/>
      <c r="IE41" s="53"/>
      <c r="IF41" s="53"/>
      <c r="IG41" s="53"/>
      <c r="IH41" s="53"/>
      <c r="II41" s="53"/>
      <c r="IJ41" s="53"/>
      <c r="IK41" s="53"/>
      <c r="IL41" s="53"/>
      <c r="IM41" s="53"/>
      <c r="IN41" s="53"/>
      <c r="IO41" s="53"/>
      <c r="IP41" s="53"/>
      <c r="IQ41" s="53"/>
      <c r="IR41" s="53"/>
      <c r="IS41" s="53"/>
      <c r="IT41" s="53"/>
      <c r="IU41" s="53"/>
      <c r="IV41" s="53"/>
    </row>
    <row r="42" spans="1:256" s="1" customFormat="1" ht="15.75" hidden="1" customHeight="1" x14ac:dyDescent="0.25">
      <c r="A42" s="124">
        <f>Données!$H39</f>
        <v>0</v>
      </c>
      <c r="B42" s="349" t="str">
        <f>hjanvier</f>
        <v/>
      </c>
      <c r="C42" s="350" t="str">
        <f>hjanvier</f>
        <v/>
      </c>
      <c r="D42" s="350" t="str">
        <f>hjanvier</f>
        <v/>
      </c>
      <c r="E42" s="350" t="str">
        <f>hjanvier</f>
        <v/>
      </c>
      <c r="F42" s="350" t="str">
        <f>hjanvier</f>
        <v/>
      </c>
      <c r="G42" s="349" t="str">
        <f>hjanvier</f>
        <v/>
      </c>
      <c r="H42" s="349" t="str">
        <f>hjanvier</f>
        <v/>
      </c>
      <c r="I42" s="350" t="str">
        <f>hjanvier</f>
        <v/>
      </c>
      <c r="J42" s="350" t="str">
        <f>hjanvier</f>
        <v/>
      </c>
      <c r="K42" s="350" t="str">
        <f>hjanvier</f>
        <v/>
      </c>
      <c r="L42" s="350" t="str">
        <f>hjanvier</f>
        <v/>
      </c>
      <c r="M42" s="350" t="str">
        <f>hjanvier</f>
        <v/>
      </c>
      <c r="N42" s="349" t="str">
        <f>hjanvier</f>
        <v/>
      </c>
      <c r="O42" s="349" t="str">
        <f>hjanvier</f>
        <v/>
      </c>
      <c r="P42" s="350" t="str">
        <f>hjanvier</f>
        <v/>
      </c>
      <c r="Q42" s="350" t="str">
        <f>hjanvier</f>
        <v/>
      </c>
      <c r="R42" s="350" t="str">
        <f>hjanvier</f>
        <v/>
      </c>
      <c r="S42" s="350" t="str">
        <f>hjanvier</f>
        <v/>
      </c>
      <c r="T42" s="350" t="str">
        <f>hjanvier</f>
        <v/>
      </c>
      <c r="U42" s="349" t="str">
        <f>hjanvier</f>
        <v/>
      </c>
      <c r="V42" s="349" t="str">
        <f>hjanvier</f>
        <v/>
      </c>
      <c r="W42" s="350" t="str">
        <f>hjanvier</f>
        <v/>
      </c>
      <c r="X42" s="350" t="str">
        <f>hjanvier</f>
        <v/>
      </c>
      <c r="Y42" s="350" t="str">
        <f>hjanvier</f>
        <v/>
      </c>
      <c r="Z42" s="350" t="str">
        <f>hjanvier</f>
        <v/>
      </c>
      <c r="AA42" s="350" t="str">
        <f>hjanvier</f>
        <v/>
      </c>
      <c r="AB42" s="349" t="str">
        <f>hjanvier</f>
        <v/>
      </c>
      <c r="AC42" s="349" t="str">
        <f>hjanvier</f>
        <v/>
      </c>
      <c r="AD42" s="350" t="str">
        <f>hjanvier</f>
        <v/>
      </c>
      <c r="AE42" s="350" t="str">
        <f>hjanvier</f>
        <v/>
      </c>
      <c r="AF42" s="355" t="str">
        <f>hjanvier</f>
        <v/>
      </c>
      <c r="AG42"/>
      <c r="AH42"/>
      <c r="AI42"/>
      <c r="AJ42"/>
      <c r="AK42"/>
      <c r="AL42"/>
      <c r="AM42"/>
      <c r="AN42"/>
      <c r="AO42"/>
      <c r="AP42"/>
      <c r="AQ42"/>
      <c r="AR42"/>
      <c r="AS42"/>
      <c r="AT42"/>
      <c r="AU42"/>
      <c r="AV42"/>
      <c r="AW42"/>
      <c r="AX42"/>
      <c r="AY42"/>
      <c r="AZ42"/>
      <c r="BA42"/>
      <c r="BB42"/>
      <c r="BC42"/>
      <c r="BD42"/>
      <c r="BE42"/>
      <c r="BF42"/>
      <c r="BG42"/>
      <c r="BH42"/>
      <c r="BI42"/>
      <c r="BJ42"/>
      <c r="BK42"/>
      <c r="BL42"/>
      <c r="BM42"/>
      <c r="BN42" s="53"/>
      <c r="BO42" s="53"/>
      <c r="BP42" s="53"/>
      <c r="BQ42" s="53"/>
      <c r="BR42" s="53"/>
      <c r="BS42" s="53"/>
      <c r="BT42" s="53"/>
      <c r="BU42" s="53"/>
      <c r="BV42" s="53"/>
      <c r="BW42" s="53"/>
      <c r="BX42" s="53"/>
      <c r="BY42" s="53"/>
      <c r="BZ42" s="53"/>
      <c r="CA42" s="53"/>
      <c r="CB42" s="53"/>
      <c r="CC42" s="53"/>
      <c r="CD42" s="53"/>
      <c r="CE42" s="53"/>
      <c r="CF42" s="53"/>
      <c r="CG42" s="53"/>
      <c r="CH42" s="53"/>
      <c r="CI42" s="53"/>
      <c r="CJ42" s="53"/>
      <c r="CK42" s="53"/>
      <c r="CL42" s="53"/>
      <c r="CM42" s="53"/>
      <c r="CN42" s="53"/>
      <c r="CO42" s="53"/>
      <c r="CP42" s="53"/>
      <c r="CQ42" s="53"/>
      <c r="CR42" s="53"/>
      <c r="CS42" s="53"/>
      <c r="CT42" s="53"/>
      <c r="CU42" s="53"/>
      <c r="CV42" s="53"/>
      <c r="CW42" s="53"/>
      <c r="CX42" s="53"/>
      <c r="CY42" s="53"/>
      <c r="CZ42" s="53"/>
      <c r="DA42" s="53"/>
      <c r="DB42" s="53"/>
      <c r="DC42" s="53"/>
      <c r="DD42" s="53"/>
      <c r="DE42" s="53"/>
      <c r="DF42" s="53"/>
      <c r="DG42" s="53"/>
      <c r="DH42" s="53"/>
      <c r="DI42" s="53"/>
      <c r="DJ42" s="53"/>
      <c r="DK42" s="53"/>
      <c r="DL42" s="53"/>
      <c r="DM42" s="53"/>
      <c r="DN42" s="53"/>
      <c r="DO42" s="53"/>
      <c r="DP42" s="53"/>
      <c r="DQ42" s="53"/>
      <c r="DR42" s="53"/>
      <c r="DS42" s="53"/>
      <c r="DT42" s="53"/>
      <c r="DU42" s="53"/>
      <c r="DV42" s="53"/>
      <c r="DW42" s="53"/>
      <c r="DX42" s="53"/>
      <c r="DY42" s="53"/>
      <c r="DZ42" s="53"/>
      <c r="EA42" s="53"/>
      <c r="EB42" s="53"/>
      <c r="EC42" s="53"/>
      <c r="ED42" s="53"/>
      <c r="EE42" s="53"/>
      <c r="EF42" s="53"/>
      <c r="EG42" s="53"/>
      <c r="EH42" s="53"/>
      <c r="EI42" s="53"/>
      <c r="EJ42" s="53"/>
      <c r="EK42" s="53"/>
      <c r="EL42" s="53"/>
      <c r="EM42" s="53"/>
      <c r="EN42" s="53"/>
      <c r="EO42" s="53"/>
      <c r="EP42" s="53"/>
      <c r="EQ42" s="53"/>
      <c r="ER42" s="53"/>
      <c r="ES42" s="53"/>
      <c r="ET42" s="53"/>
      <c r="EU42" s="53"/>
      <c r="EV42" s="53"/>
      <c r="EW42" s="53"/>
      <c r="EX42" s="53"/>
      <c r="EY42" s="53"/>
      <c r="EZ42" s="53"/>
      <c r="FA42" s="53"/>
      <c r="FB42" s="53"/>
      <c r="FC42" s="53"/>
      <c r="FD42" s="53"/>
      <c r="FE42" s="53"/>
      <c r="FF42" s="53"/>
      <c r="FG42" s="53"/>
      <c r="FH42" s="53"/>
      <c r="FI42" s="53"/>
      <c r="FJ42" s="53"/>
      <c r="FK42" s="53"/>
      <c r="FL42" s="53"/>
      <c r="FM42" s="53"/>
      <c r="FN42" s="53"/>
      <c r="FO42" s="53"/>
      <c r="FP42" s="53"/>
      <c r="FQ42" s="53"/>
      <c r="FR42" s="53"/>
      <c r="FS42" s="53"/>
      <c r="FT42" s="53"/>
      <c r="FU42" s="53"/>
      <c r="FV42" s="53"/>
      <c r="FW42" s="53"/>
      <c r="FX42" s="53"/>
      <c r="FY42" s="53"/>
      <c r="FZ42" s="53"/>
      <c r="GA42" s="53"/>
      <c r="GB42" s="53"/>
      <c r="GC42" s="53"/>
      <c r="GD42" s="53"/>
      <c r="GE42" s="53"/>
      <c r="GF42" s="53"/>
      <c r="GG42" s="53"/>
      <c r="GH42" s="53"/>
      <c r="GI42" s="53"/>
      <c r="GJ42" s="53"/>
      <c r="GK42" s="53"/>
      <c r="GL42" s="53"/>
      <c r="GM42" s="53"/>
      <c r="GN42" s="53"/>
      <c r="GO42" s="53"/>
      <c r="GP42" s="53"/>
      <c r="GQ42" s="53"/>
      <c r="GR42" s="53"/>
      <c r="GS42" s="53"/>
      <c r="GT42" s="53"/>
      <c r="GU42" s="53"/>
      <c r="GV42" s="53"/>
      <c r="GW42" s="53"/>
      <c r="GX42" s="53"/>
      <c r="GY42" s="53"/>
      <c r="GZ42" s="53"/>
      <c r="HA42" s="53"/>
      <c r="HB42" s="53"/>
      <c r="HC42" s="53"/>
      <c r="HD42" s="53"/>
      <c r="HE42" s="53"/>
      <c r="HF42" s="53"/>
      <c r="HG42" s="53"/>
      <c r="HH42" s="53"/>
      <c r="HI42" s="53"/>
      <c r="HJ42" s="53"/>
      <c r="HK42" s="53"/>
      <c r="HL42" s="53"/>
      <c r="HM42" s="53"/>
      <c r="HN42" s="53"/>
      <c r="HO42" s="53"/>
      <c r="HP42" s="53"/>
      <c r="HQ42" s="53"/>
      <c r="HR42" s="53"/>
      <c r="HS42" s="53"/>
      <c r="HT42" s="53"/>
      <c r="HU42" s="53"/>
      <c r="HV42" s="53"/>
      <c r="HW42" s="53"/>
      <c r="HX42" s="53"/>
      <c r="HY42" s="53"/>
      <c r="HZ42" s="53"/>
      <c r="IA42" s="53"/>
      <c r="IB42" s="53"/>
      <c r="IC42" s="53"/>
      <c r="ID42" s="53"/>
      <c r="IE42" s="53"/>
      <c r="IF42" s="53"/>
      <c r="IG42" s="53"/>
      <c r="IH42" s="53"/>
      <c r="II42" s="53"/>
      <c r="IJ42" s="53"/>
      <c r="IK42" s="53"/>
      <c r="IL42" s="53"/>
      <c r="IM42" s="53"/>
      <c r="IN42" s="53"/>
      <c r="IO42" s="53"/>
      <c r="IP42" s="53"/>
      <c r="IQ42" s="53"/>
      <c r="IR42" s="53"/>
      <c r="IS42" s="53"/>
      <c r="IT42" s="53"/>
      <c r="IU42" s="53"/>
      <c r="IV42" s="53"/>
    </row>
    <row r="43" spans="1:256" s="1" customFormat="1" ht="15.75" hidden="1" customHeight="1" x14ac:dyDescent="0.25">
      <c r="A43" s="124">
        <f>Données!$H40</f>
        <v>0</v>
      </c>
      <c r="B43" s="349" t="str">
        <f>hjanvier</f>
        <v/>
      </c>
      <c r="C43" s="350" t="str">
        <f>hjanvier</f>
        <v/>
      </c>
      <c r="D43" s="350" t="str">
        <f>hjanvier</f>
        <v/>
      </c>
      <c r="E43" s="350" t="str">
        <f>hjanvier</f>
        <v/>
      </c>
      <c r="F43" s="350" t="str">
        <f>hjanvier</f>
        <v/>
      </c>
      <c r="G43" s="349" t="str">
        <f>hjanvier</f>
        <v/>
      </c>
      <c r="H43" s="349" t="str">
        <f>hjanvier</f>
        <v/>
      </c>
      <c r="I43" s="350" t="str">
        <f>hjanvier</f>
        <v/>
      </c>
      <c r="J43" s="350" t="str">
        <f>hjanvier</f>
        <v/>
      </c>
      <c r="K43" s="350" t="str">
        <f>hjanvier</f>
        <v/>
      </c>
      <c r="L43" s="350" t="str">
        <f>hjanvier</f>
        <v/>
      </c>
      <c r="M43" s="350" t="str">
        <f>hjanvier</f>
        <v/>
      </c>
      <c r="N43" s="349" t="str">
        <f>hjanvier</f>
        <v/>
      </c>
      <c r="O43" s="349" t="str">
        <f>hjanvier</f>
        <v/>
      </c>
      <c r="P43" s="350" t="str">
        <f>hjanvier</f>
        <v/>
      </c>
      <c r="Q43" s="350" t="str">
        <f>hjanvier</f>
        <v/>
      </c>
      <c r="R43" s="350" t="str">
        <f>hjanvier</f>
        <v/>
      </c>
      <c r="S43" s="350" t="str">
        <f>hjanvier</f>
        <v/>
      </c>
      <c r="T43" s="350" t="str">
        <f>hjanvier</f>
        <v/>
      </c>
      <c r="U43" s="349" t="str">
        <f>hjanvier</f>
        <v/>
      </c>
      <c r="V43" s="349" t="str">
        <f>hjanvier</f>
        <v/>
      </c>
      <c r="W43" s="350" t="str">
        <f>hjanvier</f>
        <v/>
      </c>
      <c r="X43" s="350" t="str">
        <f>hjanvier</f>
        <v/>
      </c>
      <c r="Y43" s="350" t="str">
        <f>hjanvier</f>
        <v/>
      </c>
      <c r="Z43" s="350" t="str">
        <f>hjanvier</f>
        <v/>
      </c>
      <c r="AA43" s="350" t="str">
        <f>hjanvier</f>
        <v/>
      </c>
      <c r="AB43" s="349" t="str">
        <f>hjanvier</f>
        <v/>
      </c>
      <c r="AC43" s="349" t="str">
        <f>hjanvier</f>
        <v/>
      </c>
      <c r="AD43" s="350" t="str">
        <f>hjanvier</f>
        <v/>
      </c>
      <c r="AE43" s="350" t="str">
        <f>hjanvier</f>
        <v/>
      </c>
      <c r="AF43" s="355" t="str">
        <f>hjanvier</f>
        <v/>
      </c>
      <c r="AG43"/>
      <c r="AH43"/>
      <c r="AI43"/>
      <c r="AJ43"/>
      <c r="AK43"/>
      <c r="AL43"/>
      <c r="AM43"/>
      <c r="AN43"/>
      <c r="AO43"/>
      <c r="AP43"/>
      <c r="AQ43"/>
      <c r="AR43"/>
      <c r="AS43"/>
      <c r="AT43"/>
      <c r="AU43"/>
      <c r="AV43"/>
      <c r="AW43"/>
      <c r="AX43"/>
      <c r="AY43"/>
      <c r="AZ43"/>
      <c r="BA43"/>
      <c r="BB43"/>
      <c r="BC43"/>
      <c r="BD43"/>
      <c r="BE43"/>
      <c r="BF43"/>
      <c r="BG43"/>
      <c r="BH43"/>
      <c r="BI43"/>
      <c r="BJ43"/>
      <c r="BK43"/>
      <c r="BL43"/>
      <c r="BM43"/>
      <c r="BN43" s="53"/>
      <c r="BO43" s="53"/>
      <c r="BP43" s="53"/>
      <c r="BQ43" s="53"/>
      <c r="BR43" s="53"/>
      <c r="BS43" s="53"/>
      <c r="BT43" s="53"/>
      <c r="BU43" s="53"/>
      <c r="BV43" s="53"/>
      <c r="BW43" s="53"/>
      <c r="BX43" s="53"/>
      <c r="BY43" s="53"/>
      <c r="BZ43" s="53"/>
      <c r="CA43" s="53"/>
      <c r="CB43" s="53"/>
      <c r="CC43" s="53"/>
      <c r="CD43" s="53"/>
      <c r="CE43" s="53"/>
      <c r="CF43" s="53"/>
      <c r="CG43" s="53"/>
      <c r="CH43" s="53"/>
      <c r="CI43" s="53"/>
      <c r="CJ43" s="53"/>
      <c r="CK43" s="53"/>
      <c r="CL43" s="53"/>
      <c r="CM43" s="53"/>
      <c r="CN43" s="53"/>
      <c r="CO43" s="53"/>
      <c r="CP43" s="53"/>
      <c r="CQ43" s="53"/>
      <c r="CR43" s="53"/>
      <c r="CS43" s="53"/>
      <c r="CT43" s="53"/>
      <c r="CU43" s="53"/>
      <c r="CV43" s="53"/>
      <c r="CW43" s="53"/>
      <c r="CX43" s="53"/>
      <c r="CY43" s="53"/>
      <c r="CZ43" s="53"/>
      <c r="DA43" s="53"/>
      <c r="DB43" s="53"/>
      <c r="DC43" s="53"/>
      <c r="DD43" s="53"/>
      <c r="DE43" s="53"/>
      <c r="DF43" s="53"/>
      <c r="DG43" s="53"/>
      <c r="DH43" s="53"/>
      <c r="DI43" s="53"/>
      <c r="DJ43" s="53"/>
      <c r="DK43" s="53"/>
      <c r="DL43" s="53"/>
      <c r="DM43" s="53"/>
      <c r="DN43" s="53"/>
      <c r="DO43" s="53"/>
      <c r="DP43" s="53"/>
      <c r="DQ43" s="53"/>
      <c r="DR43" s="53"/>
      <c r="DS43" s="53"/>
      <c r="DT43" s="53"/>
      <c r="DU43" s="53"/>
      <c r="DV43" s="53"/>
      <c r="DW43" s="53"/>
      <c r="DX43" s="53"/>
      <c r="DY43" s="53"/>
      <c r="DZ43" s="53"/>
      <c r="EA43" s="53"/>
      <c r="EB43" s="53"/>
      <c r="EC43" s="53"/>
      <c r="ED43" s="53"/>
      <c r="EE43" s="53"/>
      <c r="EF43" s="53"/>
      <c r="EG43" s="53"/>
      <c r="EH43" s="53"/>
      <c r="EI43" s="53"/>
      <c r="EJ43" s="53"/>
      <c r="EK43" s="53"/>
      <c r="EL43" s="53"/>
      <c r="EM43" s="53"/>
      <c r="EN43" s="53"/>
      <c r="EO43" s="53"/>
      <c r="EP43" s="53"/>
      <c r="EQ43" s="53"/>
      <c r="ER43" s="53"/>
      <c r="ES43" s="53"/>
      <c r="ET43" s="53"/>
      <c r="EU43" s="53"/>
      <c r="EV43" s="53"/>
      <c r="EW43" s="53"/>
      <c r="EX43" s="53"/>
      <c r="EY43" s="53"/>
      <c r="EZ43" s="53"/>
      <c r="FA43" s="53"/>
      <c r="FB43" s="53"/>
      <c r="FC43" s="53"/>
      <c r="FD43" s="53"/>
      <c r="FE43" s="53"/>
      <c r="FF43" s="53"/>
      <c r="FG43" s="53"/>
      <c r="FH43" s="53"/>
      <c r="FI43" s="53"/>
      <c r="FJ43" s="53"/>
      <c r="FK43" s="53"/>
      <c r="FL43" s="53"/>
      <c r="FM43" s="53"/>
      <c r="FN43" s="53"/>
      <c r="FO43" s="53"/>
      <c r="FP43" s="53"/>
      <c r="FQ43" s="53"/>
      <c r="FR43" s="53"/>
      <c r="FS43" s="53"/>
      <c r="FT43" s="53"/>
      <c r="FU43" s="53"/>
      <c r="FV43" s="53"/>
      <c r="FW43" s="53"/>
      <c r="FX43" s="53"/>
      <c r="FY43" s="53"/>
      <c r="FZ43" s="53"/>
      <c r="GA43" s="53"/>
      <c r="GB43" s="53"/>
      <c r="GC43" s="53"/>
      <c r="GD43" s="53"/>
      <c r="GE43" s="53"/>
      <c r="GF43" s="53"/>
      <c r="GG43" s="53"/>
      <c r="GH43" s="53"/>
      <c r="GI43" s="53"/>
      <c r="GJ43" s="53"/>
      <c r="GK43" s="53"/>
      <c r="GL43" s="53"/>
      <c r="GM43" s="53"/>
      <c r="GN43" s="53"/>
      <c r="GO43" s="53"/>
      <c r="GP43" s="53"/>
      <c r="GQ43" s="53"/>
      <c r="GR43" s="53"/>
      <c r="GS43" s="53"/>
      <c r="GT43" s="53"/>
      <c r="GU43" s="53"/>
      <c r="GV43" s="53"/>
      <c r="GW43" s="53"/>
      <c r="GX43" s="53"/>
      <c r="GY43" s="53"/>
      <c r="GZ43" s="53"/>
      <c r="HA43" s="53"/>
      <c r="HB43" s="53"/>
      <c r="HC43" s="53"/>
      <c r="HD43" s="53"/>
      <c r="HE43" s="53"/>
      <c r="HF43" s="53"/>
      <c r="HG43" s="53"/>
      <c r="HH43" s="53"/>
      <c r="HI43" s="53"/>
      <c r="HJ43" s="53"/>
      <c r="HK43" s="53"/>
      <c r="HL43" s="53"/>
      <c r="HM43" s="53"/>
      <c r="HN43" s="53"/>
      <c r="HO43" s="53"/>
      <c r="HP43" s="53"/>
      <c r="HQ43" s="53"/>
      <c r="HR43" s="53"/>
      <c r="HS43" s="53"/>
      <c r="HT43" s="53"/>
      <c r="HU43" s="53"/>
      <c r="HV43" s="53"/>
      <c r="HW43" s="53"/>
      <c r="HX43" s="53"/>
      <c r="HY43" s="53"/>
      <c r="HZ43" s="53"/>
      <c r="IA43" s="53"/>
      <c r="IB43" s="53"/>
      <c r="IC43" s="53"/>
      <c r="ID43" s="53"/>
      <c r="IE43" s="53"/>
      <c r="IF43" s="53"/>
      <c r="IG43" s="53"/>
      <c r="IH43" s="53"/>
      <c r="II43" s="53"/>
      <c r="IJ43" s="53"/>
      <c r="IK43" s="53"/>
      <c r="IL43" s="53"/>
      <c r="IM43" s="53"/>
      <c r="IN43" s="53"/>
      <c r="IO43" s="53"/>
      <c r="IP43" s="53"/>
      <c r="IQ43" s="53"/>
      <c r="IR43" s="53"/>
      <c r="IS43" s="53"/>
      <c r="IT43" s="53"/>
      <c r="IU43" s="53"/>
      <c r="IV43" s="53"/>
    </row>
    <row r="44" spans="1:256" s="1" customFormat="1" ht="15.75" hidden="1" customHeight="1" thickBot="1" x14ac:dyDescent="0.3">
      <c r="A44" s="124">
        <f>Données!$H41</f>
        <v>0</v>
      </c>
      <c r="B44" s="349" t="str">
        <f>hjanvier</f>
        <v/>
      </c>
      <c r="C44" s="350" t="str">
        <f>hjanvier</f>
        <v/>
      </c>
      <c r="D44" s="350" t="str">
        <f>hjanvier</f>
        <v/>
      </c>
      <c r="E44" s="350" t="str">
        <f>hjanvier</f>
        <v/>
      </c>
      <c r="F44" s="350" t="str">
        <f>hjanvier</f>
        <v/>
      </c>
      <c r="G44" s="349" t="str">
        <f>hjanvier</f>
        <v/>
      </c>
      <c r="H44" s="349" t="str">
        <f>hjanvier</f>
        <v/>
      </c>
      <c r="I44" s="350" t="str">
        <f>hjanvier</f>
        <v/>
      </c>
      <c r="J44" s="350" t="str">
        <f>hjanvier</f>
        <v/>
      </c>
      <c r="K44" s="350" t="str">
        <f>hjanvier</f>
        <v/>
      </c>
      <c r="L44" s="350" t="str">
        <f>hjanvier</f>
        <v/>
      </c>
      <c r="M44" s="350" t="str">
        <f>hjanvier</f>
        <v/>
      </c>
      <c r="N44" s="349" t="str">
        <f>hjanvier</f>
        <v/>
      </c>
      <c r="O44" s="349" t="str">
        <f>hjanvier</f>
        <v/>
      </c>
      <c r="P44" s="350" t="str">
        <f>hjanvier</f>
        <v/>
      </c>
      <c r="Q44" s="350" t="str">
        <f>hjanvier</f>
        <v/>
      </c>
      <c r="R44" s="350" t="str">
        <f>hjanvier</f>
        <v/>
      </c>
      <c r="S44" s="350" t="str">
        <f>hjanvier</f>
        <v/>
      </c>
      <c r="T44" s="350" t="str">
        <f>hjanvier</f>
        <v/>
      </c>
      <c r="U44" s="349" t="str">
        <f>hjanvier</f>
        <v/>
      </c>
      <c r="V44" s="349" t="str">
        <f>hjanvier</f>
        <v/>
      </c>
      <c r="W44" s="350" t="str">
        <f>hjanvier</f>
        <v/>
      </c>
      <c r="X44" s="350" t="str">
        <f>hjanvier</f>
        <v/>
      </c>
      <c r="Y44" s="350" t="str">
        <f>hjanvier</f>
        <v/>
      </c>
      <c r="Z44" s="350" t="str">
        <f>hjanvier</f>
        <v/>
      </c>
      <c r="AA44" s="350" t="str">
        <f>hjanvier</f>
        <v/>
      </c>
      <c r="AB44" s="349" t="str">
        <f>hjanvier</f>
        <v/>
      </c>
      <c r="AC44" s="349" t="str">
        <f>hjanvier</f>
        <v/>
      </c>
      <c r="AD44" s="350" t="str">
        <f>hjanvier</f>
        <v/>
      </c>
      <c r="AE44" s="350" t="str">
        <f>hjanvier</f>
        <v/>
      </c>
      <c r="AF44" s="355" t="str">
        <f>hjanvier</f>
        <v/>
      </c>
      <c r="AG44"/>
      <c r="AH44"/>
      <c r="AI44"/>
      <c r="AJ44"/>
      <c r="AK44"/>
      <c r="AL44"/>
      <c r="AM44"/>
      <c r="AN44"/>
      <c r="AO44"/>
      <c r="AP44"/>
      <c r="AQ44"/>
      <c r="AR44"/>
      <c r="AS44"/>
      <c r="AT44"/>
      <c r="AU44"/>
      <c r="AV44"/>
      <c r="AW44"/>
      <c r="AX44"/>
      <c r="AY44"/>
      <c r="AZ44"/>
      <c r="BA44"/>
      <c r="BB44"/>
      <c r="BC44"/>
      <c r="BD44"/>
      <c r="BE44"/>
      <c r="BF44"/>
      <c r="BG44"/>
      <c r="BH44"/>
      <c r="BI44"/>
      <c r="BJ44"/>
      <c r="BK44"/>
      <c r="BL44"/>
      <c r="BM44"/>
      <c r="BN44" s="53"/>
      <c r="BO44" s="53"/>
      <c r="BP44" s="53"/>
      <c r="BQ44" s="53"/>
      <c r="BR44" s="53"/>
      <c r="BS44" s="53"/>
      <c r="BT44" s="53"/>
      <c r="BU44" s="53"/>
      <c r="BV44" s="53"/>
      <c r="BW44" s="53"/>
      <c r="BX44" s="53"/>
      <c r="BY44" s="53"/>
      <c r="BZ44" s="53"/>
      <c r="CA44" s="53"/>
      <c r="CB44" s="53"/>
      <c r="CC44" s="53"/>
      <c r="CD44" s="53"/>
      <c r="CE44" s="53"/>
      <c r="CF44" s="53"/>
      <c r="CG44" s="53"/>
      <c r="CH44" s="53"/>
      <c r="CI44" s="53"/>
      <c r="CJ44" s="53"/>
      <c r="CK44" s="53"/>
      <c r="CL44" s="53"/>
      <c r="CM44" s="53"/>
      <c r="CN44" s="53"/>
      <c r="CO44" s="53"/>
      <c r="CP44" s="53"/>
      <c r="CQ44" s="53"/>
      <c r="CR44" s="53"/>
      <c r="CS44" s="53"/>
      <c r="CT44" s="53"/>
      <c r="CU44" s="53"/>
      <c r="CV44" s="53"/>
      <c r="CW44" s="53"/>
      <c r="CX44" s="53"/>
      <c r="CY44" s="53"/>
      <c r="CZ44" s="53"/>
      <c r="DA44" s="53"/>
      <c r="DB44" s="53"/>
      <c r="DC44" s="53"/>
      <c r="DD44" s="53"/>
      <c r="DE44" s="53"/>
      <c r="DF44" s="53"/>
      <c r="DG44" s="53"/>
      <c r="DH44" s="53"/>
      <c r="DI44" s="53"/>
      <c r="DJ44" s="53"/>
      <c r="DK44" s="53"/>
      <c r="DL44" s="53"/>
      <c r="DM44" s="53"/>
      <c r="DN44" s="53"/>
      <c r="DO44" s="53"/>
      <c r="DP44" s="53"/>
      <c r="DQ44" s="53"/>
      <c r="DR44" s="53"/>
      <c r="DS44" s="53"/>
      <c r="DT44" s="53"/>
      <c r="DU44" s="53"/>
      <c r="DV44" s="53"/>
      <c r="DW44" s="53"/>
      <c r="DX44" s="53"/>
      <c r="DY44" s="53"/>
      <c r="DZ44" s="53"/>
      <c r="EA44" s="53"/>
      <c r="EB44" s="53"/>
      <c r="EC44" s="53"/>
      <c r="ED44" s="53"/>
      <c r="EE44" s="53"/>
      <c r="EF44" s="53"/>
      <c r="EG44" s="53"/>
      <c r="EH44" s="53"/>
      <c r="EI44" s="53"/>
      <c r="EJ44" s="53"/>
      <c r="EK44" s="53"/>
      <c r="EL44" s="53"/>
      <c r="EM44" s="53"/>
      <c r="EN44" s="53"/>
      <c r="EO44" s="53"/>
      <c r="EP44" s="53"/>
      <c r="EQ44" s="53"/>
      <c r="ER44" s="53"/>
      <c r="ES44" s="53"/>
      <c r="ET44" s="53"/>
      <c r="EU44" s="53"/>
      <c r="EV44" s="53"/>
      <c r="EW44" s="53"/>
      <c r="EX44" s="53"/>
      <c r="EY44" s="53"/>
      <c r="EZ44" s="53"/>
      <c r="FA44" s="53"/>
      <c r="FB44" s="53"/>
      <c r="FC44" s="53"/>
      <c r="FD44" s="53"/>
      <c r="FE44" s="53"/>
      <c r="FF44" s="53"/>
      <c r="FG44" s="53"/>
      <c r="FH44" s="53"/>
      <c r="FI44" s="53"/>
      <c r="FJ44" s="53"/>
      <c r="FK44" s="53"/>
      <c r="FL44" s="53"/>
      <c r="FM44" s="53"/>
      <c r="FN44" s="53"/>
      <c r="FO44" s="53"/>
      <c r="FP44" s="53"/>
      <c r="FQ44" s="53"/>
      <c r="FR44" s="53"/>
      <c r="FS44" s="53"/>
      <c r="FT44" s="53"/>
      <c r="FU44" s="53"/>
      <c r="FV44" s="53"/>
      <c r="FW44" s="53"/>
      <c r="FX44" s="53"/>
      <c r="FY44" s="53"/>
      <c r="FZ44" s="53"/>
      <c r="GA44" s="53"/>
      <c r="GB44" s="53"/>
      <c r="GC44" s="53"/>
      <c r="GD44" s="53"/>
      <c r="GE44" s="53"/>
      <c r="GF44" s="53"/>
      <c r="GG44" s="53"/>
      <c r="GH44" s="53"/>
      <c r="GI44" s="53"/>
      <c r="GJ44" s="53"/>
      <c r="GK44" s="53"/>
      <c r="GL44" s="53"/>
      <c r="GM44" s="53"/>
      <c r="GN44" s="53"/>
      <c r="GO44" s="53"/>
      <c r="GP44" s="53"/>
      <c r="GQ44" s="53"/>
      <c r="GR44" s="53"/>
      <c r="GS44" s="53"/>
      <c r="GT44" s="53"/>
      <c r="GU44" s="53"/>
      <c r="GV44" s="53"/>
      <c r="GW44" s="53"/>
      <c r="GX44" s="53"/>
      <c r="GY44" s="53"/>
      <c r="GZ44" s="53"/>
      <c r="HA44" s="53"/>
      <c r="HB44" s="53"/>
      <c r="HC44" s="53"/>
      <c r="HD44" s="53"/>
      <c r="HE44" s="53"/>
      <c r="HF44" s="53"/>
      <c r="HG44" s="53"/>
      <c r="HH44" s="53"/>
      <c r="HI44" s="53"/>
      <c r="HJ44" s="53"/>
      <c r="HK44" s="53"/>
      <c r="HL44" s="53"/>
      <c r="HM44" s="53"/>
      <c r="HN44" s="53"/>
      <c r="HO44" s="53"/>
      <c r="HP44" s="53"/>
      <c r="HQ44" s="53"/>
      <c r="HR44" s="53"/>
      <c r="HS44" s="53"/>
      <c r="HT44" s="53"/>
      <c r="HU44" s="53"/>
      <c r="HV44" s="53"/>
      <c r="HW44" s="53"/>
      <c r="HX44" s="53"/>
      <c r="HY44" s="53"/>
      <c r="HZ44" s="53"/>
      <c r="IA44" s="53"/>
      <c r="IB44" s="53"/>
      <c r="IC44" s="53"/>
      <c r="ID44" s="53"/>
      <c r="IE44" s="53"/>
      <c r="IF44" s="53"/>
      <c r="IG44" s="53"/>
      <c r="IH44" s="53"/>
      <c r="II44" s="53"/>
      <c r="IJ44" s="53"/>
      <c r="IK44" s="53"/>
      <c r="IL44" s="53"/>
      <c r="IM44" s="53"/>
      <c r="IN44" s="53"/>
      <c r="IO44" s="53"/>
      <c r="IP44" s="53"/>
      <c r="IQ44" s="53"/>
      <c r="IR44" s="53"/>
      <c r="IS44" s="53"/>
      <c r="IT44" s="53"/>
      <c r="IU44" s="53"/>
      <c r="IV44" s="53"/>
    </row>
    <row r="45" spans="1:256" s="1" customFormat="1" ht="15.75" thickBot="1" x14ac:dyDescent="0.3">
      <c r="A45" s="344" t="str">
        <f>Données!$H42</f>
        <v>Psychologue</v>
      </c>
      <c r="B45" s="344"/>
      <c r="C45" s="344"/>
      <c r="D45" s="344"/>
      <c r="E45" s="344"/>
      <c r="F45" s="344"/>
      <c r="G45" s="344"/>
      <c r="H45" s="344"/>
      <c r="I45" s="344"/>
      <c r="J45" s="344"/>
      <c r="K45" s="344"/>
      <c r="L45" s="344"/>
      <c r="M45" s="344"/>
      <c r="N45" s="344"/>
      <c r="O45" s="344"/>
      <c r="P45" s="344"/>
      <c r="Q45" s="344"/>
      <c r="R45" s="344"/>
      <c r="S45" s="344"/>
      <c r="T45" s="344"/>
      <c r="U45" s="344"/>
      <c r="V45" s="344"/>
      <c r="W45" s="344"/>
      <c r="X45" s="344"/>
      <c r="Y45" s="344"/>
      <c r="Z45" s="344"/>
      <c r="AA45" s="344"/>
      <c r="AB45" s="344"/>
      <c r="AC45" s="344"/>
      <c r="AD45" s="344"/>
      <c r="AE45" s="344"/>
      <c r="AF45" s="354"/>
      <c r="AG45"/>
      <c r="AH45"/>
      <c r="AI45"/>
      <c r="AJ45"/>
      <c r="AK45"/>
      <c r="AL45"/>
      <c r="AM45"/>
      <c r="AN45"/>
      <c r="AO45"/>
      <c r="AP45"/>
      <c r="AQ45"/>
      <c r="AR45"/>
      <c r="AS45"/>
      <c r="AT45"/>
      <c r="AU45"/>
      <c r="AV45"/>
      <c r="AW45"/>
      <c r="AX45"/>
      <c r="AY45"/>
      <c r="AZ45"/>
      <c r="BA45"/>
      <c r="BB45"/>
      <c r="BC45"/>
      <c r="BD45"/>
      <c r="BE45"/>
      <c r="BF45"/>
      <c r="BG45"/>
      <c r="BH45"/>
      <c r="BI45"/>
      <c r="BJ45"/>
      <c r="BK45"/>
      <c r="BL45"/>
      <c r="BM45"/>
      <c r="BN45" s="53"/>
      <c r="BO45" s="53"/>
      <c r="BP45" s="53"/>
      <c r="BQ45" s="53"/>
      <c r="BR45" s="53"/>
      <c r="BS45" s="53"/>
      <c r="BT45" s="53"/>
      <c r="BU45" s="53"/>
      <c r="BV45" s="53"/>
      <c r="BW45" s="53"/>
      <c r="BX45" s="53"/>
      <c r="BY45" s="53"/>
      <c r="BZ45" s="53"/>
      <c r="CA45" s="53"/>
      <c r="CB45" s="53"/>
      <c r="CC45" s="53"/>
      <c r="CD45" s="53"/>
      <c r="CE45" s="53"/>
      <c r="CF45" s="53"/>
      <c r="CG45" s="53"/>
      <c r="CH45" s="53"/>
      <c r="CI45" s="53"/>
      <c r="CJ45" s="53"/>
      <c r="CK45" s="53"/>
      <c r="CL45" s="53"/>
      <c r="CM45" s="53"/>
      <c r="CN45" s="53"/>
      <c r="CO45" s="53"/>
      <c r="CP45" s="53"/>
      <c r="CQ45" s="53"/>
      <c r="CR45" s="53"/>
      <c r="CS45" s="53"/>
      <c r="CT45" s="53"/>
      <c r="CU45" s="53"/>
      <c r="CV45" s="53"/>
      <c r="CW45" s="53"/>
      <c r="CX45" s="53"/>
      <c r="CY45" s="53"/>
      <c r="CZ45" s="53"/>
      <c r="DA45" s="53"/>
      <c r="DB45" s="53"/>
      <c r="DC45" s="53"/>
      <c r="DD45" s="53"/>
      <c r="DE45" s="53"/>
      <c r="DF45" s="53"/>
      <c r="DG45" s="53"/>
      <c r="DH45" s="53"/>
      <c r="DI45" s="53"/>
      <c r="DJ45" s="53"/>
      <c r="DK45" s="53"/>
      <c r="DL45" s="53"/>
      <c r="DM45" s="53"/>
      <c r="DN45" s="53"/>
      <c r="DO45" s="53"/>
      <c r="DP45" s="53"/>
      <c r="DQ45" s="53"/>
      <c r="DR45" s="53"/>
      <c r="DS45" s="53"/>
      <c r="DT45" s="53"/>
      <c r="DU45" s="53"/>
      <c r="DV45" s="53"/>
      <c r="DW45" s="53"/>
      <c r="DX45" s="53"/>
      <c r="DY45" s="53"/>
      <c r="DZ45" s="53"/>
      <c r="EA45" s="53"/>
      <c r="EB45" s="53"/>
      <c r="EC45" s="53"/>
      <c r="ED45" s="53"/>
      <c r="EE45" s="53"/>
      <c r="EF45" s="53"/>
      <c r="EG45" s="53"/>
      <c r="EH45" s="53"/>
      <c r="EI45" s="53"/>
      <c r="EJ45" s="53"/>
      <c r="EK45" s="53"/>
      <c r="EL45" s="53"/>
      <c r="EM45" s="53"/>
      <c r="EN45" s="53"/>
      <c r="EO45" s="53"/>
      <c r="EP45" s="53"/>
      <c r="EQ45" s="53"/>
      <c r="ER45" s="53"/>
      <c r="ES45" s="53"/>
      <c r="ET45" s="53"/>
      <c r="EU45" s="53"/>
      <c r="EV45" s="53"/>
      <c r="EW45" s="53"/>
      <c r="EX45" s="53"/>
      <c r="EY45" s="53"/>
      <c r="EZ45" s="53"/>
      <c r="FA45" s="53"/>
      <c r="FB45" s="53"/>
      <c r="FC45" s="53"/>
      <c r="FD45" s="53"/>
      <c r="FE45" s="53"/>
      <c r="FF45" s="53"/>
      <c r="FG45" s="53"/>
      <c r="FH45" s="53"/>
      <c r="FI45" s="53"/>
      <c r="FJ45" s="53"/>
      <c r="FK45" s="53"/>
      <c r="FL45" s="53"/>
      <c r="FM45" s="53"/>
      <c r="FN45" s="53"/>
      <c r="FO45" s="53"/>
      <c r="FP45" s="53"/>
      <c r="FQ45" s="53"/>
      <c r="FR45" s="53"/>
      <c r="FS45" s="53"/>
      <c r="FT45" s="53"/>
      <c r="FU45" s="53"/>
      <c r="FV45" s="53"/>
      <c r="FW45" s="53"/>
      <c r="FX45" s="53"/>
      <c r="FY45" s="53"/>
      <c r="FZ45" s="53"/>
      <c r="GA45" s="53"/>
      <c r="GB45" s="53"/>
      <c r="GC45" s="53"/>
      <c r="GD45" s="53"/>
      <c r="GE45" s="53"/>
      <c r="GF45" s="53"/>
      <c r="GG45" s="53"/>
      <c r="GH45" s="53"/>
      <c r="GI45" s="53"/>
      <c r="GJ45" s="53"/>
      <c r="GK45" s="53"/>
      <c r="GL45" s="53"/>
      <c r="GM45" s="53"/>
      <c r="GN45" s="53"/>
      <c r="GO45" s="53"/>
      <c r="GP45" s="53"/>
      <c r="GQ45" s="53"/>
      <c r="GR45" s="53"/>
      <c r="GS45" s="53"/>
      <c r="GT45" s="53"/>
      <c r="GU45" s="53"/>
      <c r="GV45" s="53"/>
      <c r="GW45" s="53"/>
      <c r="GX45" s="53"/>
      <c r="GY45" s="53"/>
      <c r="GZ45" s="53"/>
      <c r="HA45" s="53"/>
      <c r="HB45" s="53"/>
      <c r="HC45" s="53"/>
      <c r="HD45" s="53"/>
      <c r="HE45" s="53"/>
      <c r="HF45" s="53"/>
      <c r="HG45" s="53"/>
      <c r="HH45" s="53"/>
      <c r="HI45" s="53"/>
      <c r="HJ45" s="53"/>
      <c r="HK45" s="53"/>
      <c r="HL45" s="53"/>
      <c r="HM45" s="53"/>
      <c r="HN45" s="53"/>
      <c r="HO45" s="53"/>
      <c r="HP45" s="53"/>
      <c r="HQ45" s="53"/>
      <c r="HR45" s="53"/>
      <c r="HS45" s="53"/>
      <c r="HT45" s="53"/>
      <c r="HU45" s="53"/>
      <c r="HV45" s="53"/>
      <c r="HW45" s="53"/>
      <c r="HX45" s="53"/>
      <c r="HY45" s="53"/>
      <c r="HZ45" s="53"/>
      <c r="IA45" s="53"/>
      <c r="IB45" s="53"/>
      <c r="IC45" s="53"/>
      <c r="ID45" s="53"/>
      <c r="IE45" s="53"/>
      <c r="IF45" s="53"/>
      <c r="IG45" s="53"/>
      <c r="IH45" s="53"/>
      <c r="II45" s="53"/>
      <c r="IJ45" s="53"/>
      <c r="IK45" s="53"/>
      <c r="IL45" s="53"/>
      <c r="IM45" s="53"/>
      <c r="IN45" s="53"/>
      <c r="IO45" s="53"/>
      <c r="IP45" s="53"/>
      <c r="IQ45" s="53"/>
      <c r="IR45" s="53"/>
      <c r="IS45" s="53"/>
      <c r="IT45" s="53"/>
      <c r="IU45" s="53"/>
      <c r="IV45" s="53"/>
    </row>
    <row r="46" spans="1:256" s="1" customFormat="1" ht="15.75" thickBot="1" x14ac:dyDescent="0.3">
      <c r="A46" s="124" t="str">
        <f>Données!$H43</f>
        <v>ANCEL Anne Lise</v>
      </c>
      <c r="B46" s="349" t="str">
        <f>hjanvier</f>
        <v/>
      </c>
      <c r="C46" s="350" t="str">
        <f>hjanvier</f>
        <v>CA : CA</v>
      </c>
      <c r="D46" s="350" t="str">
        <f>hjanvier</f>
        <v>CA : CA</v>
      </c>
      <c r="E46" s="350" t="str">
        <f>hjanvier</f>
        <v>CA : CA</v>
      </c>
      <c r="F46" s="350" t="str">
        <f>hjanvier</f>
        <v>CA : CA</v>
      </c>
      <c r="G46" s="349" t="str">
        <f>hjanvier</f>
        <v/>
      </c>
      <c r="H46" s="349" t="str">
        <f>hjanvier</f>
        <v/>
      </c>
      <c r="I46" s="350" t="str">
        <f>hjanvier</f>
        <v>09:00 : 16:30</v>
      </c>
      <c r="J46" s="350" t="str">
        <f>hjanvier</f>
        <v>09:00 : 16:30</v>
      </c>
      <c r="K46" s="350" t="str">
        <f>hjanvier</f>
        <v>09:00 : 16:30</v>
      </c>
      <c r="L46" s="350" t="str">
        <f>hjanvier</f>
        <v>09:00 : 16:30</v>
      </c>
      <c r="M46" s="350" t="str">
        <f>hjanvier</f>
        <v>AM : AM</v>
      </c>
      <c r="N46" s="349" t="str">
        <f>hjanvier</f>
        <v/>
      </c>
      <c r="O46" s="349" t="str">
        <f>hjanvier</f>
        <v/>
      </c>
      <c r="P46" s="350" t="str">
        <f>hjanvier</f>
        <v>AM : AM</v>
      </c>
      <c r="Q46" s="350" t="str">
        <f>hjanvier</f>
        <v>AM : AM</v>
      </c>
      <c r="R46" s="350" t="str">
        <f>hjanvier</f>
        <v>AM : AM</v>
      </c>
      <c r="S46" s="350" t="str">
        <f>hjanvier</f>
        <v>AM : AM</v>
      </c>
      <c r="T46" s="350" t="str">
        <f>hjanvier</f>
        <v>AM : AM</v>
      </c>
      <c r="U46" s="349" t="str">
        <f>hjanvier</f>
        <v/>
      </c>
      <c r="V46" s="349" t="str">
        <f>hjanvier</f>
        <v/>
      </c>
      <c r="W46" s="350" t="str">
        <f>hjanvier</f>
        <v>AM : AM</v>
      </c>
      <c r="X46" s="350" t="str">
        <f>hjanvier</f>
        <v>AM : AM</v>
      </c>
      <c r="Y46" s="350" t="str">
        <f>hjanvier</f>
        <v>AM : AM</v>
      </c>
      <c r="Z46" s="350" t="str">
        <f>hjanvier</f>
        <v>AM : AM</v>
      </c>
      <c r="AA46" s="350" t="str">
        <f>hjanvier</f>
        <v>AM : AM</v>
      </c>
      <c r="AB46" s="349" t="str">
        <f>hjanvier</f>
        <v/>
      </c>
      <c r="AC46" s="349" t="str">
        <f>hjanvier</f>
        <v/>
      </c>
      <c r="AD46" s="350" t="str">
        <f>hjanvier</f>
        <v>AM : AM</v>
      </c>
      <c r="AE46" s="350" t="str">
        <f>hjanvier</f>
        <v>AM : AM</v>
      </c>
      <c r="AF46" s="355" t="str">
        <f>hjanvier</f>
        <v>AM : AM</v>
      </c>
      <c r="AG46"/>
      <c r="AH46"/>
      <c r="AI46"/>
      <c r="AJ46"/>
      <c r="AK46"/>
      <c r="AL46"/>
      <c r="AM46"/>
      <c r="AN46"/>
      <c r="AO46"/>
      <c r="AP46"/>
      <c r="AQ46"/>
      <c r="AR46"/>
      <c r="AS46"/>
      <c r="AT46"/>
      <c r="AU46"/>
      <c r="AV46"/>
      <c r="AW46"/>
      <c r="AX46"/>
      <c r="AY46"/>
      <c r="AZ46"/>
      <c r="BA46"/>
      <c r="BB46"/>
      <c r="BC46"/>
      <c r="BD46"/>
      <c r="BE46"/>
      <c r="BF46"/>
      <c r="BG46"/>
      <c r="BH46"/>
      <c r="BI46"/>
      <c r="BJ46"/>
      <c r="BK46"/>
      <c r="BL46"/>
      <c r="BM46"/>
      <c r="BN46" s="53"/>
      <c r="BO46" s="53"/>
      <c r="BP46" s="53"/>
      <c r="BQ46" s="53"/>
      <c r="BR46" s="53"/>
      <c r="BS46" s="53"/>
      <c r="BT46" s="53"/>
      <c r="BU46" s="53"/>
      <c r="BV46" s="53"/>
      <c r="BW46" s="53"/>
      <c r="BX46" s="53"/>
      <c r="BY46" s="53"/>
      <c r="BZ46" s="53"/>
      <c r="CA46" s="53"/>
      <c r="CB46" s="53"/>
      <c r="CC46" s="53"/>
      <c r="CD46" s="53"/>
      <c r="CE46" s="53"/>
      <c r="CF46" s="53"/>
      <c r="CG46" s="53"/>
      <c r="CH46" s="53"/>
      <c r="CI46" s="53"/>
      <c r="CJ46" s="53"/>
      <c r="CK46" s="53"/>
      <c r="CL46" s="53"/>
      <c r="CM46" s="53"/>
      <c r="CN46" s="53"/>
      <c r="CO46" s="53"/>
      <c r="CP46" s="53"/>
      <c r="CQ46" s="53"/>
      <c r="CR46" s="53"/>
      <c r="CS46" s="53"/>
      <c r="CT46" s="53"/>
      <c r="CU46" s="53"/>
      <c r="CV46" s="53"/>
      <c r="CW46" s="53"/>
      <c r="CX46" s="53"/>
      <c r="CY46" s="53"/>
      <c r="CZ46" s="53"/>
      <c r="DA46" s="53"/>
      <c r="DB46" s="53"/>
      <c r="DC46" s="53"/>
      <c r="DD46" s="53"/>
      <c r="DE46" s="53"/>
      <c r="DF46" s="53"/>
      <c r="DG46" s="53"/>
      <c r="DH46" s="53"/>
      <c r="DI46" s="53"/>
      <c r="DJ46" s="53"/>
      <c r="DK46" s="53"/>
      <c r="DL46" s="53"/>
      <c r="DM46" s="53"/>
      <c r="DN46" s="53"/>
      <c r="DO46" s="53"/>
      <c r="DP46" s="53"/>
      <c r="DQ46" s="53"/>
      <c r="DR46" s="53"/>
      <c r="DS46" s="53"/>
      <c r="DT46" s="53"/>
      <c r="DU46" s="53"/>
      <c r="DV46" s="53"/>
      <c r="DW46" s="53"/>
      <c r="DX46" s="53"/>
      <c r="DY46" s="53"/>
      <c r="DZ46" s="53"/>
      <c r="EA46" s="53"/>
      <c r="EB46" s="53"/>
      <c r="EC46" s="53"/>
      <c r="ED46" s="53"/>
      <c r="EE46" s="53"/>
      <c r="EF46" s="53"/>
      <c r="EG46" s="53"/>
      <c r="EH46" s="53"/>
      <c r="EI46" s="53"/>
      <c r="EJ46" s="53"/>
      <c r="EK46" s="53"/>
      <c r="EL46" s="53"/>
      <c r="EM46" s="53"/>
      <c r="EN46" s="53"/>
      <c r="EO46" s="53"/>
      <c r="EP46" s="53"/>
      <c r="EQ46" s="53"/>
      <c r="ER46" s="53"/>
      <c r="ES46" s="53"/>
      <c r="ET46" s="53"/>
      <c r="EU46" s="53"/>
      <c r="EV46" s="53"/>
      <c r="EW46" s="53"/>
      <c r="EX46" s="53"/>
      <c r="EY46" s="53"/>
      <c r="EZ46" s="53"/>
      <c r="FA46" s="53"/>
      <c r="FB46" s="53"/>
      <c r="FC46" s="53"/>
      <c r="FD46" s="53"/>
      <c r="FE46" s="53"/>
      <c r="FF46" s="53"/>
      <c r="FG46" s="53"/>
      <c r="FH46" s="53"/>
      <c r="FI46" s="53"/>
      <c r="FJ46" s="53"/>
      <c r="FK46" s="53"/>
      <c r="FL46" s="53"/>
      <c r="FM46" s="53"/>
      <c r="FN46" s="53"/>
      <c r="FO46" s="53"/>
      <c r="FP46" s="53"/>
      <c r="FQ46" s="53"/>
      <c r="FR46" s="53"/>
      <c r="FS46" s="53"/>
      <c r="FT46" s="53"/>
      <c r="FU46" s="53"/>
      <c r="FV46" s="53"/>
      <c r="FW46" s="53"/>
      <c r="FX46" s="53"/>
      <c r="FY46" s="53"/>
      <c r="FZ46" s="53"/>
      <c r="GA46" s="53"/>
      <c r="GB46" s="53"/>
      <c r="GC46" s="53"/>
      <c r="GD46" s="53"/>
      <c r="GE46" s="53"/>
      <c r="GF46" s="53"/>
      <c r="GG46" s="53"/>
      <c r="GH46" s="53"/>
      <c r="GI46" s="53"/>
      <c r="GJ46" s="53"/>
      <c r="GK46" s="53"/>
      <c r="GL46" s="53"/>
      <c r="GM46" s="53"/>
      <c r="GN46" s="53"/>
      <c r="GO46" s="53"/>
      <c r="GP46" s="53"/>
      <c r="GQ46" s="53"/>
      <c r="GR46" s="53"/>
      <c r="GS46" s="53"/>
      <c r="GT46" s="53"/>
      <c r="GU46" s="53"/>
      <c r="GV46" s="53"/>
      <c r="GW46" s="53"/>
      <c r="GX46" s="53"/>
      <c r="GY46" s="53"/>
      <c r="GZ46" s="53"/>
      <c r="HA46" s="53"/>
      <c r="HB46" s="53"/>
      <c r="HC46" s="53"/>
      <c r="HD46" s="53"/>
      <c r="HE46" s="53"/>
      <c r="HF46" s="53"/>
      <c r="HG46" s="53"/>
      <c r="HH46" s="53"/>
      <c r="HI46" s="53"/>
      <c r="HJ46" s="53"/>
      <c r="HK46" s="53"/>
      <c r="HL46" s="53"/>
      <c r="HM46" s="53"/>
      <c r="HN46" s="53"/>
      <c r="HO46" s="53"/>
      <c r="HP46" s="53"/>
      <c r="HQ46" s="53"/>
      <c r="HR46" s="53"/>
      <c r="HS46" s="53"/>
      <c r="HT46" s="53"/>
      <c r="HU46" s="53"/>
      <c r="HV46" s="53"/>
      <c r="HW46" s="53"/>
      <c r="HX46" s="53"/>
      <c r="HY46" s="53"/>
      <c r="HZ46" s="53"/>
      <c r="IA46" s="53"/>
      <c r="IB46" s="53"/>
      <c r="IC46" s="53"/>
      <c r="ID46" s="53"/>
      <c r="IE46" s="53"/>
      <c r="IF46" s="53"/>
      <c r="IG46" s="53"/>
      <c r="IH46" s="53"/>
      <c r="II46" s="53"/>
      <c r="IJ46" s="53"/>
      <c r="IK46" s="53"/>
      <c r="IL46" s="53"/>
      <c r="IM46" s="53"/>
      <c r="IN46" s="53"/>
      <c r="IO46" s="53"/>
      <c r="IP46" s="53"/>
      <c r="IQ46" s="53"/>
      <c r="IR46" s="53"/>
      <c r="IS46" s="53"/>
      <c r="IT46" s="53"/>
      <c r="IU46" s="53"/>
      <c r="IV46" s="53"/>
    </row>
    <row r="47" spans="1:256" s="1" customFormat="1" ht="15.75" hidden="1" customHeight="1" x14ac:dyDescent="0.25">
      <c r="A47" s="124">
        <f>Données!$H44</f>
        <v>0</v>
      </c>
      <c r="B47" s="349" t="str">
        <f>hjanvier</f>
        <v/>
      </c>
      <c r="C47" s="350" t="str">
        <f>hjanvier</f>
        <v/>
      </c>
      <c r="D47" s="350" t="str">
        <f>hjanvier</f>
        <v/>
      </c>
      <c r="E47" s="350" t="str">
        <f>hjanvier</f>
        <v/>
      </c>
      <c r="F47" s="350" t="str">
        <f>hjanvier</f>
        <v/>
      </c>
      <c r="G47" s="349" t="str">
        <f>hjanvier</f>
        <v/>
      </c>
      <c r="H47" s="349" t="str">
        <f>hjanvier</f>
        <v/>
      </c>
      <c r="I47" s="350" t="str">
        <f>hjanvier</f>
        <v/>
      </c>
      <c r="J47" s="350" t="str">
        <f>hjanvier</f>
        <v/>
      </c>
      <c r="K47" s="350" t="str">
        <f>hjanvier</f>
        <v/>
      </c>
      <c r="L47" s="350" t="str">
        <f>hjanvier</f>
        <v/>
      </c>
      <c r="M47" s="350" t="str">
        <f>hjanvier</f>
        <v/>
      </c>
      <c r="N47" s="349" t="str">
        <f>hjanvier</f>
        <v/>
      </c>
      <c r="O47" s="349" t="str">
        <f>hjanvier</f>
        <v/>
      </c>
      <c r="P47" s="350" t="str">
        <f>hjanvier</f>
        <v/>
      </c>
      <c r="Q47" s="350" t="str">
        <f>hjanvier</f>
        <v/>
      </c>
      <c r="R47" s="350" t="str">
        <f>hjanvier</f>
        <v/>
      </c>
      <c r="S47" s="350" t="str">
        <f>hjanvier</f>
        <v/>
      </c>
      <c r="T47" s="350" t="str">
        <f>hjanvier</f>
        <v/>
      </c>
      <c r="U47" s="349" t="str">
        <f>hjanvier</f>
        <v/>
      </c>
      <c r="V47" s="349" t="str">
        <f>hjanvier</f>
        <v/>
      </c>
      <c r="W47" s="350" t="str">
        <f>hjanvier</f>
        <v/>
      </c>
      <c r="X47" s="350" t="str">
        <f>hjanvier</f>
        <v/>
      </c>
      <c r="Y47" s="350" t="str">
        <f>hjanvier</f>
        <v/>
      </c>
      <c r="Z47" s="350" t="str">
        <f>hjanvier</f>
        <v/>
      </c>
      <c r="AA47" s="350" t="str">
        <f>hjanvier</f>
        <v/>
      </c>
      <c r="AB47" s="349" t="str">
        <f>hjanvier</f>
        <v/>
      </c>
      <c r="AC47" s="349" t="str">
        <f>hjanvier</f>
        <v/>
      </c>
      <c r="AD47" s="350" t="str">
        <f>hjanvier</f>
        <v/>
      </c>
      <c r="AE47" s="350" t="str">
        <f>hjanvier</f>
        <v/>
      </c>
      <c r="AF47" s="355" t="str">
        <f>hjanvier</f>
        <v/>
      </c>
      <c r="AG47"/>
      <c r="AH47"/>
      <c r="AI47"/>
      <c r="AJ47"/>
      <c r="AK47"/>
      <c r="AL47"/>
      <c r="AM47"/>
      <c r="AN47"/>
      <c r="AO47"/>
      <c r="AP47"/>
      <c r="AQ47"/>
      <c r="AR47"/>
      <c r="AS47"/>
      <c r="AT47"/>
      <c r="AU47"/>
      <c r="AV47"/>
      <c r="AW47"/>
      <c r="AX47"/>
      <c r="AY47"/>
      <c r="AZ47"/>
      <c r="BA47"/>
      <c r="BB47"/>
      <c r="BC47"/>
      <c r="BD47"/>
      <c r="BE47"/>
      <c r="BF47"/>
      <c r="BG47"/>
      <c r="BH47"/>
      <c r="BI47"/>
      <c r="BJ47"/>
      <c r="BK47"/>
      <c r="BL47"/>
      <c r="BM47"/>
      <c r="BN47" s="53"/>
      <c r="BO47" s="53"/>
      <c r="BP47" s="53"/>
      <c r="BQ47" s="53"/>
      <c r="BR47" s="53"/>
      <c r="BS47" s="53"/>
      <c r="BT47" s="53"/>
      <c r="BU47" s="53"/>
      <c r="BV47" s="53"/>
      <c r="BW47" s="53"/>
      <c r="BX47" s="53"/>
      <c r="BY47" s="53"/>
      <c r="BZ47" s="53"/>
      <c r="CA47" s="53"/>
      <c r="CB47" s="53"/>
      <c r="CC47" s="53"/>
      <c r="CD47" s="53"/>
      <c r="CE47" s="53"/>
      <c r="CF47" s="53"/>
      <c r="CG47" s="53"/>
      <c r="CH47" s="53"/>
      <c r="CI47" s="53"/>
      <c r="CJ47" s="53"/>
      <c r="CK47" s="53"/>
      <c r="CL47" s="53"/>
      <c r="CM47" s="53"/>
      <c r="CN47" s="53"/>
      <c r="CO47" s="53"/>
      <c r="CP47" s="53"/>
      <c r="CQ47" s="53"/>
      <c r="CR47" s="53"/>
      <c r="CS47" s="53"/>
      <c r="CT47" s="53"/>
      <c r="CU47" s="53"/>
      <c r="CV47" s="53"/>
      <c r="CW47" s="53"/>
      <c r="CX47" s="53"/>
      <c r="CY47" s="53"/>
      <c r="CZ47" s="53"/>
      <c r="DA47" s="53"/>
      <c r="DB47" s="53"/>
      <c r="DC47" s="53"/>
      <c r="DD47" s="53"/>
      <c r="DE47" s="53"/>
      <c r="DF47" s="53"/>
      <c r="DG47" s="53"/>
      <c r="DH47" s="53"/>
      <c r="DI47" s="53"/>
      <c r="DJ47" s="53"/>
      <c r="DK47" s="53"/>
      <c r="DL47" s="53"/>
      <c r="DM47" s="53"/>
      <c r="DN47" s="53"/>
      <c r="DO47" s="53"/>
      <c r="DP47" s="53"/>
      <c r="DQ47" s="53"/>
      <c r="DR47" s="53"/>
      <c r="DS47" s="53"/>
      <c r="DT47" s="53"/>
      <c r="DU47" s="53"/>
      <c r="DV47" s="53"/>
      <c r="DW47" s="53"/>
      <c r="DX47" s="53"/>
      <c r="DY47" s="53"/>
      <c r="DZ47" s="53"/>
      <c r="EA47" s="53"/>
      <c r="EB47" s="53"/>
      <c r="EC47" s="53"/>
      <c r="ED47" s="53"/>
      <c r="EE47" s="53"/>
      <c r="EF47" s="53"/>
      <c r="EG47" s="53"/>
      <c r="EH47" s="53"/>
      <c r="EI47" s="53"/>
      <c r="EJ47" s="53"/>
      <c r="EK47" s="53"/>
      <c r="EL47" s="53"/>
      <c r="EM47" s="53"/>
      <c r="EN47" s="53"/>
      <c r="EO47" s="53"/>
      <c r="EP47" s="53"/>
      <c r="EQ47" s="53"/>
      <c r="ER47" s="53"/>
      <c r="ES47" s="53"/>
      <c r="ET47" s="53"/>
      <c r="EU47" s="53"/>
      <c r="EV47" s="53"/>
      <c r="EW47" s="53"/>
      <c r="EX47" s="53"/>
      <c r="EY47" s="53"/>
      <c r="EZ47" s="53"/>
      <c r="FA47" s="53"/>
      <c r="FB47" s="53"/>
      <c r="FC47" s="53"/>
      <c r="FD47" s="53"/>
      <c r="FE47" s="53"/>
      <c r="FF47" s="53"/>
      <c r="FG47" s="53"/>
      <c r="FH47" s="53"/>
      <c r="FI47" s="53"/>
      <c r="FJ47" s="53"/>
      <c r="FK47" s="53"/>
      <c r="FL47" s="53"/>
      <c r="FM47" s="53"/>
      <c r="FN47" s="53"/>
      <c r="FO47" s="53"/>
      <c r="FP47" s="53"/>
      <c r="FQ47" s="53"/>
      <c r="FR47" s="53"/>
      <c r="FS47" s="53"/>
      <c r="FT47" s="53"/>
      <c r="FU47" s="53"/>
      <c r="FV47" s="53"/>
      <c r="FW47" s="53"/>
      <c r="FX47" s="53"/>
      <c r="FY47" s="53"/>
      <c r="FZ47" s="53"/>
      <c r="GA47" s="53"/>
      <c r="GB47" s="53"/>
      <c r="GC47" s="53"/>
      <c r="GD47" s="53"/>
      <c r="GE47" s="53"/>
      <c r="GF47" s="53"/>
      <c r="GG47" s="53"/>
      <c r="GH47" s="53"/>
      <c r="GI47" s="53"/>
      <c r="GJ47" s="53"/>
      <c r="GK47" s="53"/>
      <c r="GL47" s="53"/>
      <c r="GM47" s="53"/>
      <c r="GN47" s="53"/>
      <c r="GO47" s="53"/>
      <c r="GP47" s="53"/>
      <c r="GQ47" s="53"/>
      <c r="GR47" s="53"/>
      <c r="GS47" s="53"/>
      <c r="GT47" s="53"/>
      <c r="GU47" s="53"/>
      <c r="GV47" s="53"/>
      <c r="GW47" s="53"/>
      <c r="GX47" s="53"/>
      <c r="GY47" s="53"/>
      <c r="GZ47" s="53"/>
      <c r="HA47" s="53"/>
      <c r="HB47" s="53"/>
      <c r="HC47" s="53"/>
      <c r="HD47" s="53"/>
      <c r="HE47" s="53"/>
      <c r="HF47" s="53"/>
      <c r="HG47" s="53"/>
      <c r="HH47" s="53"/>
      <c r="HI47" s="53"/>
      <c r="HJ47" s="53"/>
      <c r="HK47" s="53"/>
      <c r="HL47" s="53"/>
      <c r="HM47" s="53"/>
      <c r="HN47" s="53"/>
      <c r="HO47" s="53"/>
      <c r="HP47" s="53"/>
      <c r="HQ47" s="53"/>
      <c r="HR47" s="53"/>
      <c r="HS47" s="53"/>
      <c r="HT47" s="53"/>
      <c r="HU47" s="53"/>
      <c r="HV47" s="53"/>
      <c r="HW47" s="53"/>
      <c r="HX47" s="53"/>
      <c r="HY47" s="53"/>
      <c r="HZ47" s="53"/>
      <c r="IA47" s="53"/>
      <c r="IB47" s="53"/>
      <c r="IC47" s="53"/>
      <c r="ID47" s="53"/>
      <c r="IE47" s="53"/>
      <c r="IF47" s="53"/>
      <c r="IG47" s="53"/>
      <c r="IH47" s="53"/>
      <c r="II47" s="53"/>
      <c r="IJ47" s="53"/>
      <c r="IK47" s="53"/>
      <c r="IL47" s="53"/>
      <c r="IM47" s="53"/>
      <c r="IN47" s="53"/>
      <c r="IO47" s="53"/>
      <c r="IP47" s="53"/>
      <c r="IQ47" s="53"/>
      <c r="IR47" s="53"/>
      <c r="IS47" s="53"/>
      <c r="IT47" s="53"/>
      <c r="IU47" s="53"/>
      <c r="IV47" s="53"/>
    </row>
    <row r="48" spans="1:256" s="1" customFormat="1" ht="15.75" hidden="1" customHeight="1" thickBot="1" x14ac:dyDescent="0.3">
      <c r="A48" s="124">
        <f>Données!$H45</f>
        <v>0</v>
      </c>
      <c r="B48" s="349" t="str">
        <f>hjanvier</f>
        <v/>
      </c>
      <c r="C48" s="350" t="str">
        <f>hjanvier</f>
        <v/>
      </c>
      <c r="D48" s="350" t="str">
        <f>hjanvier</f>
        <v/>
      </c>
      <c r="E48" s="350" t="str">
        <f>hjanvier</f>
        <v/>
      </c>
      <c r="F48" s="350" t="str">
        <f>hjanvier</f>
        <v/>
      </c>
      <c r="G48" s="349" t="str">
        <f>hjanvier</f>
        <v/>
      </c>
      <c r="H48" s="349" t="str">
        <f>hjanvier</f>
        <v/>
      </c>
      <c r="I48" s="350" t="str">
        <f>hjanvier</f>
        <v/>
      </c>
      <c r="J48" s="350" t="str">
        <f>hjanvier</f>
        <v/>
      </c>
      <c r="K48" s="350" t="str">
        <f>hjanvier</f>
        <v/>
      </c>
      <c r="L48" s="350" t="str">
        <f>hjanvier</f>
        <v/>
      </c>
      <c r="M48" s="350" t="str">
        <f>hjanvier</f>
        <v/>
      </c>
      <c r="N48" s="349" t="str">
        <f>hjanvier</f>
        <v/>
      </c>
      <c r="O48" s="349" t="str">
        <f>hjanvier</f>
        <v/>
      </c>
      <c r="P48" s="350" t="str">
        <f>hjanvier</f>
        <v/>
      </c>
      <c r="Q48" s="350" t="str">
        <f>hjanvier</f>
        <v/>
      </c>
      <c r="R48" s="350" t="str">
        <f>hjanvier</f>
        <v/>
      </c>
      <c r="S48" s="350" t="str">
        <f>hjanvier</f>
        <v/>
      </c>
      <c r="T48" s="350" t="str">
        <f>hjanvier</f>
        <v/>
      </c>
      <c r="U48" s="349" t="str">
        <f>hjanvier</f>
        <v/>
      </c>
      <c r="V48" s="349" t="str">
        <f>hjanvier</f>
        <v/>
      </c>
      <c r="W48" s="350" t="str">
        <f>hjanvier</f>
        <v/>
      </c>
      <c r="X48" s="350" t="str">
        <f>hjanvier</f>
        <v/>
      </c>
      <c r="Y48" s="350" t="str">
        <f>hjanvier</f>
        <v/>
      </c>
      <c r="Z48" s="350" t="str">
        <f>hjanvier</f>
        <v/>
      </c>
      <c r="AA48" s="350" t="str">
        <f>hjanvier</f>
        <v/>
      </c>
      <c r="AB48" s="349" t="str">
        <f>hjanvier</f>
        <v/>
      </c>
      <c r="AC48" s="349" t="str">
        <f>hjanvier</f>
        <v/>
      </c>
      <c r="AD48" s="350" t="str">
        <f>hjanvier</f>
        <v/>
      </c>
      <c r="AE48" s="350" t="str">
        <f>hjanvier</f>
        <v/>
      </c>
      <c r="AF48" s="355" t="str">
        <f>hjanvier</f>
        <v/>
      </c>
      <c r="AG48"/>
      <c r="AH48"/>
      <c r="AI48"/>
      <c r="AJ48"/>
      <c r="AK48"/>
      <c r="AL48"/>
      <c r="AM48"/>
      <c r="AN48"/>
      <c r="AO48"/>
      <c r="AP48"/>
      <c r="AQ48"/>
      <c r="AR48"/>
      <c r="AS48"/>
      <c r="AT48"/>
      <c r="AU48"/>
      <c r="AV48"/>
      <c r="AW48"/>
      <c r="AX48"/>
      <c r="AY48"/>
      <c r="AZ48"/>
      <c r="BA48"/>
      <c r="BB48"/>
      <c r="BC48"/>
      <c r="BD48"/>
      <c r="BE48"/>
      <c r="BF48"/>
      <c r="BG48"/>
      <c r="BH48"/>
      <c r="BI48"/>
      <c r="BJ48"/>
      <c r="BK48"/>
      <c r="BL48"/>
      <c r="BM48"/>
      <c r="BN48" s="53"/>
      <c r="BO48" s="53"/>
      <c r="BP48" s="53"/>
      <c r="BQ48" s="53"/>
      <c r="BR48" s="53"/>
      <c r="BS48" s="53"/>
      <c r="BT48" s="53"/>
      <c r="BU48" s="53"/>
      <c r="BV48" s="53"/>
      <c r="BW48" s="53"/>
      <c r="BX48" s="53"/>
      <c r="BY48" s="53"/>
      <c r="BZ48" s="53"/>
      <c r="CA48" s="53"/>
      <c r="CB48" s="53"/>
      <c r="CC48" s="53"/>
      <c r="CD48" s="53"/>
      <c r="CE48" s="53"/>
      <c r="CF48" s="53"/>
      <c r="CG48" s="53"/>
      <c r="CH48" s="53"/>
      <c r="CI48" s="53"/>
      <c r="CJ48" s="53"/>
      <c r="CK48" s="53"/>
      <c r="CL48" s="53"/>
      <c r="CM48" s="53"/>
      <c r="CN48" s="53"/>
      <c r="CO48" s="53"/>
      <c r="CP48" s="53"/>
      <c r="CQ48" s="53"/>
      <c r="CR48" s="53"/>
      <c r="CS48" s="53"/>
      <c r="CT48" s="53"/>
      <c r="CU48" s="53"/>
      <c r="CV48" s="53"/>
      <c r="CW48" s="53"/>
      <c r="CX48" s="53"/>
      <c r="CY48" s="53"/>
      <c r="CZ48" s="53"/>
      <c r="DA48" s="53"/>
      <c r="DB48" s="53"/>
      <c r="DC48" s="53"/>
      <c r="DD48" s="53"/>
      <c r="DE48" s="53"/>
      <c r="DF48" s="53"/>
      <c r="DG48" s="53"/>
      <c r="DH48" s="53"/>
      <c r="DI48" s="53"/>
      <c r="DJ48" s="53"/>
      <c r="DK48" s="53"/>
      <c r="DL48" s="53"/>
      <c r="DM48" s="53"/>
      <c r="DN48" s="53"/>
      <c r="DO48" s="53"/>
      <c r="DP48" s="53"/>
      <c r="DQ48" s="53"/>
      <c r="DR48" s="53"/>
      <c r="DS48" s="53"/>
      <c r="DT48" s="53"/>
      <c r="DU48" s="53"/>
      <c r="DV48" s="53"/>
      <c r="DW48" s="53"/>
      <c r="DX48" s="53"/>
      <c r="DY48" s="53"/>
      <c r="DZ48" s="53"/>
      <c r="EA48" s="53"/>
      <c r="EB48" s="53"/>
      <c r="EC48" s="53"/>
      <c r="ED48" s="53"/>
      <c r="EE48" s="53"/>
      <c r="EF48" s="53"/>
      <c r="EG48" s="53"/>
      <c r="EH48" s="53"/>
      <c r="EI48" s="53"/>
      <c r="EJ48" s="53"/>
      <c r="EK48" s="53"/>
      <c r="EL48" s="53"/>
      <c r="EM48" s="53"/>
      <c r="EN48" s="53"/>
      <c r="EO48" s="53"/>
      <c r="EP48" s="53"/>
      <c r="EQ48" s="53"/>
      <c r="ER48" s="53"/>
      <c r="ES48" s="53"/>
      <c r="ET48" s="53"/>
      <c r="EU48" s="53"/>
      <c r="EV48" s="53"/>
      <c r="EW48" s="53"/>
      <c r="EX48" s="53"/>
      <c r="EY48" s="53"/>
      <c r="EZ48" s="53"/>
      <c r="FA48" s="53"/>
      <c r="FB48" s="53"/>
      <c r="FC48" s="53"/>
      <c r="FD48" s="53"/>
      <c r="FE48" s="53"/>
      <c r="FF48" s="53"/>
      <c r="FG48" s="53"/>
      <c r="FH48" s="53"/>
      <c r="FI48" s="53"/>
      <c r="FJ48" s="53"/>
      <c r="FK48" s="53"/>
      <c r="FL48" s="53"/>
      <c r="FM48" s="53"/>
      <c r="FN48" s="53"/>
      <c r="FO48" s="53"/>
      <c r="FP48" s="53"/>
      <c r="FQ48" s="53"/>
      <c r="FR48" s="53"/>
      <c r="FS48" s="53"/>
      <c r="FT48" s="53"/>
      <c r="FU48" s="53"/>
      <c r="FV48" s="53"/>
      <c r="FW48" s="53"/>
      <c r="FX48" s="53"/>
      <c r="FY48" s="53"/>
      <c r="FZ48" s="53"/>
      <c r="GA48" s="53"/>
      <c r="GB48" s="53"/>
      <c r="GC48" s="53"/>
      <c r="GD48" s="53"/>
      <c r="GE48" s="53"/>
      <c r="GF48" s="53"/>
      <c r="GG48" s="53"/>
      <c r="GH48" s="53"/>
      <c r="GI48" s="53"/>
      <c r="GJ48" s="53"/>
      <c r="GK48" s="53"/>
      <c r="GL48" s="53"/>
      <c r="GM48" s="53"/>
      <c r="GN48" s="53"/>
      <c r="GO48" s="53"/>
      <c r="GP48" s="53"/>
      <c r="GQ48" s="53"/>
      <c r="GR48" s="53"/>
      <c r="GS48" s="53"/>
      <c r="GT48" s="53"/>
      <c r="GU48" s="53"/>
      <c r="GV48" s="53"/>
      <c r="GW48" s="53"/>
      <c r="GX48" s="53"/>
      <c r="GY48" s="53"/>
      <c r="GZ48" s="53"/>
      <c r="HA48" s="53"/>
      <c r="HB48" s="53"/>
      <c r="HC48" s="53"/>
      <c r="HD48" s="53"/>
      <c r="HE48" s="53"/>
      <c r="HF48" s="53"/>
      <c r="HG48" s="53"/>
      <c r="HH48" s="53"/>
      <c r="HI48" s="53"/>
      <c r="HJ48" s="53"/>
      <c r="HK48" s="53"/>
      <c r="HL48" s="53"/>
      <c r="HM48" s="53"/>
      <c r="HN48" s="53"/>
      <c r="HO48" s="53"/>
      <c r="HP48" s="53"/>
      <c r="HQ48" s="53"/>
      <c r="HR48" s="53"/>
      <c r="HS48" s="53"/>
      <c r="HT48" s="53"/>
      <c r="HU48" s="53"/>
      <c r="HV48" s="53"/>
      <c r="HW48" s="53"/>
      <c r="HX48" s="53"/>
      <c r="HY48" s="53"/>
      <c r="HZ48" s="53"/>
      <c r="IA48" s="53"/>
      <c r="IB48" s="53"/>
      <c r="IC48" s="53"/>
      <c r="ID48" s="53"/>
      <c r="IE48" s="53"/>
      <c r="IF48" s="53"/>
      <c r="IG48" s="53"/>
      <c r="IH48" s="53"/>
      <c r="II48" s="53"/>
      <c r="IJ48" s="53"/>
      <c r="IK48" s="53"/>
      <c r="IL48" s="53"/>
      <c r="IM48" s="53"/>
      <c r="IN48" s="53"/>
      <c r="IO48" s="53"/>
      <c r="IP48" s="53"/>
      <c r="IQ48" s="53"/>
      <c r="IR48" s="53"/>
      <c r="IS48" s="53"/>
      <c r="IT48" s="53"/>
      <c r="IU48" s="53"/>
      <c r="IV48" s="53"/>
    </row>
    <row r="49" spans="1:256" s="1" customFormat="1" ht="15.75" thickBot="1" x14ac:dyDescent="0.3">
      <c r="A49" s="344" t="str">
        <f>Données!$H46</f>
        <v>Coordinatrice</v>
      </c>
      <c r="B49" s="344"/>
      <c r="C49" s="344"/>
      <c r="D49" s="344"/>
      <c r="E49" s="344"/>
      <c r="F49" s="344"/>
      <c r="G49" s="344"/>
      <c r="H49" s="344"/>
      <c r="I49" s="344"/>
      <c r="J49" s="344"/>
      <c r="K49" s="344"/>
      <c r="L49" s="344"/>
      <c r="M49" s="344"/>
      <c r="N49" s="344"/>
      <c r="O49" s="344"/>
      <c r="P49" s="344"/>
      <c r="Q49" s="344"/>
      <c r="R49" s="344"/>
      <c r="S49" s="344"/>
      <c r="T49" s="344"/>
      <c r="U49" s="344"/>
      <c r="V49" s="344"/>
      <c r="W49" s="344"/>
      <c r="X49" s="344"/>
      <c r="Y49" s="344"/>
      <c r="Z49" s="344"/>
      <c r="AA49" s="344"/>
      <c r="AB49" s="344"/>
      <c r="AC49" s="344"/>
      <c r="AD49" s="344"/>
      <c r="AE49" s="344"/>
      <c r="AF49" s="354"/>
      <c r="AG49"/>
      <c r="AH49"/>
      <c r="AI49"/>
      <c r="AJ49"/>
      <c r="AK49"/>
      <c r="AL49"/>
      <c r="AM49"/>
      <c r="AN49"/>
      <c r="AO49"/>
      <c r="AP49"/>
      <c r="AQ49"/>
      <c r="AR49"/>
      <c r="AS49"/>
      <c r="AT49"/>
      <c r="AU49"/>
      <c r="AV49"/>
      <c r="AW49"/>
      <c r="AX49"/>
      <c r="AY49"/>
      <c r="AZ49"/>
      <c r="BA49"/>
      <c r="BB49"/>
      <c r="BC49"/>
      <c r="BD49"/>
      <c r="BE49"/>
      <c r="BF49"/>
      <c r="BG49"/>
      <c r="BH49"/>
      <c r="BI49"/>
      <c r="BJ49"/>
      <c r="BK49"/>
      <c r="BL49"/>
      <c r="BM49"/>
      <c r="BN49" s="53"/>
      <c r="BO49" s="53"/>
      <c r="BP49" s="53"/>
      <c r="BQ49" s="53"/>
      <c r="BR49" s="53"/>
      <c r="BS49" s="53"/>
      <c r="BT49" s="53"/>
      <c r="BU49" s="53"/>
      <c r="BV49" s="53"/>
      <c r="BW49" s="53"/>
      <c r="BX49" s="53"/>
      <c r="BY49" s="53"/>
      <c r="BZ49" s="53"/>
      <c r="CA49" s="53"/>
      <c r="CB49" s="53"/>
      <c r="CC49" s="53"/>
      <c r="CD49" s="53"/>
      <c r="CE49" s="53"/>
      <c r="CF49" s="53"/>
      <c r="CG49" s="53"/>
      <c r="CH49" s="53"/>
      <c r="CI49" s="53"/>
      <c r="CJ49" s="53"/>
      <c r="CK49" s="53"/>
      <c r="CL49" s="53"/>
      <c r="CM49" s="53"/>
      <c r="CN49" s="53"/>
      <c r="CO49" s="53"/>
      <c r="CP49" s="53"/>
      <c r="CQ49" s="53"/>
      <c r="CR49" s="53"/>
      <c r="CS49" s="53"/>
      <c r="CT49" s="53"/>
      <c r="CU49" s="53"/>
      <c r="CV49" s="53"/>
      <c r="CW49" s="53"/>
      <c r="CX49" s="53"/>
      <c r="CY49" s="53"/>
      <c r="CZ49" s="53"/>
      <c r="DA49" s="53"/>
      <c r="DB49" s="53"/>
      <c r="DC49" s="53"/>
      <c r="DD49" s="53"/>
      <c r="DE49" s="53"/>
      <c r="DF49" s="53"/>
      <c r="DG49" s="53"/>
      <c r="DH49" s="53"/>
      <c r="DI49" s="53"/>
      <c r="DJ49" s="53"/>
      <c r="DK49" s="53"/>
      <c r="DL49" s="53"/>
      <c r="DM49" s="53"/>
      <c r="DN49" s="53"/>
      <c r="DO49" s="53"/>
      <c r="DP49" s="53"/>
      <c r="DQ49" s="53"/>
      <c r="DR49" s="53"/>
      <c r="DS49" s="53"/>
      <c r="DT49" s="53"/>
      <c r="DU49" s="53"/>
      <c r="DV49" s="53"/>
      <c r="DW49" s="53"/>
      <c r="DX49" s="53"/>
      <c r="DY49" s="53"/>
      <c r="DZ49" s="53"/>
      <c r="EA49" s="53"/>
      <c r="EB49" s="53"/>
      <c r="EC49" s="53"/>
      <c r="ED49" s="53"/>
      <c r="EE49" s="53"/>
      <c r="EF49" s="53"/>
      <c r="EG49" s="53"/>
      <c r="EH49" s="53"/>
      <c r="EI49" s="53"/>
      <c r="EJ49" s="53"/>
      <c r="EK49" s="53"/>
      <c r="EL49" s="53"/>
      <c r="EM49" s="53"/>
      <c r="EN49" s="53"/>
      <c r="EO49" s="53"/>
      <c r="EP49" s="53"/>
      <c r="EQ49" s="53"/>
      <c r="ER49" s="53"/>
      <c r="ES49" s="53"/>
      <c r="ET49" s="53"/>
      <c r="EU49" s="53"/>
      <c r="EV49" s="53"/>
      <c r="EW49" s="53"/>
      <c r="EX49" s="53"/>
      <c r="EY49" s="53"/>
      <c r="EZ49" s="53"/>
      <c r="FA49" s="53"/>
      <c r="FB49" s="53"/>
      <c r="FC49" s="53"/>
      <c r="FD49" s="53"/>
      <c r="FE49" s="53"/>
      <c r="FF49" s="53"/>
      <c r="FG49" s="53"/>
      <c r="FH49" s="53"/>
      <c r="FI49" s="53"/>
      <c r="FJ49" s="53"/>
      <c r="FK49" s="53"/>
      <c r="FL49" s="53"/>
      <c r="FM49" s="53"/>
      <c r="FN49" s="53"/>
      <c r="FO49" s="53"/>
      <c r="FP49" s="53"/>
      <c r="FQ49" s="53"/>
      <c r="FR49" s="53"/>
      <c r="FS49" s="53"/>
      <c r="FT49" s="53"/>
      <c r="FU49" s="53"/>
      <c r="FV49" s="53"/>
      <c r="FW49" s="53"/>
      <c r="FX49" s="53"/>
      <c r="FY49" s="53"/>
      <c r="FZ49" s="53"/>
      <c r="GA49" s="53"/>
      <c r="GB49" s="53"/>
      <c r="GC49" s="53"/>
      <c r="GD49" s="53"/>
      <c r="GE49" s="53"/>
      <c r="GF49" s="53"/>
      <c r="GG49" s="53"/>
      <c r="GH49" s="53"/>
      <c r="GI49" s="53"/>
      <c r="GJ49" s="53"/>
      <c r="GK49" s="53"/>
      <c r="GL49" s="53"/>
      <c r="GM49" s="53"/>
      <c r="GN49" s="53"/>
      <c r="GO49" s="53"/>
      <c r="GP49" s="53"/>
      <c r="GQ49" s="53"/>
      <c r="GR49" s="53"/>
      <c r="GS49" s="53"/>
      <c r="GT49" s="53"/>
      <c r="GU49" s="53"/>
      <c r="GV49" s="53"/>
      <c r="GW49" s="53"/>
      <c r="GX49" s="53"/>
      <c r="GY49" s="53"/>
      <c r="GZ49" s="53"/>
      <c r="HA49" s="53"/>
      <c r="HB49" s="53"/>
      <c r="HC49" s="53"/>
      <c r="HD49" s="53"/>
      <c r="HE49" s="53"/>
      <c r="HF49" s="53"/>
      <c r="HG49" s="53"/>
      <c r="HH49" s="53"/>
      <c r="HI49" s="53"/>
      <c r="HJ49" s="53"/>
      <c r="HK49" s="53"/>
      <c r="HL49" s="53"/>
      <c r="HM49" s="53"/>
      <c r="HN49" s="53"/>
      <c r="HO49" s="53"/>
      <c r="HP49" s="53"/>
      <c r="HQ49" s="53"/>
      <c r="HR49" s="53"/>
      <c r="HS49" s="53"/>
      <c r="HT49" s="53"/>
      <c r="HU49" s="53"/>
      <c r="HV49" s="53"/>
      <c r="HW49" s="53"/>
      <c r="HX49" s="53"/>
      <c r="HY49" s="53"/>
      <c r="HZ49" s="53"/>
      <c r="IA49" s="53"/>
      <c r="IB49" s="53"/>
      <c r="IC49" s="53"/>
      <c r="ID49" s="53"/>
      <c r="IE49" s="53"/>
      <c r="IF49" s="53"/>
      <c r="IG49" s="53"/>
      <c r="IH49" s="53"/>
      <c r="II49" s="53"/>
      <c r="IJ49" s="53"/>
      <c r="IK49" s="53"/>
      <c r="IL49" s="53"/>
      <c r="IM49" s="53"/>
      <c r="IN49" s="53"/>
      <c r="IO49" s="53"/>
      <c r="IP49" s="53"/>
      <c r="IQ49" s="53"/>
      <c r="IR49" s="53"/>
      <c r="IS49" s="53"/>
      <c r="IT49" s="53"/>
      <c r="IU49" s="53"/>
      <c r="IV49" s="53"/>
    </row>
    <row r="50" spans="1:256" s="1" customFormat="1" ht="15.75" thickBot="1" x14ac:dyDescent="0.3">
      <c r="A50" s="124" t="str">
        <f>Données!$H47</f>
        <v>ROUSSEL Jocelyne</v>
      </c>
      <c r="B50" s="349" t="str">
        <f>hjanvier</f>
        <v/>
      </c>
      <c r="C50" s="350" t="str">
        <f>hjanvier</f>
        <v>CA17 : CA17</v>
      </c>
      <c r="D50" s="350" t="str">
        <f>hjanvier</f>
        <v>CA : CA</v>
      </c>
      <c r="E50" s="350" t="str">
        <f>hjanvier</f>
        <v>CA : CA</v>
      </c>
      <c r="F50" s="350" t="str">
        <f>hjanvier</f>
        <v/>
      </c>
      <c r="G50" s="349" t="str">
        <f>hjanvier</f>
        <v/>
      </c>
      <c r="H50" s="349" t="str">
        <f>hjanvier</f>
        <v/>
      </c>
      <c r="I50" s="350" t="str">
        <f>hjanvier</f>
        <v>09:00 : 16:30</v>
      </c>
      <c r="J50" s="350" t="str">
        <f>hjanvier</f>
        <v>09:00 : 16:30</v>
      </c>
      <c r="K50" s="350" t="str">
        <f>hjanvier</f>
        <v>07:00 : 19:15</v>
      </c>
      <c r="L50" s="350" t="str">
        <f>hjanvier</f>
        <v>09:00 : 16:30</v>
      </c>
      <c r="M50" s="350" t="str">
        <f>hjanvier</f>
        <v>09:00 : 16:30</v>
      </c>
      <c r="N50" s="349" t="str">
        <f>hjanvier</f>
        <v/>
      </c>
      <c r="O50" s="349" t="str">
        <f>hjanvier</f>
        <v/>
      </c>
      <c r="P50" s="350" t="str">
        <f>hjanvier</f>
        <v>09:00 : 16:30</v>
      </c>
      <c r="Q50" s="350" t="str">
        <f>hjanvier</f>
        <v>09:00 : 16:30</v>
      </c>
      <c r="R50" s="350" t="str">
        <f>hjanvier</f>
        <v>09:00 : 16:30</v>
      </c>
      <c r="S50" s="350" t="str">
        <f>hjanvier</f>
        <v>09:00 : 16:30</v>
      </c>
      <c r="T50" s="350" t="str">
        <f>hjanvier</f>
        <v>09:00 : 16:30</v>
      </c>
      <c r="U50" s="349" t="str">
        <f>hjanvier</f>
        <v/>
      </c>
      <c r="V50" s="349" t="str">
        <f>hjanvier</f>
        <v/>
      </c>
      <c r="W50" s="350" t="str">
        <f>hjanvier</f>
        <v>07:00 : 19:15</v>
      </c>
      <c r="X50" s="350" t="str">
        <f>hjanvier</f>
        <v>09:00 : 16:30</v>
      </c>
      <c r="Y50" s="350" t="str">
        <f>hjanvier</f>
        <v>09:00 : 16:30</v>
      </c>
      <c r="Z50" s="350" t="str">
        <f>hjanvier</f>
        <v>09:00 : 16:30</v>
      </c>
      <c r="AA50" s="350" t="str">
        <f>hjanvier</f>
        <v>REC : REC</v>
      </c>
      <c r="AB50" s="349" t="str">
        <f>hjanvier</f>
        <v/>
      </c>
      <c r="AC50" s="349" t="str">
        <f>hjanvier</f>
        <v/>
      </c>
      <c r="AD50" s="350" t="str">
        <f>hjanvier</f>
        <v>09:00 : 16:30</v>
      </c>
      <c r="AE50" s="350" t="str">
        <f>hjanvier</f>
        <v>09:00 : 16:30</v>
      </c>
      <c r="AF50" s="355" t="str">
        <f>hjanvier</f>
        <v>CA : CA</v>
      </c>
      <c r="AG50"/>
      <c r="AH50"/>
      <c r="AI50"/>
      <c r="AJ50"/>
      <c r="AK50"/>
      <c r="AL50"/>
      <c r="AM50"/>
      <c r="AN50"/>
      <c r="AO50"/>
      <c r="AP50"/>
      <c r="AQ50"/>
      <c r="AR50"/>
      <c r="AS50"/>
      <c r="AT50"/>
      <c r="AU50"/>
      <c r="AV50"/>
      <c r="AW50"/>
      <c r="AX50"/>
      <c r="AY50"/>
      <c r="AZ50"/>
      <c r="BA50"/>
      <c r="BB50"/>
      <c r="BC50"/>
      <c r="BD50"/>
      <c r="BE50"/>
      <c r="BF50"/>
      <c r="BG50"/>
      <c r="BH50"/>
      <c r="BI50"/>
      <c r="BJ50"/>
      <c r="BK50"/>
      <c r="BL50"/>
      <c r="BM50"/>
      <c r="BN50" s="53"/>
      <c r="BO50" s="53"/>
      <c r="BP50" s="53"/>
      <c r="BQ50" s="53"/>
      <c r="BR50" s="53"/>
      <c r="BS50" s="53"/>
      <c r="BT50" s="53"/>
      <c r="BU50" s="53"/>
      <c r="BV50" s="53"/>
      <c r="BW50" s="53"/>
      <c r="BX50" s="53"/>
      <c r="BY50" s="53"/>
      <c r="BZ50" s="53"/>
      <c r="CA50" s="53"/>
      <c r="CB50" s="53"/>
      <c r="CC50" s="53"/>
      <c r="CD50" s="53"/>
      <c r="CE50" s="53"/>
      <c r="CF50" s="53"/>
      <c r="CG50" s="53"/>
      <c r="CH50" s="53"/>
      <c r="CI50" s="53"/>
      <c r="CJ50" s="53"/>
      <c r="CK50" s="53"/>
      <c r="CL50" s="53"/>
      <c r="CM50" s="53"/>
      <c r="CN50" s="53"/>
      <c r="CO50" s="53"/>
      <c r="CP50" s="53"/>
      <c r="CQ50" s="53"/>
      <c r="CR50" s="53"/>
      <c r="CS50" s="53"/>
      <c r="CT50" s="53"/>
      <c r="CU50" s="53"/>
      <c r="CV50" s="53"/>
      <c r="CW50" s="53"/>
      <c r="CX50" s="53"/>
      <c r="CY50" s="53"/>
      <c r="CZ50" s="53"/>
      <c r="DA50" s="53"/>
      <c r="DB50" s="53"/>
      <c r="DC50" s="53"/>
      <c r="DD50" s="53"/>
      <c r="DE50" s="53"/>
      <c r="DF50" s="53"/>
      <c r="DG50" s="53"/>
      <c r="DH50" s="53"/>
      <c r="DI50" s="53"/>
      <c r="DJ50" s="53"/>
      <c r="DK50" s="53"/>
      <c r="DL50" s="53"/>
      <c r="DM50" s="53"/>
      <c r="DN50" s="53"/>
      <c r="DO50" s="53"/>
      <c r="DP50" s="53"/>
      <c r="DQ50" s="53"/>
      <c r="DR50" s="53"/>
      <c r="DS50" s="53"/>
      <c r="DT50" s="53"/>
      <c r="DU50" s="53"/>
      <c r="DV50" s="53"/>
      <c r="DW50" s="53"/>
      <c r="DX50" s="53"/>
      <c r="DY50" s="53"/>
      <c r="DZ50" s="53"/>
      <c r="EA50" s="53"/>
      <c r="EB50" s="53"/>
      <c r="EC50" s="53"/>
      <c r="ED50" s="53"/>
      <c r="EE50" s="53"/>
      <c r="EF50" s="53"/>
      <c r="EG50" s="53"/>
      <c r="EH50" s="53"/>
      <c r="EI50" s="53"/>
      <c r="EJ50" s="53"/>
      <c r="EK50" s="53"/>
      <c r="EL50" s="53"/>
      <c r="EM50" s="53"/>
      <c r="EN50" s="53"/>
      <c r="EO50" s="53"/>
      <c r="EP50" s="53"/>
      <c r="EQ50" s="53"/>
      <c r="ER50" s="53"/>
      <c r="ES50" s="53"/>
      <c r="ET50" s="53"/>
      <c r="EU50" s="53"/>
      <c r="EV50" s="53"/>
      <c r="EW50" s="53"/>
      <c r="EX50" s="53"/>
      <c r="EY50" s="53"/>
      <c r="EZ50" s="53"/>
      <c r="FA50" s="53"/>
      <c r="FB50" s="53"/>
      <c r="FC50" s="53"/>
      <c r="FD50" s="53"/>
      <c r="FE50" s="53"/>
      <c r="FF50" s="53"/>
      <c r="FG50" s="53"/>
      <c r="FH50" s="53"/>
      <c r="FI50" s="53"/>
      <c r="FJ50" s="53"/>
      <c r="FK50" s="53"/>
      <c r="FL50" s="53"/>
      <c r="FM50" s="53"/>
      <c r="FN50" s="53"/>
      <c r="FO50" s="53"/>
      <c r="FP50" s="53"/>
      <c r="FQ50" s="53"/>
      <c r="FR50" s="53"/>
      <c r="FS50" s="53"/>
      <c r="FT50" s="53"/>
      <c r="FU50" s="53"/>
      <c r="FV50" s="53"/>
      <c r="FW50" s="53"/>
      <c r="FX50" s="53"/>
      <c r="FY50" s="53"/>
      <c r="FZ50" s="53"/>
      <c r="GA50" s="53"/>
      <c r="GB50" s="53"/>
      <c r="GC50" s="53"/>
      <c r="GD50" s="53"/>
      <c r="GE50" s="53"/>
      <c r="GF50" s="53"/>
      <c r="GG50" s="53"/>
      <c r="GH50" s="53"/>
      <c r="GI50" s="53"/>
      <c r="GJ50" s="53"/>
      <c r="GK50" s="53"/>
      <c r="GL50" s="53"/>
      <c r="GM50" s="53"/>
      <c r="GN50" s="53"/>
      <c r="GO50" s="53"/>
      <c r="GP50" s="53"/>
      <c r="GQ50" s="53"/>
      <c r="GR50" s="53"/>
      <c r="GS50" s="53"/>
      <c r="GT50" s="53"/>
      <c r="GU50" s="53"/>
      <c r="GV50" s="53"/>
      <c r="GW50" s="53"/>
      <c r="GX50" s="53"/>
      <c r="GY50" s="53"/>
      <c r="GZ50" s="53"/>
      <c r="HA50" s="53"/>
      <c r="HB50" s="53"/>
      <c r="HC50" s="53"/>
      <c r="HD50" s="53"/>
      <c r="HE50" s="53"/>
      <c r="HF50" s="53"/>
      <c r="HG50" s="53"/>
      <c r="HH50" s="53"/>
      <c r="HI50" s="53"/>
      <c r="HJ50" s="53"/>
      <c r="HK50" s="53"/>
      <c r="HL50" s="53"/>
      <c r="HM50" s="53"/>
      <c r="HN50" s="53"/>
      <c r="HO50" s="53"/>
      <c r="HP50" s="53"/>
      <c r="HQ50" s="53"/>
      <c r="HR50" s="53"/>
      <c r="HS50" s="53"/>
      <c r="HT50" s="53"/>
      <c r="HU50" s="53"/>
      <c r="HV50" s="53"/>
      <c r="HW50" s="53"/>
      <c r="HX50" s="53"/>
      <c r="HY50" s="53"/>
      <c r="HZ50" s="53"/>
      <c r="IA50" s="53"/>
      <c r="IB50" s="53"/>
      <c r="IC50" s="53"/>
      <c r="ID50" s="53"/>
      <c r="IE50" s="53"/>
      <c r="IF50" s="53"/>
      <c r="IG50" s="53"/>
      <c r="IH50" s="53"/>
      <c r="II50" s="53"/>
      <c r="IJ50" s="53"/>
      <c r="IK50" s="53"/>
      <c r="IL50" s="53"/>
      <c r="IM50" s="53"/>
      <c r="IN50" s="53"/>
      <c r="IO50" s="53"/>
      <c r="IP50" s="53"/>
      <c r="IQ50" s="53"/>
      <c r="IR50" s="53"/>
      <c r="IS50" s="53"/>
      <c r="IT50" s="53"/>
      <c r="IU50" s="53"/>
      <c r="IV50" s="53"/>
    </row>
    <row r="51" spans="1:256" s="1" customFormat="1" ht="15.75" hidden="1" customHeight="1" x14ac:dyDescent="0.25">
      <c r="A51" s="124">
        <f>Données!$H48</f>
        <v>0</v>
      </c>
      <c r="B51" s="349" t="str">
        <f>hjanvier</f>
        <v/>
      </c>
      <c r="C51" s="350" t="str">
        <f>hjanvier</f>
        <v/>
      </c>
      <c r="D51" s="350" t="str">
        <f>hjanvier</f>
        <v/>
      </c>
      <c r="E51" s="350" t="str">
        <f>hjanvier</f>
        <v/>
      </c>
      <c r="F51" s="350" t="str">
        <f>hjanvier</f>
        <v/>
      </c>
      <c r="G51" s="349" t="str">
        <f>hjanvier</f>
        <v/>
      </c>
      <c r="H51" s="349" t="str">
        <f>hjanvier</f>
        <v/>
      </c>
      <c r="I51" s="350" t="str">
        <f>hjanvier</f>
        <v/>
      </c>
      <c r="J51" s="350" t="str">
        <f>hjanvier</f>
        <v/>
      </c>
      <c r="K51" s="350" t="str">
        <f>hjanvier</f>
        <v/>
      </c>
      <c r="L51" s="350" t="str">
        <f>hjanvier</f>
        <v/>
      </c>
      <c r="M51" s="350" t="str">
        <f>hjanvier</f>
        <v/>
      </c>
      <c r="N51" s="349" t="str">
        <f>hjanvier</f>
        <v/>
      </c>
      <c r="O51" s="349" t="str">
        <f>hjanvier</f>
        <v/>
      </c>
      <c r="P51" s="350" t="str">
        <f>hjanvier</f>
        <v/>
      </c>
      <c r="Q51" s="350" t="str">
        <f>hjanvier</f>
        <v/>
      </c>
      <c r="R51" s="350" t="str">
        <f>hjanvier</f>
        <v/>
      </c>
      <c r="S51" s="350" t="str">
        <f>hjanvier</f>
        <v/>
      </c>
      <c r="T51" s="350" t="str">
        <f>hjanvier</f>
        <v/>
      </c>
      <c r="U51" s="349" t="str">
        <f>hjanvier</f>
        <v/>
      </c>
      <c r="V51" s="349" t="str">
        <f>hjanvier</f>
        <v/>
      </c>
      <c r="W51" s="350" t="str">
        <f>hjanvier</f>
        <v/>
      </c>
      <c r="X51" s="350" t="str">
        <f>hjanvier</f>
        <v/>
      </c>
      <c r="Y51" s="350" t="str">
        <f>hjanvier</f>
        <v/>
      </c>
      <c r="Z51" s="350" t="str">
        <f>hjanvier</f>
        <v/>
      </c>
      <c r="AA51" s="350" t="str">
        <f>hjanvier</f>
        <v/>
      </c>
      <c r="AB51" s="349" t="str">
        <f>hjanvier</f>
        <v/>
      </c>
      <c r="AC51" s="349" t="str">
        <f>hjanvier</f>
        <v/>
      </c>
      <c r="AD51" s="350" t="str">
        <f>hjanvier</f>
        <v/>
      </c>
      <c r="AE51" s="350" t="str">
        <f>hjanvier</f>
        <v/>
      </c>
      <c r="AF51" s="355" t="str">
        <f>hjanvier</f>
        <v/>
      </c>
      <c r="AG51"/>
      <c r="AH51"/>
      <c r="AI51"/>
      <c r="AJ51"/>
      <c r="AK51"/>
      <c r="AL51"/>
      <c r="AM51"/>
      <c r="AN51"/>
      <c r="AO51"/>
      <c r="AP51"/>
      <c r="AQ51"/>
      <c r="AR51"/>
      <c r="AS51"/>
      <c r="AT51"/>
      <c r="AU51"/>
      <c r="AV51"/>
      <c r="AW51"/>
      <c r="AX51"/>
      <c r="AY51"/>
      <c r="AZ51"/>
      <c r="BA51"/>
      <c r="BB51"/>
      <c r="BC51"/>
      <c r="BD51"/>
      <c r="BE51"/>
      <c r="BF51"/>
      <c r="BG51"/>
      <c r="BH51"/>
      <c r="BI51"/>
      <c r="BJ51"/>
      <c r="BK51"/>
      <c r="BL51"/>
      <c r="BM51"/>
      <c r="BN51" s="53"/>
      <c r="BO51" s="53"/>
      <c r="BP51" s="53"/>
      <c r="BQ51" s="53"/>
      <c r="BR51" s="53"/>
      <c r="BS51" s="53"/>
      <c r="BT51" s="53"/>
      <c r="BU51" s="53"/>
      <c r="BV51" s="53"/>
      <c r="BW51" s="53"/>
      <c r="BX51" s="53"/>
      <c r="BY51" s="53"/>
      <c r="BZ51" s="53"/>
      <c r="CA51" s="53"/>
      <c r="CB51" s="53"/>
      <c r="CC51" s="53"/>
      <c r="CD51" s="53"/>
      <c r="CE51" s="53"/>
      <c r="CF51" s="53"/>
      <c r="CG51" s="53"/>
      <c r="CH51" s="53"/>
      <c r="CI51" s="53"/>
      <c r="CJ51" s="53"/>
      <c r="CK51" s="53"/>
      <c r="CL51" s="53"/>
      <c r="CM51" s="53"/>
      <c r="CN51" s="53"/>
      <c r="CO51" s="53"/>
      <c r="CP51" s="53"/>
      <c r="CQ51" s="53"/>
      <c r="CR51" s="53"/>
      <c r="CS51" s="53"/>
      <c r="CT51" s="53"/>
      <c r="CU51" s="53"/>
      <c r="CV51" s="53"/>
      <c r="CW51" s="53"/>
      <c r="CX51" s="53"/>
      <c r="CY51" s="53"/>
      <c r="CZ51" s="53"/>
      <c r="DA51" s="53"/>
      <c r="DB51" s="53"/>
      <c r="DC51" s="53"/>
      <c r="DD51" s="53"/>
      <c r="DE51" s="53"/>
      <c r="DF51" s="53"/>
      <c r="DG51" s="53"/>
      <c r="DH51" s="53"/>
      <c r="DI51" s="53"/>
      <c r="DJ51" s="53"/>
      <c r="DK51" s="53"/>
      <c r="DL51" s="53"/>
      <c r="DM51" s="53"/>
      <c r="DN51" s="53"/>
      <c r="DO51" s="53"/>
      <c r="DP51" s="53"/>
      <c r="DQ51" s="53"/>
      <c r="DR51" s="53"/>
      <c r="DS51" s="53"/>
      <c r="DT51" s="53"/>
      <c r="DU51" s="53"/>
      <c r="DV51" s="53"/>
      <c r="DW51" s="53"/>
      <c r="DX51" s="53"/>
      <c r="DY51" s="53"/>
      <c r="DZ51" s="53"/>
      <c r="EA51" s="53"/>
      <c r="EB51" s="53"/>
      <c r="EC51" s="53"/>
      <c r="ED51" s="53"/>
      <c r="EE51" s="53"/>
      <c r="EF51" s="53"/>
      <c r="EG51" s="53"/>
      <c r="EH51" s="53"/>
      <c r="EI51" s="53"/>
      <c r="EJ51" s="53"/>
      <c r="EK51" s="53"/>
      <c r="EL51" s="53"/>
      <c r="EM51" s="53"/>
      <c r="EN51" s="53"/>
      <c r="EO51" s="53"/>
      <c r="EP51" s="53"/>
      <c r="EQ51" s="53"/>
      <c r="ER51" s="53"/>
      <c r="ES51" s="53"/>
      <c r="ET51" s="53"/>
      <c r="EU51" s="53"/>
      <c r="EV51" s="53"/>
      <c r="EW51" s="53"/>
      <c r="EX51" s="53"/>
      <c r="EY51" s="53"/>
      <c r="EZ51" s="53"/>
      <c r="FA51" s="53"/>
      <c r="FB51" s="53"/>
      <c r="FC51" s="53"/>
      <c r="FD51" s="53"/>
      <c r="FE51" s="53"/>
      <c r="FF51" s="53"/>
      <c r="FG51" s="53"/>
      <c r="FH51" s="53"/>
      <c r="FI51" s="53"/>
      <c r="FJ51" s="53"/>
      <c r="FK51" s="53"/>
      <c r="FL51" s="53"/>
      <c r="FM51" s="53"/>
      <c r="FN51" s="53"/>
      <c r="FO51" s="53"/>
      <c r="FP51" s="53"/>
      <c r="FQ51" s="53"/>
      <c r="FR51" s="53"/>
      <c r="FS51" s="53"/>
      <c r="FT51" s="53"/>
      <c r="FU51" s="53"/>
      <c r="FV51" s="53"/>
      <c r="FW51" s="53"/>
      <c r="FX51" s="53"/>
      <c r="FY51" s="53"/>
      <c r="FZ51" s="53"/>
      <c r="GA51" s="53"/>
      <c r="GB51" s="53"/>
      <c r="GC51" s="53"/>
      <c r="GD51" s="53"/>
      <c r="GE51" s="53"/>
      <c r="GF51" s="53"/>
      <c r="GG51" s="53"/>
      <c r="GH51" s="53"/>
      <c r="GI51" s="53"/>
      <c r="GJ51" s="53"/>
      <c r="GK51" s="53"/>
      <c r="GL51" s="53"/>
      <c r="GM51" s="53"/>
      <c r="GN51" s="53"/>
      <c r="GO51" s="53"/>
      <c r="GP51" s="53"/>
      <c r="GQ51" s="53"/>
      <c r="GR51" s="53"/>
      <c r="GS51" s="53"/>
      <c r="GT51" s="53"/>
      <c r="GU51" s="53"/>
      <c r="GV51" s="53"/>
      <c r="GW51" s="53"/>
      <c r="GX51" s="53"/>
      <c r="GY51" s="53"/>
      <c r="GZ51" s="53"/>
      <c r="HA51" s="53"/>
      <c r="HB51" s="53"/>
      <c r="HC51" s="53"/>
      <c r="HD51" s="53"/>
      <c r="HE51" s="53"/>
      <c r="HF51" s="53"/>
      <c r="HG51" s="53"/>
      <c r="HH51" s="53"/>
      <c r="HI51" s="53"/>
      <c r="HJ51" s="53"/>
      <c r="HK51" s="53"/>
      <c r="HL51" s="53"/>
      <c r="HM51" s="53"/>
      <c r="HN51" s="53"/>
      <c r="HO51" s="53"/>
      <c r="HP51" s="53"/>
      <c r="HQ51" s="53"/>
      <c r="HR51" s="53"/>
      <c r="HS51" s="53"/>
      <c r="HT51" s="53"/>
      <c r="HU51" s="53"/>
      <c r="HV51" s="53"/>
      <c r="HW51" s="53"/>
      <c r="HX51" s="53"/>
      <c r="HY51" s="53"/>
      <c r="HZ51" s="53"/>
      <c r="IA51" s="53"/>
      <c r="IB51" s="53"/>
      <c r="IC51" s="53"/>
      <c r="ID51" s="53"/>
      <c r="IE51" s="53"/>
      <c r="IF51" s="53"/>
      <c r="IG51" s="53"/>
      <c r="IH51" s="53"/>
      <c r="II51" s="53"/>
      <c r="IJ51" s="53"/>
      <c r="IK51" s="53"/>
      <c r="IL51" s="53"/>
      <c r="IM51" s="53"/>
      <c r="IN51" s="53"/>
      <c r="IO51" s="53"/>
      <c r="IP51" s="53"/>
      <c r="IQ51" s="53"/>
      <c r="IR51" s="53"/>
      <c r="IS51" s="53"/>
      <c r="IT51" s="53"/>
      <c r="IU51" s="53"/>
      <c r="IV51" s="53"/>
    </row>
    <row r="52" spans="1:256" s="1" customFormat="1" ht="15.75" hidden="1" customHeight="1" x14ac:dyDescent="0.25">
      <c r="A52" s="124">
        <f>Données!$H49</f>
        <v>0</v>
      </c>
      <c r="B52" s="349" t="str">
        <f>hjanvier</f>
        <v/>
      </c>
      <c r="C52" s="350" t="str">
        <f>hjanvier</f>
        <v/>
      </c>
      <c r="D52" s="350" t="str">
        <f>hjanvier</f>
        <v/>
      </c>
      <c r="E52" s="350" t="str">
        <f>hjanvier</f>
        <v/>
      </c>
      <c r="F52" s="350" t="str">
        <f>hjanvier</f>
        <v/>
      </c>
      <c r="G52" s="349" t="str">
        <f>hjanvier</f>
        <v/>
      </c>
      <c r="H52" s="349" t="str">
        <f>hjanvier</f>
        <v/>
      </c>
      <c r="I52" s="350" t="str">
        <f>hjanvier</f>
        <v/>
      </c>
      <c r="J52" s="350" t="str">
        <f>hjanvier</f>
        <v/>
      </c>
      <c r="K52" s="350" t="str">
        <f>hjanvier</f>
        <v/>
      </c>
      <c r="L52" s="350" t="str">
        <f>hjanvier</f>
        <v/>
      </c>
      <c r="M52" s="350" t="str">
        <f>hjanvier</f>
        <v/>
      </c>
      <c r="N52" s="349" t="str">
        <f>hjanvier</f>
        <v/>
      </c>
      <c r="O52" s="349" t="str">
        <f>hjanvier</f>
        <v/>
      </c>
      <c r="P52" s="350" t="str">
        <f>hjanvier</f>
        <v/>
      </c>
      <c r="Q52" s="350" t="str">
        <f>hjanvier</f>
        <v/>
      </c>
      <c r="R52" s="350" t="str">
        <f>hjanvier</f>
        <v/>
      </c>
      <c r="S52" s="350" t="str">
        <f>hjanvier</f>
        <v/>
      </c>
      <c r="T52" s="350" t="str">
        <f>hjanvier</f>
        <v/>
      </c>
      <c r="U52" s="349" t="str">
        <f>hjanvier</f>
        <v/>
      </c>
      <c r="V52" s="349" t="str">
        <f>hjanvier</f>
        <v/>
      </c>
      <c r="W52" s="350" t="str">
        <f>hjanvier</f>
        <v/>
      </c>
      <c r="X52" s="350" t="str">
        <f>hjanvier</f>
        <v/>
      </c>
      <c r="Y52" s="350" t="str">
        <f>hjanvier</f>
        <v/>
      </c>
      <c r="Z52" s="350" t="str">
        <f>hjanvier</f>
        <v/>
      </c>
      <c r="AA52" s="350" t="str">
        <f>hjanvier</f>
        <v/>
      </c>
      <c r="AB52" s="349" t="str">
        <f>hjanvier</f>
        <v/>
      </c>
      <c r="AC52" s="349" t="str">
        <f>hjanvier</f>
        <v/>
      </c>
      <c r="AD52" s="350" t="str">
        <f>hjanvier</f>
        <v/>
      </c>
      <c r="AE52" s="350" t="str">
        <f>hjanvier</f>
        <v/>
      </c>
      <c r="AF52" s="355" t="str">
        <f>hjanvier</f>
        <v/>
      </c>
      <c r="AG52"/>
      <c r="AH52"/>
      <c r="AI52"/>
      <c r="AJ52"/>
      <c r="AK52"/>
      <c r="AL52"/>
      <c r="AM52"/>
      <c r="AN52"/>
      <c r="AO52"/>
      <c r="AP52"/>
      <c r="AQ52"/>
      <c r="AR52"/>
      <c r="AS52"/>
      <c r="AT52"/>
      <c r="AU52"/>
      <c r="AV52"/>
      <c r="AW52"/>
      <c r="AX52"/>
      <c r="AY52"/>
      <c r="AZ52"/>
      <c r="BA52"/>
      <c r="BB52"/>
      <c r="BC52"/>
      <c r="BD52"/>
      <c r="BE52"/>
      <c r="BF52"/>
      <c r="BG52"/>
      <c r="BH52"/>
      <c r="BI52"/>
      <c r="BJ52"/>
      <c r="BK52"/>
      <c r="BL52"/>
      <c r="BM52"/>
      <c r="BN52" s="53"/>
      <c r="BO52" s="53"/>
      <c r="BP52" s="53"/>
      <c r="BQ52" s="53"/>
      <c r="BR52" s="53"/>
      <c r="BS52" s="53"/>
      <c r="BT52" s="53"/>
      <c r="BU52" s="53"/>
      <c r="BV52" s="53"/>
      <c r="BW52" s="53"/>
      <c r="BX52" s="53"/>
      <c r="BY52" s="53"/>
      <c r="BZ52" s="53"/>
      <c r="CA52" s="53"/>
      <c r="CB52" s="53"/>
      <c r="CC52" s="53"/>
      <c r="CD52" s="53"/>
      <c r="CE52" s="53"/>
      <c r="CF52" s="53"/>
      <c r="CG52" s="53"/>
      <c r="CH52" s="53"/>
      <c r="CI52" s="53"/>
      <c r="CJ52" s="53"/>
      <c r="CK52" s="53"/>
      <c r="CL52" s="53"/>
      <c r="CM52" s="53"/>
      <c r="CN52" s="53"/>
      <c r="CO52" s="53"/>
      <c r="CP52" s="53"/>
      <c r="CQ52" s="53"/>
      <c r="CR52" s="53"/>
      <c r="CS52" s="53"/>
      <c r="CT52" s="53"/>
      <c r="CU52" s="53"/>
      <c r="CV52" s="53"/>
      <c r="CW52" s="53"/>
      <c r="CX52" s="53"/>
      <c r="CY52" s="53"/>
      <c r="CZ52" s="53"/>
      <c r="DA52" s="53"/>
      <c r="DB52" s="53"/>
      <c r="DC52" s="53"/>
      <c r="DD52" s="53"/>
      <c r="DE52" s="53"/>
      <c r="DF52" s="53"/>
      <c r="DG52" s="53"/>
      <c r="DH52" s="53"/>
      <c r="DI52" s="53"/>
      <c r="DJ52" s="53"/>
      <c r="DK52" s="53"/>
      <c r="DL52" s="53"/>
      <c r="DM52" s="53"/>
      <c r="DN52" s="53"/>
      <c r="DO52" s="53"/>
      <c r="DP52" s="53"/>
      <c r="DQ52" s="53"/>
      <c r="DR52" s="53"/>
      <c r="DS52" s="53"/>
      <c r="DT52" s="53"/>
      <c r="DU52" s="53"/>
      <c r="DV52" s="53"/>
      <c r="DW52" s="53"/>
      <c r="DX52" s="53"/>
      <c r="DY52" s="53"/>
      <c r="DZ52" s="53"/>
      <c r="EA52" s="53"/>
      <c r="EB52" s="53"/>
      <c r="EC52" s="53"/>
      <c r="ED52" s="53"/>
      <c r="EE52" s="53"/>
      <c r="EF52" s="53"/>
      <c r="EG52" s="53"/>
      <c r="EH52" s="53"/>
      <c r="EI52" s="53"/>
      <c r="EJ52" s="53"/>
      <c r="EK52" s="53"/>
      <c r="EL52" s="53"/>
      <c r="EM52" s="53"/>
      <c r="EN52" s="53"/>
      <c r="EO52" s="53"/>
      <c r="EP52" s="53"/>
      <c r="EQ52" s="53"/>
      <c r="ER52" s="53"/>
      <c r="ES52" s="53"/>
      <c r="ET52" s="53"/>
      <c r="EU52" s="53"/>
      <c r="EV52" s="53"/>
      <c r="EW52" s="53"/>
      <c r="EX52" s="53"/>
      <c r="EY52" s="53"/>
      <c r="EZ52" s="53"/>
      <c r="FA52" s="53"/>
      <c r="FB52" s="53"/>
      <c r="FC52" s="53"/>
      <c r="FD52" s="53"/>
      <c r="FE52" s="53"/>
      <c r="FF52" s="53"/>
      <c r="FG52" s="53"/>
      <c r="FH52" s="53"/>
      <c r="FI52" s="53"/>
      <c r="FJ52" s="53"/>
      <c r="FK52" s="53"/>
      <c r="FL52" s="53"/>
      <c r="FM52" s="53"/>
      <c r="FN52" s="53"/>
      <c r="FO52" s="53"/>
      <c r="FP52" s="53"/>
      <c r="FQ52" s="53"/>
      <c r="FR52" s="53"/>
      <c r="FS52" s="53"/>
      <c r="FT52" s="53"/>
      <c r="FU52" s="53"/>
      <c r="FV52" s="53"/>
      <c r="FW52" s="53"/>
      <c r="FX52" s="53"/>
      <c r="FY52" s="53"/>
      <c r="FZ52" s="53"/>
      <c r="GA52" s="53"/>
      <c r="GB52" s="53"/>
      <c r="GC52" s="53"/>
      <c r="GD52" s="53"/>
      <c r="GE52" s="53"/>
      <c r="GF52" s="53"/>
      <c r="GG52" s="53"/>
      <c r="GH52" s="53"/>
      <c r="GI52" s="53"/>
      <c r="GJ52" s="53"/>
      <c r="GK52" s="53"/>
      <c r="GL52" s="53"/>
      <c r="GM52" s="53"/>
      <c r="GN52" s="53"/>
      <c r="GO52" s="53"/>
      <c r="GP52" s="53"/>
      <c r="GQ52" s="53"/>
      <c r="GR52" s="53"/>
      <c r="GS52" s="53"/>
      <c r="GT52" s="53"/>
      <c r="GU52" s="53"/>
      <c r="GV52" s="53"/>
      <c r="GW52" s="53"/>
      <c r="GX52" s="53"/>
      <c r="GY52" s="53"/>
      <c r="GZ52" s="53"/>
      <c r="HA52" s="53"/>
      <c r="HB52" s="53"/>
      <c r="HC52" s="53"/>
      <c r="HD52" s="53"/>
      <c r="HE52" s="53"/>
      <c r="HF52" s="53"/>
      <c r="HG52" s="53"/>
      <c r="HH52" s="53"/>
      <c r="HI52" s="53"/>
      <c r="HJ52" s="53"/>
      <c r="HK52" s="53"/>
      <c r="HL52" s="53"/>
      <c r="HM52" s="53"/>
      <c r="HN52" s="53"/>
      <c r="HO52" s="53"/>
      <c r="HP52" s="53"/>
      <c r="HQ52" s="53"/>
      <c r="HR52" s="53"/>
      <c r="HS52" s="53"/>
      <c r="HT52" s="53"/>
      <c r="HU52" s="53"/>
      <c r="HV52" s="53"/>
      <c r="HW52" s="53"/>
      <c r="HX52" s="53"/>
      <c r="HY52" s="53"/>
      <c r="HZ52" s="53"/>
      <c r="IA52" s="53"/>
      <c r="IB52" s="53"/>
      <c r="IC52" s="53"/>
      <c r="ID52" s="53"/>
      <c r="IE52" s="53"/>
      <c r="IF52" s="53"/>
      <c r="IG52" s="53"/>
      <c r="IH52" s="53"/>
      <c r="II52" s="53"/>
      <c r="IJ52" s="53"/>
      <c r="IK52" s="53"/>
      <c r="IL52" s="53"/>
      <c r="IM52" s="53"/>
      <c r="IN52" s="53"/>
      <c r="IO52" s="53"/>
      <c r="IP52" s="53"/>
      <c r="IQ52" s="53"/>
      <c r="IR52" s="53"/>
      <c r="IS52" s="53"/>
      <c r="IT52" s="53"/>
      <c r="IU52" s="53"/>
      <c r="IV52" s="53"/>
    </row>
    <row r="53" spans="1:256" s="1" customFormat="1" ht="15.75" hidden="1" customHeight="1" x14ac:dyDescent="0.25">
      <c r="A53" s="124">
        <f>Données!$H50</f>
        <v>0</v>
      </c>
      <c r="B53" s="349" t="str">
        <f>hjanvier</f>
        <v/>
      </c>
      <c r="C53" s="350" t="str">
        <f>hjanvier</f>
        <v/>
      </c>
      <c r="D53" s="350" t="str">
        <f>hjanvier</f>
        <v/>
      </c>
      <c r="E53" s="350" t="str">
        <f>hjanvier</f>
        <v/>
      </c>
      <c r="F53" s="350" t="str">
        <f>hjanvier</f>
        <v/>
      </c>
      <c r="G53" s="349" t="str">
        <f>hjanvier</f>
        <v/>
      </c>
      <c r="H53" s="349" t="str">
        <f>hjanvier</f>
        <v/>
      </c>
      <c r="I53" s="350" t="str">
        <f>hjanvier</f>
        <v/>
      </c>
      <c r="J53" s="350" t="str">
        <f>hjanvier</f>
        <v/>
      </c>
      <c r="K53" s="350" t="str">
        <f>hjanvier</f>
        <v/>
      </c>
      <c r="L53" s="350" t="str">
        <f>hjanvier</f>
        <v/>
      </c>
      <c r="M53" s="350" t="str">
        <f>hjanvier</f>
        <v/>
      </c>
      <c r="N53" s="349" t="str">
        <f>hjanvier</f>
        <v/>
      </c>
      <c r="O53" s="349" t="str">
        <f>hjanvier</f>
        <v/>
      </c>
      <c r="P53" s="350" t="str">
        <f>hjanvier</f>
        <v/>
      </c>
      <c r="Q53" s="350" t="str">
        <f>hjanvier</f>
        <v/>
      </c>
      <c r="R53" s="350" t="str">
        <f>hjanvier</f>
        <v/>
      </c>
      <c r="S53" s="350" t="str">
        <f>hjanvier</f>
        <v/>
      </c>
      <c r="T53" s="350" t="str">
        <f>hjanvier</f>
        <v/>
      </c>
      <c r="U53" s="349" t="str">
        <f>hjanvier</f>
        <v/>
      </c>
      <c r="V53" s="349" t="str">
        <f>hjanvier</f>
        <v/>
      </c>
      <c r="W53" s="350" t="str">
        <f>hjanvier</f>
        <v/>
      </c>
      <c r="X53" s="350" t="str">
        <f>hjanvier</f>
        <v/>
      </c>
      <c r="Y53" s="350" t="str">
        <f>hjanvier</f>
        <v/>
      </c>
      <c r="Z53" s="350" t="str">
        <f>hjanvier</f>
        <v/>
      </c>
      <c r="AA53" s="350" t="str">
        <f>hjanvier</f>
        <v/>
      </c>
      <c r="AB53" s="349" t="str">
        <f>hjanvier</f>
        <v/>
      </c>
      <c r="AC53" s="349" t="str">
        <f>hjanvier</f>
        <v/>
      </c>
      <c r="AD53" s="350" t="str">
        <f>hjanvier</f>
        <v/>
      </c>
      <c r="AE53" s="350" t="str">
        <f>hjanvier</f>
        <v/>
      </c>
      <c r="AF53" s="355" t="str">
        <f>hjanvier</f>
        <v/>
      </c>
      <c r="AG53"/>
      <c r="AH53"/>
      <c r="AI53"/>
      <c r="AJ53"/>
      <c r="AK53"/>
      <c r="AL53"/>
      <c r="AM53"/>
      <c r="AN53"/>
      <c r="AO53"/>
      <c r="AP53"/>
      <c r="AQ53"/>
      <c r="AR53"/>
      <c r="AS53"/>
      <c r="AT53"/>
      <c r="AU53"/>
      <c r="AV53"/>
      <c r="AW53"/>
      <c r="AX53"/>
      <c r="AY53"/>
      <c r="AZ53"/>
      <c r="BA53"/>
      <c r="BB53"/>
      <c r="BC53"/>
      <c r="BD53"/>
      <c r="BE53"/>
      <c r="BF53"/>
      <c r="BG53"/>
      <c r="BH53"/>
      <c r="BI53"/>
      <c r="BJ53"/>
      <c r="BK53"/>
      <c r="BL53"/>
      <c r="BM53"/>
      <c r="BN53" s="53"/>
      <c r="BO53" s="53"/>
      <c r="BP53" s="53"/>
      <c r="BQ53" s="53"/>
      <c r="BR53" s="53"/>
      <c r="BS53" s="53"/>
      <c r="BT53" s="53"/>
      <c r="BU53" s="53"/>
      <c r="BV53" s="53"/>
      <c r="BW53" s="53"/>
      <c r="BX53" s="53"/>
      <c r="BY53" s="53"/>
      <c r="BZ53" s="53"/>
      <c r="CA53" s="53"/>
      <c r="CB53" s="53"/>
      <c r="CC53" s="53"/>
      <c r="CD53" s="53"/>
      <c r="CE53" s="53"/>
      <c r="CF53" s="53"/>
      <c r="CG53" s="53"/>
      <c r="CH53" s="53"/>
      <c r="CI53" s="53"/>
      <c r="CJ53" s="53"/>
      <c r="CK53" s="53"/>
      <c r="CL53" s="53"/>
      <c r="CM53" s="53"/>
      <c r="CN53" s="53"/>
      <c r="CO53" s="53"/>
      <c r="CP53" s="53"/>
      <c r="CQ53" s="53"/>
      <c r="CR53" s="53"/>
      <c r="CS53" s="53"/>
      <c r="CT53" s="53"/>
      <c r="CU53" s="53"/>
      <c r="CV53" s="53"/>
      <c r="CW53" s="53"/>
      <c r="CX53" s="53"/>
      <c r="CY53" s="53"/>
      <c r="CZ53" s="53"/>
      <c r="DA53" s="53"/>
      <c r="DB53" s="53"/>
      <c r="DC53" s="53"/>
      <c r="DD53" s="53"/>
      <c r="DE53" s="53"/>
      <c r="DF53" s="53"/>
      <c r="DG53" s="53"/>
      <c r="DH53" s="53"/>
      <c r="DI53" s="53"/>
      <c r="DJ53" s="53"/>
      <c r="DK53" s="53"/>
      <c r="DL53" s="53"/>
      <c r="DM53" s="53"/>
      <c r="DN53" s="53"/>
      <c r="DO53" s="53"/>
      <c r="DP53" s="53"/>
      <c r="DQ53" s="53"/>
      <c r="DR53" s="53"/>
      <c r="DS53" s="53"/>
      <c r="DT53" s="53"/>
      <c r="DU53" s="53"/>
      <c r="DV53" s="53"/>
      <c r="DW53" s="53"/>
      <c r="DX53" s="53"/>
      <c r="DY53" s="53"/>
      <c r="DZ53" s="53"/>
      <c r="EA53" s="53"/>
      <c r="EB53" s="53"/>
      <c r="EC53" s="53"/>
      <c r="ED53" s="53"/>
      <c r="EE53" s="53"/>
      <c r="EF53" s="53"/>
      <c r="EG53" s="53"/>
      <c r="EH53" s="53"/>
      <c r="EI53" s="53"/>
      <c r="EJ53" s="53"/>
      <c r="EK53" s="53"/>
      <c r="EL53" s="53"/>
      <c r="EM53" s="53"/>
      <c r="EN53" s="53"/>
      <c r="EO53" s="53"/>
      <c r="EP53" s="53"/>
      <c r="EQ53" s="53"/>
      <c r="ER53" s="53"/>
      <c r="ES53" s="53"/>
      <c r="ET53" s="53"/>
      <c r="EU53" s="53"/>
      <c r="EV53" s="53"/>
      <c r="EW53" s="53"/>
      <c r="EX53" s="53"/>
      <c r="EY53" s="53"/>
      <c r="EZ53" s="53"/>
      <c r="FA53" s="53"/>
      <c r="FB53" s="53"/>
      <c r="FC53" s="53"/>
      <c r="FD53" s="53"/>
      <c r="FE53" s="53"/>
      <c r="FF53" s="53"/>
      <c r="FG53" s="53"/>
      <c r="FH53" s="53"/>
      <c r="FI53" s="53"/>
      <c r="FJ53" s="53"/>
      <c r="FK53" s="53"/>
      <c r="FL53" s="53"/>
      <c r="FM53" s="53"/>
      <c r="FN53" s="53"/>
      <c r="FO53" s="53"/>
      <c r="FP53" s="53"/>
      <c r="FQ53" s="53"/>
      <c r="FR53" s="53"/>
      <c r="FS53" s="53"/>
      <c r="FT53" s="53"/>
      <c r="FU53" s="53"/>
      <c r="FV53" s="53"/>
      <c r="FW53" s="53"/>
      <c r="FX53" s="53"/>
      <c r="FY53" s="53"/>
      <c r="FZ53" s="53"/>
      <c r="GA53" s="53"/>
      <c r="GB53" s="53"/>
      <c r="GC53" s="53"/>
      <c r="GD53" s="53"/>
      <c r="GE53" s="53"/>
      <c r="GF53" s="53"/>
      <c r="GG53" s="53"/>
      <c r="GH53" s="53"/>
      <c r="GI53" s="53"/>
      <c r="GJ53" s="53"/>
      <c r="GK53" s="53"/>
      <c r="GL53" s="53"/>
      <c r="GM53" s="53"/>
      <c r="GN53" s="53"/>
      <c r="GO53" s="53"/>
      <c r="GP53" s="53"/>
      <c r="GQ53" s="53"/>
      <c r="GR53" s="53"/>
      <c r="GS53" s="53"/>
      <c r="GT53" s="53"/>
      <c r="GU53" s="53"/>
      <c r="GV53" s="53"/>
      <c r="GW53" s="53"/>
      <c r="GX53" s="53"/>
      <c r="GY53" s="53"/>
      <c r="GZ53" s="53"/>
      <c r="HA53" s="53"/>
      <c r="HB53" s="53"/>
      <c r="HC53" s="53"/>
      <c r="HD53" s="53"/>
      <c r="HE53" s="53"/>
      <c r="HF53" s="53"/>
      <c r="HG53" s="53"/>
      <c r="HH53" s="53"/>
      <c r="HI53" s="53"/>
      <c r="HJ53" s="53"/>
      <c r="HK53" s="53"/>
      <c r="HL53" s="53"/>
      <c r="HM53" s="53"/>
      <c r="HN53" s="53"/>
      <c r="HO53" s="53"/>
      <c r="HP53" s="53"/>
      <c r="HQ53" s="53"/>
      <c r="HR53" s="53"/>
      <c r="HS53" s="53"/>
      <c r="HT53" s="53"/>
      <c r="HU53" s="53"/>
      <c r="HV53" s="53"/>
      <c r="HW53" s="53"/>
      <c r="HX53" s="53"/>
      <c r="HY53" s="53"/>
      <c r="HZ53" s="53"/>
      <c r="IA53" s="53"/>
      <c r="IB53" s="53"/>
      <c r="IC53" s="53"/>
      <c r="ID53" s="53"/>
      <c r="IE53" s="53"/>
      <c r="IF53" s="53"/>
      <c r="IG53" s="53"/>
      <c r="IH53" s="53"/>
      <c r="II53" s="53"/>
      <c r="IJ53" s="53"/>
      <c r="IK53" s="53"/>
      <c r="IL53" s="53"/>
      <c r="IM53" s="53"/>
      <c r="IN53" s="53"/>
      <c r="IO53" s="53"/>
      <c r="IP53" s="53"/>
      <c r="IQ53" s="53"/>
      <c r="IR53" s="53"/>
      <c r="IS53" s="53"/>
      <c r="IT53" s="53"/>
      <c r="IU53" s="53"/>
      <c r="IV53" s="53"/>
    </row>
    <row r="54" spans="1:256" s="1" customFormat="1" ht="15.75" hidden="1" customHeight="1" thickBot="1" x14ac:dyDescent="0.3">
      <c r="A54" s="124">
        <f>Données!$H51</f>
        <v>0</v>
      </c>
      <c r="B54" s="349" t="str">
        <f>hjanvier</f>
        <v/>
      </c>
      <c r="C54" s="350" t="str">
        <f>hjanvier</f>
        <v/>
      </c>
      <c r="D54" s="350" t="str">
        <f>hjanvier</f>
        <v/>
      </c>
      <c r="E54" s="350" t="str">
        <f>hjanvier</f>
        <v/>
      </c>
      <c r="F54" s="350" t="str">
        <f>hjanvier</f>
        <v/>
      </c>
      <c r="G54" s="349" t="str">
        <f>hjanvier</f>
        <v/>
      </c>
      <c r="H54" s="349" t="str">
        <f>hjanvier</f>
        <v/>
      </c>
      <c r="I54" s="350" t="str">
        <f>hjanvier</f>
        <v/>
      </c>
      <c r="J54" s="350" t="str">
        <f>hjanvier</f>
        <v/>
      </c>
      <c r="K54" s="350" t="str">
        <f>hjanvier</f>
        <v/>
      </c>
      <c r="L54" s="350" t="str">
        <f>hjanvier</f>
        <v/>
      </c>
      <c r="M54" s="350" t="str">
        <f>hjanvier</f>
        <v/>
      </c>
      <c r="N54" s="349" t="str">
        <f>hjanvier</f>
        <v/>
      </c>
      <c r="O54" s="349" t="str">
        <f>hjanvier</f>
        <v/>
      </c>
      <c r="P54" s="350" t="str">
        <f>hjanvier</f>
        <v/>
      </c>
      <c r="Q54" s="350" t="str">
        <f>hjanvier</f>
        <v/>
      </c>
      <c r="R54" s="350" t="str">
        <f>hjanvier</f>
        <v/>
      </c>
      <c r="S54" s="350" t="str">
        <f>hjanvier</f>
        <v/>
      </c>
      <c r="T54" s="350" t="str">
        <f>hjanvier</f>
        <v/>
      </c>
      <c r="U54" s="349" t="str">
        <f>hjanvier</f>
        <v/>
      </c>
      <c r="V54" s="349" t="str">
        <f>hjanvier</f>
        <v/>
      </c>
      <c r="W54" s="350" t="str">
        <f>hjanvier</f>
        <v/>
      </c>
      <c r="X54" s="350" t="str">
        <f>hjanvier</f>
        <v/>
      </c>
      <c r="Y54" s="350" t="str">
        <f>hjanvier</f>
        <v/>
      </c>
      <c r="Z54" s="350" t="str">
        <f>hjanvier</f>
        <v/>
      </c>
      <c r="AA54" s="350" t="str">
        <f>hjanvier</f>
        <v/>
      </c>
      <c r="AB54" s="349" t="str">
        <f>hjanvier</f>
        <v/>
      </c>
      <c r="AC54" s="349" t="str">
        <f>hjanvier</f>
        <v/>
      </c>
      <c r="AD54" s="350" t="str">
        <f>hjanvier</f>
        <v/>
      </c>
      <c r="AE54" s="350" t="str">
        <f>hjanvier</f>
        <v/>
      </c>
      <c r="AF54" s="355" t="str">
        <f>hjanvier</f>
        <v/>
      </c>
      <c r="AG54"/>
      <c r="AH54"/>
      <c r="AI54"/>
      <c r="AJ54"/>
      <c r="AK54"/>
      <c r="AL54"/>
      <c r="AM54"/>
      <c r="AN54"/>
      <c r="AO54"/>
      <c r="AP54"/>
      <c r="AQ54"/>
      <c r="AR54"/>
      <c r="AS54"/>
      <c r="AT54"/>
      <c r="AU54"/>
      <c r="AV54"/>
      <c r="AW54"/>
      <c r="AX54"/>
      <c r="AY54"/>
      <c r="AZ54"/>
      <c r="BA54"/>
      <c r="BB54"/>
      <c r="BC54"/>
      <c r="BD54"/>
      <c r="BE54"/>
      <c r="BF54"/>
      <c r="BG54"/>
      <c r="BH54"/>
      <c r="BI54"/>
      <c r="BJ54"/>
      <c r="BK54"/>
      <c r="BL54"/>
      <c r="BM54"/>
      <c r="BN54" s="53"/>
      <c r="BO54" s="53"/>
      <c r="BP54" s="53"/>
      <c r="BQ54" s="53"/>
      <c r="BR54" s="53"/>
      <c r="BS54" s="53"/>
      <c r="BT54" s="53"/>
      <c r="BU54" s="53"/>
      <c r="BV54" s="53"/>
      <c r="BW54" s="53"/>
      <c r="BX54" s="53"/>
      <c r="BY54" s="53"/>
      <c r="BZ54" s="53"/>
      <c r="CA54" s="53"/>
      <c r="CB54" s="53"/>
      <c r="CC54" s="53"/>
      <c r="CD54" s="53"/>
      <c r="CE54" s="53"/>
      <c r="CF54" s="53"/>
      <c r="CG54" s="53"/>
      <c r="CH54" s="53"/>
      <c r="CI54" s="53"/>
      <c r="CJ54" s="53"/>
      <c r="CK54" s="53"/>
      <c r="CL54" s="53"/>
      <c r="CM54" s="53"/>
      <c r="CN54" s="53"/>
      <c r="CO54" s="53"/>
      <c r="CP54" s="53"/>
      <c r="CQ54" s="53"/>
      <c r="CR54" s="53"/>
      <c r="CS54" s="53"/>
      <c r="CT54" s="53"/>
      <c r="CU54" s="53"/>
      <c r="CV54" s="53"/>
      <c r="CW54" s="53"/>
      <c r="CX54" s="53"/>
      <c r="CY54" s="53"/>
      <c r="CZ54" s="53"/>
      <c r="DA54" s="53"/>
      <c r="DB54" s="53"/>
      <c r="DC54" s="53"/>
      <c r="DD54" s="53"/>
      <c r="DE54" s="53"/>
      <c r="DF54" s="53"/>
      <c r="DG54" s="53"/>
      <c r="DH54" s="53"/>
      <c r="DI54" s="53"/>
      <c r="DJ54" s="53"/>
      <c r="DK54" s="53"/>
      <c r="DL54" s="53"/>
      <c r="DM54" s="53"/>
      <c r="DN54" s="53"/>
      <c r="DO54" s="53"/>
      <c r="DP54" s="53"/>
      <c r="DQ54" s="53"/>
      <c r="DR54" s="53"/>
      <c r="DS54" s="53"/>
      <c r="DT54" s="53"/>
      <c r="DU54" s="53"/>
      <c r="DV54" s="53"/>
      <c r="DW54" s="53"/>
      <c r="DX54" s="53"/>
      <c r="DY54" s="53"/>
      <c r="DZ54" s="53"/>
      <c r="EA54" s="53"/>
      <c r="EB54" s="53"/>
      <c r="EC54" s="53"/>
      <c r="ED54" s="53"/>
      <c r="EE54" s="53"/>
      <c r="EF54" s="53"/>
      <c r="EG54" s="53"/>
      <c r="EH54" s="53"/>
      <c r="EI54" s="53"/>
      <c r="EJ54" s="53"/>
      <c r="EK54" s="53"/>
      <c r="EL54" s="53"/>
      <c r="EM54" s="53"/>
      <c r="EN54" s="53"/>
      <c r="EO54" s="53"/>
      <c r="EP54" s="53"/>
      <c r="EQ54" s="53"/>
      <c r="ER54" s="53"/>
      <c r="ES54" s="53"/>
      <c r="ET54" s="53"/>
      <c r="EU54" s="53"/>
      <c r="EV54" s="53"/>
      <c r="EW54" s="53"/>
      <c r="EX54" s="53"/>
      <c r="EY54" s="53"/>
      <c r="EZ54" s="53"/>
      <c r="FA54" s="53"/>
      <c r="FB54" s="53"/>
      <c r="FC54" s="53"/>
      <c r="FD54" s="53"/>
      <c r="FE54" s="53"/>
      <c r="FF54" s="53"/>
      <c r="FG54" s="53"/>
      <c r="FH54" s="53"/>
      <c r="FI54" s="53"/>
      <c r="FJ54" s="53"/>
      <c r="FK54" s="53"/>
      <c r="FL54" s="53"/>
      <c r="FM54" s="53"/>
      <c r="FN54" s="53"/>
      <c r="FO54" s="53"/>
      <c r="FP54" s="53"/>
      <c r="FQ54" s="53"/>
      <c r="FR54" s="53"/>
      <c r="FS54" s="53"/>
      <c r="FT54" s="53"/>
      <c r="FU54" s="53"/>
      <c r="FV54" s="53"/>
      <c r="FW54" s="53"/>
      <c r="FX54" s="53"/>
      <c r="FY54" s="53"/>
      <c r="FZ54" s="53"/>
      <c r="GA54" s="53"/>
      <c r="GB54" s="53"/>
      <c r="GC54" s="53"/>
      <c r="GD54" s="53"/>
      <c r="GE54" s="53"/>
      <c r="GF54" s="53"/>
      <c r="GG54" s="53"/>
      <c r="GH54" s="53"/>
      <c r="GI54" s="53"/>
      <c r="GJ54" s="53"/>
      <c r="GK54" s="53"/>
      <c r="GL54" s="53"/>
      <c r="GM54" s="53"/>
      <c r="GN54" s="53"/>
      <c r="GO54" s="53"/>
      <c r="GP54" s="53"/>
      <c r="GQ54" s="53"/>
      <c r="GR54" s="53"/>
      <c r="GS54" s="53"/>
      <c r="GT54" s="53"/>
      <c r="GU54" s="53"/>
      <c r="GV54" s="53"/>
      <c r="GW54" s="53"/>
      <c r="GX54" s="53"/>
      <c r="GY54" s="53"/>
      <c r="GZ54" s="53"/>
      <c r="HA54" s="53"/>
      <c r="HB54" s="53"/>
      <c r="HC54" s="53"/>
      <c r="HD54" s="53"/>
      <c r="HE54" s="53"/>
      <c r="HF54" s="53"/>
      <c r="HG54" s="53"/>
      <c r="HH54" s="53"/>
      <c r="HI54" s="53"/>
      <c r="HJ54" s="53"/>
      <c r="HK54" s="53"/>
      <c r="HL54" s="53"/>
      <c r="HM54" s="53"/>
      <c r="HN54" s="53"/>
      <c r="HO54" s="53"/>
      <c r="HP54" s="53"/>
      <c r="HQ54" s="53"/>
      <c r="HR54" s="53"/>
      <c r="HS54" s="53"/>
      <c r="HT54" s="53"/>
      <c r="HU54" s="53"/>
      <c r="HV54" s="53"/>
      <c r="HW54" s="53"/>
      <c r="HX54" s="53"/>
      <c r="HY54" s="53"/>
      <c r="HZ54" s="53"/>
      <c r="IA54" s="53"/>
      <c r="IB54" s="53"/>
      <c r="IC54" s="53"/>
      <c r="ID54" s="53"/>
      <c r="IE54" s="53"/>
      <c r="IF54" s="53"/>
      <c r="IG54" s="53"/>
      <c r="IH54" s="53"/>
      <c r="II54" s="53"/>
      <c r="IJ54" s="53"/>
      <c r="IK54" s="53"/>
      <c r="IL54" s="53"/>
      <c r="IM54" s="53"/>
      <c r="IN54" s="53"/>
      <c r="IO54" s="53"/>
      <c r="IP54" s="53"/>
      <c r="IQ54" s="53"/>
      <c r="IR54" s="53"/>
      <c r="IS54" s="53"/>
      <c r="IT54" s="53"/>
      <c r="IU54" s="53"/>
      <c r="IV54" s="53"/>
    </row>
    <row r="55" spans="1:256" s="1" customFormat="1" ht="15.75" thickBot="1" x14ac:dyDescent="0.3">
      <c r="A55" s="344" t="str">
        <f>Données!$H52</f>
        <v>Chef de service</v>
      </c>
      <c r="B55" s="344"/>
      <c r="C55" s="344"/>
      <c r="D55" s="344"/>
      <c r="E55" s="344"/>
      <c r="F55" s="344"/>
      <c r="G55" s="344"/>
      <c r="H55" s="344"/>
      <c r="I55" s="344"/>
      <c r="J55" s="344"/>
      <c r="K55" s="344"/>
      <c r="L55" s="344"/>
      <c r="M55" s="344"/>
      <c r="N55" s="344"/>
      <c r="O55" s="344"/>
      <c r="P55" s="344"/>
      <c r="Q55" s="344"/>
      <c r="R55" s="344"/>
      <c r="S55" s="344"/>
      <c r="T55" s="344"/>
      <c r="U55" s="344"/>
      <c r="V55" s="344"/>
      <c r="W55" s="344"/>
      <c r="X55" s="344"/>
      <c r="Y55" s="344"/>
      <c r="Z55" s="344"/>
      <c r="AA55" s="344"/>
      <c r="AB55" s="344"/>
      <c r="AC55" s="344"/>
      <c r="AD55" s="344"/>
      <c r="AE55" s="344"/>
      <c r="AF55" s="354"/>
      <c r="AG55"/>
      <c r="AH55"/>
      <c r="AI55"/>
      <c r="AJ55"/>
      <c r="AK55"/>
      <c r="AL55"/>
      <c r="AM55"/>
      <c r="AN55"/>
      <c r="AO55"/>
      <c r="AP55"/>
      <c r="AQ55"/>
      <c r="AR55"/>
      <c r="AS55"/>
      <c r="AT55"/>
      <c r="AU55"/>
      <c r="AV55"/>
      <c r="AW55"/>
      <c r="AX55"/>
      <c r="AY55"/>
      <c r="AZ55"/>
      <c r="BA55"/>
      <c r="BB55"/>
      <c r="BC55"/>
      <c r="BD55"/>
      <c r="BE55"/>
      <c r="BF55"/>
      <c r="BG55"/>
      <c r="BH55"/>
      <c r="BI55"/>
      <c r="BJ55"/>
      <c r="BK55"/>
      <c r="BL55"/>
      <c r="BM55"/>
      <c r="BN55" s="53"/>
      <c r="BO55" s="53"/>
      <c r="BP55" s="53"/>
      <c r="BQ55" s="53"/>
      <c r="BR55" s="53"/>
      <c r="BS55" s="53"/>
      <c r="BT55" s="53"/>
      <c r="BU55" s="53"/>
      <c r="BV55" s="53"/>
      <c r="BW55" s="53"/>
      <c r="BX55" s="53"/>
      <c r="BY55" s="53"/>
      <c r="BZ55" s="53"/>
      <c r="CA55" s="53"/>
      <c r="CB55" s="53"/>
      <c r="CC55" s="53"/>
      <c r="CD55" s="53"/>
      <c r="CE55" s="53"/>
      <c r="CF55" s="53"/>
      <c r="CG55" s="53"/>
      <c r="CH55" s="53"/>
      <c r="CI55" s="53"/>
      <c r="CJ55" s="53"/>
      <c r="CK55" s="53"/>
      <c r="CL55" s="53"/>
      <c r="CM55" s="53"/>
      <c r="CN55" s="53"/>
      <c r="CO55" s="53"/>
      <c r="CP55" s="53"/>
      <c r="CQ55" s="53"/>
      <c r="CR55" s="53"/>
      <c r="CS55" s="53"/>
      <c r="CT55" s="53"/>
      <c r="CU55" s="53"/>
      <c r="CV55" s="53"/>
      <c r="CW55" s="53"/>
      <c r="CX55" s="53"/>
      <c r="CY55" s="53"/>
      <c r="CZ55" s="53"/>
      <c r="DA55" s="53"/>
      <c r="DB55" s="53"/>
      <c r="DC55" s="53"/>
      <c r="DD55" s="53"/>
      <c r="DE55" s="53"/>
      <c r="DF55" s="53"/>
      <c r="DG55" s="53"/>
      <c r="DH55" s="53"/>
      <c r="DI55" s="53"/>
      <c r="DJ55" s="53"/>
      <c r="DK55" s="53"/>
      <c r="DL55" s="53"/>
      <c r="DM55" s="53"/>
      <c r="DN55" s="53"/>
      <c r="DO55" s="53"/>
      <c r="DP55" s="53"/>
      <c r="DQ55" s="53"/>
      <c r="DR55" s="53"/>
      <c r="DS55" s="53"/>
      <c r="DT55" s="53"/>
      <c r="DU55" s="53"/>
      <c r="DV55" s="53"/>
      <c r="DW55" s="53"/>
      <c r="DX55" s="53"/>
      <c r="DY55" s="53"/>
      <c r="DZ55" s="53"/>
      <c r="EA55" s="53"/>
      <c r="EB55" s="53"/>
      <c r="EC55" s="53"/>
      <c r="ED55" s="53"/>
      <c r="EE55" s="53"/>
      <c r="EF55" s="53"/>
      <c r="EG55" s="53"/>
      <c r="EH55" s="53"/>
      <c r="EI55" s="53"/>
      <c r="EJ55" s="53"/>
      <c r="EK55" s="53"/>
      <c r="EL55" s="53"/>
      <c r="EM55" s="53"/>
      <c r="EN55" s="53"/>
      <c r="EO55" s="53"/>
      <c r="EP55" s="53"/>
      <c r="EQ55" s="53"/>
      <c r="ER55" s="53"/>
      <c r="ES55" s="53"/>
      <c r="ET55" s="53"/>
      <c r="EU55" s="53"/>
      <c r="EV55" s="53"/>
      <c r="EW55" s="53"/>
      <c r="EX55" s="53"/>
      <c r="EY55" s="53"/>
      <c r="EZ55" s="53"/>
      <c r="FA55" s="53"/>
      <c r="FB55" s="53"/>
      <c r="FC55" s="53"/>
      <c r="FD55" s="53"/>
      <c r="FE55" s="53"/>
      <c r="FF55" s="53"/>
      <c r="FG55" s="53"/>
      <c r="FH55" s="53"/>
      <c r="FI55" s="53"/>
      <c r="FJ55" s="53"/>
      <c r="FK55" s="53"/>
      <c r="FL55" s="53"/>
      <c r="FM55" s="53"/>
      <c r="FN55" s="53"/>
      <c r="FO55" s="53"/>
      <c r="FP55" s="53"/>
      <c r="FQ55" s="53"/>
      <c r="FR55" s="53"/>
      <c r="FS55" s="53"/>
      <c r="FT55" s="53"/>
      <c r="FU55" s="53"/>
      <c r="FV55" s="53"/>
      <c r="FW55" s="53"/>
      <c r="FX55" s="53"/>
      <c r="FY55" s="53"/>
      <c r="FZ55" s="53"/>
      <c r="GA55" s="53"/>
      <c r="GB55" s="53"/>
      <c r="GC55" s="53"/>
      <c r="GD55" s="53"/>
      <c r="GE55" s="53"/>
      <c r="GF55" s="53"/>
      <c r="GG55" s="53"/>
      <c r="GH55" s="53"/>
      <c r="GI55" s="53"/>
      <c r="GJ55" s="53"/>
      <c r="GK55" s="53"/>
      <c r="GL55" s="53"/>
      <c r="GM55" s="53"/>
      <c r="GN55" s="53"/>
      <c r="GO55" s="53"/>
      <c r="GP55" s="53"/>
      <c r="GQ55" s="53"/>
      <c r="GR55" s="53"/>
      <c r="GS55" s="53"/>
      <c r="GT55" s="53"/>
      <c r="GU55" s="53"/>
      <c r="GV55" s="53"/>
      <c r="GW55" s="53"/>
      <c r="GX55" s="53"/>
      <c r="GY55" s="53"/>
      <c r="GZ55" s="53"/>
      <c r="HA55" s="53"/>
      <c r="HB55" s="53"/>
      <c r="HC55" s="53"/>
      <c r="HD55" s="53"/>
      <c r="HE55" s="53"/>
      <c r="HF55" s="53"/>
      <c r="HG55" s="53"/>
      <c r="HH55" s="53"/>
      <c r="HI55" s="53"/>
      <c r="HJ55" s="53"/>
      <c r="HK55" s="53"/>
      <c r="HL55" s="53"/>
      <c r="HM55" s="53"/>
      <c r="HN55" s="53"/>
      <c r="HO55" s="53"/>
      <c r="HP55" s="53"/>
      <c r="HQ55" s="53"/>
      <c r="HR55" s="53"/>
      <c r="HS55" s="53"/>
      <c r="HT55" s="53"/>
      <c r="HU55" s="53"/>
      <c r="HV55" s="53"/>
      <c r="HW55" s="53"/>
      <c r="HX55" s="53"/>
      <c r="HY55" s="53"/>
      <c r="HZ55" s="53"/>
      <c r="IA55" s="53"/>
      <c r="IB55" s="53"/>
      <c r="IC55" s="53"/>
      <c r="ID55" s="53"/>
      <c r="IE55" s="53"/>
      <c r="IF55" s="53"/>
      <c r="IG55" s="53"/>
      <c r="IH55" s="53"/>
      <c r="II55" s="53"/>
      <c r="IJ55" s="53"/>
      <c r="IK55" s="53"/>
      <c r="IL55" s="53"/>
      <c r="IM55" s="53"/>
      <c r="IN55" s="53"/>
      <c r="IO55" s="53"/>
      <c r="IP55" s="53"/>
      <c r="IQ55" s="53"/>
      <c r="IR55" s="53"/>
      <c r="IS55" s="53"/>
      <c r="IT55" s="53"/>
      <c r="IU55" s="53"/>
      <c r="IV55" s="53"/>
    </row>
    <row r="56" spans="1:256" s="1" customFormat="1" ht="15.75" thickBot="1" x14ac:dyDescent="0.3">
      <c r="A56" s="125" t="str">
        <f>Données!$H53</f>
        <v>SOMERS Catherine</v>
      </c>
      <c r="B56" s="352" t="str">
        <f>hjanvier</f>
        <v/>
      </c>
      <c r="C56" s="353" t="str">
        <f>hjanvier</f>
        <v>CA : CA</v>
      </c>
      <c r="D56" s="353" t="str">
        <f>hjanvier</f>
        <v>CA : CA</v>
      </c>
      <c r="E56" s="353" t="str">
        <f>hjanvier</f>
        <v>CA : CA</v>
      </c>
      <c r="F56" s="353" t="str">
        <f>hjanvier</f>
        <v>CA : CA</v>
      </c>
      <c r="G56" s="352" t="str">
        <f>hjanvier</f>
        <v/>
      </c>
      <c r="H56" s="352" t="str">
        <f>hjanvier</f>
        <v/>
      </c>
      <c r="I56" s="353" t="str">
        <f>hjanvier</f>
        <v>CA : CA</v>
      </c>
      <c r="J56" s="353" t="str">
        <f>hjanvier</f>
        <v>CA : CA</v>
      </c>
      <c r="K56" s="353" t="str">
        <f>hjanvier</f>
        <v>CA : CA</v>
      </c>
      <c r="L56" s="353" t="str">
        <f>hjanvier</f>
        <v>CA : CA</v>
      </c>
      <c r="M56" s="353" t="str">
        <f>hjanvier</f>
        <v>CA : CA</v>
      </c>
      <c r="N56" s="352" t="str">
        <f>hjanvier</f>
        <v/>
      </c>
      <c r="O56" s="352" t="str">
        <f>hjanvier</f>
        <v/>
      </c>
      <c r="P56" s="353" t="str">
        <f>hjanvier</f>
        <v>CA : CA</v>
      </c>
      <c r="Q56" s="353" t="str">
        <f>hjanvier</f>
        <v>CA : CA</v>
      </c>
      <c r="R56" s="353" t="str">
        <f>hjanvier</f>
        <v>09:00 : 16:30</v>
      </c>
      <c r="S56" s="353" t="str">
        <f>hjanvier</f>
        <v>09:00 : 16:30</v>
      </c>
      <c r="T56" s="353" t="str">
        <f>hjanvier</f>
        <v>09:00 : 16:30</v>
      </c>
      <c r="U56" s="352" t="str">
        <f>hjanvier</f>
        <v/>
      </c>
      <c r="V56" s="352" t="str">
        <f>hjanvier</f>
        <v/>
      </c>
      <c r="W56" s="353" t="str">
        <f>hjanvier</f>
        <v>09:00 : 16:30</v>
      </c>
      <c r="X56" s="353" t="str">
        <f>hjanvier</f>
        <v>09:00 : 16:30</v>
      </c>
      <c r="Y56" s="353" t="str">
        <f>hjanvier</f>
        <v>09:00 : 16:30</v>
      </c>
      <c r="Z56" s="353" t="str">
        <f>hjanvier</f>
        <v>09:00 : 16:30</v>
      </c>
      <c r="AA56" s="353" t="str">
        <f>hjanvier</f>
        <v>09:00 : 16:30</v>
      </c>
      <c r="AB56" s="352" t="str">
        <f>hjanvier</f>
        <v/>
      </c>
      <c r="AC56" s="352" t="str">
        <f>hjanvier</f>
        <v/>
      </c>
      <c r="AD56" s="353" t="str">
        <f>hjanvier</f>
        <v>09:00 : 16:30</v>
      </c>
      <c r="AE56" s="353" t="str">
        <f>hjanvier</f>
        <v>09:00 : 16:30</v>
      </c>
      <c r="AF56" s="356" t="str">
        <f>hjanvier</f>
        <v>CA : CA</v>
      </c>
      <c r="AG56"/>
      <c r="AH56"/>
      <c r="AI56"/>
      <c r="AJ56"/>
      <c r="AK56"/>
      <c r="AL56"/>
      <c r="AM56"/>
      <c r="AN56"/>
      <c r="AO56"/>
      <c r="AP56"/>
      <c r="AQ56"/>
      <c r="AR56"/>
      <c r="AS56"/>
      <c r="AT56"/>
      <c r="AU56"/>
      <c r="AV56"/>
      <c r="AW56"/>
      <c r="AX56"/>
      <c r="AY56"/>
      <c r="AZ56"/>
      <c r="BA56"/>
      <c r="BB56"/>
      <c r="BC56"/>
      <c r="BD56"/>
      <c r="BE56"/>
      <c r="BF56"/>
      <c r="BG56"/>
      <c r="BH56"/>
      <c r="BI56"/>
      <c r="BJ56"/>
      <c r="BK56"/>
      <c r="BL56"/>
      <c r="BM56"/>
      <c r="BN56" s="53"/>
      <c r="BO56" s="53"/>
      <c r="BP56" s="53"/>
      <c r="BQ56" s="53"/>
      <c r="BR56" s="53"/>
      <c r="BS56" s="53"/>
      <c r="BT56" s="53"/>
      <c r="BU56" s="53"/>
      <c r="BV56" s="53"/>
      <c r="BW56" s="53"/>
      <c r="BX56" s="53"/>
      <c r="BY56" s="53"/>
      <c r="BZ56" s="53"/>
      <c r="CA56" s="53"/>
      <c r="CB56" s="53"/>
      <c r="CC56" s="53"/>
      <c r="CD56" s="53"/>
      <c r="CE56" s="53"/>
      <c r="CF56" s="53"/>
      <c r="CG56" s="53"/>
      <c r="CH56" s="53"/>
      <c r="CI56" s="53"/>
      <c r="CJ56" s="53"/>
      <c r="CK56" s="53"/>
      <c r="CL56" s="53"/>
      <c r="CM56" s="53"/>
      <c r="CN56" s="53"/>
      <c r="CO56" s="53"/>
      <c r="CP56" s="53"/>
      <c r="CQ56" s="53"/>
      <c r="CR56" s="53"/>
      <c r="CS56" s="53"/>
      <c r="CT56" s="53"/>
      <c r="CU56" s="53"/>
      <c r="CV56" s="53"/>
      <c r="CW56" s="53"/>
      <c r="CX56" s="53"/>
      <c r="CY56" s="53"/>
      <c r="CZ56" s="53"/>
      <c r="DA56" s="53"/>
      <c r="DB56" s="53"/>
      <c r="DC56" s="53"/>
      <c r="DD56" s="53"/>
      <c r="DE56" s="53"/>
      <c r="DF56" s="53"/>
      <c r="DG56" s="53"/>
      <c r="DH56" s="53"/>
      <c r="DI56" s="53"/>
      <c r="DJ56" s="53"/>
      <c r="DK56" s="53"/>
      <c r="DL56" s="53"/>
      <c r="DM56" s="53"/>
      <c r="DN56" s="53"/>
      <c r="DO56" s="53"/>
      <c r="DP56" s="53"/>
      <c r="DQ56" s="53"/>
      <c r="DR56" s="53"/>
      <c r="DS56" s="53"/>
      <c r="DT56" s="53"/>
      <c r="DU56" s="53"/>
      <c r="DV56" s="53"/>
      <c r="DW56" s="53"/>
      <c r="DX56" s="53"/>
      <c r="DY56" s="53"/>
      <c r="DZ56" s="53"/>
      <c r="EA56" s="53"/>
      <c r="EB56" s="53"/>
      <c r="EC56" s="53"/>
      <c r="ED56" s="53"/>
      <c r="EE56" s="53"/>
      <c r="EF56" s="53"/>
      <c r="EG56" s="53"/>
      <c r="EH56" s="53"/>
      <c r="EI56" s="53"/>
      <c r="EJ56" s="53"/>
      <c r="EK56" s="53"/>
      <c r="EL56" s="53"/>
      <c r="EM56" s="53"/>
      <c r="EN56" s="53"/>
      <c r="EO56" s="53"/>
      <c r="EP56" s="53"/>
      <c r="EQ56" s="53"/>
      <c r="ER56" s="53"/>
      <c r="ES56" s="53"/>
      <c r="ET56" s="53"/>
      <c r="EU56" s="53"/>
      <c r="EV56" s="53"/>
      <c r="EW56" s="53"/>
      <c r="EX56" s="53"/>
      <c r="EY56" s="53"/>
      <c r="EZ56" s="53"/>
      <c r="FA56" s="53"/>
      <c r="FB56" s="53"/>
      <c r="FC56" s="53"/>
      <c r="FD56" s="53"/>
      <c r="FE56" s="53"/>
      <c r="FF56" s="53"/>
      <c r="FG56" s="53"/>
      <c r="FH56" s="53"/>
      <c r="FI56" s="53"/>
      <c r="FJ56" s="53"/>
      <c r="FK56" s="53"/>
      <c r="FL56" s="53"/>
      <c r="FM56" s="53"/>
      <c r="FN56" s="53"/>
      <c r="FO56" s="53"/>
      <c r="FP56" s="53"/>
      <c r="FQ56" s="53"/>
      <c r="FR56" s="53"/>
      <c r="FS56" s="53"/>
      <c r="FT56" s="53"/>
      <c r="FU56" s="53"/>
      <c r="FV56" s="53"/>
      <c r="FW56" s="53"/>
      <c r="FX56" s="53"/>
      <c r="FY56" s="53"/>
      <c r="FZ56" s="53"/>
      <c r="GA56" s="53"/>
      <c r="GB56" s="53"/>
      <c r="GC56" s="53"/>
      <c r="GD56" s="53"/>
      <c r="GE56" s="53"/>
      <c r="GF56" s="53"/>
      <c r="GG56" s="53"/>
      <c r="GH56" s="53"/>
      <c r="GI56" s="53"/>
      <c r="GJ56" s="53"/>
      <c r="GK56" s="53"/>
      <c r="GL56" s="53"/>
      <c r="GM56" s="53"/>
      <c r="GN56" s="53"/>
      <c r="GO56" s="53"/>
      <c r="GP56" s="53"/>
      <c r="GQ56" s="53"/>
      <c r="GR56" s="53"/>
      <c r="GS56" s="53"/>
      <c r="GT56" s="53"/>
      <c r="GU56" s="53"/>
      <c r="GV56" s="53"/>
      <c r="GW56" s="53"/>
      <c r="GX56" s="53"/>
      <c r="GY56" s="53"/>
      <c r="GZ56" s="53"/>
      <c r="HA56" s="53"/>
      <c r="HB56" s="53"/>
      <c r="HC56" s="53"/>
      <c r="HD56" s="53"/>
      <c r="HE56" s="53"/>
      <c r="HF56" s="53"/>
      <c r="HG56" s="53"/>
      <c r="HH56" s="53"/>
      <c r="HI56" s="53"/>
      <c r="HJ56" s="53"/>
      <c r="HK56" s="53"/>
      <c r="HL56" s="53"/>
      <c r="HM56" s="53"/>
      <c r="HN56" s="53"/>
      <c r="HO56" s="53"/>
      <c r="HP56" s="53"/>
      <c r="HQ56" s="53"/>
      <c r="HR56" s="53"/>
      <c r="HS56" s="53"/>
      <c r="HT56" s="53"/>
      <c r="HU56" s="53"/>
      <c r="HV56" s="53"/>
      <c r="HW56" s="53"/>
      <c r="HX56" s="53"/>
      <c r="HY56" s="53"/>
      <c r="HZ56" s="53"/>
      <c r="IA56" s="53"/>
      <c r="IB56" s="53"/>
      <c r="IC56" s="53"/>
      <c r="ID56" s="53"/>
      <c r="IE56" s="53"/>
      <c r="IF56" s="53"/>
      <c r="IG56" s="53"/>
      <c r="IH56" s="53"/>
      <c r="II56" s="53"/>
      <c r="IJ56" s="53"/>
      <c r="IK56" s="53"/>
      <c r="IL56" s="53"/>
      <c r="IM56" s="53"/>
      <c r="IN56" s="53"/>
      <c r="IO56" s="53"/>
      <c r="IP56" s="53"/>
      <c r="IQ56" s="53"/>
      <c r="IR56" s="53"/>
      <c r="IS56" s="53"/>
      <c r="IT56" s="53"/>
      <c r="IU56" s="53"/>
      <c r="IV56" s="53"/>
    </row>
    <row r="58" spans="1:256" x14ac:dyDescent="0.25">
      <c r="C58" s="53" t="str">
        <f>Données!$A3</f>
        <v>M</v>
      </c>
      <c r="D58" s="53" t="s">
        <v>87</v>
      </c>
      <c r="E58" s="53" t="str">
        <f>IF(ISBLANK(Données!$C3),TEXT(Données!$B3,"hh:mm"),TEXT(Données!$B3,"hh:mm")&amp;" : "&amp;TEXT(Données!$C3,"hh:mm"))</f>
        <v>07:00 : 14:30</v>
      </c>
      <c r="I58" s="53" t="str">
        <f>Données!$A7</f>
        <v>R</v>
      </c>
      <c r="J58" s="53" t="s">
        <v>87</v>
      </c>
      <c r="K58" s="53" t="str">
        <f>IF(ISBLANK(Données!$C7),TEXT(Données!$B7,"hh:mm"),TEXT(Données!$B7,"hh:mm")&amp;" : "&amp;TEXT(Données!$C7,"hh:mm"))</f>
        <v>10:00 : 12:30</v>
      </c>
      <c r="O58" s="53" t="str">
        <f>Données!$A10</f>
        <v>W+</v>
      </c>
      <c r="P58" s="53" t="s">
        <v>87</v>
      </c>
      <c r="Q58" s="53" t="str">
        <f>IF(ISBLANK(Données!$C10),TEXT(Données!$B10,"hh:mm"),TEXT(Données!$B10,"hh:mm")&amp;" : "&amp;TEXT(Données!$C10,"hh:mm"))</f>
        <v>10:00 : 21:30</v>
      </c>
      <c r="U58" s="53" t="str">
        <f>Données!$A14</f>
        <v>F</v>
      </c>
      <c r="V58" s="53" t="s">
        <v>87</v>
      </c>
      <c r="W58" s="53" t="str">
        <f>IF(ISBLANK(Données!$C14),TEXT(Données!$B14,"hh:mm"),TEXT(Données!$B14,"hh:mm")&amp;" : "&amp;TEXT(Données!$C14,"hh:mm"))</f>
        <v>F : 19:00</v>
      </c>
      <c r="AA58" s="53" t="str">
        <f>Données!$A18</f>
        <v>EM</v>
      </c>
      <c r="AB58" s="53" t="s">
        <v>87</v>
      </c>
      <c r="AC58" s="53" t="str">
        <f>IF(ISBLANK(Données!$C18),TEXT(Données!$B18,"hh:mm"),TEXT(Données!$B18,"hh:mm")&amp;" : "&amp;TEXT(Données!$C18,"hh:mm"))</f>
        <v>EM : EM</v>
      </c>
    </row>
    <row r="59" spans="1:256" x14ac:dyDescent="0.25">
      <c r="C59" s="53" t="str">
        <f>Données!$A4</f>
        <v>S</v>
      </c>
      <c r="D59" s="53" t="s">
        <v>87</v>
      </c>
      <c r="E59" s="53" t="str">
        <f>IF(ISBLANK(Données!$C4),TEXT(Données!$B4,"hh:mm"),TEXT(Données!$B4,"hh:mm")&amp;" : "&amp;TEXT(Données!$C4,"hh:mm"))</f>
        <v>14:00 : 21:30</v>
      </c>
      <c r="I59" s="53" t="str">
        <f>Données!$A8</f>
        <v>RS</v>
      </c>
      <c r="J59" s="53" t="s">
        <v>87</v>
      </c>
      <c r="K59" s="53" t="str">
        <f>IF(ISBLANK(Données!$C8),TEXT(Données!$B8,"hh:mm"),TEXT(Données!$B8,"hh:mm")&amp;" : "&amp;TEXT(Données!$C8,"hh:mm"))</f>
        <v>10:00 : 21:30</v>
      </c>
      <c r="O59" s="53" t="str">
        <f>Données!$A11</f>
        <v>N</v>
      </c>
      <c r="P59" s="53" t="s">
        <v>87</v>
      </c>
      <c r="Q59" s="53" t="str">
        <f>IF(ISBLANK(Données!$C11),TEXT(Données!$B11,"hh:mm"),TEXT(Données!$B11,"hh:mm")&amp;" : "&amp;TEXT(Données!$C11,"hh:mm"))</f>
        <v>19:15 : 07:15</v>
      </c>
      <c r="U59" s="53" t="str">
        <f>Données!$A15</f>
        <v>SYN</v>
      </c>
      <c r="V59" s="53" t="s">
        <v>87</v>
      </c>
      <c r="W59" s="53" t="str">
        <f>IF(ISBLANK(Données!$C15),TEXT(Données!$B15,"hh:mm"),TEXT(Données!$B15,"hh:mm")&amp;" : "&amp;TEXT(Données!$C15,"hh:mm"))</f>
        <v>Syn : Syn</v>
      </c>
      <c r="AA59" s="53" t="str">
        <f>Données!$A19</f>
        <v>CE</v>
      </c>
      <c r="AB59" s="53" t="s">
        <v>87</v>
      </c>
      <c r="AC59" s="53" t="str">
        <f>IF(ISBLANK(Données!$C19),TEXT(Données!$B19,"hh:mm"),TEXT(Données!$B19,"hh:mm")&amp;" : "&amp;TEXT(Données!$C19,"hh:mm"))</f>
        <v>CE : CE</v>
      </c>
    </row>
    <row r="60" spans="1:256" x14ac:dyDescent="0.25">
      <c r="C60" s="53" t="str">
        <f>Données!$A5</f>
        <v>J</v>
      </c>
      <c r="D60" s="53" t="s">
        <v>87</v>
      </c>
      <c r="E60" s="53" t="str">
        <f>IF(ISBLANK(Données!$C5),TEXT(Données!$B5,"hh:mm"),TEXT(Données!$B5,"hh:mm")&amp;" : "&amp;TEXT(Données!$C5,"hh:mm"))</f>
        <v>10:00 : 17:30</v>
      </c>
      <c r="I60" s="53" t="str">
        <f>Données!$A9</f>
        <v>W</v>
      </c>
      <c r="J60" s="53" t="s">
        <v>87</v>
      </c>
      <c r="K60" s="53" t="str">
        <f>IF(ISBLANK(Données!$C9),TEXT(Données!$B9,"hh:mm"),TEXT(Données!$B9,"hh:mm")&amp;" : "&amp;TEXT(Données!$C9,"hh:mm"))</f>
        <v>07:00 : 19:15</v>
      </c>
      <c r="O60" s="53" t="str">
        <f>Données!$A12</f>
        <v>N-</v>
      </c>
      <c r="P60" s="53" t="s">
        <v>87</v>
      </c>
      <c r="Q60" s="53" t="str">
        <f>IF(ISBLANK(Données!$C12),TEXT(Données!$B12,"hh:mm"),TEXT(Données!$B12,"hh:mm")&amp;" : "&amp;TEXT(Données!$C12,"hh:mm"))</f>
        <v>20:15 : 07:15</v>
      </c>
      <c r="U60" s="53" t="str">
        <f>Données!$A16</f>
        <v>AT</v>
      </c>
      <c r="V60" s="53" t="s">
        <v>87</v>
      </c>
      <c r="W60" s="53" t="str">
        <f>IF(ISBLANK(Données!$C16),TEXT(Données!$B16,"hh:mm"),TEXT(Données!$B16,"hh:mm")&amp;" : "&amp;TEXT(Données!$C16,"hh:mm"))</f>
        <v>AT : AT</v>
      </c>
      <c r="AA60" s="53" t="str">
        <f>Données!$A20</f>
        <v>CA</v>
      </c>
      <c r="AB60" s="53" t="s">
        <v>87</v>
      </c>
      <c r="AC60" s="53" t="str">
        <f>IF(ISBLANK(Données!$C20),TEXT(Données!$B20,"hh:mm"),TEXT(Données!$B20,"hh:mm")&amp;" : "&amp;TEXT(Données!$C20,"hh:mm"))</f>
        <v>CA : CA</v>
      </c>
    </row>
    <row r="61" spans="1:256" x14ac:dyDescent="0.25">
      <c r="C61" s="53" t="str">
        <f>Données!$A6</f>
        <v>J+</v>
      </c>
      <c r="D61" s="53" t="s">
        <v>87</v>
      </c>
      <c r="E61" s="53" t="str">
        <f>IF(ISBLANK(Données!$C6),TEXT(Données!$B6,"hh:mm"),TEXT(Données!$B6,"hh:mm")&amp;" : "&amp;TEXT(Données!$C6,"hh:mm"))</f>
        <v>11:30 : 19:00</v>
      </c>
      <c r="I61" s="53" t="str">
        <f>Données!$A10</f>
        <v>W+</v>
      </c>
      <c r="J61" s="53" t="s">
        <v>87</v>
      </c>
      <c r="K61" s="53" t="str">
        <f>IF(ISBLANK(Données!$C10),TEXT(Données!$B10,"hh:mm"),TEXT(Données!$B10,"hh:mm")&amp;" : "&amp;TEXT(Données!$C10,"hh:mm"))</f>
        <v>10:00 : 21:30</v>
      </c>
      <c r="O61" s="53" t="str">
        <f>Données!$A13</f>
        <v>T</v>
      </c>
      <c r="P61" s="53" t="s">
        <v>87</v>
      </c>
      <c r="Q61" s="53" t="str">
        <f>IF(ISBLANK(Données!$C13),TEXT(Données!$B13,"hh:mm"),TEXT(Données!$B13,"hh:mm")&amp;" : "&amp;TEXT(Données!$C13,"hh:mm"))</f>
        <v>10:00 : 22:00</v>
      </c>
      <c r="U61" s="53" t="str">
        <f>Données!$A17</f>
        <v>AM</v>
      </c>
      <c r="V61" s="53" t="s">
        <v>87</v>
      </c>
      <c r="W61" s="53" t="str">
        <f>IF(ISBLANK(Données!$C17),TEXT(Données!$B17,"hh:mm"),TEXT(Données!$B17,"hh:mm")&amp;" : "&amp;TEXT(Données!$C17,"hh:mm"))</f>
        <v>AM : AM</v>
      </c>
      <c r="AA61" s="53" t="str">
        <f>Données!$A21</f>
        <v>CA17</v>
      </c>
      <c r="AB61" s="53" t="s">
        <v>87</v>
      </c>
      <c r="AC61" s="53" t="str">
        <f>IF(ISBLANK(Données!$C21),TEXT(Données!$B21,"hh:mm"),TEXT(Données!$B21,"hh:mm")&amp;" : "&amp;TEXT(Données!$C21,"hh:mm"))</f>
        <v>CA17 : CA17</v>
      </c>
    </row>
  </sheetData>
  <sheetProtection password="DBAF" sheet="1" objects="1" scenarios="1" formatCells="0" formatColumns="0" formatRows="0" autoFilter="0"/>
  <mergeCells count="1">
    <mergeCell ref="E1:F1"/>
  </mergeCells>
  <conditionalFormatting sqref="C9:C24 C26:C34 C36:C44 C46:C48 C50:C54 C56">
    <cfRule type="containsText" dxfId="773" priority="402" operator="containsText" text="Syn">
      <formula>NOT(ISERROR(SEARCH("Syn",C9)))</formula>
    </cfRule>
    <cfRule type="containsText" dxfId="772" priority="403" operator="containsText" text="EM">
      <formula>NOT(ISERROR(SEARCH("EM",C9)))</formula>
    </cfRule>
    <cfRule type="containsText" dxfId="771" priority="404" operator="containsText" text="AM">
      <formula>NOT(ISERROR(SEARCH("AM",C9)))</formula>
    </cfRule>
    <cfRule type="containsText" dxfId="770" priority="405" operator="containsText" text="AT">
      <formula>NOT(ISERROR(SEARCH("AT",C9)))</formula>
    </cfRule>
    <cfRule type="containsText" dxfId="769" priority="406" operator="containsText" text="F">
      <formula>NOT(ISERROR(SEARCH("F",C9)))</formula>
    </cfRule>
    <cfRule type="containsText" dxfId="768" priority="407" operator="containsText" text="CA17">
      <formula>NOT(ISERROR(SEARCH("CA17",C9)))</formula>
    </cfRule>
    <cfRule type="containsText" dxfId="767" priority="408" operator="containsText" text="CA">
      <formula>NOT(ISERROR(SEARCH("CA",C9)))</formula>
    </cfRule>
  </conditionalFormatting>
  <conditionalFormatting sqref="C9:C24 C26:C34 C36:C44 C46:C48 C50:C54 C56">
    <cfRule type="containsText" dxfId="766" priority="394" operator="containsText" text="PL">
      <formula>NOT(ISERROR(SEARCH("PL",C9)))</formula>
    </cfRule>
    <cfRule type="containsText" dxfId="765" priority="395" operator="containsText" text="CE">
      <formula>NOT(ISERROR(SEARCH("CE",C9)))</formula>
    </cfRule>
    <cfRule type="containsText" dxfId="764" priority="396" operator="containsText" text="PFJ">
      <formula>NOT(ISERROR(SEARCH("PFJ",C9)))</formula>
    </cfRule>
    <cfRule type="containsText" dxfId="763" priority="397" operator="containsText" text="sta">
      <formula>NOT(ISERROR(SEARCH("sta",C9)))</formula>
    </cfRule>
    <cfRule type="colorScale" priority="398">
      <colorScale>
        <cfvo type="min"/>
        <cfvo type="max"/>
        <color rgb="FFFF7128"/>
        <color rgb="FFFFEF9C"/>
      </colorScale>
    </cfRule>
    <cfRule type="containsText" dxfId="762" priority="399" operator="containsText" text="TP">
      <formula>NOT(ISERROR(SEARCH("TP",C9)))</formula>
    </cfRule>
    <cfRule type="containsText" dxfId="761" priority="400" operator="containsText" text="REC">
      <formula>NOT(ISERROR(SEARCH("REC",C9)))</formula>
    </cfRule>
    <cfRule type="containsText" dxfId="760" priority="401" operator="containsText" text="CM">
      <formula>NOT(ISERROR(SEARCH("CM",C9)))</formula>
    </cfRule>
  </conditionalFormatting>
  <conditionalFormatting sqref="D9:D24 D26:D34 D36:D44 D46:D48 D50:D54 D56">
    <cfRule type="containsText" dxfId="759" priority="387" operator="containsText" text="Syn">
      <formula>NOT(ISERROR(SEARCH("Syn",D9)))</formula>
    </cfRule>
    <cfRule type="containsText" dxfId="758" priority="388" operator="containsText" text="EM">
      <formula>NOT(ISERROR(SEARCH("EM",D9)))</formula>
    </cfRule>
    <cfRule type="containsText" dxfId="757" priority="389" operator="containsText" text="AM">
      <formula>NOT(ISERROR(SEARCH("AM",D9)))</formula>
    </cfRule>
    <cfRule type="containsText" dxfId="756" priority="390" operator="containsText" text="AT">
      <formula>NOT(ISERROR(SEARCH("AT",D9)))</formula>
    </cfRule>
    <cfRule type="containsText" dxfId="755" priority="391" operator="containsText" text="F">
      <formula>NOT(ISERROR(SEARCH("F",D9)))</formula>
    </cfRule>
    <cfRule type="containsText" dxfId="754" priority="392" operator="containsText" text="CA17">
      <formula>NOT(ISERROR(SEARCH("CA17",D9)))</formula>
    </cfRule>
    <cfRule type="containsText" dxfId="753" priority="393" operator="containsText" text="CA">
      <formula>NOT(ISERROR(SEARCH("CA",D9)))</formula>
    </cfRule>
  </conditionalFormatting>
  <conditionalFormatting sqref="D9:D24 D26:D34 D36:D44 D46:D48 D50:D54 D56">
    <cfRule type="containsText" dxfId="752" priority="379" operator="containsText" text="PL">
      <formula>NOT(ISERROR(SEARCH("PL",D9)))</formula>
    </cfRule>
    <cfRule type="containsText" dxfId="751" priority="380" operator="containsText" text="CE">
      <formula>NOT(ISERROR(SEARCH("CE",D9)))</formula>
    </cfRule>
    <cfRule type="containsText" dxfId="750" priority="381" operator="containsText" text="PFJ">
      <formula>NOT(ISERROR(SEARCH("PFJ",D9)))</formula>
    </cfRule>
    <cfRule type="containsText" dxfId="749" priority="382" operator="containsText" text="sta">
      <formula>NOT(ISERROR(SEARCH("sta",D9)))</formula>
    </cfRule>
    <cfRule type="colorScale" priority="383">
      <colorScale>
        <cfvo type="min"/>
        <cfvo type="max"/>
        <color rgb="FFFF7128"/>
        <color rgb="FFFFEF9C"/>
      </colorScale>
    </cfRule>
    <cfRule type="containsText" dxfId="748" priority="384" operator="containsText" text="TP">
      <formula>NOT(ISERROR(SEARCH("TP",D9)))</formula>
    </cfRule>
    <cfRule type="containsText" dxfId="747" priority="385" operator="containsText" text="REC">
      <formula>NOT(ISERROR(SEARCH("REC",D9)))</formula>
    </cfRule>
    <cfRule type="containsText" dxfId="746" priority="386" operator="containsText" text="CM">
      <formula>NOT(ISERROR(SEARCH("CM",D9)))</formula>
    </cfRule>
  </conditionalFormatting>
  <conditionalFormatting sqref="E9:E24 E26:E34 E36:E44 E46:E48 E50:E54 E56">
    <cfRule type="containsText" dxfId="745" priority="372" operator="containsText" text="Syn">
      <formula>NOT(ISERROR(SEARCH("Syn",E9)))</formula>
    </cfRule>
    <cfRule type="containsText" dxfId="744" priority="373" operator="containsText" text="EM">
      <formula>NOT(ISERROR(SEARCH("EM",E9)))</formula>
    </cfRule>
    <cfRule type="containsText" dxfId="743" priority="374" operator="containsText" text="AM">
      <formula>NOT(ISERROR(SEARCH("AM",E9)))</formula>
    </cfRule>
    <cfRule type="containsText" dxfId="742" priority="375" operator="containsText" text="AT">
      <formula>NOT(ISERROR(SEARCH("AT",E9)))</formula>
    </cfRule>
    <cfRule type="containsText" dxfId="741" priority="376" operator="containsText" text="F">
      <formula>NOT(ISERROR(SEARCH("F",E9)))</formula>
    </cfRule>
    <cfRule type="containsText" dxfId="740" priority="377" operator="containsText" text="CA17">
      <formula>NOT(ISERROR(SEARCH("CA17",E9)))</formula>
    </cfRule>
    <cfRule type="containsText" dxfId="739" priority="378" operator="containsText" text="CA">
      <formula>NOT(ISERROR(SEARCH("CA",E9)))</formula>
    </cfRule>
  </conditionalFormatting>
  <conditionalFormatting sqref="E9:E24 E26:E34 E36:E44 E46:E48 E50:E54 E56">
    <cfRule type="containsText" dxfId="738" priority="364" operator="containsText" text="PL">
      <formula>NOT(ISERROR(SEARCH("PL",E9)))</formula>
    </cfRule>
    <cfRule type="containsText" dxfId="737" priority="365" operator="containsText" text="CE">
      <formula>NOT(ISERROR(SEARCH("CE",E9)))</formula>
    </cfRule>
    <cfRule type="containsText" dxfId="736" priority="366" operator="containsText" text="PFJ">
      <formula>NOT(ISERROR(SEARCH("PFJ",E9)))</formula>
    </cfRule>
    <cfRule type="containsText" dxfId="735" priority="367" operator="containsText" text="sta">
      <formula>NOT(ISERROR(SEARCH("sta",E9)))</formula>
    </cfRule>
    <cfRule type="colorScale" priority="368">
      <colorScale>
        <cfvo type="min"/>
        <cfvo type="max"/>
        <color rgb="FFFF7128"/>
        <color rgb="FFFFEF9C"/>
      </colorScale>
    </cfRule>
    <cfRule type="containsText" dxfId="734" priority="369" operator="containsText" text="TP">
      <formula>NOT(ISERROR(SEARCH("TP",E9)))</formula>
    </cfRule>
    <cfRule type="containsText" dxfId="733" priority="370" operator="containsText" text="REC">
      <formula>NOT(ISERROR(SEARCH("REC",E9)))</formula>
    </cfRule>
    <cfRule type="containsText" dxfId="732" priority="371" operator="containsText" text="CM">
      <formula>NOT(ISERROR(SEARCH("CM",E9)))</formula>
    </cfRule>
  </conditionalFormatting>
  <conditionalFormatting sqref="F9:F24 F26:F34 F36:F44 F46:F48 F50:F54 F56">
    <cfRule type="containsText" dxfId="731" priority="357" operator="containsText" text="Syn">
      <formula>NOT(ISERROR(SEARCH("Syn",F9)))</formula>
    </cfRule>
    <cfRule type="containsText" dxfId="730" priority="358" operator="containsText" text="EM">
      <formula>NOT(ISERROR(SEARCH("EM",F9)))</formula>
    </cfRule>
    <cfRule type="containsText" dxfId="729" priority="359" operator="containsText" text="AM">
      <formula>NOT(ISERROR(SEARCH("AM",F9)))</formula>
    </cfRule>
    <cfRule type="containsText" dxfId="728" priority="360" operator="containsText" text="AT">
      <formula>NOT(ISERROR(SEARCH("AT",F9)))</formula>
    </cfRule>
    <cfRule type="containsText" dxfId="727" priority="361" operator="containsText" text="F">
      <formula>NOT(ISERROR(SEARCH("F",F9)))</formula>
    </cfRule>
    <cfRule type="containsText" dxfId="726" priority="362" operator="containsText" text="CA17">
      <formula>NOT(ISERROR(SEARCH("CA17",F9)))</formula>
    </cfRule>
    <cfRule type="containsText" dxfId="725" priority="363" operator="containsText" text="CA">
      <formula>NOT(ISERROR(SEARCH("CA",F9)))</formula>
    </cfRule>
  </conditionalFormatting>
  <conditionalFormatting sqref="F9:F24 F26:F34 F36:F44 F46:F48 F50:F54 F56">
    <cfRule type="containsText" dxfId="724" priority="349" operator="containsText" text="PL">
      <formula>NOT(ISERROR(SEARCH("PL",F9)))</formula>
    </cfRule>
    <cfRule type="containsText" dxfId="723" priority="350" operator="containsText" text="CE">
      <formula>NOT(ISERROR(SEARCH("CE",F9)))</formula>
    </cfRule>
    <cfRule type="containsText" dxfId="722" priority="351" operator="containsText" text="PFJ">
      <formula>NOT(ISERROR(SEARCH("PFJ",F9)))</formula>
    </cfRule>
    <cfRule type="containsText" dxfId="721" priority="352" operator="containsText" text="sta">
      <formula>NOT(ISERROR(SEARCH("sta",F9)))</formula>
    </cfRule>
    <cfRule type="colorScale" priority="353">
      <colorScale>
        <cfvo type="min"/>
        <cfvo type="max"/>
        <color rgb="FFFF7128"/>
        <color rgb="FFFFEF9C"/>
      </colorScale>
    </cfRule>
    <cfRule type="containsText" dxfId="720" priority="354" operator="containsText" text="TP">
      <formula>NOT(ISERROR(SEARCH("TP",F9)))</formula>
    </cfRule>
    <cfRule type="containsText" dxfId="719" priority="355" operator="containsText" text="REC">
      <formula>NOT(ISERROR(SEARCH("REC",F9)))</formula>
    </cfRule>
    <cfRule type="containsText" dxfId="718" priority="356" operator="containsText" text="CM">
      <formula>NOT(ISERROR(SEARCH("CM",F9)))</formula>
    </cfRule>
  </conditionalFormatting>
  <conditionalFormatting sqref="G9:G24 G26:G34 G36:G44 G46:G48 G50:G54 G56">
    <cfRule type="containsText" dxfId="717" priority="342" operator="containsText" text="Syn">
      <formula>NOT(ISERROR(SEARCH("Syn",G9)))</formula>
    </cfRule>
    <cfRule type="containsText" dxfId="716" priority="343" operator="containsText" text="EM">
      <formula>NOT(ISERROR(SEARCH("EM",G9)))</formula>
    </cfRule>
    <cfRule type="containsText" dxfId="715" priority="344" operator="containsText" text="AM">
      <formula>NOT(ISERROR(SEARCH("AM",G9)))</formula>
    </cfRule>
    <cfRule type="containsText" dxfId="714" priority="345" operator="containsText" text="AT">
      <formula>NOT(ISERROR(SEARCH("AT",G9)))</formula>
    </cfRule>
    <cfRule type="containsText" dxfId="713" priority="346" operator="containsText" text="F">
      <formula>NOT(ISERROR(SEARCH("F",G9)))</formula>
    </cfRule>
    <cfRule type="containsText" dxfId="712" priority="347" operator="containsText" text="CA17">
      <formula>NOT(ISERROR(SEARCH("CA17",G9)))</formula>
    </cfRule>
    <cfRule type="containsText" dxfId="711" priority="348" operator="containsText" text="CA">
      <formula>NOT(ISERROR(SEARCH("CA",G9)))</formula>
    </cfRule>
  </conditionalFormatting>
  <conditionalFormatting sqref="H9:H24 H26:H34 H36:H44 H46:H48 H50:H54 H56">
    <cfRule type="containsText" dxfId="710" priority="335" operator="containsText" text="Syn">
      <formula>NOT(ISERROR(SEARCH("Syn",H9)))</formula>
    </cfRule>
    <cfRule type="containsText" dxfId="709" priority="336" operator="containsText" text="EM">
      <formula>NOT(ISERROR(SEARCH("EM",H9)))</formula>
    </cfRule>
    <cfRule type="containsText" dxfId="708" priority="337" operator="containsText" text="AM">
      <formula>NOT(ISERROR(SEARCH("AM",H9)))</formula>
    </cfRule>
    <cfRule type="containsText" dxfId="707" priority="338" operator="containsText" text="AT">
      <formula>NOT(ISERROR(SEARCH("AT",H9)))</formula>
    </cfRule>
    <cfRule type="containsText" dxfId="706" priority="339" operator="containsText" text="F">
      <formula>NOT(ISERROR(SEARCH("F",H9)))</formula>
    </cfRule>
    <cfRule type="containsText" dxfId="705" priority="340" operator="containsText" text="CA17">
      <formula>NOT(ISERROR(SEARCH("CA17",H9)))</formula>
    </cfRule>
    <cfRule type="containsText" dxfId="704" priority="341" operator="containsText" text="CA">
      <formula>NOT(ISERROR(SEARCH("CA",H9)))</formula>
    </cfRule>
  </conditionalFormatting>
  <conditionalFormatting sqref="I9:I24 I26:I34 I36:I44 I46:I48 I50:I54 I56">
    <cfRule type="containsText" dxfId="703" priority="328" operator="containsText" text="Syn">
      <formula>NOT(ISERROR(SEARCH("Syn",I9)))</formula>
    </cfRule>
    <cfRule type="containsText" dxfId="702" priority="329" operator="containsText" text="EM">
      <formula>NOT(ISERROR(SEARCH("EM",I9)))</formula>
    </cfRule>
    <cfRule type="containsText" dxfId="701" priority="330" operator="containsText" text="AM">
      <formula>NOT(ISERROR(SEARCH("AM",I9)))</formula>
    </cfRule>
    <cfRule type="containsText" dxfId="700" priority="331" operator="containsText" text="AT">
      <formula>NOT(ISERROR(SEARCH("AT",I9)))</formula>
    </cfRule>
    <cfRule type="containsText" dxfId="699" priority="332" operator="containsText" text="F">
      <formula>NOT(ISERROR(SEARCH("F",I9)))</formula>
    </cfRule>
    <cfRule type="containsText" dxfId="698" priority="333" operator="containsText" text="CA17">
      <formula>NOT(ISERROR(SEARCH("CA17",I9)))</formula>
    </cfRule>
    <cfRule type="containsText" dxfId="697" priority="334" operator="containsText" text="CA">
      <formula>NOT(ISERROR(SEARCH("CA",I9)))</formula>
    </cfRule>
  </conditionalFormatting>
  <conditionalFormatting sqref="I9:I24 I26:I34 I36:I44 I46:I48 I50:I54 I56">
    <cfRule type="containsText" dxfId="696" priority="320" operator="containsText" text="PL">
      <formula>NOT(ISERROR(SEARCH("PL",I9)))</formula>
    </cfRule>
    <cfRule type="containsText" dxfId="695" priority="321" operator="containsText" text="CE">
      <formula>NOT(ISERROR(SEARCH("CE",I9)))</formula>
    </cfRule>
    <cfRule type="containsText" dxfId="694" priority="322" operator="containsText" text="PFJ">
      <formula>NOT(ISERROR(SEARCH("PFJ",I9)))</formula>
    </cfRule>
    <cfRule type="containsText" dxfId="693" priority="323" operator="containsText" text="sta">
      <formula>NOT(ISERROR(SEARCH("sta",I9)))</formula>
    </cfRule>
    <cfRule type="colorScale" priority="324">
      <colorScale>
        <cfvo type="min"/>
        <cfvo type="max"/>
        <color rgb="FFFF7128"/>
        <color rgb="FFFFEF9C"/>
      </colorScale>
    </cfRule>
    <cfRule type="containsText" dxfId="692" priority="325" operator="containsText" text="TP">
      <formula>NOT(ISERROR(SEARCH("TP",I9)))</formula>
    </cfRule>
    <cfRule type="containsText" dxfId="691" priority="326" operator="containsText" text="REC">
      <formula>NOT(ISERROR(SEARCH("REC",I9)))</formula>
    </cfRule>
    <cfRule type="containsText" dxfId="690" priority="327" operator="containsText" text="CM">
      <formula>NOT(ISERROR(SEARCH("CM",I9)))</formula>
    </cfRule>
  </conditionalFormatting>
  <conditionalFormatting sqref="J9:J24 J26:J34 J36:J44 J46:J48 J50:J54 J56">
    <cfRule type="containsText" dxfId="689" priority="313" operator="containsText" text="Syn">
      <formula>NOT(ISERROR(SEARCH("Syn",J9)))</formula>
    </cfRule>
    <cfRule type="containsText" dxfId="688" priority="314" operator="containsText" text="EM">
      <formula>NOT(ISERROR(SEARCH("EM",J9)))</formula>
    </cfRule>
    <cfRule type="containsText" dxfId="687" priority="315" operator="containsText" text="AM">
      <formula>NOT(ISERROR(SEARCH("AM",J9)))</formula>
    </cfRule>
    <cfRule type="containsText" dxfId="686" priority="316" operator="containsText" text="AT">
      <formula>NOT(ISERROR(SEARCH("AT",J9)))</formula>
    </cfRule>
    <cfRule type="containsText" dxfId="685" priority="317" operator="containsText" text="F">
      <formula>NOT(ISERROR(SEARCH("F",J9)))</formula>
    </cfRule>
    <cfRule type="containsText" dxfId="684" priority="318" operator="containsText" text="CA17">
      <formula>NOT(ISERROR(SEARCH("CA17",J9)))</formula>
    </cfRule>
    <cfRule type="containsText" dxfId="683" priority="319" operator="containsText" text="CA">
      <formula>NOT(ISERROR(SEARCH("CA",J9)))</formula>
    </cfRule>
  </conditionalFormatting>
  <conditionalFormatting sqref="J9:J24 J26:J34 J36:J44 J46:J48 J50:J54 J56">
    <cfRule type="containsText" dxfId="682" priority="305" operator="containsText" text="PL">
      <formula>NOT(ISERROR(SEARCH("PL",J9)))</formula>
    </cfRule>
    <cfRule type="containsText" dxfId="681" priority="306" operator="containsText" text="CE">
      <formula>NOT(ISERROR(SEARCH("CE",J9)))</formula>
    </cfRule>
    <cfRule type="containsText" dxfId="680" priority="307" operator="containsText" text="PFJ">
      <formula>NOT(ISERROR(SEARCH("PFJ",J9)))</formula>
    </cfRule>
    <cfRule type="containsText" dxfId="679" priority="308" operator="containsText" text="sta">
      <formula>NOT(ISERROR(SEARCH("sta",J9)))</formula>
    </cfRule>
    <cfRule type="colorScale" priority="309">
      <colorScale>
        <cfvo type="min"/>
        <cfvo type="max"/>
        <color rgb="FFFF7128"/>
        <color rgb="FFFFEF9C"/>
      </colorScale>
    </cfRule>
    <cfRule type="containsText" dxfId="678" priority="310" operator="containsText" text="TP">
      <formula>NOT(ISERROR(SEARCH("TP",J9)))</formula>
    </cfRule>
    <cfRule type="containsText" dxfId="677" priority="311" operator="containsText" text="REC">
      <formula>NOT(ISERROR(SEARCH("REC",J9)))</formula>
    </cfRule>
    <cfRule type="containsText" dxfId="676" priority="312" operator="containsText" text="CM">
      <formula>NOT(ISERROR(SEARCH("CM",J9)))</formula>
    </cfRule>
  </conditionalFormatting>
  <conditionalFormatting sqref="K9:K24 K26:K34 K36:K44 K46:K48 K50:K54 K56">
    <cfRule type="containsText" dxfId="675" priority="298" operator="containsText" text="Syn">
      <formula>NOT(ISERROR(SEARCH("Syn",K9)))</formula>
    </cfRule>
    <cfRule type="containsText" dxfId="674" priority="299" operator="containsText" text="EM">
      <formula>NOT(ISERROR(SEARCH("EM",K9)))</formula>
    </cfRule>
    <cfRule type="containsText" dxfId="673" priority="300" operator="containsText" text="AM">
      <formula>NOT(ISERROR(SEARCH("AM",K9)))</formula>
    </cfRule>
    <cfRule type="containsText" dxfId="672" priority="301" operator="containsText" text="AT">
      <formula>NOT(ISERROR(SEARCH("AT",K9)))</formula>
    </cfRule>
    <cfRule type="containsText" dxfId="671" priority="302" operator="containsText" text="F">
      <formula>NOT(ISERROR(SEARCH("F",K9)))</formula>
    </cfRule>
    <cfRule type="containsText" dxfId="670" priority="303" operator="containsText" text="CA17">
      <formula>NOT(ISERROR(SEARCH("CA17",K9)))</formula>
    </cfRule>
    <cfRule type="containsText" dxfId="669" priority="304" operator="containsText" text="CA">
      <formula>NOT(ISERROR(SEARCH("CA",K9)))</formula>
    </cfRule>
  </conditionalFormatting>
  <conditionalFormatting sqref="K9:K24 K26:K34 K36:K44 K46:K48 K50:K54 K56">
    <cfRule type="containsText" dxfId="668" priority="290" operator="containsText" text="PL">
      <formula>NOT(ISERROR(SEARCH("PL",K9)))</formula>
    </cfRule>
    <cfRule type="containsText" dxfId="667" priority="291" operator="containsText" text="CE">
      <formula>NOT(ISERROR(SEARCH("CE",K9)))</formula>
    </cfRule>
    <cfRule type="containsText" dxfId="666" priority="292" operator="containsText" text="PFJ">
      <formula>NOT(ISERROR(SEARCH("PFJ",K9)))</formula>
    </cfRule>
    <cfRule type="containsText" dxfId="665" priority="293" operator="containsText" text="sta">
      <formula>NOT(ISERROR(SEARCH("sta",K9)))</formula>
    </cfRule>
    <cfRule type="colorScale" priority="294">
      <colorScale>
        <cfvo type="min"/>
        <cfvo type="max"/>
        <color rgb="FFFF7128"/>
        <color rgb="FFFFEF9C"/>
      </colorScale>
    </cfRule>
    <cfRule type="containsText" dxfId="664" priority="295" operator="containsText" text="TP">
      <formula>NOT(ISERROR(SEARCH("TP",K9)))</formula>
    </cfRule>
    <cfRule type="containsText" dxfId="663" priority="296" operator="containsText" text="REC">
      <formula>NOT(ISERROR(SEARCH("REC",K9)))</formula>
    </cfRule>
    <cfRule type="containsText" dxfId="662" priority="297" operator="containsText" text="CM">
      <formula>NOT(ISERROR(SEARCH("CM",K9)))</formula>
    </cfRule>
  </conditionalFormatting>
  <conditionalFormatting sqref="L9:L24 L26:L34 L36:L44 L46:L48 L50:L54 L56">
    <cfRule type="containsText" dxfId="661" priority="283" operator="containsText" text="Syn">
      <formula>NOT(ISERROR(SEARCH("Syn",L9)))</formula>
    </cfRule>
    <cfRule type="containsText" dxfId="660" priority="284" operator="containsText" text="EM">
      <formula>NOT(ISERROR(SEARCH("EM",L9)))</formula>
    </cfRule>
    <cfRule type="containsText" dxfId="659" priority="285" operator="containsText" text="AM">
      <formula>NOT(ISERROR(SEARCH("AM",L9)))</formula>
    </cfRule>
    <cfRule type="containsText" dxfId="658" priority="286" operator="containsText" text="AT">
      <formula>NOT(ISERROR(SEARCH("AT",L9)))</formula>
    </cfRule>
    <cfRule type="containsText" dxfId="657" priority="287" operator="containsText" text="F">
      <formula>NOT(ISERROR(SEARCH("F",L9)))</formula>
    </cfRule>
    <cfRule type="containsText" dxfId="656" priority="288" operator="containsText" text="CA17">
      <formula>NOT(ISERROR(SEARCH("CA17",L9)))</formula>
    </cfRule>
    <cfRule type="containsText" dxfId="655" priority="289" operator="containsText" text="CA">
      <formula>NOT(ISERROR(SEARCH("CA",L9)))</formula>
    </cfRule>
  </conditionalFormatting>
  <conditionalFormatting sqref="L9:L24 L26:L34 L36:L44 L46:L48 L50:L54 L56">
    <cfRule type="containsText" dxfId="654" priority="275" operator="containsText" text="PL">
      <formula>NOT(ISERROR(SEARCH("PL",L9)))</formula>
    </cfRule>
    <cfRule type="containsText" dxfId="653" priority="276" operator="containsText" text="CE">
      <formula>NOT(ISERROR(SEARCH("CE",L9)))</formula>
    </cfRule>
    <cfRule type="containsText" dxfId="652" priority="277" operator="containsText" text="PFJ">
      <formula>NOT(ISERROR(SEARCH("PFJ",L9)))</formula>
    </cfRule>
    <cfRule type="containsText" dxfId="651" priority="278" operator="containsText" text="sta">
      <formula>NOT(ISERROR(SEARCH("sta",L9)))</formula>
    </cfRule>
    <cfRule type="colorScale" priority="279">
      <colorScale>
        <cfvo type="min"/>
        <cfvo type="max"/>
        <color rgb="FFFF7128"/>
        <color rgb="FFFFEF9C"/>
      </colorScale>
    </cfRule>
    <cfRule type="containsText" dxfId="650" priority="280" operator="containsText" text="TP">
      <formula>NOT(ISERROR(SEARCH("TP",L9)))</formula>
    </cfRule>
    <cfRule type="containsText" dxfId="649" priority="281" operator="containsText" text="REC">
      <formula>NOT(ISERROR(SEARCH("REC",L9)))</formula>
    </cfRule>
    <cfRule type="containsText" dxfId="648" priority="282" operator="containsText" text="CM">
      <formula>NOT(ISERROR(SEARCH("CM",L9)))</formula>
    </cfRule>
  </conditionalFormatting>
  <conditionalFormatting sqref="M9:M24 M26:M34 M36:M44 M46:M48 M50:M54 M56">
    <cfRule type="containsText" dxfId="647" priority="268" operator="containsText" text="Syn">
      <formula>NOT(ISERROR(SEARCH("Syn",M9)))</formula>
    </cfRule>
    <cfRule type="containsText" dxfId="646" priority="269" operator="containsText" text="EM">
      <formula>NOT(ISERROR(SEARCH("EM",M9)))</formula>
    </cfRule>
    <cfRule type="containsText" dxfId="645" priority="270" operator="containsText" text="AM">
      <formula>NOT(ISERROR(SEARCH("AM",M9)))</formula>
    </cfRule>
    <cfRule type="containsText" dxfId="644" priority="271" operator="containsText" text="AT">
      <formula>NOT(ISERROR(SEARCH("AT",M9)))</formula>
    </cfRule>
    <cfRule type="containsText" dxfId="643" priority="272" operator="containsText" text="F">
      <formula>NOT(ISERROR(SEARCH("F",M9)))</formula>
    </cfRule>
    <cfRule type="containsText" dxfId="642" priority="273" operator="containsText" text="CA17">
      <formula>NOT(ISERROR(SEARCH("CA17",M9)))</formula>
    </cfRule>
    <cfRule type="containsText" dxfId="641" priority="274" operator="containsText" text="CA">
      <formula>NOT(ISERROR(SEARCH("CA",M9)))</formula>
    </cfRule>
  </conditionalFormatting>
  <conditionalFormatting sqref="M9:M24 M26:M34 M36:M44 M46:M48 M50:M54 M56">
    <cfRule type="containsText" dxfId="640" priority="260" operator="containsText" text="PL">
      <formula>NOT(ISERROR(SEARCH("PL",M9)))</formula>
    </cfRule>
    <cfRule type="containsText" dxfId="639" priority="261" operator="containsText" text="CE">
      <formula>NOT(ISERROR(SEARCH("CE",M9)))</formula>
    </cfRule>
    <cfRule type="containsText" dxfId="638" priority="262" operator="containsText" text="PFJ">
      <formula>NOT(ISERROR(SEARCH("PFJ",M9)))</formula>
    </cfRule>
    <cfRule type="containsText" dxfId="637" priority="263" operator="containsText" text="sta">
      <formula>NOT(ISERROR(SEARCH("sta",M9)))</formula>
    </cfRule>
    <cfRule type="colorScale" priority="264">
      <colorScale>
        <cfvo type="min"/>
        <cfvo type="max"/>
        <color rgb="FFFF7128"/>
        <color rgb="FFFFEF9C"/>
      </colorScale>
    </cfRule>
    <cfRule type="containsText" dxfId="636" priority="265" operator="containsText" text="TP">
      <formula>NOT(ISERROR(SEARCH("TP",M9)))</formula>
    </cfRule>
    <cfRule type="containsText" dxfId="635" priority="266" operator="containsText" text="REC">
      <formula>NOT(ISERROR(SEARCH("REC",M9)))</formula>
    </cfRule>
    <cfRule type="containsText" dxfId="634" priority="267" operator="containsText" text="CM">
      <formula>NOT(ISERROR(SEARCH("CM",M9)))</formula>
    </cfRule>
  </conditionalFormatting>
  <conditionalFormatting sqref="N9:N24 N26:N34 N36:N44 N46:N48 N50:N54 N56">
    <cfRule type="containsText" dxfId="633" priority="253" operator="containsText" text="Syn">
      <formula>NOT(ISERROR(SEARCH("Syn",N9)))</formula>
    </cfRule>
    <cfRule type="containsText" dxfId="632" priority="254" operator="containsText" text="EM">
      <formula>NOT(ISERROR(SEARCH("EM",N9)))</formula>
    </cfRule>
    <cfRule type="containsText" dxfId="631" priority="255" operator="containsText" text="AM">
      <formula>NOT(ISERROR(SEARCH("AM",N9)))</formula>
    </cfRule>
    <cfRule type="containsText" dxfId="630" priority="256" operator="containsText" text="AT">
      <formula>NOT(ISERROR(SEARCH("AT",N9)))</formula>
    </cfRule>
    <cfRule type="containsText" dxfId="629" priority="257" operator="containsText" text="F">
      <formula>NOT(ISERROR(SEARCH("F",N9)))</formula>
    </cfRule>
    <cfRule type="containsText" dxfId="628" priority="258" operator="containsText" text="CA17">
      <formula>NOT(ISERROR(SEARCH("CA17",N9)))</formula>
    </cfRule>
    <cfRule type="containsText" dxfId="627" priority="259" operator="containsText" text="CA">
      <formula>NOT(ISERROR(SEARCH("CA",N9)))</formula>
    </cfRule>
  </conditionalFormatting>
  <conditionalFormatting sqref="O9:O24 O26:O34 O36:O44 O46:O48 O50:O54 O56">
    <cfRule type="containsText" dxfId="626" priority="246" operator="containsText" text="Syn">
      <formula>NOT(ISERROR(SEARCH("Syn",O9)))</formula>
    </cfRule>
    <cfRule type="containsText" dxfId="625" priority="247" operator="containsText" text="EM">
      <formula>NOT(ISERROR(SEARCH("EM",O9)))</formula>
    </cfRule>
    <cfRule type="containsText" dxfId="624" priority="248" operator="containsText" text="AM">
      <formula>NOT(ISERROR(SEARCH("AM",O9)))</formula>
    </cfRule>
    <cfRule type="containsText" dxfId="623" priority="249" operator="containsText" text="AT">
      <formula>NOT(ISERROR(SEARCH("AT",O9)))</formula>
    </cfRule>
    <cfRule type="containsText" dxfId="622" priority="250" operator="containsText" text="F">
      <formula>NOT(ISERROR(SEARCH("F",O9)))</formula>
    </cfRule>
    <cfRule type="containsText" dxfId="621" priority="251" operator="containsText" text="CA17">
      <formula>NOT(ISERROR(SEARCH("CA17",O9)))</formula>
    </cfRule>
    <cfRule type="containsText" dxfId="620" priority="252" operator="containsText" text="CA">
      <formula>NOT(ISERROR(SEARCH("CA",O9)))</formula>
    </cfRule>
  </conditionalFormatting>
  <conditionalFormatting sqref="P9:P24 P26:P34 P36:P44 P46:P48 P50:P54 P56">
    <cfRule type="containsText" dxfId="619" priority="239" operator="containsText" text="Syn">
      <formula>NOT(ISERROR(SEARCH("Syn",P9)))</formula>
    </cfRule>
    <cfRule type="containsText" dxfId="618" priority="240" operator="containsText" text="EM">
      <formula>NOT(ISERROR(SEARCH("EM",P9)))</formula>
    </cfRule>
    <cfRule type="containsText" dxfId="617" priority="241" operator="containsText" text="AM">
      <formula>NOT(ISERROR(SEARCH("AM",P9)))</formula>
    </cfRule>
    <cfRule type="containsText" dxfId="616" priority="242" operator="containsText" text="AT">
      <formula>NOT(ISERROR(SEARCH("AT",P9)))</formula>
    </cfRule>
    <cfRule type="containsText" dxfId="615" priority="243" operator="containsText" text="F">
      <formula>NOT(ISERROR(SEARCH("F",P9)))</formula>
    </cfRule>
    <cfRule type="containsText" dxfId="614" priority="244" operator="containsText" text="CA17">
      <formula>NOT(ISERROR(SEARCH("CA17",P9)))</formula>
    </cfRule>
    <cfRule type="containsText" dxfId="613" priority="245" operator="containsText" text="CA">
      <formula>NOT(ISERROR(SEARCH("CA",P9)))</formula>
    </cfRule>
  </conditionalFormatting>
  <conditionalFormatting sqref="P9:P24 P26:P34 P36:P44 P46:P48 P50:P54 P56">
    <cfRule type="containsText" dxfId="612" priority="231" operator="containsText" text="PL">
      <formula>NOT(ISERROR(SEARCH("PL",P9)))</formula>
    </cfRule>
    <cfRule type="containsText" dxfId="611" priority="232" operator="containsText" text="CE">
      <formula>NOT(ISERROR(SEARCH("CE",P9)))</formula>
    </cfRule>
    <cfRule type="containsText" dxfId="610" priority="233" operator="containsText" text="PFJ">
      <formula>NOT(ISERROR(SEARCH("PFJ",P9)))</formula>
    </cfRule>
    <cfRule type="containsText" dxfId="609" priority="234" operator="containsText" text="sta">
      <formula>NOT(ISERROR(SEARCH("sta",P9)))</formula>
    </cfRule>
    <cfRule type="colorScale" priority="235">
      <colorScale>
        <cfvo type="min"/>
        <cfvo type="max"/>
        <color rgb="FFFF7128"/>
        <color rgb="FFFFEF9C"/>
      </colorScale>
    </cfRule>
    <cfRule type="containsText" dxfId="608" priority="236" operator="containsText" text="TP">
      <formula>NOT(ISERROR(SEARCH("TP",P9)))</formula>
    </cfRule>
    <cfRule type="containsText" dxfId="607" priority="237" operator="containsText" text="REC">
      <formula>NOT(ISERROR(SEARCH("REC",P9)))</formula>
    </cfRule>
    <cfRule type="containsText" dxfId="606" priority="238" operator="containsText" text="CM">
      <formula>NOT(ISERROR(SEARCH("CM",P9)))</formula>
    </cfRule>
  </conditionalFormatting>
  <conditionalFormatting sqref="Q9:Q24 Q26:Q34 Q36:Q44 Q46:Q48 Q50:Q54 Q56">
    <cfRule type="containsText" dxfId="605" priority="224" operator="containsText" text="Syn">
      <formula>NOT(ISERROR(SEARCH("Syn",Q9)))</formula>
    </cfRule>
    <cfRule type="containsText" dxfId="604" priority="225" operator="containsText" text="EM">
      <formula>NOT(ISERROR(SEARCH("EM",Q9)))</formula>
    </cfRule>
    <cfRule type="containsText" dxfId="603" priority="226" operator="containsText" text="AM">
      <formula>NOT(ISERROR(SEARCH("AM",Q9)))</formula>
    </cfRule>
    <cfRule type="containsText" dxfId="602" priority="227" operator="containsText" text="AT">
      <formula>NOT(ISERROR(SEARCH("AT",Q9)))</formula>
    </cfRule>
    <cfRule type="containsText" dxfId="601" priority="228" operator="containsText" text="F">
      <formula>NOT(ISERROR(SEARCH("F",Q9)))</formula>
    </cfRule>
    <cfRule type="containsText" dxfId="600" priority="229" operator="containsText" text="CA17">
      <formula>NOT(ISERROR(SEARCH("CA17",Q9)))</formula>
    </cfRule>
    <cfRule type="containsText" dxfId="599" priority="230" operator="containsText" text="CA">
      <formula>NOT(ISERROR(SEARCH("CA",Q9)))</formula>
    </cfRule>
  </conditionalFormatting>
  <conditionalFormatting sqref="Q9:Q24 Q26:Q34 Q36:Q44 Q46:Q48 Q50:Q54 Q56">
    <cfRule type="containsText" dxfId="598" priority="216" operator="containsText" text="PL">
      <formula>NOT(ISERROR(SEARCH("PL",Q9)))</formula>
    </cfRule>
    <cfRule type="containsText" dxfId="597" priority="217" operator="containsText" text="CE">
      <formula>NOT(ISERROR(SEARCH("CE",Q9)))</formula>
    </cfRule>
    <cfRule type="containsText" dxfId="596" priority="218" operator="containsText" text="PFJ">
      <formula>NOT(ISERROR(SEARCH("PFJ",Q9)))</formula>
    </cfRule>
    <cfRule type="containsText" dxfId="595" priority="219" operator="containsText" text="sta">
      <formula>NOT(ISERROR(SEARCH("sta",Q9)))</formula>
    </cfRule>
    <cfRule type="colorScale" priority="220">
      <colorScale>
        <cfvo type="min"/>
        <cfvo type="max"/>
        <color rgb="FFFF7128"/>
        <color rgb="FFFFEF9C"/>
      </colorScale>
    </cfRule>
    <cfRule type="containsText" dxfId="594" priority="221" operator="containsText" text="TP">
      <formula>NOT(ISERROR(SEARCH("TP",Q9)))</formula>
    </cfRule>
    <cfRule type="containsText" dxfId="593" priority="222" operator="containsText" text="REC">
      <formula>NOT(ISERROR(SEARCH("REC",Q9)))</formula>
    </cfRule>
    <cfRule type="containsText" dxfId="592" priority="223" operator="containsText" text="CM">
      <formula>NOT(ISERROR(SEARCH("CM",Q9)))</formula>
    </cfRule>
  </conditionalFormatting>
  <conditionalFormatting sqref="R9:R24 R26:R34 R36:R44 R46:R48 R50:R54 R56">
    <cfRule type="containsText" dxfId="591" priority="209" operator="containsText" text="Syn">
      <formula>NOT(ISERROR(SEARCH("Syn",R9)))</formula>
    </cfRule>
    <cfRule type="containsText" dxfId="590" priority="210" operator="containsText" text="EM">
      <formula>NOT(ISERROR(SEARCH("EM",R9)))</formula>
    </cfRule>
    <cfRule type="containsText" dxfId="589" priority="211" operator="containsText" text="AM">
      <formula>NOT(ISERROR(SEARCH("AM",R9)))</formula>
    </cfRule>
    <cfRule type="containsText" dxfId="588" priority="212" operator="containsText" text="AT">
      <formula>NOT(ISERROR(SEARCH("AT",R9)))</formula>
    </cfRule>
    <cfRule type="containsText" dxfId="587" priority="213" operator="containsText" text="F">
      <formula>NOT(ISERROR(SEARCH("F",R9)))</formula>
    </cfRule>
    <cfRule type="containsText" dxfId="586" priority="214" operator="containsText" text="CA17">
      <formula>NOT(ISERROR(SEARCH("CA17",R9)))</formula>
    </cfRule>
    <cfRule type="containsText" dxfId="585" priority="215" operator="containsText" text="CA">
      <formula>NOT(ISERROR(SEARCH("CA",R9)))</formula>
    </cfRule>
  </conditionalFormatting>
  <conditionalFormatting sqref="R9:R24 R26:R34 R36:R44 R46:R48 R50:R54 R56">
    <cfRule type="containsText" dxfId="584" priority="201" operator="containsText" text="PL">
      <formula>NOT(ISERROR(SEARCH("PL",R9)))</formula>
    </cfRule>
    <cfRule type="containsText" dxfId="583" priority="202" operator="containsText" text="CE">
      <formula>NOT(ISERROR(SEARCH("CE",R9)))</formula>
    </cfRule>
    <cfRule type="containsText" dxfId="582" priority="203" operator="containsText" text="PFJ">
      <formula>NOT(ISERROR(SEARCH("PFJ",R9)))</formula>
    </cfRule>
    <cfRule type="containsText" dxfId="581" priority="204" operator="containsText" text="sta">
      <formula>NOT(ISERROR(SEARCH("sta",R9)))</formula>
    </cfRule>
    <cfRule type="colorScale" priority="205">
      <colorScale>
        <cfvo type="min"/>
        <cfvo type="max"/>
        <color rgb="FFFF7128"/>
        <color rgb="FFFFEF9C"/>
      </colorScale>
    </cfRule>
    <cfRule type="containsText" dxfId="580" priority="206" operator="containsText" text="TP">
      <formula>NOT(ISERROR(SEARCH("TP",R9)))</formula>
    </cfRule>
    <cfRule type="containsText" dxfId="579" priority="207" operator="containsText" text="REC">
      <formula>NOT(ISERROR(SEARCH("REC",R9)))</formula>
    </cfRule>
    <cfRule type="containsText" dxfId="578" priority="208" operator="containsText" text="CM">
      <formula>NOT(ISERROR(SEARCH("CM",R9)))</formula>
    </cfRule>
  </conditionalFormatting>
  <conditionalFormatting sqref="S9:S24 S26:S34 S36:S44 S46:S48 S50:S54 S56">
    <cfRule type="containsText" dxfId="577" priority="194" operator="containsText" text="Syn">
      <formula>NOT(ISERROR(SEARCH("Syn",S9)))</formula>
    </cfRule>
    <cfRule type="containsText" dxfId="576" priority="195" operator="containsText" text="EM">
      <formula>NOT(ISERROR(SEARCH("EM",S9)))</formula>
    </cfRule>
    <cfRule type="containsText" dxfId="575" priority="196" operator="containsText" text="AM">
      <formula>NOT(ISERROR(SEARCH("AM",S9)))</formula>
    </cfRule>
    <cfRule type="containsText" dxfId="574" priority="197" operator="containsText" text="AT">
      <formula>NOT(ISERROR(SEARCH("AT",S9)))</formula>
    </cfRule>
    <cfRule type="containsText" dxfId="573" priority="198" operator="containsText" text="F">
      <formula>NOT(ISERROR(SEARCH("F",S9)))</formula>
    </cfRule>
    <cfRule type="containsText" dxfId="572" priority="199" operator="containsText" text="CA17">
      <formula>NOT(ISERROR(SEARCH("CA17",S9)))</formula>
    </cfRule>
    <cfRule type="containsText" dxfId="571" priority="200" operator="containsText" text="CA">
      <formula>NOT(ISERROR(SEARCH("CA",S9)))</formula>
    </cfRule>
  </conditionalFormatting>
  <conditionalFormatting sqref="S9:S24 S26:S34 S36:S44 S46:S48 S50:S54 S56">
    <cfRule type="containsText" dxfId="570" priority="186" operator="containsText" text="PL">
      <formula>NOT(ISERROR(SEARCH("PL",S9)))</formula>
    </cfRule>
    <cfRule type="containsText" dxfId="569" priority="187" operator="containsText" text="CE">
      <formula>NOT(ISERROR(SEARCH("CE",S9)))</formula>
    </cfRule>
    <cfRule type="containsText" dxfId="568" priority="188" operator="containsText" text="PFJ">
      <formula>NOT(ISERROR(SEARCH("PFJ",S9)))</formula>
    </cfRule>
    <cfRule type="containsText" dxfId="567" priority="189" operator="containsText" text="sta">
      <formula>NOT(ISERROR(SEARCH("sta",S9)))</formula>
    </cfRule>
    <cfRule type="colorScale" priority="190">
      <colorScale>
        <cfvo type="min"/>
        <cfvo type="max"/>
        <color rgb="FFFF7128"/>
        <color rgb="FFFFEF9C"/>
      </colorScale>
    </cfRule>
    <cfRule type="containsText" dxfId="566" priority="191" operator="containsText" text="TP">
      <formula>NOT(ISERROR(SEARCH("TP",S9)))</formula>
    </cfRule>
    <cfRule type="containsText" dxfId="565" priority="192" operator="containsText" text="REC">
      <formula>NOT(ISERROR(SEARCH("REC",S9)))</formula>
    </cfRule>
    <cfRule type="containsText" dxfId="564" priority="193" operator="containsText" text="CM">
      <formula>NOT(ISERROR(SEARCH("CM",S9)))</formula>
    </cfRule>
  </conditionalFormatting>
  <conditionalFormatting sqref="T9:T24 T26:T34 T36:T44 T46:T48 T50:T54 T56">
    <cfRule type="containsText" dxfId="563" priority="179" operator="containsText" text="Syn">
      <formula>NOT(ISERROR(SEARCH("Syn",T9)))</formula>
    </cfRule>
    <cfRule type="containsText" dxfId="562" priority="180" operator="containsText" text="EM">
      <formula>NOT(ISERROR(SEARCH("EM",T9)))</formula>
    </cfRule>
    <cfRule type="containsText" dxfId="561" priority="181" operator="containsText" text="AM">
      <formula>NOT(ISERROR(SEARCH("AM",T9)))</formula>
    </cfRule>
    <cfRule type="containsText" dxfId="560" priority="182" operator="containsText" text="AT">
      <formula>NOT(ISERROR(SEARCH("AT",T9)))</formula>
    </cfRule>
    <cfRule type="containsText" dxfId="559" priority="183" operator="containsText" text="F">
      <formula>NOT(ISERROR(SEARCH("F",T9)))</formula>
    </cfRule>
    <cfRule type="containsText" dxfId="558" priority="184" operator="containsText" text="CA17">
      <formula>NOT(ISERROR(SEARCH("CA17",T9)))</formula>
    </cfRule>
    <cfRule type="containsText" dxfId="557" priority="185" operator="containsText" text="CA">
      <formula>NOT(ISERROR(SEARCH("CA",T9)))</formula>
    </cfRule>
  </conditionalFormatting>
  <conditionalFormatting sqref="T9:T24 T26:T34 T36:T44 T46:T48 T50:T54 T56">
    <cfRule type="containsText" dxfId="556" priority="171" operator="containsText" text="PL">
      <formula>NOT(ISERROR(SEARCH("PL",T9)))</formula>
    </cfRule>
    <cfRule type="containsText" dxfId="555" priority="172" operator="containsText" text="CE">
      <formula>NOT(ISERROR(SEARCH("CE",T9)))</formula>
    </cfRule>
    <cfRule type="containsText" dxfId="554" priority="173" operator="containsText" text="PFJ">
      <formula>NOT(ISERROR(SEARCH("PFJ",T9)))</formula>
    </cfRule>
    <cfRule type="containsText" dxfId="553" priority="174" operator="containsText" text="sta">
      <formula>NOT(ISERROR(SEARCH("sta",T9)))</formula>
    </cfRule>
    <cfRule type="colorScale" priority="175">
      <colorScale>
        <cfvo type="min"/>
        <cfvo type="max"/>
        <color rgb="FFFF7128"/>
        <color rgb="FFFFEF9C"/>
      </colorScale>
    </cfRule>
    <cfRule type="containsText" dxfId="552" priority="176" operator="containsText" text="TP">
      <formula>NOT(ISERROR(SEARCH("TP",T9)))</formula>
    </cfRule>
    <cfRule type="containsText" dxfId="551" priority="177" operator="containsText" text="REC">
      <formula>NOT(ISERROR(SEARCH("REC",T9)))</formula>
    </cfRule>
    <cfRule type="containsText" dxfId="550" priority="178" operator="containsText" text="CM">
      <formula>NOT(ISERROR(SEARCH("CM",T9)))</formula>
    </cfRule>
  </conditionalFormatting>
  <conditionalFormatting sqref="U9:U24 U26:U34 U36:U44 U46:U48 U50:U54 U56">
    <cfRule type="containsText" dxfId="549" priority="164" operator="containsText" text="Syn">
      <formula>NOT(ISERROR(SEARCH("Syn",U9)))</formula>
    </cfRule>
    <cfRule type="containsText" dxfId="548" priority="165" operator="containsText" text="EM">
      <formula>NOT(ISERROR(SEARCH("EM",U9)))</formula>
    </cfRule>
    <cfRule type="containsText" dxfId="547" priority="166" operator="containsText" text="AM">
      <formula>NOT(ISERROR(SEARCH("AM",U9)))</formula>
    </cfRule>
    <cfRule type="containsText" dxfId="546" priority="167" operator="containsText" text="AT">
      <formula>NOT(ISERROR(SEARCH("AT",U9)))</formula>
    </cfRule>
    <cfRule type="containsText" dxfId="545" priority="168" operator="containsText" text="F">
      <formula>NOT(ISERROR(SEARCH("F",U9)))</formula>
    </cfRule>
    <cfRule type="containsText" dxfId="544" priority="169" operator="containsText" text="CA17">
      <formula>NOT(ISERROR(SEARCH("CA17",U9)))</formula>
    </cfRule>
    <cfRule type="containsText" dxfId="543" priority="170" operator="containsText" text="CA">
      <formula>NOT(ISERROR(SEARCH("CA",U9)))</formula>
    </cfRule>
  </conditionalFormatting>
  <conditionalFormatting sqref="V9:V24 V26:V34 V36:V44 V46:V48 V50:V54 V56">
    <cfRule type="containsText" dxfId="542" priority="157" operator="containsText" text="Syn">
      <formula>NOT(ISERROR(SEARCH("Syn",V9)))</formula>
    </cfRule>
    <cfRule type="containsText" dxfId="541" priority="158" operator="containsText" text="EM">
      <formula>NOT(ISERROR(SEARCH("EM",V9)))</formula>
    </cfRule>
    <cfRule type="containsText" dxfId="540" priority="159" operator="containsText" text="AM">
      <formula>NOT(ISERROR(SEARCH("AM",V9)))</formula>
    </cfRule>
    <cfRule type="containsText" dxfId="539" priority="160" operator="containsText" text="AT">
      <formula>NOT(ISERROR(SEARCH("AT",V9)))</formula>
    </cfRule>
    <cfRule type="containsText" dxfId="538" priority="161" operator="containsText" text="F">
      <formula>NOT(ISERROR(SEARCH("F",V9)))</formula>
    </cfRule>
    <cfRule type="containsText" dxfId="537" priority="162" operator="containsText" text="CA17">
      <formula>NOT(ISERROR(SEARCH("CA17",V9)))</formula>
    </cfRule>
    <cfRule type="containsText" dxfId="536" priority="163" operator="containsText" text="CA">
      <formula>NOT(ISERROR(SEARCH("CA",V9)))</formula>
    </cfRule>
  </conditionalFormatting>
  <conditionalFormatting sqref="W9:W24 W26:W34 W36:W44 W46:W48 W50:W54 W56">
    <cfRule type="containsText" dxfId="535" priority="150" operator="containsText" text="Syn">
      <formula>NOT(ISERROR(SEARCH("Syn",W9)))</formula>
    </cfRule>
    <cfRule type="containsText" dxfId="534" priority="151" operator="containsText" text="EM">
      <formula>NOT(ISERROR(SEARCH("EM",W9)))</formula>
    </cfRule>
    <cfRule type="containsText" dxfId="533" priority="152" operator="containsText" text="AM">
      <formula>NOT(ISERROR(SEARCH("AM",W9)))</formula>
    </cfRule>
    <cfRule type="containsText" dxfId="532" priority="153" operator="containsText" text="AT">
      <formula>NOT(ISERROR(SEARCH("AT",W9)))</formula>
    </cfRule>
    <cfRule type="containsText" dxfId="531" priority="154" operator="containsText" text="F">
      <formula>NOT(ISERROR(SEARCH("F",W9)))</formula>
    </cfRule>
    <cfRule type="containsText" dxfId="530" priority="155" operator="containsText" text="CA17">
      <formula>NOT(ISERROR(SEARCH("CA17",W9)))</formula>
    </cfRule>
    <cfRule type="containsText" dxfId="529" priority="156" operator="containsText" text="CA">
      <formula>NOT(ISERROR(SEARCH("CA",W9)))</formula>
    </cfRule>
  </conditionalFormatting>
  <conditionalFormatting sqref="W9:W24 W26:W34 W36:W44 W46:W48 W50:W54 W56">
    <cfRule type="containsText" dxfId="528" priority="142" operator="containsText" text="PL">
      <formula>NOT(ISERROR(SEARCH("PL",W9)))</formula>
    </cfRule>
    <cfRule type="containsText" dxfId="527" priority="143" operator="containsText" text="CE">
      <formula>NOT(ISERROR(SEARCH("CE",W9)))</formula>
    </cfRule>
    <cfRule type="containsText" dxfId="526" priority="144" operator="containsText" text="PFJ">
      <formula>NOT(ISERROR(SEARCH("PFJ",W9)))</formula>
    </cfRule>
    <cfRule type="containsText" dxfId="525" priority="145" operator="containsText" text="sta">
      <formula>NOT(ISERROR(SEARCH("sta",W9)))</formula>
    </cfRule>
    <cfRule type="colorScale" priority="146">
      <colorScale>
        <cfvo type="min"/>
        <cfvo type="max"/>
        <color rgb="FFFF7128"/>
        <color rgb="FFFFEF9C"/>
      </colorScale>
    </cfRule>
    <cfRule type="containsText" dxfId="524" priority="147" operator="containsText" text="TP">
      <formula>NOT(ISERROR(SEARCH("TP",W9)))</formula>
    </cfRule>
    <cfRule type="containsText" dxfId="523" priority="148" operator="containsText" text="REC">
      <formula>NOT(ISERROR(SEARCH("REC",W9)))</formula>
    </cfRule>
    <cfRule type="containsText" dxfId="522" priority="149" operator="containsText" text="CM">
      <formula>NOT(ISERROR(SEARCH("CM",W9)))</formula>
    </cfRule>
  </conditionalFormatting>
  <conditionalFormatting sqref="X9:X24 X26:X34 X36:X44 X46:X48 X50:X54 X56">
    <cfRule type="containsText" dxfId="521" priority="135" operator="containsText" text="Syn">
      <formula>NOT(ISERROR(SEARCH("Syn",X9)))</formula>
    </cfRule>
    <cfRule type="containsText" dxfId="520" priority="136" operator="containsText" text="EM">
      <formula>NOT(ISERROR(SEARCH("EM",X9)))</formula>
    </cfRule>
    <cfRule type="containsText" dxfId="519" priority="137" operator="containsText" text="AM">
      <formula>NOT(ISERROR(SEARCH("AM",X9)))</formula>
    </cfRule>
    <cfRule type="containsText" dxfId="518" priority="138" operator="containsText" text="AT">
      <formula>NOT(ISERROR(SEARCH("AT",X9)))</formula>
    </cfRule>
    <cfRule type="containsText" dxfId="517" priority="139" operator="containsText" text="F">
      <formula>NOT(ISERROR(SEARCH("F",X9)))</formula>
    </cfRule>
    <cfRule type="containsText" dxfId="516" priority="140" operator="containsText" text="CA17">
      <formula>NOT(ISERROR(SEARCH("CA17",X9)))</formula>
    </cfRule>
    <cfRule type="containsText" dxfId="515" priority="141" operator="containsText" text="CA">
      <formula>NOT(ISERROR(SEARCH("CA",X9)))</formula>
    </cfRule>
  </conditionalFormatting>
  <conditionalFormatting sqref="X9:X24 X26:X34 X36:X44 X46:X48 X50:X54 X56">
    <cfRule type="containsText" dxfId="514" priority="127" operator="containsText" text="PL">
      <formula>NOT(ISERROR(SEARCH("PL",X9)))</formula>
    </cfRule>
    <cfRule type="containsText" dxfId="513" priority="128" operator="containsText" text="CE">
      <formula>NOT(ISERROR(SEARCH("CE",X9)))</formula>
    </cfRule>
    <cfRule type="containsText" dxfId="512" priority="129" operator="containsText" text="PFJ">
      <formula>NOT(ISERROR(SEARCH("PFJ",X9)))</formula>
    </cfRule>
    <cfRule type="containsText" dxfId="511" priority="130" operator="containsText" text="sta">
      <formula>NOT(ISERROR(SEARCH("sta",X9)))</formula>
    </cfRule>
    <cfRule type="colorScale" priority="131">
      <colorScale>
        <cfvo type="min"/>
        <cfvo type="max"/>
        <color rgb="FFFF7128"/>
        <color rgb="FFFFEF9C"/>
      </colorScale>
    </cfRule>
    <cfRule type="containsText" dxfId="510" priority="132" operator="containsText" text="TP">
      <formula>NOT(ISERROR(SEARCH("TP",X9)))</formula>
    </cfRule>
    <cfRule type="containsText" dxfId="509" priority="133" operator="containsText" text="REC">
      <formula>NOT(ISERROR(SEARCH("REC",X9)))</formula>
    </cfRule>
    <cfRule type="containsText" dxfId="508" priority="134" operator="containsText" text="CM">
      <formula>NOT(ISERROR(SEARCH("CM",X9)))</formula>
    </cfRule>
  </conditionalFormatting>
  <conditionalFormatting sqref="Y9:Y24 Y26:Y34 Y36:Y44 Y46:Y48 Y50:Y54 Y56">
    <cfRule type="containsText" dxfId="507" priority="120" operator="containsText" text="Syn">
      <formula>NOT(ISERROR(SEARCH("Syn",Y9)))</formula>
    </cfRule>
    <cfRule type="containsText" dxfId="506" priority="121" operator="containsText" text="EM">
      <formula>NOT(ISERROR(SEARCH("EM",Y9)))</formula>
    </cfRule>
    <cfRule type="containsText" dxfId="505" priority="122" operator="containsText" text="AM">
      <formula>NOT(ISERROR(SEARCH("AM",Y9)))</formula>
    </cfRule>
    <cfRule type="containsText" dxfId="504" priority="123" operator="containsText" text="AT">
      <formula>NOT(ISERROR(SEARCH("AT",Y9)))</formula>
    </cfRule>
    <cfRule type="containsText" dxfId="503" priority="124" operator="containsText" text="F">
      <formula>NOT(ISERROR(SEARCH("F",Y9)))</formula>
    </cfRule>
    <cfRule type="containsText" dxfId="502" priority="125" operator="containsText" text="CA17">
      <formula>NOT(ISERROR(SEARCH("CA17",Y9)))</formula>
    </cfRule>
    <cfRule type="containsText" dxfId="501" priority="126" operator="containsText" text="CA">
      <formula>NOT(ISERROR(SEARCH("CA",Y9)))</formula>
    </cfRule>
  </conditionalFormatting>
  <conditionalFormatting sqref="Y9:Y24 Y26:Y34 Y36:Y44 Y46:Y48 Y50:Y54 Y56">
    <cfRule type="containsText" dxfId="500" priority="112" operator="containsText" text="PL">
      <formula>NOT(ISERROR(SEARCH("PL",Y9)))</formula>
    </cfRule>
    <cfRule type="containsText" dxfId="499" priority="113" operator="containsText" text="CE">
      <formula>NOT(ISERROR(SEARCH("CE",Y9)))</formula>
    </cfRule>
    <cfRule type="containsText" dxfId="498" priority="114" operator="containsText" text="PFJ">
      <formula>NOT(ISERROR(SEARCH("PFJ",Y9)))</formula>
    </cfRule>
    <cfRule type="containsText" dxfId="497" priority="115" operator="containsText" text="sta">
      <formula>NOT(ISERROR(SEARCH("sta",Y9)))</formula>
    </cfRule>
    <cfRule type="colorScale" priority="116">
      <colorScale>
        <cfvo type="min"/>
        <cfvo type="max"/>
        <color rgb="FFFF7128"/>
        <color rgb="FFFFEF9C"/>
      </colorScale>
    </cfRule>
    <cfRule type="containsText" dxfId="496" priority="117" operator="containsText" text="TP">
      <formula>NOT(ISERROR(SEARCH("TP",Y9)))</formula>
    </cfRule>
    <cfRule type="containsText" dxfId="495" priority="118" operator="containsText" text="REC">
      <formula>NOT(ISERROR(SEARCH("REC",Y9)))</formula>
    </cfRule>
    <cfRule type="containsText" dxfId="494" priority="119" operator="containsText" text="CM">
      <formula>NOT(ISERROR(SEARCH("CM",Y9)))</formula>
    </cfRule>
  </conditionalFormatting>
  <conditionalFormatting sqref="Z9:Z24 Z26:Z34 Z36:Z44 Z46:Z48 Z50:Z54 Z56">
    <cfRule type="containsText" dxfId="493" priority="105" operator="containsText" text="Syn">
      <formula>NOT(ISERROR(SEARCH("Syn",Z9)))</formula>
    </cfRule>
    <cfRule type="containsText" dxfId="492" priority="106" operator="containsText" text="EM">
      <formula>NOT(ISERROR(SEARCH("EM",Z9)))</formula>
    </cfRule>
    <cfRule type="containsText" dxfId="491" priority="107" operator="containsText" text="AM">
      <formula>NOT(ISERROR(SEARCH("AM",Z9)))</formula>
    </cfRule>
    <cfRule type="containsText" dxfId="490" priority="108" operator="containsText" text="AT">
      <formula>NOT(ISERROR(SEARCH("AT",Z9)))</formula>
    </cfRule>
    <cfRule type="containsText" dxfId="489" priority="109" operator="containsText" text="F">
      <formula>NOT(ISERROR(SEARCH("F",Z9)))</formula>
    </cfRule>
    <cfRule type="containsText" dxfId="488" priority="110" operator="containsText" text="CA17">
      <formula>NOT(ISERROR(SEARCH("CA17",Z9)))</formula>
    </cfRule>
    <cfRule type="containsText" dxfId="487" priority="111" operator="containsText" text="CA">
      <formula>NOT(ISERROR(SEARCH("CA",Z9)))</formula>
    </cfRule>
  </conditionalFormatting>
  <conditionalFormatting sqref="Z9:Z24 Z26:Z34 Z36:Z44 Z46:Z48 Z50:Z54 Z56">
    <cfRule type="containsText" dxfId="486" priority="97" operator="containsText" text="PL">
      <formula>NOT(ISERROR(SEARCH("PL",Z9)))</formula>
    </cfRule>
    <cfRule type="containsText" dxfId="485" priority="98" operator="containsText" text="CE">
      <formula>NOT(ISERROR(SEARCH("CE",Z9)))</formula>
    </cfRule>
    <cfRule type="containsText" dxfId="484" priority="99" operator="containsText" text="PFJ">
      <formula>NOT(ISERROR(SEARCH("PFJ",Z9)))</formula>
    </cfRule>
    <cfRule type="containsText" dxfId="483" priority="100" operator="containsText" text="sta">
      <formula>NOT(ISERROR(SEARCH("sta",Z9)))</formula>
    </cfRule>
    <cfRule type="colorScale" priority="101">
      <colorScale>
        <cfvo type="min"/>
        <cfvo type="max"/>
        <color rgb="FFFF7128"/>
        <color rgb="FFFFEF9C"/>
      </colorScale>
    </cfRule>
    <cfRule type="containsText" dxfId="482" priority="102" operator="containsText" text="TP">
      <formula>NOT(ISERROR(SEARCH("TP",Z9)))</formula>
    </cfRule>
    <cfRule type="containsText" dxfId="481" priority="103" operator="containsText" text="REC">
      <formula>NOT(ISERROR(SEARCH("REC",Z9)))</formula>
    </cfRule>
    <cfRule type="containsText" dxfId="480" priority="104" operator="containsText" text="CM">
      <formula>NOT(ISERROR(SEARCH("CM",Z9)))</formula>
    </cfRule>
  </conditionalFormatting>
  <conditionalFormatting sqref="AA9:AA24 AA26:AA34 AA36:AA44 AA46:AA48 AA50:AA54 AA56">
    <cfRule type="containsText" dxfId="479" priority="90" operator="containsText" text="Syn">
      <formula>NOT(ISERROR(SEARCH("Syn",AA9)))</formula>
    </cfRule>
    <cfRule type="containsText" dxfId="478" priority="91" operator="containsText" text="EM">
      <formula>NOT(ISERROR(SEARCH("EM",AA9)))</formula>
    </cfRule>
    <cfRule type="containsText" dxfId="477" priority="92" operator="containsText" text="AM">
      <formula>NOT(ISERROR(SEARCH("AM",AA9)))</formula>
    </cfRule>
    <cfRule type="containsText" dxfId="476" priority="93" operator="containsText" text="AT">
      <formula>NOT(ISERROR(SEARCH("AT",AA9)))</formula>
    </cfRule>
    <cfRule type="containsText" dxfId="475" priority="94" operator="containsText" text="F">
      <formula>NOT(ISERROR(SEARCH("F",AA9)))</formula>
    </cfRule>
    <cfRule type="containsText" dxfId="474" priority="95" operator="containsText" text="CA17">
      <formula>NOT(ISERROR(SEARCH("CA17",AA9)))</formula>
    </cfRule>
    <cfRule type="containsText" dxfId="473" priority="96" operator="containsText" text="CA">
      <formula>NOT(ISERROR(SEARCH("CA",AA9)))</formula>
    </cfRule>
  </conditionalFormatting>
  <conditionalFormatting sqref="AA9:AA24 AA26:AA34 AA36:AA44 AA46:AA48 AA50:AA54 AA56">
    <cfRule type="containsText" dxfId="472" priority="82" operator="containsText" text="PL">
      <formula>NOT(ISERROR(SEARCH("PL",AA9)))</formula>
    </cfRule>
    <cfRule type="containsText" dxfId="471" priority="83" operator="containsText" text="CE">
      <formula>NOT(ISERROR(SEARCH("CE",AA9)))</formula>
    </cfRule>
    <cfRule type="containsText" dxfId="470" priority="84" operator="containsText" text="PFJ">
      <formula>NOT(ISERROR(SEARCH("PFJ",AA9)))</formula>
    </cfRule>
    <cfRule type="containsText" dxfId="469" priority="85" operator="containsText" text="sta">
      <formula>NOT(ISERROR(SEARCH("sta",AA9)))</formula>
    </cfRule>
    <cfRule type="colorScale" priority="86">
      <colorScale>
        <cfvo type="min"/>
        <cfvo type="max"/>
        <color rgb="FFFF7128"/>
        <color rgb="FFFFEF9C"/>
      </colorScale>
    </cfRule>
    <cfRule type="containsText" dxfId="468" priority="87" operator="containsText" text="TP">
      <formula>NOT(ISERROR(SEARCH("TP",AA9)))</formula>
    </cfRule>
    <cfRule type="containsText" dxfId="467" priority="88" operator="containsText" text="REC">
      <formula>NOT(ISERROR(SEARCH("REC",AA9)))</formula>
    </cfRule>
    <cfRule type="containsText" dxfId="466" priority="89" operator="containsText" text="CM">
      <formula>NOT(ISERROR(SEARCH("CM",AA9)))</formula>
    </cfRule>
  </conditionalFormatting>
  <conditionalFormatting sqref="AB9:AB24 AB26:AB34 AB36:AB44 AB46:AB48 AB50:AB54 AB56">
    <cfRule type="containsText" dxfId="465" priority="75" operator="containsText" text="Syn">
      <formula>NOT(ISERROR(SEARCH("Syn",AB9)))</formula>
    </cfRule>
    <cfRule type="containsText" dxfId="464" priority="76" operator="containsText" text="EM">
      <formula>NOT(ISERROR(SEARCH("EM",AB9)))</formula>
    </cfRule>
    <cfRule type="containsText" dxfId="463" priority="77" operator="containsText" text="AM">
      <formula>NOT(ISERROR(SEARCH("AM",AB9)))</formula>
    </cfRule>
    <cfRule type="containsText" dxfId="462" priority="78" operator="containsText" text="AT">
      <formula>NOT(ISERROR(SEARCH("AT",AB9)))</formula>
    </cfRule>
    <cfRule type="containsText" dxfId="461" priority="79" operator="containsText" text="F">
      <formula>NOT(ISERROR(SEARCH("F",AB9)))</formula>
    </cfRule>
    <cfRule type="containsText" dxfId="460" priority="80" operator="containsText" text="CA17">
      <formula>NOT(ISERROR(SEARCH("CA17",AB9)))</formula>
    </cfRule>
    <cfRule type="containsText" dxfId="459" priority="81" operator="containsText" text="CA">
      <formula>NOT(ISERROR(SEARCH("CA",AB9)))</formula>
    </cfRule>
  </conditionalFormatting>
  <conditionalFormatting sqref="AC9:AC24 AC26:AC34 AC36:AC44 AC46:AC48 AC50:AC54 AC56">
    <cfRule type="containsText" dxfId="458" priority="68" operator="containsText" text="Syn">
      <formula>NOT(ISERROR(SEARCH("Syn",AC9)))</formula>
    </cfRule>
    <cfRule type="containsText" dxfId="457" priority="69" operator="containsText" text="EM">
      <formula>NOT(ISERROR(SEARCH("EM",AC9)))</formula>
    </cfRule>
    <cfRule type="containsText" dxfId="456" priority="70" operator="containsText" text="AM">
      <formula>NOT(ISERROR(SEARCH("AM",AC9)))</formula>
    </cfRule>
    <cfRule type="containsText" dxfId="455" priority="71" operator="containsText" text="AT">
      <formula>NOT(ISERROR(SEARCH("AT",AC9)))</formula>
    </cfRule>
    <cfRule type="containsText" dxfId="454" priority="72" operator="containsText" text="F">
      <formula>NOT(ISERROR(SEARCH("F",AC9)))</formula>
    </cfRule>
    <cfRule type="containsText" dxfId="453" priority="73" operator="containsText" text="CA17">
      <formula>NOT(ISERROR(SEARCH("CA17",AC9)))</formula>
    </cfRule>
    <cfRule type="containsText" dxfId="452" priority="74" operator="containsText" text="CA">
      <formula>NOT(ISERROR(SEARCH("CA",AC9)))</formula>
    </cfRule>
  </conditionalFormatting>
  <conditionalFormatting sqref="AD9:AD24 AD26:AD34 AD36:AD44 AD46:AD48 AD50:AD54 AD56">
    <cfRule type="containsText" dxfId="451" priority="61" operator="containsText" text="Syn">
      <formula>NOT(ISERROR(SEARCH("Syn",AD9)))</formula>
    </cfRule>
    <cfRule type="containsText" dxfId="450" priority="62" operator="containsText" text="EM">
      <formula>NOT(ISERROR(SEARCH("EM",AD9)))</formula>
    </cfRule>
    <cfRule type="containsText" dxfId="449" priority="63" operator="containsText" text="AM">
      <formula>NOT(ISERROR(SEARCH("AM",AD9)))</formula>
    </cfRule>
    <cfRule type="containsText" dxfId="448" priority="64" operator="containsText" text="AT">
      <formula>NOT(ISERROR(SEARCH("AT",AD9)))</formula>
    </cfRule>
    <cfRule type="containsText" dxfId="447" priority="65" operator="containsText" text="F">
      <formula>NOT(ISERROR(SEARCH("F",AD9)))</formula>
    </cfRule>
    <cfRule type="containsText" dxfId="446" priority="66" operator="containsText" text="CA17">
      <formula>NOT(ISERROR(SEARCH("CA17",AD9)))</formula>
    </cfRule>
    <cfRule type="containsText" dxfId="445" priority="67" operator="containsText" text="CA">
      <formula>NOT(ISERROR(SEARCH("CA",AD9)))</formula>
    </cfRule>
  </conditionalFormatting>
  <conditionalFormatting sqref="AD9:AD24 AD26:AD34 AD36:AD44 AD46:AD48 AD50:AD54 AD56">
    <cfRule type="containsText" dxfId="444" priority="53" operator="containsText" text="PL">
      <formula>NOT(ISERROR(SEARCH("PL",AD9)))</formula>
    </cfRule>
    <cfRule type="containsText" dxfId="443" priority="54" operator="containsText" text="CE">
      <formula>NOT(ISERROR(SEARCH("CE",AD9)))</formula>
    </cfRule>
    <cfRule type="containsText" dxfId="442" priority="55" operator="containsText" text="PFJ">
      <formula>NOT(ISERROR(SEARCH("PFJ",AD9)))</formula>
    </cfRule>
    <cfRule type="containsText" dxfId="441" priority="56" operator="containsText" text="sta">
      <formula>NOT(ISERROR(SEARCH("sta",AD9)))</formula>
    </cfRule>
    <cfRule type="colorScale" priority="57">
      <colorScale>
        <cfvo type="min"/>
        <cfvo type="max"/>
        <color rgb="FFFF7128"/>
        <color rgb="FFFFEF9C"/>
      </colorScale>
    </cfRule>
    <cfRule type="containsText" dxfId="440" priority="58" operator="containsText" text="TP">
      <formula>NOT(ISERROR(SEARCH("TP",AD9)))</formula>
    </cfRule>
    <cfRule type="containsText" dxfId="439" priority="59" operator="containsText" text="REC">
      <formula>NOT(ISERROR(SEARCH("REC",AD9)))</formula>
    </cfRule>
    <cfRule type="containsText" dxfId="438" priority="60" operator="containsText" text="CM">
      <formula>NOT(ISERROR(SEARCH("CM",AD9)))</formula>
    </cfRule>
  </conditionalFormatting>
  <conditionalFormatting sqref="AE9:AE24 AE26:AE34 AE36:AE44 AE46:AE48 AE50:AE54 AE56">
    <cfRule type="containsText" dxfId="437" priority="46" operator="containsText" text="Syn">
      <formula>NOT(ISERROR(SEARCH("Syn",AE9)))</formula>
    </cfRule>
    <cfRule type="containsText" dxfId="436" priority="47" operator="containsText" text="EM">
      <formula>NOT(ISERROR(SEARCH("EM",AE9)))</formula>
    </cfRule>
    <cfRule type="containsText" dxfId="435" priority="48" operator="containsText" text="AM">
      <formula>NOT(ISERROR(SEARCH("AM",AE9)))</formula>
    </cfRule>
    <cfRule type="containsText" dxfId="434" priority="49" operator="containsText" text="AT">
      <formula>NOT(ISERROR(SEARCH("AT",AE9)))</formula>
    </cfRule>
    <cfRule type="containsText" dxfId="433" priority="50" operator="containsText" text="F">
      <formula>NOT(ISERROR(SEARCH("F",AE9)))</formula>
    </cfRule>
    <cfRule type="containsText" dxfId="432" priority="51" operator="containsText" text="CA17">
      <formula>NOT(ISERROR(SEARCH("CA17",AE9)))</formula>
    </cfRule>
    <cfRule type="containsText" dxfId="431" priority="52" operator="containsText" text="CA">
      <formula>NOT(ISERROR(SEARCH("CA",AE9)))</formula>
    </cfRule>
  </conditionalFormatting>
  <conditionalFormatting sqref="AE9:AE24 AE26:AE34 AE36:AE44 AE46:AE48 AE50:AE54 AE56">
    <cfRule type="containsText" dxfId="430" priority="38" operator="containsText" text="PL">
      <formula>NOT(ISERROR(SEARCH("PL",AE9)))</formula>
    </cfRule>
    <cfRule type="containsText" dxfId="429" priority="39" operator="containsText" text="CE">
      <formula>NOT(ISERROR(SEARCH("CE",AE9)))</formula>
    </cfRule>
    <cfRule type="containsText" dxfId="428" priority="40" operator="containsText" text="PFJ">
      <formula>NOT(ISERROR(SEARCH("PFJ",AE9)))</formula>
    </cfRule>
    <cfRule type="containsText" dxfId="427" priority="41" operator="containsText" text="sta">
      <formula>NOT(ISERROR(SEARCH("sta",AE9)))</formula>
    </cfRule>
    <cfRule type="colorScale" priority="42">
      <colorScale>
        <cfvo type="min"/>
        <cfvo type="max"/>
        <color rgb="FFFF7128"/>
        <color rgb="FFFFEF9C"/>
      </colorScale>
    </cfRule>
    <cfRule type="containsText" dxfId="426" priority="43" operator="containsText" text="TP">
      <formula>NOT(ISERROR(SEARCH("TP",AE9)))</formula>
    </cfRule>
    <cfRule type="containsText" dxfId="425" priority="44" operator="containsText" text="REC">
      <formula>NOT(ISERROR(SEARCH("REC",AE9)))</formula>
    </cfRule>
    <cfRule type="containsText" dxfId="424" priority="45" operator="containsText" text="CM">
      <formula>NOT(ISERROR(SEARCH("CM",AE9)))</formula>
    </cfRule>
  </conditionalFormatting>
  <conditionalFormatting sqref="AF9:AF24 AF26:AF34 AF36:AF44 AF46:AF48 AF50:AF54 AF56">
    <cfRule type="containsText" dxfId="423" priority="31" operator="containsText" text="Syn">
      <formula>NOT(ISERROR(SEARCH("Syn",AF9)))</formula>
    </cfRule>
    <cfRule type="containsText" dxfId="422" priority="32" operator="containsText" text="EM">
      <formula>NOT(ISERROR(SEARCH("EM",AF9)))</formula>
    </cfRule>
    <cfRule type="containsText" dxfId="421" priority="33" operator="containsText" text="AM">
      <formula>NOT(ISERROR(SEARCH("AM",AF9)))</formula>
    </cfRule>
    <cfRule type="containsText" dxfId="420" priority="34" operator="containsText" text="AT">
      <formula>NOT(ISERROR(SEARCH("AT",AF9)))</formula>
    </cfRule>
    <cfRule type="containsText" dxfId="419" priority="35" operator="containsText" text="F">
      <formula>NOT(ISERROR(SEARCH("F",AF9)))</formula>
    </cfRule>
    <cfRule type="containsText" dxfId="418" priority="36" operator="containsText" text="CA17">
      <formula>NOT(ISERROR(SEARCH("CA17",AF9)))</formula>
    </cfRule>
    <cfRule type="containsText" dxfId="417" priority="37" operator="containsText" text="CA">
      <formula>NOT(ISERROR(SEARCH("CA",AF9)))</formula>
    </cfRule>
  </conditionalFormatting>
  <conditionalFormatting sqref="AF9:AF24 AF26:AF34 AF36:AF44 AF46:AF48 AF50:AF54 AF56">
    <cfRule type="containsText" dxfId="416" priority="23" operator="containsText" text="PL">
      <formula>NOT(ISERROR(SEARCH("PL",AF9)))</formula>
    </cfRule>
    <cfRule type="containsText" dxfId="415" priority="24" operator="containsText" text="CE">
      <formula>NOT(ISERROR(SEARCH("CE",AF9)))</formula>
    </cfRule>
    <cfRule type="containsText" dxfId="414" priority="25" operator="containsText" text="PFJ">
      <formula>NOT(ISERROR(SEARCH("PFJ",AF9)))</formula>
    </cfRule>
    <cfRule type="containsText" dxfId="413" priority="26" operator="containsText" text="sta">
      <formula>NOT(ISERROR(SEARCH("sta",AF9)))</formula>
    </cfRule>
    <cfRule type="colorScale" priority="27">
      <colorScale>
        <cfvo type="min"/>
        <cfvo type="max"/>
        <color rgb="FFFF7128"/>
        <color rgb="FFFFEF9C"/>
      </colorScale>
    </cfRule>
    <cfRule type="containsText" dxfId="412" priority="28" operator="containsText" text="TP">
      <formula>NOT(ISERROR(SEARCH("TP",AF9)))</formula>
    </cfRule>
    <cfRule type="containsText" dxfId="411" priority="29" operator="containsText" text="REC">
      <formula>NOT(ISERROR(SEARCH("REC",AF9)))</formula>
    </cfRule>
    <cfRule type="containsText" dxfId="410" priority="30" operator="containsText" text="CM">
      <formula>NOT(ISERROR(SEARCH("CM",AF9)))</formula>
    </cfRule>
  </conditionalFormatting>
  <conditionalFormatting sqref="B9:B24 B26:B34 B36:B44 B46:B48 B50:B54 B56">
    <cfRule type="containsText" dxfId="409" priority="1" operator="containsText" text="Syn">
      <formula>NOT(ISERROR(SEARCH("Syn",B9)))</formula>
    </cfRule>
    <cfRule type="containsText" dxfId="408" priority="2" operator="containsText" text="EM">
      <formula>NOT(ISERROR(SEARCH("EM",B9)))</formula>
    </cfRule>
    <cfRule type="containsText" dxfId="407" priority="3" operator="containsText" text="AM">
      <formula>NOT(ISERROR(SEARCH("AM",B9)))</formula>
    </cfRule>
    <cfRule type="containsText" dxfId="406" priority="4" operator="containsText" text="AT">
      <formula>NOT(ISERROR(SEARCH("AT",B9)))</formula>
    </cfRule>
    <cfRule type="containsText" dxfId="405" priority="5" operator="containsText" text="F">
      <formula>NOT(ISERROR(SEARCH("F",B9)))</formula>
    </cfRule>
    <cfRule type="containsText" dxfId="404" priority="6" operator="containsText" text="CA17">
      <formula>NOT(ISERROR(SEARCH("CA17",B9)))</formula>
    </cfRule>
    <cfRule type="containsText" dxfId="403" priority="7" operator="containsText" text="CA">
      <formula>NOT(ISERROR(SEARCH("CA",B9)))</formula>
    </cfRule>
  </conditionalFormatting>
  <pageMargins left="0.7" right="0.7" top="0.75" bottom="0.75" header="0.3" footer="0.3"/>
  <pageSetup paperSize="9" scale="88" orientation="landscape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6497" r:id="rId4" name="Bouton 1">
              <controlPr defaultSize="0" print="0" autoFill="0" autoPict="0">
                <anchor moveWithCells="1" sizeWithCells="1">
                  <from>
                    <xdr:col>0</xdr:col>
                    <xdr:colOff>0</xdr:colOff>
                    <xdr:row>0</xdr:row>
                    <xdr:rowOff>0</xdr:rowOff>
                  </from>
                  <to>
                    <xdr:col>1</xdr:col>
                    <xdr:colOff>0</xdr:colOff>
                    <xdr:row>2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sheetPr codeName="Feuil41">
    <tabColor theme="6" tint="0.39997558519241921"/>
    <pageSetUpPr fitToPage="1"/>
  </sheetPr>
  <dimension ref="A1:IV61"/>
  <sheetViews>
    <sheetView showGridLines="0" showRowColHeaders="0" workbookViewId="0">
      <pane xSplit="1" ySplit="1" topLeftCell="B2" activePane="bottomRight" state="frozen"/>
      <selection activeCell="A55" sqref="A55:AX55"/>
      <selection pane="topRight" activeCell="A55" sqref="A55:AX55"/>
      <selection pane="bottomLeft" activeCell="A55" sqref="A55:AX55"/>
      <selection pane="bottomRight" activeCell="A55" sqref="A55:AX55"/>
    </sheetView>
  </sheetViews>
  <sheetFormatPr baseColWidth="10" defaultColWidth="4.7109375" defaultRowHeight="15" x14ac:dyDescent="0.25"/>
  <cols>
    <col min="1" max="1" width="17.7109375" style="53" customWidth="1"/>
    <col min="2" max="30" width="8.7109375" style="53" customWidth="1"/>
    <col min="31" max="34" width="4.7109375" style="53"/>
    <col min="35" max="36" width="8.7109375" style="53" customWidth="1"/>
    <col min="37" max="37" width="4.7109375" style="53"/>
    <col min="38" max="40" width="8.7109375" style="53" customWidth="1"/>
    <col min="41" max="41" width="4.7109375" style="53"/>
    <col min="42" max="43" width="8.7109375" style="53" customWidth="1"/>
    <col min="44" max="44" width="4.7109375" style="53"/>
    <col min="45" max="46" width="8.7109375" style="53" customWidth="1"/>
    <col min="47" max="16384" width="4.7109375" style="53"/>
  </cols>
  <sheetData>
    <row r="1" spans="1:256" s="1" customFormat="1" x14ac:dyDescent="0.25">
      <c r="A1" s="2"/>
      <c r="B1" s="2"/>
      <c r="C1" s="2"/>
      <c r="D1" s="119" t="s">
        <v>31</v>
      </c>
      <c r="E1" s="501" t="s">
        <v>32</v>
      </c>
      <c r="F1" s="501"/>
      <c r="H1" s="2"/>
      <c r="I1" s="120">
        <f>An</f>
        <v>2018</v>
      </c>
      <c r="J1" s="120"/>
      <c r="K1" s="2"/>
      <c r="L1" s="2"/>
      <c r="M1" s="2"/>
      <c r="N1" s="2"/>
      <c r="O1" s="2"/>
      <c r="P1" s="2"/>
      <c r="Q1" s="2"/>
      <c r="R1" s="2"/>
      <c r="S1" s="2"/>
      <c r="T1" s="2"/>
      <c r="U1" s="2"/>
      <c r="V1" s="2"/>
      <c r="W1" s="2"/>
      <c r="X1" s="2"/>
      <c r="Y1" s="2"/>
      <c r="Z1" s="2"/>
      <c r="AA1" s="2"/>
      <c r="AB1" s="2"/>
      <c r="AS1" s="53"/>
      <c r="AT1" s="53"/>
      <c r="AU1" s="53"/>
      <c r="AV1" s="53"/>
      <c r="AW1" s="53"/>
      <c r="AX1" s="53"/>
      <c r="AY1" s="53"/>
      <c r="AZ1" s="53"/>
      <c r="BA1" s="53"/>
      <c r="BB1" s="53"/>
      <c r="BC1" s="53"/>
      <c r="BD1" s="53"/>
      <c r="BE1" s="53"/>
      <c r="BF1" s="53"/>
      <c r="BG1" s="53"/>
      <c r="BH1" s="53"/>
      <c r="BI1" s="53"/>
      <c r="BJ1" s="53"/>
      <c r="BK1" s="53"/>
      <c r="BL1" s="53"/>
      <c r="BM1" s="53"/>
      <c r="BN1" s="53"/>
      <c r="BO1" s="53"/>
      <c r="BP1" s="53"/>
      <c r="BQ1" s="53"/>
      <c r="BR1" s="53"/>
      <c r="BS1" s="53"/>
      <c r="BT1" s="53"/>
      <c r="BU1" s="53"/>
      <c r="BV1" s="53"/>
      <c r="BW1" s="53"/>
      <c r="BX1" s="53"/>
      <c r="BY1" s="53"/>
      <c r="BZ1" s="53"/>
      <c r="CA1" s="53"/>
      <c r="CB1" s="53"/>
      <c r="CC1" s="53"/>
      <c r="CD1" s="53"/>
      <c r="CE1" s="53"/>
      <c r="CF1" s="53"/>
      <c r="CG1" s="53"/>
      <c r="CH1" s="53"/>
      <c r="CI1" s="53"/>
      <c r="CJ1" s="53"/>
      <c r="CK1" s="53"/>
      <c r="CL1" s="53"/>
      <c r="CM1" s="53"/>
      <c r="CN1" s="53"/>
      <c r="CO1" s="53"/>
      <c r="CP1" s="53"/>
      <c r="CQ1" s="53"/>
      <c r="CR1" s="53"/>
      <c r="CS1" s="53"/>
      <c r="CT1" s="53"/>
      <c r="CU1" s="53"/>
      <c r="CV1" s="53"/>
      <c r="CW1" s="53"/>
      <c r="CX1" s="53"/>
      <c r="CY1" s="53"/>
      <c r="CZ1" s="53"/>
      <c r="DA1" s="53"/>
      <c r="DB1" s="53"/>
      <c r="DC1" s="53"/>
      <c r="DD1" s="53"/>
      <c r="DE1" s="53"/>
      <c r="DF1" s="53"/>
      <c r="DG1" s="53"/>
      <c r="DH1" s="53"/>
      <c r="DI1" s="53"/>
      <c r="DJ1" s="53"/>
      <c r="DK1" s="53"/>
      <c r="DL1" s="53"/>
      <c r="DM1" s="53"/>
      <c r="DN1" s="53"/>
      <c r="DO1" s="53"/>
      <c r="DP1" s="53"/>
      <c r="DQ1" s="53"/>
      <c r="DR1" s="53"/>
      <c r="DS1" s="53"/>
      <c r="DT1" s="53"/>
      <c r="DU1" s="53"/>
      <c r="DV1" s="53"/>
      <c r="DW1" s="53"/>
      <c r="DX1" s="53"/>
      <c r="DY1" s="53"/>
      <c r="DZ1" s="53"/>
      <c r="EA1" s="53"/>
      <c r="EB1" s="53"/>
      <c r="EC1" s="53"/>
      <c r="ED1" s="53"/>
      <c r="EE1" s="53"/>
      <c r="EF1" s="53"/>
      <c r="EG1" s="53"/>
      <c r="EH1" s="53"/>
      <c r="EI1" s="53"/>
      <c r="EJ1" s="53"/>
      <c r="EK1" s="53"/>
      <c r="EL1" s="53"/>
      <c r="EM1" s="53"/>
      <c r="EN1" s="53"/>
      <c r="EO1" s="53"/>
      <c r="EP1" s="53"/>
      <c r="EQ1" s="53"/>
      <c r="ER1" s="53"/>
      <c r="ES1" s="53"/>
      <c r="ET1" s="53"/>
      <c r="EU1" s="53"/>
      <c r="EV1" s="53"/>
      <c r="EW1" s="53"/>
      <c r="EX1" s="53"/>
      <c r="EY1" s="53"/>
      <c r="EZ1" s="53"/>
      <c r="FA1" s="53"/>
      <c r="FB1" s="53"/>
      <c r="FC1" s="53"/>
      <c r="FD1" s="53"/>
      <c r="FE1" s="53"/>
      <c r="FF1" s="53"/>
      <c r="FG1" s="53"/>
      <c r="FH1" s="53"/>
      <c r="FI1" s="53"/>
      <c r="FJ1" s="53"/>
      <c r="FK1" s="53"/>
      <c r="FL1" s="53"/>
      <c r="FM1" s="53"/>
      <c r="FN1" s="53"/>
      <c r="FO1" s="53"/>
      <c r="FP1" s="53"/>
      <c r="FQ1" s="53"/>
      <c r="FR1" s="53"/>
      <c r="FS1" s="53"/>
      <c r="FT1" s="53"/>
      <c r="FU1" s="53"/>
      <c r="FV1" s="53"/>
      <c r="FW1" s="53"/>
      <c r="FX1" s="53"/>
      <c r="FY1" s="53"/>
      <c r="FZ1" s="53"/>
      <c r="GA1" s="53"/>
      <c r="GB1" s="53"/>
      <c r="GC1" s="53"/>
      <c r="GD1" s="53"/>
      <c r="GE1" s="53"/>
      <c r="GF1" s="53"/>
      <c r="GG1" s="53"/>
      <c r="GH1" s="53"/>
      <c r="GI1" s="53"/>
      <c r="GJ1" s="53"/>
      <c r="GK1" s="53"/>
      <c r="GL1" s="53"/>
      <c r="GM1" s="53"/>
      <c r="GN1" s="53"/>
      <c r="GO1" s="53"/>
      <c r="GP1" s="53"/>
      <c r="GQ1" s="53"/>
      <c r="GR1" s="53"/>
      <c r="GS1" s="53"/>
      <c r="GT1" s="53"/>
      <c r="GU1" s="53"/>
      <c r="GV1" s="53"/>
      <c r="GW1" s="53"/>
      <c r="GX1" s="53"/>
      <c r="GY1" s="53"/>
      <c r="GZ1" s="53"/>
      <c r="HA1" s="53"/>
      <c r="HB1" s="53"/>
      <c r="HC1" s="53"/>
      <c r="HD1" s="53"/>
      <c r="HE1" s="53"/>
      <c r="HF1" s="53"/>
      <c r="HG1" s="53"/>
      <c r="HH1" s="53"/>
      <c r="HI1" s="53"/>
      <c r="HJ1" s="53"/>
      <c r="HK1" s="53"/>
      <c r="HL1" s="53"/>
      <c r="HM1" s="53"/>
      <c r="HN1" s="53"/>
      <c r="HO1" s="53"/>
      <c r="HP1" s="53"/>
      <c r="HQ1" s="53"/>
      <c r="HR1" s="53"/>
      <c r="HS1" s="53"/>
      <c r="HT1" s="53"/>
      <c r="HU1" s="53"/>
      <c r="HV1" s="53"/>
      <c r="HW1" s="53"/>
      <c r="HX1" s="53"/>
      <c r="HY1" s="53"/>
      <c r="HZ1" s="53"/>
      <c r="IA1" s="53"/>
      <c r="IB1" s="53"/>
      <c r="IC1" s="53"/>
      <c r="ID1" s="53"/>
      <c r="IE1" s="53"/>
      <c r="IF1" s="53"/>
      <c r="IG1" s="53"/>
      <c r="IH1" s="53"/>
      <c r="II1" s="53"/>
      <c r="IJ1" s="53"/>
      <c r="IK1" s="53"/>
      <c r="IL1" s="53"/>
      <c r="IM1" s="53"/>
      <c r="IN1" s="53"/>
      <c r="IO1" s="53"/>
      <c r="IP1" s="53"/>
      <c r="IQ1" s="53"/>
      <c r="IR1" s="53"/>
      <c r="IS1" s="53"/>
      <c r="IT1" s="53"/>
      <c r="IU1" s="53"/>
      <c r="IV1" s="53"/>
    </row>
    <row r="2" spans="1:256" s="1" customFormat="1" ht="15" customHeight="1" x14ac:dyDescent="0.25">
      <c r="B2" s="29">
        <f t="shared" ref="B2:AD2" si="0">DATE(An,Fevrier,B7)</f>
        <v>41670</v>
      </c>
      <c r="C2" s="29">
        <f t="shared" si="0"/>
        <v>41671</v>
      </c>
      <c r="D2" s="29">
        <f t="shared" si="0"/>
        <v>41672</v>
      </c>
      <c r="E2" s="29">
        <f t="shared" si="0"/>
        <v>41673</v>
      </c>
      <c r="F2" s="29">
        <f t="shared" si="0"/>
        <v>41674</v>
      </c>
      <c r="G2" s="29">
        <f t="shared" si="0"/>
        <v>41675</v>
      </c>
      <c r="H2" s="29">
        <f t="shared" si="0"/>
        <v>41676</v>
      </c>
      <c r="I2" s="29">
        <f t="shared" si="0"/>
        <v>41677</v>
      </c>
      <c r="J2" s="29">
        <f t="shared" si="0"/>
        <v>41678</v>
      </c>
      <c r="K2" s="29">
        <f t="shared" si="0"/>
        <v>41679</v>
      </c>
      <c r="L2" s="29">
        <f t="shared" si="0"/>
        <v>41680</v>
      </c>
      <c r="M2" s="29">
        <f t="shared" si="0"/>
        <v>41681</v>
      </c>
      <c r="N2" s="29">
        <f t="shared" si="0"/>
        <v>41682</v>
      </c>
      <c r="O2" s="29">
        <f t="shared" si="0"/>
        <v>41683</v>
      </c>
      <c r="P2" s="29">
        <f t="shared" si="0"/>
        <v>41684</v>
      </c>
      <c r="Q2" s="29">
        <f t="shared" si="0"/>
        <v>41685</v>
      </c>
      <c r="R2" s="29">
        <f t="shared" si="0"/>
        <v>41686</v>
      </c>
      <c r="S2" s="29">
        <f t="shared" si="0"/>
        <v>41687</v>
      </c>
      <c r="T2" s="29">
        <f t="shared" si="0"/>
        <v>41688</v>
      </c>
      <c r="U2" s="29">
        <f t="shared" si="0"/>
        <v>41689</v>
      </c>
      <c r="V2" s="29">
        <f t="shared" si="0"/>
        <v>41690</v>
      </c>
      <c r="W2" s="29">
        <f t="shared" si="0"/>
        <v>41691</v>
      </c>
      <c r="X2" s="29">
        <f t="shared" si="0"/>
        <v>41692</v>
      </c>
      <c r="Y2" s="29">
        <f t="shared" si="0"/>
        <v>41693</v>
      </c>
      <c r="Z2" s="29">
        <f t="shared" si="0"/>
        <v>41694</v>
      </c>
      <c r="AA2" s="29">
        <f t="shared" si="0"/>
        <v>41695</v>
      </c>
      <c r="AB2" s="29">
        <f t="shared" si="0"/>
        <v>41696</v>
      </c>
      <c r="AC2" s="29">
        <f t="shared" si="0"/>
        <v>41697</v>
      </c>
      <c r="AD2" s="29">
        <f t="shared" si="0"/>
        <v>41698</v>
      </c>
      <c r="AE2" s="53"/>
      <c r="AF2" s="53"/>
      <c r="AG2" s="53"/>
      <c r="AH2" s="53"/>
      <c r="AI2" s="53"/>
      <c r="AJ2" s="53"/>
      <c r="AK2" s="53"/>
      <c r="AL2" s="53"/>
      <c r="AM2" s="53"/>
      <c r="AN2" s="53"/>
      <c r="AO2" s="53"/>
      <c r="AP2" s="53"/>
      <c r="AQ2" s="53"/>
      <c r="AR2" s="53"/>
      <c r="AS2" s="53"/>
      <c r="AT2" s="53"/>
      <c r="AU2" s="53"/>
      <c r="AV2" s="53"/>
      <c r="AW2" s="53"/>
      <c r="AX2" s="53"/>
      <c r="AY2" s="53"/>
      <c r="AZ2" s="53"/>
      <c r="BA2" s="53"/>
      <c r="BB2" s="53"/>
      <c r="BC2" s="53"/>
      <c r="BD2" s="53"/>
      <c r="BE2" s="53"/>
      <c r="BF2" s="53"/>
      <c r="BG2" s="53"/>
      <c r="BH2" s="53"/>
      <c r="BI2" s="53"/>
      <c r="BJ2" s="53"/>
      <c r="BK2" s="53"/>
      <c r="BL2" s="53"/>
      <c r="BM2" s="53"/>
      <c r="BN2" s="53"/>
      <c r="BO2" s="53"/>
      <c r="BP2" s="53"/>
      <c r="BQ2" s="53"/>
      <c r="BR2" s="53"/>
      <c r="BS2" s="53"/>
      <c r="BT2" s="53"/>
      <c r="BU2" s="53"/>
      <c r="BV2" s="53"/>
      <c r="BW2" s="53"/>
      <c r="BX2" s="53"/>
      <c r="BY2" s="53"/>
      <c r="BZ2" s="53"/>
      <c r="CA2" s="53"/>
      <c r="CB2" s="53"/>
      <c r="CC2" s="53"/>
      <c r="CD2" s="53"/>
      <c r="CE2" s="53"/>
      <c r="CF2" s="53"/>
      <c r="CG2" s="53"/>
      <c r="CH2" s="53"/>
      <c r="CI2" s="53"/>
      <c r="CJ2" s="53"/>
      <c r="CK2" s="53"/>
      <c r="CL2" s="53"/>
      <c r="CM2" s="53"/>
      <c r="CN2" s="53"/>
      <c r="CO2" s="53"/>
      <c r="CP2" s="53"/>
      <c r="CQ2" s="53"/>
      <c r="CR2" s="53"/>
      <c r="CS2" s="53"/>
      <c r="CT2" s="53"/>
      <c r="CU2" s="53"/>
      <c r="CV2" s="53"/>
      <c r="CW2" s="53"/>
      <c r="CX2" s="53"/>
      <c r="CY2" s="53"/>
      <c r="CZ2" s="53"/>
      <c r="DA2" s="53"/>
      <c r="DB2" s="53"/>
      <c r="DC2" s="53"/>
      <c r="DD2" s="53"/>
      <c r="DE2" s="53"/>
      <c r="DF2" s="53"/>
      <c r="DG2" s="53"/>
      <c r="DH2" s="53"/>
      <c r="DI2" s="53"/>
      <c r="DJ2" s="53"/>
      <c r="DK2" s="53"/>
      <c r="DL2" s="53"/>
      <c r="DM2" s="53"/>
      <c r="DN2" s="53"/>
      <c r="DO2" s="53"/>
      <c r="DP2" s="53"/>
      <c r="DQ2" s="53"/>
      <c r="DR2" s="53"/>
      <c r="DS2" s="53"/>
      <c r="DT2" s="53"/>
      <c r="DU2" s="53"/>
      <c r="DV2" s="53"/>
      <c r="DW2" s="53"/>
      <c r="DX2" s="53"/>
      <c r="DY2" s="53"/>
      <c r="DZ2" s="53"/>
      <c r="EA2" s="53"/>
      <c r="EB2" s="53"/>
      <c r="EC2" s="53"/>
      <c r="ED2" s="53"/>
      <c r="EE2" s="53"/>
      <c r="EF2" s="53"/>
      <c r="EG2" s="53"/>
      <c r="EH2" s="53"/>
      <c r="EI2" s="53"/>
      <c r="EJ2" s="53"/>
      <c r="EK2" s="53"/>
      <c r="EL2" s="53"/>
      <c r="EM2" s="53"/>
      <c r="EN2" s="53"/>
      <c r="EO2" s="53"/>
      <c r="EP2" s="53"/>
      <c r="EQ2" s="53"/>
      <c r="ER2" s="53"/>
      <c r="ES2" s="53"/>
      <c r="ET2" s="53"/>
      <c r="EU2" s="53"/>
      <c r="EV2" s="53"/>
      <c r="EW2" s="53"/>
      <c r="EX2" s="53"/>
      <c r="EY2" s="53"/>
      <c r="EZ2" s="53"/>
      <c r="FA2" s="53"/>
      <c r="FB2" s="53"/>
      <c r="FC2" s="53"/>
      <c r="FD2" s="53"/>
      <c r="FE2" s="53"/>
      <c r="FF2" s="53"/>
      <c r="FG2" s="53"/>
      <c r="FH2" s="53"/>
      <c r="FI2" s="53"/>
      <c r="FJ2" s="53"/>
      <c r="FK2" s="53"/>
      <c r="FL2" s="53"/>
      <c r="FM2" s="53"/>
      <c r="FN2" s="53"/>
      <c r="FO2" s="53"/>
      <c r="FP2" s="53"/>
      <c r="FQ2" s="53"/>
      <c r="FR2" s="53"/>
      <c r="FS2" s="53"/>
      <c r="FT2" s="53"/>
      <c r="FU2" s="53"/>
      <c r="FV2" s="53"/>
      <c r="FW2" s="53"/>
      <c r="FX2" s="53"/>
      <c r="FY2" s="53"/>
      <c r="FZ2" s="53"/>
      <c r="GA2" s="53"/>
      <c r="GB2" s="53"/>
      <c r="GC2" s="53"/>
      <c r="GD2" s="53"/>
      <c r="GE2" s="53"/>
      <c r="GF2" s="53"/>
      <c r="GG2" s="53"/>
      <c r="GH2" s="53"/>
      <c r="GI2" s="53"/>
      <c r="GJ2" s="53"/>
      <c r="GK2" s="53"/>
      <c r="GL2" s="53"/>
      <c r="GM2" s="53"/>
      <c r="GN2" s="53"/>
      <c r="GO2" s="53"/>
      <c r="GP2" s="53"/>
      <c r="GQ2" s="53"/>
      <c r="GR2" s="53"/>
      <c r="GS2" s="53"/>
      <c r="GT2" s="53"/>
      <c r="GU2" s="53"/>
      <c r="GV2" s="53"/>
      <c r="GW2" s="53"/>
      <c r="GX2" s="53"/>
      <c r="GY2" s="53"/>
      <c r="GZ2" s="53"/>
      <c r="HA2" s="53"/>
      <c r="HB2" s="53"/>
      <c r="HC2" s="53"/>
      <c r="HD2" s="53"/>
      <c r="HE2" s="53"/>
      <c r="HF2" s="53"/>
      <c r="HG2" s="53"/>
      <c r="HH2" s="53"/>
      <c r="HI2" s="53"/>
      <c r="HJ2" s="53"/>
      <c r="HK2" s="53"/>
      <c r="HL2" s="53"/>
      <c r="HM2" s="53"/>
      <c r="HN2" s="53"/>
      <c r="HO2" s="53"/>
      <c r="HP2" s="53"/>
      <c r="HQ2" s="53"/>
      <c r="HR2" s="53"/>
      <c r="HS2" s="53"/>
      <c r="HT2" s="53"/>
      <c r="HU2" s="53"/>
      <c r="HV2" s="53"/>
      <c r="HW2" s="53"/>
      <c r="HX2" s="53"/>
      <c r="HY2" s="53"/>
      <c r="HZ2" s="53"/>
      <c r="IA2" s="53"/>
      <c r="IB2" s="53"/>
      <c r="IC2" s="53"/>
      <c r="ID2" s="53"/>
      <c r="IE2" s="53"/>
      <c r="IF2" s="53"/>
      <c r="IG2" s="53"/>
      <c r="IH2" s="53"/>
      <c r="II2" s="53"/>
      <c r="IJ2" s="53"/>
      <c r="IK2" s="53"/>
      <c r="IL2" s="53"/>
      <c r="IM2" s="53"/>
      <c r="IN2" s="53"/>
      <c r="IO2" s="53"/>
      <c r="IP2" s="53"/>
      <c r="IQ2" s="53"/>
      <c r="IR2" s="53"/>
      <c r="IS2" s="53"/>
      <c r="IT2" s="53"/>
      <c r="IU2" s="53"/>
      <c r="IV2" s="53"/>
    </row>
    <row r="3" spans="1:256" s="1" customFormat="1" x14ac:dyDescent="0.25">
      <c r="A3" s="121" t="str">
        <f>IF(Données!$L$5="","Service",Données!$L$5)</f>
        <v>7/11 ans</v>
      </c>
      <c r="B3" s="53"/>
      <c r="C3" s="53"/>
      <c r="D3" s="53"/>
      <c r="E3" s="53"/>
      <c r="F3" s="53"/>
      <c r="G3" s="53"/>
      <c r="H3" s="53"/>
      <c r="I3" s="53"/>
      <c r="J3" s="53"/>
      <c r="K3" s="53"/>
      <c r="L3" s="53"/>
      <c r="M3" s="53"/>
      <c r="N3" s="53"/>
      <c r="O3" s="53"/>
      <c r="P3" s="53"/>
      <c r="Q3" s="53"/>
      <c r="R3" s="53"/>
      <c r="S3" s="53"/>
      <c r="T3" s="53"/>
      <c r="U3" s="53"/>
      <c r="V3" s="53"/>
      <c r="W3" s="53"/>
      <c r="X3" s="53"/>
      <c r="Y3" s="53"/>
      <c r="Z3" s="53"/>
      <c r="AA3" s="53"/>
      <c r="AB3" s="53"/>
      <c r="AC3" s="53"/>
      <c r="AD3" s="53"/>
      <c r="AE3" s="53"/>
      <c r="AF3" s="53"/>
      <c r="AG3" s="53"/>
      <c r="AH3" s="53"/>
      <c r="AI3" s="53"/>
      <c r="AJ3" s="53"/>
      <c r="AK3" s="53"/>
      <c r="AL3" s="53"/>
      <c r="AM3" s="53"/>
      <c r="AN3" s="53"/>
      <c r="AO3" s="53"/>
      <c r="AP3" s="53"/>
      <c r="AQ3" s="53"/>
      <c r="AR3" s="53"/>
      <c r="AS3" s="53"/>
      <c r="AT3" s="53"/>
      <c r="AU3" s="53"/>
      <c r="AV3" s="53"/>
      <c r="AW3" s="53"/>
      <c r="AX3" s="53"/>
      <c r="AY3" s="53"/>
      <c r="AZ3" s="53"/>
      <c r="BA3" s="53"/>
      <c r="BB3" s="53"/>
      <c r="BC3" s="53"/>
      <c r="BD3" s="53"/>
      <c r="BE3" s="53"/>
      <c r="BF3" s="53"/>
      <c r="BG3" s="53"/>
      <c r="BH3" s="53"/>
      <c r="BI3" s="53"/>
      <c r="BJ3" s="53"/>
      <c r="BK3" s="53"/>
      <c r="BL3" s="53"/>
      <c r="BM3" s="53"/>
      <c r="BN3" s="53"/>
      <c r="BO3" s="53"/>
      <c r="BP3" s="53"/>
      <c r="BQ3" s="53"/>
      <c r="BR3" s="53"/>
      <c r="BS3" s="53"/>
      <c r="BT3" s="53"/>
      <c r="BU3" s="53"/>
      <c r="BV3" s="53"/>
      <c r="BW3" s="53"/>
      <c r="BX3" s="53"/>
      <c r="BY3" s="53"/>
      <c r="BZ3" s="53"/>
      <c r="CA3" s="53"/>
      <c r="CB3" s="53"/>
      <c r="CC3" s="53"/>
      <c r="CD3" s="53"/>
      <c r="CE3" s="53"/>
      <c r="CF3" s="53"/>
      <c r="CG3" s="53"/>
      <c r="CH3" s="53"/>
      <c r="CI3" s="53"/>
      <c r="CJ3" s="53"/>
      <c r="CK3" s="53"/>
      <c r="CL3" s="53"/>
      <c r="CM3" s="53"/>
      <c r="CN3" s="53"/>
      <c r="CO3" s="53"/>
      <c r="CP3" s="53"/>
      <c r="CQ3" s="53"/>
      <c r="CR3" s="53"/>
      <c r="CS3" s="53"/>
      <c r="CT3" s="53"/>
      <c r="CU3" s="53"/>
      <c r="CV3" s="53"/>
      <c r="CW3" s="53"/>
      <c r="CX3" s="53"/>
      <c r="CY3" s="53"/>
      <c r="CZ3" s="53"/>
      <c r="DA3" s="53"/>
      <c r="DB3" s="53"/>
      <c r="DC3" s="53"/>
      <c r="DD3" s="53"/>
      <c r="DE3" s="53"/>
      <c r="DF3" s="53"/>
      <c r="DG3" s="53"/>
      <c r="DH3" s="53"/>
      <c r="DI3" s="53"/>
      <c r="DJ3" s="53"/>
      <c r="DK3" s="53"/>
      <c r="DL3" s="53"/>
      <c r="DM3" s="53"/>
      <c r="DN3" s="53"/>
      <c r="DO3" s="53"/>
      <c r="DP3" s="53"/>
      <c r="DQ3" s="53"/>
      <c r="DR3" s="53"/>
      <c r="DS3" s="53"/>
      <c r="DT3" s="53"/>
      <c r="DU3" s="53"/>
      <c r="DV3" s="53"/>
      <c r="DW3" s="53"/>
      <c r="DX3" s="53"/>
      <c r="DY3" s="53"/>
      <c r="DZ3" s="53"/>
      <c r="EA3" s="53"/>
      <c r="EB3" s="53"/>
      <c r="EC3" s="53"/>
      <c r="ED3" s="53"/>
      <c r="EE3" s="53"/>
      <c r="EF3" s="53"/>
      <c r="EG3" s="53"/>
      <c r="EH3" s="53"/>
      <c r="EI3" s="53"/>
      <c r="EJ3" s="53"/>
      <c r="EK3" s="53"/>
      <c r="EL3" s="53"/>
      <c r="EM3" s="53"/>
      <c r="EN3" s="53"/>
      <c r="EO3" s="53"/>
      <c r="EP3" s="53"/>
      <c r="EQ3" s="53"/>
      <c r="ER3" s="53"/>
      <c r="ES3" s="53"/>
      <c r="ET3" s="53"/>
      <c r="EU3" s="53"/>
      <c r="EV3" s="53"/>
      <c r="EW3" s="53"/>
      <c r="EX3" s="53"/>
      <c r="EY3" s="53"/>
      <c r="EZ3" s="53"/>
      <c r="FA3" s="53"/>
      <c r="FB3" s="53"/>
      <c r="FC3" s="53"/>
      <c r="FD3" s="53"/>
      <c r="FE3" s="53"/>
      <c r="FF3" s="53"/>
      <c r="FG3" s="53"/>
      <c r="FH3" s="53"/>
      <c r="FI3" s="53"/>
      <c r="FJ3" s="53"/>
      <c r="FK3" s="53"/>
      <c r="FL3" s="53"/>
      <c r="FM3" s="53"/>
      <c r="FN3" s="53"/>
      <c r="FO3" s="53"/>
      <c r="FP3" s="53"/>
      <c r="FQ3" s="53"/>
      <c r="FR3" s="53"/>
      <c r="FS3" s="53"/>
      <c r="FT3" s="53"/>
      <c r="FU3" s="53"/>
      <c r="FV3" s="53"/>
      <c r="FW3" s="53"/>
      <c r="FX3" s="53"/>
      <c r="FY3" s="53"/>
      <c r="FZ3" s="53"/>
      <c r="GA3" s="53"/>
      <c r="GB3" s="53"/>
      <c r="GC3" s="53"/>
      <c r="GD3" s="53"/>
      <c r="GE3" s="53"/>
      <c r="GF3" s="53"/>
      <c r="GG3" s="53"/>
      <c r="GH3" s="53"/>
      <c r="GI3" s="53"/>
      <c r="GJ3" s="53"/>
      <c r="GK3" s="53"/>
      <c r="GL3" s="53"/>
      <c r="GM3" s="53"/>
      <c r="GN3" s="53"/>
      <c r="GO3" s="53"/>
      <c r="GP3" s="53"/>
      <c r="GQ3" s="53"/>
      <c r="GR3" s="53"/>
      <c r="GS3" s="53"/>
      <c r="GT3" s="53"/>
      <c r="GU3" s="53"/>
      <c r="GV3" s="53"/>
      <c r="GW3" s="53"/>
      <c r="GX3" s="53"/>
      <c r="GY3" s="53"/>
      <c r="GZ3" s="53"/>
      <c r="HA3" s="53"/>
      <c r="HB3" s="53"/>
      <c r="HC3" s="53"/>
      <c r="HD3" s="53"/>
      <c r="HE3" s="53"/>
      <c r="HF3" s="53"/>
      <c r="HG3" s="53"/>
      <c r="HH3" s="53"/>
      <c r="HI3" s="53"/>
      <c r="HJ3" s="53"/>
      <c r="HK3" s="53"/>
      <c r="HL3" s="53"/>
      <c r="HM3" s="53"/>
      <c r="HN3" s="53"/>
      <c r="HO3" s="53"/>
      <c r="HP3" s="53"/>
      <c r="HQ3" s="53"/>
      <c r="HR3" s="53"/>
      <c r="HS3" s="53"/>
      <c r="HT3" s="53"/>
      <c r="HU3" s="53"/>
      <c r="HV3" s="53"/>
      <c r="HW3" s="53"/>
      <c r="HX3" s="53"/>
      <c r="HY3" s="53"/>
      <c r="HZ3" s="53"/>
      <c r="IA3" s="53"/>
      <c r="IB3" s="53"/>
      <c r="IC3" s="53"/>
      <c r="ID3" s="53"/>
      <c r="IE3" s="53"/>
      <c r="IF3" s="53"/>
      <c r="IG3" s="53"/>
      <c r="IH3" s="53"/>
      <c r="II3" s="53"/>
      <c r="IJ3" s="53"/>
      <c r="IK3" s="53"/>
      <c r="IL3" s="53"/>
      <c r="IM3" s="53"/>
      <c r="IN3" s="53"/>
      <c r="IO3" s="53"/>
      <c r="IP3" s="53"/>
      <c r="IQ3" s="53"/>
      <c r="IR3" s="53"/>
      <c r="IS3" s="53"/>
      <c r="IT3" s="53"/>
      <c r="IU3" s="53"/>
      <c r="IV3" s="53"/>
    </row>
    <row r="4" spans="1:256" s="1" customFormat="1" x14ac:dyDescent="0.25">
      <c r="A4" s="2"/>
      <c r="B4" s="53"/>
      <c r="C4" s="53"/>
      <c r="D4" s="53"/>
      <c r="E4" s="53"/>
      <c r="F4" s="53"/>
      <c r="G4" s="53"/>
      <c r="H4" s="53"/>
      <c r="I4" s="53"/>
      <c r="J4" s="53"/>
      <c r="K4" s="53"/>
      <c r="L4" s="53"/>
      <c r="M4" s="53"/>
      <c r="N4" s="53"/>
      <c r="O4" s="53"/>
      <c r="P4" s="53"/>
      <c r="Q4" s="53"/>
      <c r="R4" s="53"/>
      <c r="S4" s="53"/>
      <c r="T4" s="53"/>
      <c r="U4" s="53"/>
      <c r="V4" s="53"/>
      <c r="W4" s="53"/>
      <c r="X4" s="53"/>
      <c r="Y4" s="53"/>
      <c r="Z4" s="53"/>
      <c r="AA4" s="53"/>
      <c r="AB4" s="53"/>
      <c r="AC4" s="53"/>
      <c r="AD4" s="53"/>
      <c r="AE4" s="53"/>
      <c r="AF4" s="53"/>
      <c r="AG4" s="53"/>
      <c r="AH4" s="53"/>
      <c r="AI4" s="53"/>
      <c r="AJ4" s="53"/>
      <c r="AK4" s="53"/>
      <c r="AL4" s="53"/>
      <c r="AM4" s="53"/>
      <c r="AN4" s="53"/>
      <c r="AO4" s="53"/>
      <c r="AP4" s="53"/>
      <c r="AQ4" s="53"/>
      <c r="AR4" s="53"/>
      <c r="AS4" s="53"/>
      <c r="AT4" s="53"/>
      <c r="AU4" s="53"/>
      <c r="AV4" s="53"/>
      <c r="AW4" s="53"/>
      <c r="AX4" s="53"/>
      <c r="AY4" s="53"/>
      <c r="AZ4" s="53"/>
      <c r="BA4" s="53"/>
      <c r="BB4" s="53"/>
      <c r="BC4" s="53"/>
      <c r="BD4" s="53"/>
      <c r="BE4" s="53"/>
      <c r="BF4" s="53"/>
      <c r="BG4" s="53"/>
      <c r="BH4" s="53"/>
      <c r="BI4" s="53"/>
      <c r="BJ4" s="53"/>
      <c r="BK4" s="53"/>
      <c r="BL4" s="53"/>
      <c r="BM4" s="53"/>
      <c r="BN4" s="53"/>
      <c r="BO4" s="53"/>
      <c r="BP4" s="53"/>
      <c r="BQ4" s="53"/>
      <c r="BR4" s="53"/>
      <c r="BS4" s="53"/>
      <c r="BT4" s="53"/>
      <c r="BU4" s="53"/>
      <c r="BV4" s="53"/>
      <c r="BW4" s="53"/>
      <c r="BX4" s="53"/>
      <c r="BY4" s="53"/>
      <c r="BZ4" s="53"/>
      <c r="CA4" s="53"/>
      <c r="CB4" s="53"/>
      <c r="CC4" s="53"/>
      <c r="CD4" s="53"/>
      <c r="CE4" s="53"/>
      <c r="CF4" s="53"/>
      <c r="CG4" s="53"/>
      <c r="CH4" s="53"/>
      <c r="CI4" s="53"/>
      <c r="CJ4" s="53"/>
      <c r="CK4" s="53"/>
      <c r="CL4" s="53"/>
      <c r="CM4" s="53"/>
      <c r="CN4" s="53"/>
      <c r="CO4" s="53"/>
      <c r="CP4" s="53"/>
      <c r="CQ4" s="53"/>
      <c r="CR4" s="53"/>
      <c r="CS4" s="53"/>
      <c r="CT4" s="53"/>
      <c r="CU4" s="53"/>
      <c r="CV4" s="53"/>
      <c r="CW4" s="53"/>
      <c r="CX4" s="53"/>
      <c r="CY4" s="53"/>
      <c r="CZ4" s="53"/>
      <c r="DA4" s="53"/>
      <c r="DB4" s="53"/>
      <c r="DC4" s="53"/>
      <c r="DD4" s="53"/>
      <c r="DE4" s="53"/>
      <c r="DF4" s="53"/>
      <c r="DG4" s="53"/>
      <c r="DH4" s="53"/>
      <c r="DI4" s="53"/>
      <c r="DJ4" s="53"/>
      <c r="DK4" s="53"/>
      <c r="DL4" s="53"/>
      <c r="DM4" s="53"/>
      <c r="DN4" s="53"/>
      <c r="DO4" s="53"/>
      <c r="DP4" s="53"/>
      <c r="DQ4" s="53"/>
      <c r="DR4" s="53"/>
      <c r="DS4" s="53"/>
      <c r="DT4" s="53"/>
      <c r="DU4" s="53"/>
      <c r="DV4" s="53"/>
      <c r="DW4" s="53"/>
      <c r="DX4" s="53"/>
      <c r="DY4" s="53"/>
      <c r="DZ4" s="53"/>
      <c r="EA4" s="53"/>
      <c r="EB4" s="53"/>
      <c r="EC4" s="53"/>
      <c r="ED4" s="53"/>
      <c r="EE4" s="53"/>
      <c r="EF4" s="53"/>
      <c r="EG4" s="53"/>
      <c r="EH4" s="53"/>
      <c r="EI4" s="53"/>
      <c r="EJ4" s="53"/>
      <c r="EK4" s="53"/>
      <c r="EL4" s="53"/>
      <c r="EM4" s="53"/>
      <c r="EN4" s="53"/>
      <c r="EO4" s="53"/>
      <c r="EP4" s="53"/>
      <c r="EQ4" s="53"/>
      <c r="ER4" s="53"/>
      <c r="ES4" s="53"/>
      <c r="ET4" s="53"/>
      <c r="EU4" s="53"/>
      <c r="EV4" s="53"/>
      <c r="EW4" s="53"/>
      <c r="EX4" s="53"/>
      <c r="EY4" s="53"/>
      <c r="EZ4" s="53"/>
      <c r="FA4" s="53"/>
      <c r="FB4" s="53"/>
      <c r="FC4" s="53"/>
      <c r="FD4" s="53"/>
      <c r="FE4" s="53"/>
      <c r="FF4" s="53"/>
      <c r="FG4" s="53"/>
      <c r="FH4" s="53"/>
      <c r="FI4" s="53"/>
      <c r="FJ4" s="53"/>
      <c r="FK4" s="53"/>
      <c r="FL4" s="53"/>
      <c r="FM4" s="53"/>
      <c r="FN4" s="53"/>
      <c r="FO4" s="53"/>
      <c r="FP4" s="53"/>
      <c r="FQ4" s="53"/>
      <c r="FR4" s="53"/>
      <c r="FS4" s="53"/>
      <c r="FT4" s="53"/>
      <c r="FU4" s="53"/>
      <c r="FV4" s="53"/>
      <c r="FW4" s="53"/>
      <c r="FX4" s="53"/>
      <c r="FY4" s="53"/>
      <c r="FZ4" s="53"/>
      <c r="GA4" s="53"/>
      <c r="GB4" s="53"/>
      <c r="GC4" s="53"/>
      <c r="GD4" s="53"/>
      <c r="GE4" s="53"/>
      <c r="GF4" s="53"/>
      <c r="GG4" s="53"/>
      <c r="GH4" s="53"/>
      <c r="GI4" s="53"/>
      <c r="GJ4" s="53"/>
      <c r="GK4" s="53"/>
      <c r="GL4" s="53"/>
      <c r="GM4" s="53"/>
      <c r="GN4" s="53"/>
      <c r="GO4" s="53"/>
      <c r="GP4" s="53"/>
      <c r="GQ4" s="53"/>
      <c r="GR4" s="53"/>
      <c r="GS4" s="53"/>
      <c r="GT4" s="53"/>
      <c r="GU4" s="53"/>
      <c r="GV4" s="53"/>
      <c r="GW4" s="53"/>
      <c r="GX4" s="53"/>
      <c r="GY4" s="53"/>
      <c r="GZ4" s="53"/>
      <c r="HA4" s="53"/>
      <c r="HB4" s="53"/>
      <c r="HC4" s="53"/>
      <c r="HD4" s="53"/>
      <c r="HE4" s="53"/>
      <c r="HF4" s="53"/>
      <c r="HG4" s="53"/>
      <c r="HH4" s="53"/>
      <c r="HI4" s="53"/>
      <c r="HJ4" s="53"/>
      <c r="HK4" s="53"/>
      <c r="HL4" s="53"/>
      <c r="HM4" s="53"/>
      <c r="HN4" s="53"/>
      <c r="HO4" s="53"/>
      <c r="HP4" s="53"/>
      <c r="HQ4" s="53"/>
      <c r="HR4" s="53"/>
      <c r="HS4" s="53"/>
      <c r="HT4" s="53"/>
      <c r="HU4" s="53"/>
      <c r="HV4" s="53"/>
      <c r="HW4" s="53"/>
      <c r="HX4" s="53"/>
      <c r="HY4" s="53"/>
      <c r="HZ4" s="53"/>
      <c r="IA4" s="53"/>
      <c r="IB4" s="53"/>
      <c r="IC4" s="53"/>
      <c r="ID4" s="53"/>
      <c r="IE4" s="53"/>
      <c r="IF4" s="53"/>
      <c r="IG4" s="53"/>
      <c r="IH4" s="53"/>
      <c r="II4" s="53"/>
      <c r="IJ4" s="53"/>
      <c r="IK4" s="53"/>
      <c r="IL4" s="53"/>
      <c r="IM4" s="53"/>
      <c r="IN4" s="53"/>
      <c r="IO4" s="53"/>
      <c r="IP4" s="53"/>
      <c r="IQ4" s="53"/>
      <c r="IR4" s="53"/>
      <c r="IS4" s="53"/>
      <c r="IT4" s="53"/>
      <c r="IU4" s="53"/>
      <c r="IV4" s="53"/>
    </row>
    <row r="5" spans="1:256" s="1" customFormat="1" ht="15.75" customHeight="1" thickBot="1" x14ac:dyDescent="0.3">
      <c r="A5" s="2"/>
      <c r="B5" s="2"/>
      <c r="C5" s="2"/>
      <c r="D5" s="2"/>
      <c r="E5" s="2"/>
      <c r="F5" s="2"/>
      <c r="G5" s="2"/>
      <c r="H5" s="2"/>
      <c r="I5" s="2"/>
      <c r="J5" s="2"/>
      <c r="K5" s="2"/>
      <c r="L5" s="2"/>
      <c r="M5" s="2"/>
      <c r="N5" s="2"/>
      <c r="O5" s="2"/>
      <c r="P5" s="2"/>
      <c r="Q5" s="2"/>
      <c r="R5" s="2"/>
      <c r="S5" s="2"/>
      <c r="T5" s="2"/>
      <c r="U5" s="2"/>
      <c r="V5" s="2"/>
      <c r="W5" s="2"/>
      <c r="X5" s="2"/>
      <c r="Y5" s="2"/>
      <c r="Z5" s="2"/>
      <c r="AA5" s="126"/>
      <c r="AB5" s="6"/>
      <c r="AE5" s="53"/>
      <c r="AF5" s="53"/>
      <c r="AG5" s="53"/>
      <c r="AH5" s="53"/>
      <c r="AI5" s="53"/>
      <c r="AJ5" s="53"/>
      <c r="AK5" s="53"/>
      <c r="AL5" s="53"/>
      <c r="AM5" s="53"/>
      <c r="AN5" s="53"/>
      <c r="AO5" s="53"/>
      <c r="AP5" s="53"/>
      <c r="AQ5" s="53"/>
      <c r="AR5" s="53"/>
      <c r="AS5" s="53"/>
      <c r="AT5" s="53"/>
      <c r="AU5" s="53"/>
      <c r="AV5" s="53"/>
      <c r="AW5" s="53"/>
      <c r="AX5" s="53"/>
      <c r="AY5" s="53"/>
      <c r="AZ5" s="53"/>
      <c r="BA5" s="53"/>
      <c r="BB5" s="53"/>
      <c r="BC5" s="53"/>
      <c r="BD5" s="53"/>
      <c r="BE5" s="53"/>
      <c r="BF5" s="53"/>
      <c r="BG5" s="53"/>
      <c r="BH5" s="53"/>
      <c r="BI5" s="53"/>
      <c r="BJ5" s="53"/>
      <c r="BK5" s="53"/>
      <c r="BL5" s="53"/>
      <c r="BM5" s="53"/>
      <c r="BN5" s="53"/>
      <c r="BO5" s="53"/>
      <c r="BP5" s="53"/>
      <c r="BQ5" s="53"/>
      <c r="BR5" s="53"/>
      <c r="BS5" s="53"/>
      <c r="BT5" s="53"/>
      <c r="BU5" s="53"/>
      <c r="BV5" s="53"/>
      <c r="BW5" s="53"/>
      <c r="BX5" s="53"/>
      <c r="BY5" s="53"/>
      <c r="BZ5" s="53"/>
      <c r="CA5" s="53"/>
      <c r="CB5" s="53"/>
      <c r="CC5" s="53"/>
      <c r="CD5" s="53"/>
      <c r="CE5" s="53"/>
      <c r="CF5" s="53"/>
      <c r="CG5" s="53"/>
      <c r="CH5" s="53"/>
      <c r="CI5" s="53"/>
      <c r="CJ5" s="53"/>
      <c r="CK5" s="53"/>
      <c r="CL5" s="53"/>
      <c r="CM5" s="53"/>
      <c r="CN5" s="53"/>
      <c r="CO5" s="53"/>
      <c r="CP5" s="53"/>
      <c r="CQ5" s="53"/>
      <c r="CR5" s="53"/>
      <c r="CS5" s="53"/>
      <c r="CT5" s="53"/>
      <c r="CU5" s="53"/>
      <c r="CV5" s="53"/>
      <c r="CW5" s="53"/>
      <c r="CX5" s="53"/>
      <c r="CY5" s="53"/>
      <c r="CZ5" s="53"/>
      <c r="DA5" s="53"/>
      <c r="DB5" s="53"/>
      <c r="DC5" s="53"/>
      <c r="DD5" s="53"/>
      <c r="DE5" s="53"/>
      <c r="DF5" s="53"/>
      <c r="DG5" s="53"/>
      <c r="DH5" s="53"/>
      <c r="DI5" s="53"/>
      <c r="DJ5" s="53"/>
      <c r="DK5" s="53"/>
      <c r="DL5" s="53"/>
      <c r="DM5" s="53"/>
      <c r="DN5" s="53"/>
      <c r="DO5" s="53"/>
      <c r="DP5" s="53"/>
      <c r="DQ5" s="53"/>
      <c r="DR5" s="53"/>
      <c r="DS5" s="53"/>
      <c r="DT5" s="53"/>
      <c r="DU5" s="53"/>
      <c r="DV5" s="53"/>
      <c r="DW5" s="53"/>
      <c r="DX5" s="53"/>
      <c r="DY5" s="53"/>
      <c r="DZ5" s="53"/>
      <c r="EA5" s="53"/>
      <c r="EB5" s="53"/>
      <c r="EC5" s="53"/>
      <c r="ED5" s="53"/>
      <c r="EE5" s="53"/>
      <c r="EF5" s="53"/>
      <c r="EG5" s="53"/>
      <c r="EH5" s="53"/>
      <c r="EI5" s="53"/>
      <c r="EJ5" s="53"/>
      <c r="EK5" s="53"/>
      <c r="EL5" s="53"/>
      <c r="EM5" s="53"/>
      <c r="EN5" s="53"/>
      <c r="EO5" s="53"/>
      <c r="EP5" s="53"/>
      <c r="EQ5" s="53"/>
      <c r="ER5" s="53"/>
      <c r="ES5" s="53"/>
      <c r="ET5" s="53"/>
      <c r="EU5" s="53"/>
      <c r="EV5" s="53"/>
      <c r="EW5" s="53"/>
      <c r="EX5" s="53"/>
      <c r="EY5" s="53"/>
      <c r="EZ5" s="53"/>
      <c r="FA5" s="53"/>
      <c r="FB5" s="53"/>
      <c r="FC5" s="53"/>
      <c r="FD5" s="53"/>
      <c r="FE5" s="53"/>
      <c r="FF5" s="53"/>
      <c r="FG5" s="53"/>
      <c r="FH5" s="53"/>
      <c r="FI5" s="53"/>
      <c r="FJ5" s="53"/>
      <c r="FK5" s="53"/>
      <c r="FL5" s="53"/>
      <c r="FM5" s="53"/>
      <c r="FN5" s="53"/>
      <c r="FO5" s="53"/>
      <c r="FP5" s="53"/>
      <c r="FQ5" s="53"/>
      <c r="FR5" s="53"/>
      <c r="FS5" s="53"/>
      <c r="FT5" s="53"/>
      <c r="FU5" s="53"/>
      <c r="FV5" s="53"/>
      <c r="FW5" s="53"/>
      <c r="FX5" s="53"/>
      <c r="FY5" s="53"/>
      <c r="FZ5" s="53"/>
      <c r="GA5" s="53"/>
      <c r="GB5" s="53"/>
      <c r="GC5" s="53"/>
      <c r="GD5" s="53"/>
      <c r="GE5" s="53"/>
      <c r="GF5" s="53"/>
      <c r="GG5" s="53"/>
      <c r="GH5" s="53"/>
      <c r="GI5" s="53"/>
      <c r="GJ5" s="53"/>
      <c r="GK5" s="53"/>
      <c r="GL5" s="53"/>
      <c r="GM5" s="53"/>
      <c r="GN5" s="53"/>
      <c r="GO5" s="53"/>
      <c r="GP5" s="53"/>
      <c r="GQ5" s="53"/>
      <c r="GR5" s="53"/>
      <c r="GS5" s="53"/>
      <c r="GT5" s="53"/>
      <c r="GU5" s="53"/>
      <c r="GV5" s="53"/>
      <c r="GW5" s="53"/>
      <c r="GX5" s="53"/>
      <c r="GY5" s="53"/>
      <c r="GZ5" s="53"/>
      <c r="HA5" s="53"/>
      <c r="HB5" s="53"/>
      <c r="HC5" s="53"/>
      <c r="HD5" s="53"/>
      <c r="HE5" s="53"/>
      <c r="HF5" s="53"/>
      <c r="HG5" s="53"/>
      <c r="HH5" s="53"/>
      <c r="HI5" s="53"/>
      <c r="HJ5" s="53"/>
      <c r="HK5" s="53"/>
      <c r="HL5" s="53"/>
      <c r="HM5" s="53"/>
      <c r="HN5" s="53"/>
      <c r="HO5" s="53"/>
      <c r="HP5" s="53"/>
      <c r="HQ5" s="53"/>
      <c r="HR5" s="53"/>
      <c r="HS5" s="53"/>
      <c r="HT5" s="53"/>
      <c r="HU5" s="53"/>
      <c r="HV5" s="53"/>
      <c r="HW5" s="53"/>
      <c r="HX5" s="53"/>
      <c r="HY5" s="53"/>
      <c r="HZ5" s="53"/>
      <c r="IA5" s="53"/>
      <c r="IB5" s="53"/>
      <c r="IC5" s="53"/>
      <c r="ID5" s="53"/>
      <c r="IE5" s="53"/>
      <c r="IF5" s="53"/>
      <c r="IG5" s="53"/>
      <c r="IH5" s="53"/>
      <c r="II5" s="53"/>
      <c r="IJ5" s="53"/>
      <c r="IK5" s="53"/>
      <c r="IL5" s="53"/>
      <c r="IM5" s="53"/>
      <c r="IN5" s="53"/>
      <c r="IO5" s="53"/>
      <c r="IP5" s="53"/>
      <c r="IQ5" s="53"/>
      <c r="IR5" s="53"/>
      <c r="IS5" s="53"/>
      <c r="IT5" s="53"/>
      <c r="IU5" s="53"/>
      <c r="IV5" s="53"/>
    </row>
    <row r="6" spans="1:256" s="1" customFormat="1" ht="15.75" customHeight="1" thickBot="1" x14ac:dyDescent="0.3">
      <c r="A6" s="122" t="s">
        <v>0</v>
      </c>
      <c r="B6" s="341" t="str">
        <f t="shared" ref="B6:AD6" si="1">PROPER(TEXT(DATE(An,Fevrier,B$7),"jjjjjj"))</f>
        <v>Jeudi</v>
      </c>
      <c r="C6" s="341" t="str">
        <f t="shared" si="1"/>
        <v>Vendredi</v>
      </c>
      <c r="D6" s="342" t="str">
        <f t="shared" si="1"/>
        <v>Samedi</v>
      </c>
      <c r="E6" s="342" t="str">
        <f t="shared" si="1"/>
        <v>Dimanche</v>
      </c>
      <c r="F6" s="341" t="str">
        <f t="shared" si="1"/>
        <v>Lundi</v>
      </c>
      <c r="G6" s="341" t="str">
        <f t="shared" si="1"/>
        <v>Mardi</v>
      </c>
      <c r="H6" s="341" t="str">
        <f t="shared" si="1"/>
        <v>Mercredi</v>
      </c>
      <c r="I6" s="341" t="str">
        <f t="shared" si="1"/>
        <v>Jeudi</v>
      </c>
      <c r="J6" s="341" t="str">
        <f t="shared" si="1"/>
        <v>Vendredi</v>
      </c>
      <c r="K6" s="342" t="str">
        <f t="shared" si="1"/>
        <v>Samedi</v>
      </c>
      <c r="L6" s="342" t="str">
        <f t="shared" si="1"/>
        <v>Dimanche</v>
      </c>
      <c r="M6" s="341" t="str">
        <f t="shared" si="1"/>
        <v>Lundi</v>
      </c>
      <c r="N6" s="341" t="str">
        <f t="shared" si="1"/>
        <v>Mardi</v>
      </c>
      <c r="O6" s="341" t="str">
        <f t="shared" si="1"/>
        <v>Mercredi</v>
      </c>
      <c r="P6" s="341" t="str">
        <f t="shared" si="1"/>
        <v>Jeudi</v>
      </c>
      <c r="Q6" s="341" t="str">
        <f t="shared" si="1"/>
        <v>Vendredi</v>
      </c>
      <c r="R6" s="342" t="str">
        <f t="shared" si="1"/>
        <v>Samedi</v>
      </c>
      <c r="S6" s="342" t="str">
        <f t="shared" si="1"/>
        <v>Dimanche</v>
      </c>
      <c r="T6" s="341" t="str">
        <f t="shared" si="1"/>
        <v>Lundi</v>
      </c>
      <c r="U6" s="341" t="str">
        <f t="shared" si="1"/>
        <v>Mardi</v>
      </c>
      <c r="V6" s="341" t="str">
        <f t="shared" si="1"/>
        <v>Mercredi</v>
      </c>
      <c r="W6" s="341" t="str">
        <f t="shared" si="1"/>
        <v>Jeudi</v>
      </c>
      <c r="X6" s="341" t="str">
        <f t="shared" si="1"/>
        <v>Vendredi</v>
      </c>
      <c r="Y6" s="342" t="str">
        <f t="shared" si="1"/>
        <v>Samedi</v>
      </c>
      <c r="Z6" s="342" t="str">
        <f t="shared" si="1"/>
        <v>Dimanche</v>
      </c>
      <c r="AA6" s="341" t="str">
        <f t="shared" si="1"/>
        <v>Lundi</v>
      </c>
      <c r="AB6" s="341" t="str">
        <f t="shared" si="1"/>
        <v>Mardi</v>
      </c>
      <c r="AC6" s="341" t="str">
        <f t="shared" si="1"/>
        <v>Mercredi</v>
      </c>
      <c r="AD6" s="343" t="str">
        <f t="shared" si="1"/>
        <v>Jeudi</v>
      </c>
      <c r="AE6"/>
      <c r="AF6"/>
      <c r="AG6"/>
      <c r="AH6"/>
      <c r="AI6"/>
      <c r="AJ6"/>
      <c r="AK6"/>
      <c r="AL6"/>
      <c r="AM6"/>
      <c r="AN6"/>
      <c r="AO6"/>
      <c r="AP6"/>
      <c r="AQ6"/>
      <c r="AR6"/>
      <c r="AS6"/>
      <c r="AT6"/>
      <c r="AU6"/>
      <c r="AV6"/>
      <c r="AW6"/>
      <c r="AX6"/>
      <c r="AY6"/>
      <c r="AZ6"/>
      <c r="BA6"/>
      <c r="BB6"/>
      <c r="BC6"/>
      <c r="BD6"/>
      <c r="BE6"/>
      <c r="BF6"/>
      <c r="BG6"/>
      <c r="BH6"/>
      <c r="BI6"/>
      <c r="BJ6"/>
      <c r="BK6"/>
      <c r="BL6"/>
      <c r="BM6"/>
      <c r="BN6" s="53"/>
      <c r="BO6" s="53"/>
      <c r="BP6" s="53"/>
      <c r="BQ6" s="53"/>
      <c r="BR6" s="53"/>
      <c r="BS6" s="53"/>
      <c r="BT6" s="53"/>
      <c r="BU6" s="53"/>
      <c r="BV6" s="53"/>
      <c r="BW6" s="53"/>
      <c r="BX6" s="53"/>
      <c r="BY6" s="53"/>
      <c r="BZ6" s="53"/>
      <c r="CA6" s="53"/>
      <c r="CB6" s="53"/>
      <c r="CC6" s="53"/>
      <c r="CD6" s="53"/>
      <c r="CE6" s="53"/>
      <c r="CF6" s="53"/>
      <c r="CG6" s="53"/>
      <c r="CH6" s="53"/>
      <c r="CI6" s="53"/>
      <c r="CJ6" s="53"/>
      <c r="CK6" s="53"/>
      <c r="CL6" s="53"/>
      <c r="CM6" s="53"/>
      <c r="CN6" s="53"/>
      <c r="CO6" s="53"/>
      <c r="CP6" s="53"/>
      <c r="CQ6" s="53"/>
      <c r="CR6" s="53"/>
      <c r="CS6" s="53"/>
      <c r="CT6" s="53"/>
      <c r="CU6" s="53"/>
      <c r="CV6" s="53"/>
      <c r="CW6" s="53"/>
      <c r="CX6" s="53"/>
      <c r="CY6" s="53"/>
      <c r="CZ6" s="53"/>
      <c r="DA6" s="53"/>
      <c r="DB6" s="53"/>
      <c r="DC6" s="53"/>
      <c r="DD6" s="53"/>
      <c r="DE6" s="53"/>
      <c r="DF6" s="53"/>
      <c r="DG6" s="53"/>
      <c r="DH6" s="53"/>
      <c r="DI6" s="53"/>
      <c r="DJ6" s="53"/>
      <c r="DK6" s="53"/>
      <c r="DL6" s="53"/>
      <c r="DM6" s="53"/>
      <c r="DN6" s="53"/>
      <c r="DO6" s="53"/>
      <c r="DP6" s="53"/>
      <c r="DQ6" s="53"/>
      <c r="DR6" s="53"/>
      <c r="DS6" s="53"/>
      <c r="DT6" s="53"/>
      <c r="DU6" s="53"/>
      <c r="DV6" s="53"/>
      <c r="DW6" s="53"/>
      <c r="DX6" s="53"/>
      <c r="DY6" s="53"/>
      <c r="DZ6" s="53"/>
      <c r="EA6" s="53"/>
      <c r="EB6" s="53"/>
      <c r="EC6" s="53"/>
      <c r="ED6" s="53"/>
      <c r="EE6" s="53"/>
      <c r="EF6" s="53"/>
      <c r="EG6" s="53"/>
      <c r="EH6" s="53"/>
      <c r="EI6" s="53"/>
      <c r="EJ6" s="53"/>
      <c r="EK6" s="53"/>
      <c r="EL6" s="53"/>
      <c r="EM6" s="53"/>
      <c r="EN6" s="53"/>
      <c r="EO6" s="53"/>
      <c r="EP6" s="53"/>
      <c r="EQ6" s="53"/>
      <c r="ER6" s="53"/>
      <c r="ES6" s="53"/>
      <c r="ET6" s="53"/>
      <c r="EU6" s="53"/>
      <c r="EV6" s="53"/>
      <c r="EW6" s="53"/>
      <c r="EX6" s="53"/>
      <c r="EY6" s="53"/>
      <c r="EZ6" s="53"/>
      <c r="FA6" s="53"/>
      <c r="FB6" s="53"/>
      <c r="FC6" s="53"/>
      <c r="FD6" s="53"/>
      <c r="FE6" s="53"/>
      <c r="FF6" s="53"/>
      <c r="FG6" s="53"/>
      <c r="FH6" s="53"/>
      <c r="FI6" s="53"/>
      <c r="FJ6" s="53"/>
      <c r="FK6" s="53"/>
      <c r="FL6" s="53"/>
      <c r="FM6" s="53"/>
      <c r="FN6" s="53"/>
      <c r="FO6" s="53"/>
      <c r="FP6" s="53"/>
      <c r="FQ6" s="53"/>
      <c r="FR6" s="53"/>
      <c r="FS6" s="53"/>
      <c r="FT6" s="53"/>
      <c r="FU6" s="53"/>
      <c r="FV6" s="53"/>
      <c r="FW6" s="53"/>
      <c r="FX6" s="53"/>
      <c r="FY6" s="53"/>
      <c r="FZ6" s="53"/>
      <c r="GA6" s="53"/>
      <c r="GB6" s="53"/>
      <c r="GC6" s="53"/>
      <c r="GD6" s="53"/>
      <c r="GE6" s="53"/>
      <c r="GF6" s="53"/>
      <c r="GG6" s="53"/>
      <c r="GH6" s="53"/>
      <c r="GI6" s="53"/>
      <c r="GJ6" s="53"/>
      <c r="GK6" s="53"/>
      <c r="GL6" s="53"/>
      <c r="GM6" s="53"/>
      <c r="GN6" s="53"/>
      <c r="GO6" s="53"/>
      <c r="GP6" s="53"/>
      <c r="GQ6" s="53"/>
      <c r="GR6" s="53"/>
      <c r="GS6" s="53"/>
      <c r="GT6" s="53"/>
      <c r="GU6" s="53"/>
      <c r="GV6" s="53"/>
      <c r="GW6" s="53"/>
      <c r="GX6" s="53"/>
      <c r="GY6" s="53"/>
      <c r="GZ6" s="53"/>
      <c r="HA6" s="53"/>
      <c r="HB6" s="53"/>
      <c r="HC6" s="53"/>
      <c r="HD6" s="53"/>
      <c r="HE6" s="53"/>
      <c r="HF6" s="53"/>
      <c r="HG6" s="53"/>
      <c r="HH6" s="53"/>
      <c r="HI6" s="53"/>
      <c r="HJ6" s="53"/>
      <c r="HK6" s="53"/>
      <c r="HL6" s="53"/>
      <c r="HM6" s="53"/>
      <c r="HN6" s="53"/>
      <c r="HO6" s="53"/>
      <c r="HP6" s="53"/>
      <c r="HQ6" s="53"/>
      <c r="HR6" s="53"/>
      <c r="HS6" s="53"/>
      <c r="HT6" s="53"/>
      <c r="HU6" s="53"/>
      <c r="HV6" s="53"/>
      <c r="HW6" s="53"/>
      <c r="HX6" s="53"/>
      <c r="HY6" s="53"/>
      <c r="HZ6" s="53"/>
      <c r="IA6" s="53"/>
      <c r="IB6" s="53"/>
      <c r="IC6" s="53"/>
      <c r="ID6" s="53"/>
      <c r="IE6" s="53"/>
      <c r="IF6" s="53"/>
      <c r="IG6" s="53"/>
      <c r="IH6" s="53"/>
      <c r="II6" s="53"/>
      <c r="IJ6" s="53"/>
      <c r="IK6" s="53"/>
      <c r="IL6" s="53"/>
      <c r="IM6" s="53"/>
      <c r="IN6" s="53"/>
      <c r="IO6" s="53"/>
      <c r="IP6" s="53"/>
      <c r="IQ6" s="53"/>
      <c r="IR6" s="53"/>
      <c r="IS6" s="53"/>
      <c r="IT6" s="53"/>
      <c r="IU6" s="53"/>
      <c r="IV6" s="53"/>
    </row>
    <row r="7" spans="1:256" s="1" customFormat="1" ht="15.75" thickBot="1" x14ac:dyDescent="0.3">
      <c r="A7" s="8"/>
      <c r="B7" s="341">
        <v>1</v>
      </c>
      <c r="C7" s="341">
        <f>B7+1</f>
        <v>2</v>
      </c>
      <c r="D7" s="342">
        <f t="shared" ref="D7:AA7" si="2">C7+1</f>
        <v>3</v>
      </c>
      <c r="E7" s="342">
        <f t="shared" si="2"/>
        <v>4</v>
      </c>
      <c r="F7" s="341">
        <f t="shared" si="2"/>
        <v>5</v>
      </c>
      <c r="G7" s="341">
        <f t="shared" si="2"/>
        <v>6</v>
      </c>
      <c r="H7" s="341">
        <f t="shared" si="2"/>
        <v>7</v>
      </c>
      <c r="I7" s="341">
        <f t="shared" si="2"/>
        <v>8</v>
      </c>
      <c r="J7" s="341">
        <f t="shared" si="2"/>
        <v>9</v>
      </c>
      <c r="K7" s="342">
        <f t="shared" si="2"/>
        <v>10</v>
      </c>
      <c r="L7" s="342">
        <f t="shared" si="2"/>
        <v>11</v>
      </c>
      <c r="M7" s="341">
        <f t="shared" si="2"/>
        <v>12</v>
      </c>
      <c r="N7" s="341">
        <f t="shared" si="2"/>
        <v>13</v>
      </c>
      <c r="O7" s="341">
        <f t="shared" si="2"/>
        <v>14</v>
      </c>
      <c r="P7" s="341">
        <f t="shared" si="2"/>
        <v>15</v>
      </c>
      <c r="Q7" s="341">
        <f t="shared" si="2"/>
        <v>16</v>
      </c>
      <c r="R7" s="342">
        <f t="shared" si="2"/>
        <v>17</v>
      </c>
      <c r="S7" s="342">
        <f t="shared" si="2"/>
        <v>18</v>
      </c>
      <c r="T7" s="341">
        <f t="shared" si="2"/>
        <v>19</v>
      </c>
      <c r="U7" s="341">
        <f t="shared" si="2"/>
        <v>20</v>
      </c>
      <c r="V7" s="341">
        <f t="shared" si="2"/>
        <v>21</v>
      </c>
      <c r="W7" s="341">
        <f t="shared" si="2"/>
        <v>22</v>
      </c>
      <c r="X7" s="341">
        <f t="shared" si="2"/>
        <v>23</v>
      </c>
      <c r="Y7" s="342">
        <f t="shared" si="2"/>
        <v>24</v>
      </c>
      <c r="Z7" s="342">
        <f t="shared" si="2"/>
        <v>25</v>
      </c>
      <c r="AA7" s="341">
        <f t="shared" si="2"/>
        <v>26</v>
      </c>
      <c r="AB7" s="341">
        <f>AA7+1</f>
        <v>27</v>
      </c>
      <c r="AC7" s="341">
        <f>AB7+1</f>
        <v>28</v>
      </c>
      <c r="AD7" s="343">
        <f>AC7+1</f>
        <v>29</v>
      </c>
      <c r="AE7"/>
      <c r="AF7"/>
      <c r="AG7"/>
      <c r="AH7"/>
      <c r="AI7"/>
      <c r="AJ7"/>
      <c r="AK7"/>
      <c r="AL7"/>
      <c r="AM7"/>
      <c r="AN7"/>
      <c r="AO7"/>
      <c r="AP7"/>
      <c r="AQ7"/>
      <c r="AR7"/>
      <c r="AS7"/>
      <c r="AT7"/>
      <c r="AU7"/>
      <c r="AV7"/>
      <c r="AW7"/>
      <c r="AX7"/>
      <c r="AY7"/>
      <c r="AZ7"/>
      <c r="BA7"/>
      <c r="BB7"/>
      <c r="BC7"/>
      <c r="BD7"/>
      <c r="BE7"/>
      <c r="BF7"/>
      <c r="BG7"/>
      <c r="BH7"/>
      <c r="BI7"/>
      <c r="BJ7"/>
      <c r="BK7"/>
      <c r="BL7"/>
      <c r="BM7"/>
      <c r="BN7" s="53"/>
      <c r="BO7" s="53"/>
      <c r="BP7" s="53"/>
      <c r="BQ7" s="53"/>
      <c r="BR7" s="53"/>
      <c r="BS7" s="53"/>
      <c r="BT7" s="53"/>
      <c r="BU7" s="53"/>
      <c r="BV7" s="53"/>
      <c r="BW7" s="53"/>
      <c r="BX7" s="53"/>
      <c r="BY7" s="53"/>
      <c r="BZ7" s="53"/>
      <c r="CA7" s="53"/>
      <c r="CB7" s="53"/>
      <c r="CC7" s="53"/>
      <c r="CD7" s="53"/>
      <c r="CE7" s="53"/>
      <c r="CF7" s="53"/>
      <c r="CG7" s="53"/>
      <c r="CH7" s="53"/>
      <c r="CI7" s="53"/>
      <c r="CJ7" s="53"/>
      <c r="CK7" s="53"/>
      <c r="CL7" s="53"/>
      <c r="CM7" s="53"/>
      <c r="CN7" s="53"/>
      <c r="CO7" s="53"/>
      <c r="CP7" s="53"/>
      <c r="CQ7" s="53"/>
      <c r="CR7" s="53"/>
      <c r="CS7" s="53"/>
      <c r="CT7" s="53"/>
      <c r="CU7" s="53"/>
      <c r="CV7" s="53"/>
      <c r="CW7" s="53"/>
      <c r="CX7" s="53"/>
      <c r="CY7" s="53"/>
      <c r="CZ7" s="53"/>
      <c r="DA7" s="53"/>
      <c r="DB7" s="53"/>
      <c r="DC7" s="53"/>
      <c r="DD7" s="53"/>
      <c r="DE7" s="53"/>
      <c r="DF7" s="53"/>
      <c r="DG7" s="53"/>
      <c r="DH7" s="53"/>
      <c r="DI7" s="53"/>
      <c r="DJ7" s="53"/>
      <c r="DK7" s="53"/>
      <c r="DL7" s="53"/>
      <c r="DM7" s="53"/>
      <c r="DN7" s="53"/>
      <c r="DO7" s="53"/>
      <c r="DP7" s="53"/>
      <c r="DQ7" s="53"/>
      <c r="DR7" s="53"/>
      <c r="DS7" s="53"/>
      <c r="DT7" s="53"/>
      <c r="DU7" s="53"/>
      <c r="DV7" s="53"/>
      <c r="DW7" s="53"/>
      <c r="DX7" s="53"/>
      <c r="DY7" s="53"/>
      <c r="DZ7" s="53"/>
      <c r="EA7" s="53"/>
      <c r="EB7" s="53"/>
      <c r="EC7" s="53"/>
      <c r="ED7" s="53"/>
      <c r="EE7" s="53"/>
      <c r="EF7" s="53"/>
      <c r="EG7" s="53"/>
      <c r="EH7" s="53"/>
      <c r="EI7" s="53"/>
      <c r="EJ7" s="53"/>
      <c r="EK7" s="53"/>
      <c r="EL7" s="53"/>
      <c r="EM7" s="53"/>
      <c r="EN7" s="53"/>
      <c r="EO7" s="53"/>
      <c r="EP7" s="53"/>
      <c r="EQ7" s="53"/>
      <c r="ER7" s="53"/>
      <c r="ES7" s="53"/>
      <c r="ET7" s="53"/>
      <c r="EU7" s="53"/>
      <c r="EV7" s="53"/>
      <c r="EW7" s="53"/>
      <c r="EX7" s="53"/>
      <c r="EY7" s="53"/>
      <c r="EZ7" s="53"/>
      <c r="FA7" s="53"/>
      <c r="FB7" s="53"/>
      <c r="FC7" s="53"/>
      <c r="FD7" s="53"/>
      <c r="FE7" s="53"/>
      <c r="FF7" s="53"/>
      <c r="FG7" s="53"/>
      <c r="FH7" s="53"/>
      <c r="FI7" s="53"/>
      <c r="FJ7" s="53"/>
      <c r="FK7" s="53"/>
      <c r="FL7" s="53"/>
      <c r="FM7" s="53"/>
      <c r="FN7" s="53"/>
      <c r="FO7" s="53"/>
      <c r="FP7" s="53"/>
      <c r="FQ7" s="53"/>
      <c r="FR7" s="53"/>
      <c r="FS7" s="53"/>
      <c r="FT7" s="53"/>
      <c r="FU7" s="53"/>
      <c r="FV7" s="53"/>
      <c r="FW7" s="53"/>
      <c r="FX7" s="53"/>
      <c r="FY7" s="53"/>
      <c r="FZ7" s="53"/>
      <c r="GA7" s="53"/>
      <c r="GB7" s="53"/>
      <c r="GC7" s="53"/>
      <c r="GD7" s="53"/>
      <c r="GE7" s="53"/>
      <c r="GF7" s="53"/>
      <c r="GG7" s="53"/>
      <c r="GH7" s="53"/>
      <c r="GI7" s="53"/>
      <c r="GJ7" s="53"/>
      <c r="GK7" s="53"/>
      <c r="GL7" s="53"/>
      <c r="GM7" s="53"/>
      <c r="GN7" s="53"/>
      <c r="GO7" s="53"/>
      <c r="GP7" s="53"/>
      <c r="GQ7" s="53"/>
      <c r="GR7" s="53"/>
      <c r="GS7" s="53"/>
      <c r="GT7" s="53"/>
      <c r="GU7" s="53"/>
      <c r="GV7" s="53"/>
      <c r="GW7" s="53"/>
      <c r="GX7" s="53"/>
      <c r="GY7" s="53"/>
      <c r="GZ7" s="53"/>
      <c r="HA7" s="53"/>
      <c r="HB7" s="53"/>
      <c r="HC7" s="53"/>
      <c r="HD7" s="53"/>
      <c r="HE7" s="53"/>
      <c r="HF7" s="53"/>
      <c r="HG7" s="53"/>
      <c r="HH7" s="53"/>
      <c r="HI7" s="53"/>
      <c r="HJ7" s="53"/>
      <c r="HK7" s="53"/>
      <c r="HL7" s="53"/>
      <c r="HM7" s="53"/>
      <c r="HN7" s="53"/>
      <c r="HO7" s="53"/>
      <c r="HP7" s="53"/>
      <c r="HQ7" s="53"/>
      <c r="HR7" s="53"/>
      <c r="HS7" s="53"/>
      <c r="HT7" s="53"/>
      <c r="HU7" s="53"/>
      <c r="HV7" s="53"/>
      <c r="HW7" s="53"/>
      <c r="HX7" s="53"/>
      <c r="HY7" s="53"/>
      <c r="HZ7" s="53"/>
      <c r="IA7" s="53"/>
      <c r="IB7" s="53"/>
      <c r="IC7" s="53"/>
      <c r="ID7" s="53"/>
      <c r="IE7" s="53"/>
      <c r="IF7" s="53"/>
      <c r="IG7" s="53"/>
      <c r="IH7" s="53"/>
      <c r="II7" s="53"/>
      <c r="IJ7" s="53"/>
      <c r="IK7" s="53"/>
      <c r="IL7" s="53"/>
      <c r="IM7" s="53"/>
      <c r="IN7" s="53"/>
      <c r="IO7" s="53"/>
      <c r="IP7" s="53"/>
      <c r="IQ7" s="53"/>
      <c r="IR7" s="53"/>
      <c r="IS7" s="53"/>
      <c r="IT7" s="53"/>
      <c r="IU7" s="53"/>
      <c r="IV7" s="53"/>
    </row>
    <row r="8" spans="1:256" s="1" customFormat="1" ht="15.75" thickBot="1" x14ac:dyDescent="0.3">
      <c r="A8" s="344" t="s">
        <v>16</v>
      </c>
      <c r="B8" s="344"/>
      <c r="C8" s="344"/>
      <c r="D8" s="344"/>
      <c r="E8" s="344"/>
      <c r="F8" s="344"/>
      <c r="G8" s="344"/>
      <c r="H8" s="344"/>
      <c r="I8" s="344"/>
      <c r="J8" s="344"/>
      <c r="K8" s="344"/>
      <c r="L8" s="344"/>
      <c r="M8" s="344"/>
      <c r="N8" s="344"/>
      <c r="O8" s="344"/>
      <c r="P8" s="344"/>
      <c r="Q8" s="344"/>
      <c r="R8" s="344"/>
      <c r="S8" s="344"/>
      <c r="T8" s="344"/>
      <c r="U8" s="344"/>
      <c r="V8" s="344"/>
      <c r="W8" s="344"/>
      <c r="X8" s="344"/>
      <c r="Y8" s="344"/>
      <c r="Z8" s="344"/>
      <c r="AA8" s="344"/>
      <c r="AB8" s="344"/>
      <c r="AC8" s="344"/>
      <c r="AD8" s="354"/>
      <c r="AE8"/>
      <c r="AF8"/>
      <c r="AG8"/>
      <c r="AH8"/>
      <c r="AI8"/>
      <c r="AJ8"/>
      <c r="AK8"/>
      <c r="AL8"/>
      <c r="AM8"/>
      <c r="AN8"/>
      <c r="AO8"/>
      <c r="AP8"/>
      <c r="AQ8"/>
      <c r="AR8"/>
      <c r="AS8"/>
      <c r="AT8"/>
      <c r="AU8"/>
      <c r="AV8"/>
      <c r="AW8"/>
      <c r="AX8"/>
      <c r="AY8"/>
      <c r="AZ8"/>
      <c r="BA8"/>
      <c r="BB8"/>
      <c r="BC8"/>
      <c r="BD8"/>
      <c r="BE8"/>
      <c r="BF8"/>
      <c r="BG8"/>
      <c r="BH8"/>
      <c r="BI8"/>
      <c r="BJ8"/>
      <c r="BK8"/>
      <c r="BL8"/>
      <c r="BM8"/>
      <c r="BN8" s="53"/>
      <c r="BO8" s="53"/>
      <c r="BP8" s="53"/>
      <c r="BQ8" s="53"/>
      <c r="BR8" s="53"/>
      <c r="BS8" s="53"/>
      <c r="BT8" s="53"/>
      <c r="BU8" s="53"/>
      <c r="BV8" s="53"/>
      <c r="BW8" s="53"/>
      <c r="BX8" s="53"/>
      <c r="BY8" s="53"/>
      <c r="BZ8" s="53"/>
      <c r="CA8" s="53"/>
      <c r="CB8" s="53"/>
      <c r="CC8" s="53"/>
      <c r="CD8" s="53"/>
      <c r="CE8" s="53"/>
      <c r="CF8" s="53"/>
      <c r="CG8" s="53"/>
      <c r="CH8" s="53"/>
      <c r="CI8" s="53"/>
      <c r="CJ8" s="53"/>
      <c r="CK8" s="53"/>
      <c r="CL8" s="53"/>
      <c r="CM8" s="53"/>
      <c r="CN8" s="53"/>
      <c r="CO8" s="53"/>
      <c r="CP8" s="53"/>
      <c r="CQ8" s="53"/>
      <c r="CR8" s="53"/>
      <c r="CS8" s="53"/>
      <c r="CT8" s="53"/>
      <c r="CU8" s="53"/>
      <c r="CV8" s="53"/>
      <c r="CW8" s="53"/>
      <c r="CX8" s="53"/>
      <c r="CY8" s="53"/>
      <c r="CZ8" s="53"/>
      <c r="DA8" s="53"/>
      <c r="DB8" s="53"/>
      <c r="DC8" s="53"/>
      <c r="DD8" s="53"/>
      <c r="DE8" s="53"/>
      <c r="DF8" s="53"/>
      <c r="DG8" s="53"/>
      <c r="DH8" s="53"/>
      <c r="DI8" s="53"/>
      <c r="DJ8" s="53"/>
      <c r="DK8" s="53"/>
      <c r="DL8" s="53"/>
      <c r="DM8" s="53"/>
      <c r="DN8" s="53"/>
      <c r="DO8" s="53"/>
      <c r="DP8" s="53"/>
      <c r="DQ8" s="53"/>
      <c r="DR8" s="53"/>
      <c r="DS8" s="53"/>
      <c r="DT8" s="53"/>
      <c r="DU8" s="53"/>
      <c r="DV8" s="53"/>
      <c r="DW8" s="53"/>
      <c r="DX8" s="53"/>
      <c r="DY8" s="53"/>
      <c r="DZ8" s="53"/>
      <c r="EA8" s="53"/>
      <c r="EB8" s="53"/>
      <c r="EC8" s="53"/>
      <c r="ED8" s="53"/>
      <c r="EE8" s="53"/>
      <c r="EF8" s="53"/>
      <c r="EG8" s="53"/>
      <c r="EH8" s="53"/>
      <c r="EI8" s="53"/>
      <c r="EJ8" s="53"/>
      <c r="EK8" s="53"/>
      <c r="EL8" s="53"/>
      <c r="EM8" s="53"/>
      <c r="EN8" s="53"/>
      <c r="EO8" s="53"/>
      <c r="EP8" s="53"/>
      <c r="EQ8" s="53"/>
      <c r="ER8" s="53"/>
      <c r="ES8" s="53"/>
      <c r="ET8" s="53"/>
      <c r="EU8" s="53"/>
      <c r="EV8" s="53"/>
      <c r="EW8" s="53"/>
      <c r="EX8" s="53"/>
      <c r="EY8" s="53"/>
      <c r="EZ8" s="53"/>
      <c r="FA8" s="53"/>
      <c r="FB8" s="53"/>
      <c r="FC8" s="53"/>
      <c r="FD8" s="53"/>
      <c r="FE8" s="53"/>
      <c r="FF8" s="53"/>
      <c r="FG8" s="53"/>
      <c r="FH8" s="53"/>
      <c r="FI8" s="53"/>
      <c r="FJ8" s="53"/>
      <c r="FK8" s="53"/>
      <c r="FL8" s="53"/>
      <c r="FM8" s="53"/>
      <c r="FN8" s="53"/>
      <c r="FO8" s="53"/>
      <c r="FP8" s="53"/>
      <c r="FQ8" s="53"/>
      <c r="FR8" s="53"/>
      <c r="FS8" s="53"/>
      <c r="FT8" s="53"/>
      <c r="FU8" s="53"/>
      <c r="FV8" s="53"/>
      <c r="FW8" s="53"/>
      <c r="FX8" s="53"/>
      <c r="FY8" s="53"/>
      <c r="FZ8" s="53"/>
      <c r="GA8" s="53"/>
      <c r="GB8" s="53"/>
      <c r="GC8" s="53"/>
      <c r="GD8" s="53"/>
      <c r="GE8" s="53"/>
      <c r="GF8" s="53"/>
      <c r="GG8" s="53"/>
      <c r="GH8" s="53"/>
      <c r="GI8" s="53"/>
      <c r="GJ8" s="53"/>
      <c r="GK8" s="53"/>
      <c r="GL8" s="53"/>
      <c r="GM8" s="53"/>
      <c r="GN8" s="53"/>
      <c r="GO8" s="53"/>
      <c r="GP8" s="53"/>
      <c r="GQ8" s="53"/>
      <c r="GR8" s="53"/>
      <c r="GS8" s="53"/>
      <c r="GT8" s="53"/>
      <c r="GU8" s="53"/>
      <c r="GV8" s="53"/>
      <c r="GW8" s="53"/>
      <c r="GX8" s="53"/>
      <c r="GY8" s="53"/>
      <c r="GZ8" s="53"/>
      <c r="HA8" s="53"/>
      <c r="HB8" s="53"/>
      <c r="HC8" s="53"/>
      <c r="HD8" s="53"/>
      <c r="HE8" s="53"/>
      <c r="HF8" s="53"/>
      <c r="HG8" s="53"/>
      <c r="HH8" s="53"/>
      <c r="HI8" s="53"/>
      <c r="HJ8" s="53"/>
      <c r="HK8" s="53"/>
      <c r="HL8" s="53"/>
      <c r="HM8" s="53"/>
      <c r="HN8" s="53"/>
      <c r="HO8" s="53"/>
      <c r="HP8" s="53"/>
      <c r="HQ8" s="53"/>
      <c r="HR8" s="53"/>
      <c r="HS8" s="53"/>
      <c r="HT8" s="53"/>
      <c r="HU8" s="53"/>
      <c r="HV8" s="53"/>
      <c r="HW8" s="53"/>
      <c r="HX8" s="53"/>
      <c r="HY8" s="53"/>
      <c r="HZ8" s="53"/>
      <c r="IA8" s="53"/>
      <c r="IB8" s="53"/>
      <c r="IC8" s="53"/>
      <c r="ID8" s="53"/>
      <c r="IE8" s="53"/>
      <c r="IF8" s="53"/>
      <c r="IG8" s="53"/>
      <c r="IH8" s="53"/>
      <c r="II8" s="53"/>
      <c r="IJ8" s="53"/>
      <c r="IK8" s="53"/>
      <c r="IL8" s="53"/>
      <c r="IM8" s="53"/>
      <c r="IN8" s="53"/>
      <c r="IO8" s="53"/>
      <c r="IP8" s="53"/>
      <c r="IQ8" s="53"/>
      <c r="IR8" s="53"/>
      <c r="IS8" s="53"/>
      <c r="IT8" s="53"/>
      <c r="IU8" s="53"/>
      <c r="IV8" s="53"/>
    </row>
    <row r="9" spans="1:256" s="1" customFormat="1" ht="15" customHeight="1" x14ac:dyDescent="0.25">
      <c r="A9" s="123" t="str">
        <f>Données!$H6</f>
        <v>MUBANGIA Emeraude</v>
      </c>
      <c r="B9" s="350" t="str">
        <f>hfevrier</f>
        <v>09:00 : 16:30</v>
      </c>
      <c r="C9" s="350" t="str">
        <f>hfevrier</f>
        <v>14:00 : 21:30</v>
      </c>
      <c r="D9" s="349" t="str">
        <f>hfevrier</f>
        <v/>
      </c>
      <c r="E9" s="349" t="str">
        <f>hfevrier</f>
        <v/>
      </c>
      <c r="F9" s="350" t="str">
        <f>hfevrier</f>
        <v>07:00 : 14:30</v>
      </c>
      <c r="G9" s="350" t="str">
        <f>hfevrier</f>
        <v>07:00 : 14:30</v>
      </c>
      <c r="H9" s="350" t="str">
        <f>hfevrier</f>
        <v>07:00 : 14:30</v>
      </c>
      <c r="I9" s="350" t="str">
        <f>hfevrier</f>
        <v>10:00 : 21:30</v>
      </c>
      <c r="J9" s="350" t="str">
        <f>hfevrier</f>
        <v>07:00 : 14:30</v>
      </c>
      <c r="K9" s="349" t="str">
        <f>hfevrier</f>
        <v/>
      </c>
      <c r="L9" s="349" t="str">
        <f>hfevrier</f>
        <v/>
      </c>
      <c r="M9" s="350" t="str">
        <f>hfevrier</f>
        <v>CA : CA</v>
      </c>
      <c r="N9" s="350" t="str">
        <f>hfevrier</f>
        <v>CA : CA</v>
      </c>
      <c r="O9" s="350" t="str">
        <f>hfevrier</f>
        <v>CA : CA</v>
      </c>
      <c r="P9" s="350" t="str">
        <f>hfevrier</f>
        <v>CA : CA</v>
      </c>
      <c r="Q9" s="350" t="str">
        <f>hfevrier</f>
        <v>CA : CA</v>
      </c>
      <c r="R9" s="349" t="str">
        <f>hfevrier</f>
        <v/>
      </c>
      <c r="S9" s="349" t="str">
        <f>hfevrier</f>
        <v/>
      </c>
      <c r="T9" s="350" t="str">
        <f>hfevrier</f>
        <v>07:00 : 14:30</v>
      </c>
      <c r="U9" s="350" t="str">
        <f>hfevrier</f>
        <v>07:00 : 14:30</v>
      </c>
      <c r="V9" s="350" t="str">
        <f>hfevrier</f>
        <v>07:00 : 14:30</v>
      </c>
      <c r="W9" s="350" t="str">
        <f>hfevrier</f>
        <v>14:00 : 21:30</v>
      </c>
      <c r="X9" s="350" t="str">
        <f>hfevrier</f>
        <v>07:00 : 14:30</v>
      </c>
      <c r="Y9" s="349" t="str">
        <f>hfevrier</f>
        <v/>
      </c>
      <c r="Z9" s="349" t="str">
        <f>hfevrier</f>
        <v/>
      </c>
      <c r="AA9" s="350" t="str">
        <f>hfevrier</f>
        <v>07:00 : 14:30</v>
      </c>
      <c r="AB9" s="350" t="str">
        <f>hfevrier</f>
        <v/>
      </c>
      <c r="AC9" s="350" t="str">
        <f>hfevrier</f>
        <v/>
      </c>
      <c r="AD9" s="355" t="str">
        <f>hfevrier</f>
        <v/>
      </c>
      <c r="AE9"/>
      <c r="AF9"/>
      <c r="AG9"/>
      <c r="AH9"/>
      <c r="AI9"/>
      <c r="AJ9"/>
      <c r="AK9"/>
      <c r="AL9"/>
      <c r="AM9"/>
      <c r="AN9"/>
      <c r="AO9"/>
      <c r="AP9"/>
      <c r="AQ9"/>
      <c r="AR9"/>
      <c r="AS9"/>
      <c r="AT9"/>
      <c r="AU9"/>
      <c r="AV9"/>
      <c r="AW9"/>
      <c r="AX9"/>
      <c r="AY9"/>
      <c r="AZ9"/>
      <c r="BA9"/>
      <c r="BB9"/>
      <c r="BC9"/>
      <c r="BD9"/>
      <c r="BE9"/>
      <c r="BF9"/>
      <c r="BG9"/>
      <c r="BH9"/>
      <c r="BI9"/>
      <c r="BJ9"/>
      <c r="BK9"/>
      <c r="BL9"/>
      <c r="BM9"/>
      <c r="BN9" s="53"/>
      <c r="BO9" s="53"/>
      <c r="BP9" s="53"/>
      <c r="BQ9" s="53"/>
      <c r="BR9" s="53"/>
      <c r="BS9" s="53"/>
      <c r="BT9" s="53"/>
      <c r="BU9" s="53"/>
      <c r="BV9" s="53"/>
      <c r="BW9" s="53"/>
      <c r="BX9" s="53"/>
      <c r="BY9" s="53"/>
      <c r="BZ9" s="53"/>
      <c r="CA9" s="53"/>
      <c r="CB9" s="53"/>
      <c r="CC9" s="53"/>
      <c r="CD9" s="53"/>
      <c r="CE9" s="53"/>
      <c r="CF9" s="53"/>
      <c r="CG9" s="53"/>
      <c r="CH9" s="53"/>
      <c r="CI9" s="53"/>
      <c r="CJ9" s="53"/>
      <c r="CK9" s="53"/>
      <c r="CL9" s="53"/>
      <c r="CM9" s="53"/>
      <c r="CN9" s="53"/>
      <c r="CO9" s="53"/>
      <c r="CP9" s="53"/>
      <c r="CQ9" s="53"/>
      <c r="CR9" s="53"/>
      <c r="CS9" s="53"/>
      <c r="CT9" s="53"/>
      <c r="CU9" s="53"/>
      <c r="CV9" s="53"/>
      <c r="CW9" s="53"/>
      <c r="CX9" s="53"/>
      <c r="CY9" s="53"/>
      <c r="CZ9" s="53"/>
      <c r="DA9" s="53"/>
      <c r="DB9" s="53"/>
      <c r="DC9" s="53"/>
      <c r="DD9" s="53"/>
      <c r="DE9" s="53"/>
      <c r="DF9" s="53"/>
      <c r="DG9" s="53"/>
      <c r="DH9" s="53"/>
      <c r="DI9" s="53"/>
      <c r="DJ9" s="53"/>
      <c r="DK9" s="53"/>
      <c r="DL9" s="53"/>
      <c r="DM9" s="53"/>
      <c r="DN9" s="53"/>
      <c r="DO9" s="53"/>
      <c r="DP9" s="53"/>
      <c r="DQ9" s="53"/>
      <c r="DR9" s="53"/>
      <c r="DS9" s="53"/>
      <c r="DT9" s="53"/>
      <c r="DU9" s="53"/>
      <c r="DV9" s="53"/>
      <c r="DW9" s="53"/>
      <c r="DX9" s="53"/>
      <c r="DY9" s="53"/>
      <c r="DZ9" s="53"/>
      <c r="EA9" s="53"/>
      <c r="EB9" s="53"/>
      <c r="EC9" s="53"/>
      <c r="ED9" s="53"/>
      <c r="EE9" s="53"/>
      <c r="EF9" s="53"/>
      <c r="EG9" s="53"/>
      <c r="EH9" s="53"/>
      <c r="EI9" s="53"/>
      <c r="EJ9" s="53"/>
      <c r="EK9" s="53"/>
      <c r="EL9" s="53"/>
      <c r="EM9" s="53"/>
      <c r="EN9" s="53"/>
      <c r="EO9" s="53"/>
      <c r="EP9" s="53"/>
      <c r="EQ9" s="53"/>
      <c r="ER9" s="53"/>
      <c r="ES9" s="53"/>
      <c r="ET9" s="53"/>
      <c r="EU9" s="53"/>
      <c r="EV9" s="53"/>
      <c r="EW9" s="53"/>
      <c r="EX9" s="53"/>
      <c r="EY9" s="53"/>
      <c r="EZ9" s="53"/>
      <c r="FA9" s="53"/>
      <c r="FB9" s="53"/>
      <c r="FC9" s="53"/>
      <c r="FD9" s="53"/>
      <c r="FE9" s="53"/>
      <c r="FF9" s="53"/>
      <c r="FG9" s="53"/>
      <c r="FH9" s="53"/>
      <c r="FI9" s="53"/>
      <c r="FJ9" s="53"/>
      <c r="FK9" s="53"/>
      <c r="FL9" s="53"/>
      <c r="FM9" s="53"/>
      <c r="FN9" s="53"/>
      <c r="FO9" s="53"/>
      <c r="FP9" s="53"/>
      <c r="FQ9" s="53"/>
      <c r="FR9" s="53"/>
      <c r="FS9" s="53"/>
      <c r="FT9" s="53"/>
      <c r="FU9" s="53"/>
      <c r="FV9" s="53"/>
      <c r="FW9" s="53"/>
      <c r="FX9" s="53"/>
      <c r="FY9" s="53"/>
      <c r="FZ9" s="53"/>
      <c r="GA9" s="53"/>
      <c r="GB9" s="53"/>
      <c r="GC9" s="53"/>
      <c r="GD9" s="53"/>
      <c r="GE9" s="53"/>
      <c r="GF9" s="53"/>
      <c r="GG9" s="53"/>
      <c r="GH9" s="53"/>
      <c r="GI9" s="53"/>
      <c r="GJ9" s="53"/>
      <c r="GK9" s="53"/>
      <c r="GL9" s="53"/>
      <c r="GM9" s="53"/>
      <c r="GN9" s="53"/>
      <c r="GO9" s="53"/>
      <c r="GP9" s="53"/>
      <c r="GQ9" s="53"/>
      <c r="GR9" s="53"/>
      <c r="GS9" s="53"/>
      <c r="GT9" s="53"/>
      <c r="GU9" s="53"/>
      <c r="GV9" s="53"/>
      <c r="GW9" s="53"/>
      <c r="GX9" s="53"/>
      <c r="GY9" s="53"/>
      <c r="GZ9" s="53"/>
      <c r="HA9" s="53"/>
      <c r="HB9" s="53"/>
      <c r="HC9" s="53"/>
      <c r="HD9" s="53"/>
      <c r="HE9" s="53"/>
      <c r="HF9" s="53"/>
      <c r="HG9" s="53"/>
      <c r="HH9" s="53"/>
      <c r="HI9" s="53"/>
      <c r="HJ9" s="53"/>
      <c r="HK9" s="53"/>
      <c r="HL9" s="53"/>
      <c r="HM9" s="53"/>
      <c r="HN9" s="53"/>
      <c r="HO9" s="53"/>
      <c r="HP9" s="53"/>
      <c r="HQ9" s="53"/>
      <c r="HR9" s="53"/>
      <c r="HS9" s="53"/>
      <c r="HT9" s="53"/>
      <c r="HU9" s="53"/>
      <c r="HV9" s="53"/>
      <c r="HW9" s="53"/>
      <c r="HX9" s="53"/>
      <c r="HY9" s="53"/>
      <c r="HZ9" s="53"/>
      <c r="IA9" s="53"/>
      <c r="IB9" s="53"/>
      <c r="IC9" s="53"/>
      <c r="ID9" s="53"/>
      <c r="IE9" s="53"/>
      <c r="IF9" s="53"/>
      <c r="IG9" s="53"/>
      <c r="IH9" s="53"/>
      <c r="II9" s="53"/>
      <c r="IJ9" s="53"/>
      <c r="IK9" s="53"/>
      <c r="IL9" s="53"/>
      <c r="IM9" s="53"/>
      <c r="IN9" s="53"/>
      <c r="IO9" s="53"/>
      <c r="IP9" s="53"/>
      <c r="IQ9" s="53"/>
      <c r="IR9" s="53"/>
      <c r="IS9" s="53"/>
      <c r="IT9" s="53"/>
      <c r="IU9" s="53"/>
      <c r="IV9" s="53"/>
    </row>
    <row r="10" spans="1:256" s="1" customFormat="1" x14ac:dyDescent="0.25">
      <c r="A10" s="124" t="str">
        <f>Données!$H7</f>
        <v>CLAVIER William</v>
      </c>
      <c r="B10" s="350" t="str">
        <f>hfevrier</f>
        <v>07:00 : 14:30</v>
      </c>
      <c r="C10" s="350" t="str">
        <f>hfevrier</f>
        <v/>
      </c>
      <c r="D10" s="349" t="str">
        <f>hfevrier</f>
        <v/>
      </c>
      <c r="E10" s="349" t="str">
        <f>hfevrier</f>
        <v/>
      </c>
      <c r="F10" s="350" t="str">
        <f>hfevrier</f>
        <v>14:00 : 21:30</v>
      </c>
      <c r="G10" s="350" t="str">
        <f>hfevrier</f>
        <v>10:00 : 21:30</v>
      </c>
      <c r="H10" s="350" t="str">
        <f>hfevrier</f>
        <v>14:00 : 21:30</v>
      </c>
      <c r="I10" s="350" t="str">
        <f>hfevrier</f>
        <v>07:00 : 14:30</v>
      </c>
      <c r="J10" s="350" t="str">
        <f>hfevrier</f>
        <v>07:00 : 14:30</v>
      </c>
      <c r="K10" s="349" t="str">
        <f>hfevrier</f>
        <v/>
      </c>
      <c r="L10" s="349" t="str">
        <f>hfevrier</f>
        <v/>
      </c>
      <c r="M10" s="350" t="str">
        <f>hfevrier</f>
        <v>14:00 : 21:30</v>
      </c>
      <c r="N10" s="350" t="str">
        <f>hfevrier</f>
        <v>07:00 : 14:30</v>
      </c>
      <c r="O10" s="350" t="str">
        <f>hfevrier</f>
        <v>14:00 : 21:30</v>
      </c>
      <c r="P10" s="350" t="str">
        <f>hfevrier</f>
        <v>09:00 : 16:30</v>
      </c>
      <c r="Q10" s="350" t="str">
        <f>hfevrier</f>
        <v/>
      </c>
      <c r="R10" s="349" t="str">
        <f>hfevrier</f>
        <v>10:00 : 21:30</v>
      </c>
      <c r="S10" s="349" t="str">
        <f>hfevrier</f>
        <v>10:00 : 21:30</v>
      </c>
      <c r="T10" s="350" t="str">
        <f>hfevrier</f>
        <v/>
      </c>
      <c r="U10" s="350" t="str">
        <f>hfevrier</f>
        <v/>
      </c>
      <c r="V10" s="350" t="str">
        <f>hfevrier</f>
        <v>14:00 : 21:30</v>
      </c>
      <c r="W10" s="350" t="str">
        <f>hfevrier</f>
        <v/>
      </c>
      <c r="X10" s="350" t="str">
        <f>hfevrier</f>
        <v/>
      </c>
      <c r="Y10" s="349" t="str">
        <f>hfevrier</f>
        <v>07:00 : 19:15</v>
      </c>
      <c r="Z10" s="349" t="str">
        <f>hfevrier</f>
        <v>07:00 : 19:15</v>
      </c>
      <c r="AA10" s="350" t="str">
        <f>hfevrier</f>
        <v/>
      </c>
      <c r="AB10" s="350" t="str">
        <f>hfevrier</f>
        <v>10:00 : 22:00</v>
      </c>
      <c r="AC10" s="350" t="str">
        <f>hfevrier</f>
        <v>10:00 : 22:00</v>
      </c>
      <c r="AD10" s="355" t="str">
        <f>hfevrier</f>
        <v/>
      </c>
      <c r="AE10"/>
      <c r="AF10"/>
      <c r="AG10"/>
      <c r="AH10"/>
      <c r="AI10"/>
      <c r="AJ10"/>
      <c r="AK10"/>
      <c r="AL10"/>
      <c r="AM10"/>
      <c r="AN10"/>
      <c r="AO10"/>
      <c r="AP10"/>
      <c r="AQ10"/>
      <c r="AR10"/>
      <c r="AS10"/>
      <c r="AT10"/>
      <c r="AU10"/>
      <c r="AV10"/>
      <c r="AW10"/>
      <c r="AX10"/>
      <c r="AY10"/>
      <c r="AZ10"/>
      <c r="BA10"/>
      <c r="BB10"/>
      <c r="BC10"/>
      <c r="BD10"/>
      <c r="BE10"/>
      <c r="BF10"/>
      <c r="BG10"/>
      <c r="BH10"/>
      <c r="BI10"/>
      <c r="BJ10"/>
      <c r="BK10"/>
      <c r="BL10"/>
      <c r="BM10"/>
      <c r="BN10" s="53"/>
      <c r="BO10" s="53"/>
      <c r="BP10" s="53"/>
      <c r="BQ10" s="53"/>
      <c r="BR10" s="53"/>
      <c r="BS10" s="53"/>
      <c r="BT10" s="53"/>
      <c r="BU10" s="53"/>
      <c r="BV10" s="53"/>
      <c r="BW10" s="53"/>
      <c r="BX10" s="53"/>
      <c r="BY10" s="53"/>
      <c r="BZ10" s="53"/>
      <c r="CA10" s="53"/>
      <c r="CB10" s="53"/>
      <c r="CC10" s="53"/>
      <c r="CD10" s="53"/>
      <c r="CE10" s="53"/>
      <c r="CF10" s="53"/>
      <c r="CG10" s="53"/>
      <c r="CH10" s="53"/>
      <c r="CI10" s="53"/>
      <c r="CJ10" s="53"/>
      <c r="CK10" s="53"/>
      <c r="CL10" s="53"/>
      <c r="CM10" s="53"/>
      <c r="CN10" s="53"/>
      <c r="CO10" s="53"/>
      <c r="CP10" s="53"/>
      <c r="CQ10" s="53"/>
      <c r="CR10" s="53"/>
      <c r="CS10" s="53"/>
      <c r="CT10" s="53"/>
      <c r="CU10" s="53"/>
      <c r="CV10" s="53"/>
      <c r="CW10" s="53"/>
      <c r="CX10" s="53"/>
      <c r="CY10" s="53"/>
      <c r="CZ10" s="53"/>
      <c r="DA10" s="53"/>
      <c r="DB10" s="53"/>
      <c r="DC10" s="53"/>
      <c r="DD10" s="53"/>
      <c r="DE10" s="53"/>
      <c r="DF10" s="53"/>
      <c r="DG10" s="53"/>
      <c r="DH10" s="53"/>
      <c r="DI10" s="53"/>
      <c r="DJ10" s="53"/>
      <c r="DK10" s="53"/>
      <c r="DL10" s="53"/>
      <c r="DM10" s="53"/>
      <c r="DN10" s="53"/>
      <c r="DO10" s="53"/>
      <c r="DP10" s="53"/>
      <c r="DQ10" s="53"/>
      <c r="DR10" s="53"/>
      <c r="DS10" s="53"/>
      <c r="DT10" s="53"/>
      <c r="DU10" s="53"/>
      <c r="DV10" s="53"/>
      <c r="DW10" s="53"/>
      <c r="DX10" s="53"/>
      <c r="DY10" s="53"/>
      <c r="DZ10" s="53"/>
      <c r="EA10" s="53"/>
      <c r="EB10" s="53"/>
      <c r="EC10" s="53"/>
      <c r="ED10" s="53"/>
      <c r="EE10" s="53"/>
      <c r="EF10" s="53"/>
      <c r="EG10" s="53"/>
      <c r="EH10" s="53"/>
      <c r="EI10" s="53"/>
      <c r="EJ10" s="53"/>
      <c r="EK10" s="53"/>
      <c r="EL10" s="53"/>
      <c r="EM10" s="53"/>
      <c r="EN10" s="53"/>
      <c r="EO10" s="53"/>
      <c r="EP10" s="53"/>
      <c r="EQ10" s="53"/>
      <c r="ER10" s="53"/>
      <c r="ES10" s="53"/>
      <c r="ET10" s="53"/>
      <c r="EU10" s="53"/>
      <c r="EV10" s="53"/>
      <c r="EW10" s="53"/>
      <c r="EX10" s="53"/>
      <c r="EY10" s="53"/>
      <c r="EZ10" s="53"/>
      <c r="FA10" s="53"/>
      <c r="FB10" s="53"/>
      <c r="FC10" s="53"/>
      <c r="FD10" s="53"/>
      <c r="FE10" s="53"/>
      <c r="FF10" s="53"/>
      <c r="FG10" s="53"/>
      <c r="FH10" s="53"/>
      <c r="FI10" s="53"/>
      <c r="FJ10" s="53"/>
      <c r="FK10" s="53"/>
      <c r="FL10" s="53"/>
      <c r="FM10" s="53"/>
      <c r="FN10" s="53"/>
      <c r="FO10" s="53"/>
      <c r="FP10" s="53"/>
      <c r="FQ10" s="53"/>
      <c r="FR10" s="53"/>
      <c r="FS10" s="53"/>
      <c r="FT10" s="53"/>
      <c r="FU10" s="53"/>
      <c r="FV10" s="53"/>
      <c r="FW10" s="53"/>
      <c r="FX10" s="53"/>
      <c r="FY10" s="53"/>
      <c r="FZ10" s="53"/>
      <c r="GA10" s="53"/>
      <c r="GB10" s="53"/>
      <c r="GC10" s="53"/>
      <c r="GD10" s="53"/>
      <c r="GE10" s="53"/>
      <c r="GF10" s="53"/>
      <c r="GG10" s="53"/>
      <c r="GH10" s="53"/>
      <c r="GI10" s="53"/>
      <c r="GJ10" s="53"/>
      <c r="GK10" s="53"/>
      <c r="GL10" s="53"/>
      <c r="GM10" s="53"/>
      <c r="GN10" s="53"/>
      <c r="GO10" s="53"/>
      <c r="GP10" s="53"/>
      <c r="GQ10" s="53"/>
      <c r="GR10" s="53"/>
      <c r="GS10" s="53"/>
      <c r="GT10" s="53"/>
      <c r="GU10" s="53"/>
      <c r="GV10" s="53"/>
      <c r="GW10" s="53"/>
      <c r="GX10" s="53"/>
      <c r="GY10" s="53"/>
      <c r="GZ10" s="53"/>
      <c r="HA10" s="53"/>
      <c r="HB10" s="53"/>
      <c r="HC10" s="53"/>
      <c r="HD10" s="53"/>
      <c r="HE10" s="53"/>
      <c r="HF10" s="53"/>
      <c r="HG10" s="53"/>
      <c r="HH10" s="53"/>
      <c r="HI10" s="53"/>
      <c r="HJ10" s="53"/>
      <c r="HK10" s="53"/>
      <c r="HL10" s="53"/>
      <c r="HM10" s="53"/>
      <c r="HN10" s="53"/>
      <c r="HO10" s="53"/>
      <c r="HP10" s="53"/>
      <c r="HQ10" s="53"/>
      <c r="HR10" s="53"/>
      <c r="HS10" s="53"/>
      <c r="HT10" s="53"/>
      <c r="HU10" s="53"/>
      <c r="HV10" s="53"/>
      <c r="HW10" s="53"/>
      <c r="HX10" s="53"/>
      <c r="HY10" s="53"/>
      <c r="HZ10" s="53"/>
      <c r="IA10" s="53"/>
      <c r="IB10" s="53"/>
      <c r="IC10" s="53"/>
      <c r="ID10" s="53"/>
      <c r="IE10" s="53"/>
      <c r="IF10" s="53"/>
      <c r="IG10" s="53"/>
      <c r="IH10" s="53"/>
      <c r="II10" s="53"/>
      <c r="IJ10" s="53"/>
      <c r="IK10" s="53"/>
      <c r="IL10" s="53"/>
      <c r="IM10" s="53"/>
      <c r="IN10" s="53"/>
      <c r="IO10" s="53"/>
      <c r="IP10" s="53"/>
      <c r="IQ10" s="53"/>
      <c r="IR10" s="53"/>
      <c r="IS10" s="53"/>
      <c r="IT10" s="53"/>
      <c r="IU10" s="53"/>
      <c r="IV10" s="53"/>
    </row>
    <row r="11" spans="1:256" s="1" customFormat="1" x14ac:dyDescent="0.25">
      <c r="A11" s="124" t="str">
        <f>Données!$H8</f>
        <v>BOUNGUELA Silvère</v>
      </c>
      <c r="B11" s="350" t="str">
        <f>hfevrier</f>
        <v>14:00 : 21:30</v>
      </c>
      <c r="C11" s="350" t="str">
        <f>hfevrier</f>
        <v>11:30 : 19:00</v>
      </c>
      <c r="D11" s="349" t="str">
        <f>hfevrier</f>
        <v/>
      </c>
      <c r="E11" s="349" t="str">
        <f>hfevrier</f>
        <v/>
      </c>
      <c r="F11" s="350" t="str">
        <f>hfevrier</f>
        <v>07:00 : 14:30</v>
      </c>
      <c r="G11" s="350" t="str">
        <f>hfevrier</f>
        <v>10:00 : 21:30</v>
      </c>
      <c r="H11" s="350" t="str">
        <f>hfevrier</f>
        <v>14:00 : 21:30</v>
      </c>
      <c r="I11" s="350" t="str">
        <f>hfevrier</f>
        <v>07:00 : 14:30</v>
      </c>
      <c r="J11" s="350" t="str">
        <f>hfevrier</f>
        <v/>
      </c>
      <c r="K11" s="349" t="str">
        <f>hfevrier</f>
        <v>10:00 : 21:30</v>
      </c>
      <c r="L11" s="349" t="str">
        <f>hfevrier</f>
        <v>10:00 : 21:30</v>
      </c>
      <c r="M11" s="350" t="str">
        <f>hfevrier</f>
        <v/>
      </c>
      <c r="N11" s="350" t="str">
        <f>hfevrier</f>
        <v/>
      </c>
      <c r="O11" s="350" t="str">
        <f>hfevrier</f>
        <v>07:00 : 14:30</v>
      </c>
      <c r="P11" s="350" t="str">
        <f>hfevrier</f>
        <v>07:00 : 14:30</v>
      </c>
      <c r="Q11" s="350" t="str">
        <f>hfevrier</f>
        <v>14:00 : 21:30</v>
      </c>
      <c r="R11" s="349" t="str">
        <f>hfevrier</f>
        <v/>
      </c>
      <c r="S11" s="349" t="str">
        <f>hfevrier</f>
        <v/>
      </c>
      <c r="T11" s="350" t="str">
        <f>hfevrier</f>
        <v>14:00 : 21:30</v>
      </c>
      <c r="U11" s="350" t="str">
        <f>hfevrier</f>
        <v>10:00 : 21:30</v>
      </c>
      <c r="V11" s="350" t="str">
        <f>hfevrier</f>
        <v>14:00 : 21:30</v>
      </c>
      <c r="W11" s="350" t="str">
        <f>hfevrier</f>
        <v>11:30 : 19:00</v>
      </c>
      <c r="X11" s="350" t="str">
        <f>hfevrier</f>
        <v>14:00 : 21:30</v>
      </c>
      <c r="Y11" s="349" t="str">
        <f>hfevrier</f>
        <v/>
      </c>
      <c r="Z11" s="349" t="str">
        <f>hfevrier</f>
        <v/>
      </c>
      <c r="AA11" s="350" t="str">
        <f>hfevrier</f>
        <v>11:30 : 19:00</v>
      </c>
      <c r="AB11" s="350" t="str">
        <f>hfevrier</f>
        <v>10:00 : 22:00</v>
      </c>
      <c r="AC11" s="350" t="str">
        <f>hfevrier</f>
        <v>10:00 : 22:00</v>
      </c>
      <c r="AD11" s="355" t="str">
        <f>hfevrier</f>
        <v/>
      </c>
      <c r="AE11"/>
      <c r="AF11"/>
      <c r="AG11"/>
      <c r="AH11"/>
      <c r="AI11"/>
      <c r="AJ11"/>
      <c r="AK11"/>
      <c r="AL11"/>
      <c r="AM11"/>
      <c r="AN11"/>
      <c r="AO11"/>
      <c r="AP11"/>
      <c r="AQ11"/>
      <c r="AR11"/>
      <c r="AS11"/>
      <c r="AT11"/>
      <c r="AU11"/>
      <c r="AV11"/>
      <c r="AW11"/>
      <c r="AX11"/>
      <c r="AY11"/>
      <c r="AZ11"/>
      <c r="BA11"/>
      <c r="BB11"/>
      <c r="BC11"/>
      <c r="BD11"/>
      <c r="BE11"/>
      <c r="BF11"/>
      <c r="BG11"/>
      <c r="BH11"/>
      <c r="BI11"/>
      <c r="BJ11"/>
      <c r="BK11"/>
      <c r="BL11"/>
      <c r="BM11"/>
      <c r="BN11" s="53"/>
      <c r="BO11" s="53"/>
      <c r="BP11" s="53"/>
      <c r="BQ11" s="53"/>
      <c r="BR11" s="53"/>
      <c r="BS11" s="53"/>
      <c r="BT11" s="53"/>
      <c r="BU11" s="53"/>
      <c r="BV11" s="53"/>
      <c r="BW11" s="53"/>
      <c r="BX11" s="53"/>
      <c r="BY11" s="53"/>
      <c r="BZ11" s="53"/>
      <c r="CA11" s="53"/>
      <c r="CB11" s="53"/>
      <c r="CC11" s="53"/>
      <c r="CD11" s="53"/>
      <c r="CE11" s="53"/>
      <c r="CF11" s="53"/>
      <c r="CG11" s="53"/>
      <c r="CH11" s="53"/>
      <c r="CI11" s="53"/>
      <c r="CJ11" s="53"/>
      <c r="CK11" s="53"/>
      <c r="CL11" s="53"/>
      <c r="CM11" s="53"/>
      <c r="CN11" s="53"/>
      <c r="CO11" s="53"/>
      <c r="CP11" s="53"/>
      <c r="CQ11" s="53"/>
      <c r="CR11" s="53"/>
      <c r="CS11" s="53"/>
      <c r="CT11" s="53"/>
      <c r="CU11" s="53"/>
      <c r="CV11" s="53"/>
      <c r="CW11" s="53"/>
      <c r="CX11" s="53"/>
      <c r="CY11" s="53"/>
      <c r="CZ11" s="53"/>
      <c r="DA11" s="53"/>
      <c r="DB11" s="53"/>
      <c r="DC11" s="53"/>
      <c r="DD11" s="53"/>
      <c r="DE11" s="53"/>
      <c r="DF11" s="53"/>
      <c r="DG11" s="53"/>
      <c r="DH11" s="53"/>
      <c r="DI11" s="53"/>
      <c r="DJ11" s="53"/>
      <c r="DK11" s="53"/>
      <c r="DL11" s="53"/>
      <c r="DM11" s="53"/>
      <c r="DN11" s="53"/>
      <c r="DO11" s="53"/>
      <c r="DP11" s="53"/>
      <c r="DQ11" s="53"/>
      <c r="DR11" s="53"/>
      <c r="DS11" s="53"/>
      <c r="DT11" s="53"/>
      <c r="DU11" s="53"/>
      <c r="DV11" s="53"/>
      <c r="DW11" s="53"/>
      <c r="DX11" s="53"/>
      <c r="DY11" s="53"/>
      <c r="DZ11" s="53"/>
      <c r="EA11" s="53"/>
      <c r="EB11" s="53"/>
      <c r="EC11" s="53"/>
      <c r="ED11" s="53"/>
      <c r="EE11" s="53"/>
      <c r="EF11" s="53"/>
      <c r="EG11" s="53"/>
      <c r="EH11" s="53"/>
      <c r="EI11" s="53"/>
      <c r="EJ11" s="53"/>
      <c r="EK11" s="53"/>
      <c r="EL11" s="53"/>
      <c r="EM11" s="53"/>
      <c r="EN11" s="53"/>
      <c r="EO11" s="53"/>
      <c r="EP11" s="53"/>
      <c r="EQ11" s="53"/>
      <c r="ER11" s="53"/>
      <c r="ES11" s="53"/>
      <c r="ET11" s="53"/>
      <c r="EU11" s="53"/>
      <c r="EV11" s="53"/>
      <c r="EW11" s="53"/>
      <c r="EX11" s="53"/>
      <c r="EY11" s="53"/>
      <c r="EZ11" s="53"/>
      <c r="FA11" s="53"/>
      <c r="FB11" s="53"/>
      <c r="FC11" s="53"/>
      <c r="FD11" s="53"/>
      <c r="FE11" s="53"/>
      <c r="FF11" s="53"/>
      <c r="FG11" s="53"/>
      <c r="FH11" s="53"/>
      <c r="FI11" s="53"/>
      <c r="FJ11" s="53"/>
      <c r="FK11" s="53"/>
      <c r="FL11" s="53"/>
      <c r="FM11" s="53"/>
      <c r="FN11" s="53"/>
      <c r="FO11" s="53"/>
      <c r="FP11" s="53"/>
      <c r="FQ11" s="53"/>
      <c r="FR11" s="53"/>
      <c r="FS11" s="53"/>
      <c r="FT11" s="53"/>
      <c r="FU11" s="53"/>
      <c r="FV11" s="53"/>
      <c r="FW11" s="53"/>
      <c r="FX11" s="53"/>
      <c r="FY11" s="53"/>
      <c r="FZ11" s="53"/>
      <c r="GA11" s="53"/>
      <c r="GB11" s="53"/>
      <c r="GC11" s="53"/>
      <c r="GD11" s="53"/>
      <c r="GE11" s="53"/>
      <c r="GF11" s="53"/>
      <c r="GG11" s="53"/>
      <c r="GH11" s="53"/>
      <c r="GI11" s="53"/>
      <c r="GJ11" s="53"/>
      <c r="GK11" s="53"/>
      <c r="GL11" s="53"/>
      <c r="GM11" s="53"/>
      <c r="GN11" s="53"/>
      <c r="GO11" s="53"/>
      <c r="GP11" s="53"/>
      <c r="GQ11" s="53"/>
      <c r="GR11" s="53"/>
      <c r="GS11" s="53"/>
      <c r="GT11" s="53"/>
      <c r="GU11" s="53"/>
      <c r="GV11" s="53"/>
      <c r="GW11" s="53"/>
      <c r="GX11" s="53"/>
      <c r="GY11" s="53"/>
      <c r="GZ11" s="53"/>
      <c r="HA11" s="53"/>
      <c r="HB11" s="53"/>
      <c r="HC11" s="53"/>
      <c r="HD11" s="53"/>
      <c r="HE11" s="53"/>
      <c r="HF11" s="53"/>
      <c r="HG11" s="53"/>
      <c r="HH11" s="53"/>
      <c r="HI11" s="53"/>
      <c r="HJ11" s="53"/>
      <c r="HK11" s="53"/>
      <c r="HL11" s="53"/>
      <c r="HM11" s="53"/>
      <c r="HN11" s="53"/>
      <c r="HO11" s="53"/>
      <c r="HP11" s="53"/>
      <c r="HQ11" s="53"/>
      <c r="HR11" s="53"/>
      <c r="HS11" s="53"/>
      <c r="HT11" s="53"/>
      <c r="HU11" s="53"/>
      <c r="HV11" s="53"/>
      <c r="HW11" s="53"/>
      <c r="HX11" s="53"/>
      <c r="HY11" s="53"/>
      <c r="HZ11" s="53"/>
      <c r="IA11" s="53"/>
      <c r="IB11" s="53"/>
      <c r="IC11" s="53"/>
      <c r="ID11" s="53"/>
      <c r="IE11" s="53"/>
      <c r="IF11" s="53"/>
      <c r="IG11" s="53"/>
      <c r="IH11" s="53"/>
      <c r="II11" s="53"/>
      <c r="IJ11" s="53"/>
      <c r="IK11" s="53"/>
      <c r="IL11" s="53"/>
      <c r="IM11" s="53"/>
      <c r="IN11" s="53"/>
      <c r="IO11" s="53"/>
      <c r="IP11" s="53"/>
      <c r="IQ11" s="53"/>
      <c r="IR11" s="53"/>
      <c r="IS11" s="53"/>
      <c r="IT11" s="53"/>
      <c r="IU11" s="53"/>
      <c r="IV11" s="53"/>
    </row>
    <row r="12" spans="1:256" s="1" customFormat="1" x14ac:dyDescent="0.25">
      <c r="A12" s="124" t="str">
        <f>Données!$H9</f>
        <v>RIBEIRO Christelle</v>
      </c>
      <c r="B12" s="350" t="str">
        <f>hfevrier</f>
        <v/>
      </c>
      <c r="C12" s="350" t="str">
        <f>hfevrier</f>
        <v>07:00 : 14:30</v>
      </c>
      <c r="D12" s="349" t="str">
        <f>hfevrier</f>
        <v>07:00 : 19:15</v>
      </c>
      <c r="E12" s="349" t="str">
        <f>hfevrier</f>
        <v>07:00 : 19:15</v>
      </c>
      <c r="F12" s="350" t="str">
        <f>hfevrier</f>
        <v/>
      </c>
      <c r="G12" s="350" t="str">
        <f>hfevrier</f>
        <v>07:00 : 14:30</v>
      </c>
      <c r="H12" s="350" t="str">
        <f>hfevrier</f>
        <v>07:00 : 14:30</v>
      </c>
      <c r="I12" s="350" t="str">
        <f>hfevrier</f>
        <v>10:00 : 17:30</v>
      </c>
      <c r="J12" s="350" t="str">
        <f>hfevrier</f>
        <v>14:00 : 21:30</v>
      </c>
      <c r="K12" s="349" t="str">
        <f>hfevrier</f>
        <v/>
      </c>
      <c r="L12" s="349" t="str">
        <f>hfevrier</f>
        <v/>
      </c>
      <c r="M12" s="350" t="str">
        <f>hfevrier</f>
        <v>14:00 : 21:30</v>
      </c>
      <c r="N12" s="350" t="str">
        <f>hfevrier</f>
        <v>07:00 : 14:30</v>
      </c>
      <c r="O12" s="350" t="str">
        <f>hfevrier</f>
        <v>07:00 : 14:30</v>
      </c>
      <c r="P12" s="350" t="str">
        <f>hfevrier</f>
        <v>14:00 : 21:30</v>
      </c>
      <c r="Q12" s="350" t="str">
        <f>hfevrier</f>
        <v>07:00 : 14:30</v>
      </c>
      <c r="R12" s="349" t="str">
        <f>hfevrier</f>
        <v/>
      </c>
      <c r="S12" s="349" t="str">
        <f>hfevrier</f>
        <v/>
      </c>
      <c r="T12" s="350" t="str">
        <f>hfevrier</f>
        <v>CA : CA</v>
      </c>
      <c r="U12" s="350" t="str">
        <f>hfevrier</f>
        <v>CA : CA</v>
      </c>
      <c r="V12" s="350" t="str">
        <f>hfevrier</f>
        <v>CA : CA</v>
      </c>
      <c r="W12" s="350" t="str">
        <f>hfevrier</f>
        <v>CA : CA</v>
      </c>
      <c r="X12" s="350" t="str">
        <f>hfevrier</f>
        <v>CA : CA</v>
      </c>
      <c r="Y12" s="349" t="str">
        <f>hfevrier</f>
        <v/>
      </c>
      <c r="Z12" s="349" t="str">
        <f>hfevrier</f>
        <v/>
      </c>
      <c r="AA12" s="350" t="str">
        <f>hfevrier</f>
        <v>07:00 : 14:30</v>
      </c>
      <c r="AB12" s="350" t="str">
        <f>hfevrier</f>
        <v>10:00 : 22:00</v>
      </c>
      <c r="AC12" s="350" t="str">
        <f>hfevrier</f>
        <v>10:00 : 22:00</v>
      </c>
      <c r="AD12" s="355" t="str">
        <f>hfevrier</f>
        <v/>
      </c>
      <c r="AE12"/>
      <c r="AF12"/>
      <c r="AG12"/>
      <c r="AH12"/>
      <c r="AI12"/>
      <c r="AJ12"/>
      <c r="AK12"/>
      <c r="AL12"/>
      <c r="AM12"/>
      <c r="AN12"/>
      <c r="AO12"/>
      <c r="AP12"/>
      <c r="AQ12"/>
      <c r="AR12"/>
      <c r="AS12"/>
      <c r="AT12"/>
      <c r="AU12"/>
      <c r="AV12"/>
      <c r="AW12"/>
      <c r="AX12"/>
      <c r="AY12"/>
      <c r="AZ12"/>
      <c r="BA12"/>
      <c r="BB12"/>
      <c r="BC12"/>
      <c r="BD12"/>
      <c r="BE12"/>
      <c r="BF12"/>
      <c r="BG12"/>
      <c r="BH12"/>
      <c r="BI12"/>
      <c r="BJ12"/>
      <c r="BK12"/>
      <c r="BL12"/>
      <c r="BM12"/>
      <c r="BN12" s="53"/>
      <c r="BO12" s="53"/>
      <c r="BP12" s="53"/>
      <c r="BQ12" s="53"/>
      <c r="BR12" s="53"/>
      <c r="BS12" s="53"/>
      <c r="BT12" s="53"/>
      <c r="BU12" s="53"/>
      <c r="BV12" s="53"/>
      <c r="BW12" s="53"/>
      <c r="BX12" s="53"/>
      <c r="BY12" s="53"/>
      <c r="BZ12" s="53"/>
      <c r="CA12" s="53"/>
      <c r="CB12" s="53"/>
      <c r="CC12" s="53"/>
      <c r="CD12" s="53"/>
      <c r="CE12" s="53"/>
      <c r="CF12" s="53"/>
      <c r="CG12" s="53"/>
      <c r="CH12" s="53"/>
      <c r="CI12" s="53"/>
      <c r="CJ12" s="53"/>
      <c r="CK12" s="53"/>
      <c r="CL12" s="53"/>
      <c r="CM12" s="53"/>
      <c r="CN12" s="53"/>
      <c r="CO12" s="53"/>
      <c r="CP12" s="53"/>
      <c r="CQ12" s="53"/>
      <c r="CR12" s="53"/>
      <c r="CS12" s="53"/>
      <c r="CT12" s="53"/>
      <c r="CU12" s="53"/>
      <c r="CV12" s="53"/>
      <c r="CW12" s="53"/>
      <c r="CX12" s="53"/>
      <c r="CY12" s="53"/>
      <c r="CZ12" s="53"/>
      <c r="DA12" s="53"/>
      <c r="DB12" s="53"/>
      <c r="DC12" s="53"/>
      <c r="DD12" s="53"/>
      <c r="DE12" s="53"/>
      <c r="DF12" s="53"/>
      <c r="DG12" s="53"/>
      <c r="DH12" s="53"/>
      <c r="DI12" s="53"/>
      <c r="DJ12" s="53"/>
      <c r="DK12" s="53"/>
      <c r="DL12" s="53"/>
      <c r="DM12" s="53"/>
      <c r="DN12" s="53"/>
      <c r="DO12" s="53"/>
      <c r="DP12" s="53"/>
      <c r="DQ12" s="53"/>
      <c r="DR12" s="53"/>
      <c r="DS12" s="53"/>
      <c r="DT12" s="53"/>
      <c r="DU12" s="53"/>
      <c r="DV12" s="53"/>
      <c r="DW12" s="53"/>
      <c r="DX12" s="53"/>
      <c r="DY12" s="53"/>
      <c r="DZ12" s="53"/>
      <c r="EA12" s="53"/>
      <c r="EB12" s="53"/>
      <c r="EC12" s="53"/>
      <c r="ED12" s="53"/>
      <c r="EE12" s="53"/>
      <c r="EF12" s="53"/>
      <c r="EG12" s="53"/>
      <c r="EH12" s="53"/>
      <c r="EI12" s="53"/>
      <c r="EJ12" s="53"/>
      <c r="EK12" s="53"/>
      <c r="EL12" s="53"/>
      <c r="EM12" s="53"/>
      <c r="EN12" s="53"/>
      <c r="EO12" s="53"/>
      <c r="EP12" s="53"/>
      <c r="EQ12" s="53"/>
      <c r="ER12" s="53"/>
      <c r="ES12" s="53"/>
      <c r="ET12" s="53"/>
      <c r="EU12" s="53"/>
      <c r="EV12" s="53"/>
      <c r="EW12" s="53"/>
      <c r="EX12" s="53"/>
      <c r="EY12" s="53"/>
      <c r="EZ12" s="53"/>
      <c r="FA12" s="53"/>
      <c r="FB12" s="53"/>
      <c r="FC12" s="53"/>
      <c r="FD12" s="53"/>
      <c r="FE12" s="53"/>
      <c r="FF12" s="53"/>
      <c r="FG12" s="53"/>
      <c r="FH12" s="53"/>
      <c r="FI12" s="53"/>
      <c r="FJ12" s="53"/>
      <c r="FK12" s="53"/>
      <c r="FL12" s="53"/>
      <c r="FM12" s="53"/>
      <c r="FN12" s="53"/>
      <c r="FO12" s="53"/>
      <c r="FP12" s="53"/>
      <c r="FQ12" s="53"/>
      <c r="FR12" s="53"/>
      <c r="FS12" s="53"/>
      <c r="FT12" s="53"/>
      <c r="FU12" s="53"/>
      <c r="FV12" s="53"/>
      <c r="FW12" s="53"/>
      <c r="FX12" s="53"/>
      <c r="FY12" s="53"/>
      <c r="FZ12" s="53"/>
      <c r="GA12" s="53"/>
      <c r="GB12" s="53"/>
      <c r="GC12" s="53"/>
      <c r="GD12" s="53"/>
      <c r="GE12" s="53"/>
      <c r="GF12" s="53"/>
      <c r="GG12" s="53"/>
      <c r="GH12" s="53"/>
      <c r="GI12" s="53"/>
      <c r="GJ12" s="53"/>
      <c r="GK12" s="53"/>
      <c r="GL12" s="53"/>
      <c r="GM12" s="53"/>
      <c r="GN12" s="53"/>
      <c r="GO12" s="53"/>
      <c r="GP12" s="53"/>
      <c r="GQ12" s="53"/>
      <c r="GR12" s="53"/>
      <c r="GS12" s="53"/>
      <c r="GT12" s="53"/>
      <c r="GU12" s="53"/>
      <c r="GV12" s="53"/>
      <c r="GW12" s="53"/>
      <c r="GX12" s="53"/>
      <c r="GY12" s="53"/>
      <c r="GZ12" s="53"/>
      <c r="HA12" s="53"/>
      <c r="HB12" s="53"/>
      <c r="HC12" s="53"/>
      <c r="HD12" s="53"/>
      <c r="HE12" s="53"/>
      <c r="HF12" s="53"/>
      <c r="HG12" s="53"/>
      <c r="HH12" s="53"/>
      <c r="HI12" s="53"/>
      <c r="HJ12" s="53"/>
      <c r="HK12" s="53"/>
      <c r="HL12" s="53"/>
      <c r="HM12" s="53"/>
      <c r="HN12" s="53"/>
      <c r="HO12" s="53"/>
      <c r="HP12" s="53"/>
      <c r="HQ12" s="53"/>
      <c r="HR12" s="53"/>
      <c r="HS12" s="53"/>
      <c r="HT12" s="53"/>
      <c r="HU12" s="53"/>
      <c r="HV12" s="53"/>
      <c r="HW12" s="53"/>
      <c r="HX12" s="53"/>
      <c r="HY12" s="53"/>
      <c r="HZ12" s="53"/>
      <c r="IA12" s="53"/>
      <c r="IB12" s="53"/>
      <c r="IC12" s="53"/>
      <c r="ID12" s="53"/>
      <c r="IE12" s="53"/>
      <c r="IF12" s="53"/>
      <c r="IG12" s="53"/>
      <c r="IH12" s="53"/>
      <c r="II12" s="53"/>
      <c r="IJ12" s="53"/>
      <c r="IK12" s="53"/>
      <c r="IL12" s="53"/>
      <c r="IM12" s="53"/>
      <c r="IN12" s="53"/>
      <c r="IO12" s="53"/>
      <c r="IP12" s="53"/>
      <c r="IQ12" s="53"/>
      <c r="IR12" s="53"/>
      <c r="IS12" s="53"/>
      <c r="IT12" s="53"/>
      <c r="IU12" s="53"/>
      <c r="IV12" s="53"/>
    </row>
    <row r="13" spans="1:256" s="1" customFormat="1" x14ac:dyDescent="0.25">
      <c r="A13" s="124" t="str">
        <f>Données!$H10</f>
        <v>LE HIR Sébastien</v>
      </c>
      <c r="B13" s="350" t="str">
        <f>hfevrier</f>
        <v/>
      </c>
      <c r="C13" s="350" t="str">
        <f>hfevrier</f>
        <v/>
      </c>
      <c r="D13" s="349" t="str">
        <f>hfevrier</f>
        <v>10:00 : 21:30</v>
      </c>
      <c r="E13" s="349" t="str">
        <f>hfevrier</f>
        <v>10:00 : 21:30</v>
      </c>
      <c r="F13" s="350" t="str">
        <f>hfevrier</f>
        <v/>
      </c>
      <c r="G13" s="350" t="str">
        <f>hfevrier</f>
        <v>07:00 : 14:30</v>
      </c>
      <c r="H13" s="350" t="str">
        <f>hfevrier</f>
        <v>10:00 : 17:30</v>
      </c>
      <c r="I13" s="350" t="str">
        <f>hfevrier</f>
        <v>CA : CA</v>
      </c>
      <c r="J13" s="350" t="str">
        <f>hfevrier</f>
        <v>14:00 : 21:30</v>
      </c>
      <c r="K13" s="349" t="str">
        <f>hfevrier</f>
        <v/>
      </c>
      <c r="L13" s="349" t="str">
        <f>hfevrier</f>
        <v/>
      </c>
      <c r="M13" s="350" t="str">
        <f>hfevrier</f>
        <v>07:00 : 14:30</v>
      </c>
      <c r="N13" s="350" t="str">
        <f>hfevrier</f>
        <v>14:00 : 21:30</v>
      </c>
      <c r="O13" s="350" t="str">
        <f>hfevrier</f>
        <v/>
      </c>
      <c r="P13" s="350" t="str">
        <f>hfevrier</f>
        <v/>
      </c>
      <c r="Q13" s="350" t="str">
        <f>hfevrier</f>
        <v>07:00 : 14:30</v>
      </c>
      <c r="R13" s="349" t="str">
        <f>hfevrier</f>
        <v>07:00 : 19:15</v>
      </c>
      <c r="S13" s="349" t="str">
        <f>hfevrier</f>
        <v>07:00 : 19:15</v>
      </c>
      <c r="T13" s="350" t="str">
        <f>hfevrier</f>
        <v/>
      </c>
      <c r="U13" s="350" t="str">
        <f>hfevrier</f>
        <v>11:30 : 19:00</v>
      </c>
      <c r="V13" s="350" t="str">
        <f>hfevrier</f>
        <v>07:00 : 14:30</v>
      </c>
      <c r="W13" s="350" t="str">
        <f>hfevrier</f>
        <v>07:00 : 14:30</v>
      </c>
      <c r="X13" s="350" t="str">
        <f>hfevrier</f>
        <v>11:30 : 19:00</v>
      </c>
      <c r="Y13" s="349" t="str">
        <f>hfevrier</f>
        <v/>
      </c>
      <c r="Z13" s="349" t="str">
        <f>hfevrier</f>
        <v/>
      </c>
      <c r="AA13" s="350" t="str">
        <f>hfevrier</f>
        <v>14:00 : 21:30</v>
      </c>
      <c r="AB13" s="350" t="str">
        <f>hfevrier</f>
        <v>10:00 : 22:00</v>
      </c>
      <c r="AC13" s="350" t="str">
        <f>hfevrier</f>
        <v>10:00 : 22:00</v>
      </c>
      <c r="AD13" s="355" t="str">
        <f>hfevrier</f>
        <v/>
      </c>
      <c r="AE13"/>
      <c r="AF13"/>
      <c r="AG13"/>
      <c r="AH13"/>
      <c r="AI13"/>
      <c r="AJ13"/>
      <c r="AK13"/>
      <c r="AL13"/>
      <c r="AM13"/>
      <c r="AN13"/>
      <c r="AO13"/>
      <c r="AP13"/>
      <c r="AQ13"/>
      <c r="AR13"/>
      <c r="AS13"/>
      <c r="AT13"/>
      <c r="AU13"/>
      <c r="AV13"/>
      <c r="AW13"/>
      <c r="AX13"/>
      <c r="AY13"/>
      <c r="AZ13"/>
      <c r="BA13"/>
      <c r="BB13"/>
      <c r="BC13"/>
      <c r="BD13"/>
      <c r="BE13"/>
      <c r="BF13"/>
      <c r="BG13"/>
      <c r="BH13"/>
      <c r="BI13"/>
      <c r="BJ13"/>
      <c r="BK13"/>
      <c r="BL13"/>
      <c r="BM13"/>
      <c r="BN13" s="53"/>
      <c r="BO13" s="53"/>
      <c r="BP13" s="53"/>
      <c r="BQ13" s="53"/>
      <c r="BR13" s="53"/>
      <c r="BS13" s="53"/>
      <c r="BT13" s="53"/>
      <c r="BU13" s="53"/>
      <c r="BV13" s="53"/>
      <c r="BW13" s="53"/>
      <c r="BX13" s="53"/>
      <c r="BY13" s="53"/>
      <c r="BZ13" s="53"/>
      <c r="CA13" s="53"/>
      <c r="CB13" s="53"/>
      <c r="CC13" s="53"/>
      <c r="CD13" s="53"/>
      <c r="CE13" s="53"/>
      <c r="CF13" s="53"/>
      <c r="CG13" s="53"/>
      <c r="CH13" s="53"/>
      <c r="CI13" s="53"/>
      <c r="CJ13" s="53"/>
      <c r="CK13" s="53"/>
      <c r="CL13" s="53"/>
      <c r="CM13" s="53"/>
      <c r="CN13" s="53"/>
      <c r="CO13" s="53"/>
      <c r="CP13" s="53"/>
      <c r="CQ13" s="53"/>
      <c r="CR13" s="53"/>
      <c r="CS13" s="53"/>
      <c r="CT13" s="53"/>
      <c r="CU13" s="53"/>
      <c r="CV13" s="53"/>
      <c r="CW13" s="53"/>
      <c r="CX13" s="53"/>
      <c r="CY13" s="53"/>
      <c r="CZ13" s="53"/>
      <c r="DA13" s="53"/>
      <c r="DB13" s="53"/>
      <c r="DC13" s="53"/>
      <c r="DD13" s="53"/>
      <c r="DE13" s="53"/>
      <c r="DF13" s="53"/>
      <c r="DG13" s="53"/>
      <c r="DH13" s="53"/>
      <c r="DI13" s="53"/>
      <c r="DJ13" s="53"/>
      <c r="DK13" s="53"/>
      <c r="DL13" s="53"/>
      <c r="DM13" s="53"/>
      <c r="DN13" s="53"/>
      <c r="DO13" s="53"/>
      <c r="DP13" s="53"/>
      <c r="DQ13" s="53"/>
      <c r="DR13" s="53"/>
      <c r="DS13" s="53"/>
      <c r="DT13" s="53"/>
      <c r="DU13" s="53"/>
      <c r="DV13" s="53"/>
      <c r="DW13" s="53"/>
      <c r="DX13" s="53"/>
      <c r="DY13" s="53"/>
      <c r="DZ13" s="53"/>
      <c r="EA13" s="53"/>
      <c r="EB13" s="53"/>
      <c r="EC13" s="53"/>
      <c r="ED13" s="53"/>
      <c r="EE13" s="53"/>
      <c r="EF13" s="53"/>
      <c r="EG13" s="53"/>
      <c r="EH13" s="53"/>
      <c r="EI13" s="53"/>
      <c r="EJ13" s="53"/>
      <c r="EK13" s="53"/>
      <c r="EL13" s="53"/>
      <c r="EM13" s="53"/>
      <c r="EN13" s="53"/>
      <c r="EO13" s="53"/>
      <c r="EP13" s="53"/>
      <c r="EQ13" s="53"/>
      <c r="ER13" s="53"/>
      <c r="ES13" s="53"/>
      <c r="ET13" s="53"/>
      <c r="EU13" s="53"/>
      <c r="EV13" s="53"/>
      <c r="EW13" s="53"/>
      <c r="EX13" s="53"/>
      <c r="EY13" s="53"/>
      <c r="EZ13" s="53"/>
      <c r="FA13" s="53"/>
      <c r="FB13" s="53"/>
      <c r="FC13" s="53"/>
      <c r="FD13" s="53"/>
      <c r="FE13" s="53"/>
      <c r="FF13" s="53"/>
      <c r="FG13" s="53"/>
      <c r="FH13" s="53"/>
      <c r="FI13" s="53"/>
      <c r="FJ13" s="53"/>
      <c r="FK13" s="53"/>
      <c r="FL13" s="53"/>
      <c r="FM13" s="53"/>
      <c r="FN13" s="53"/>
      <c r="FO13" s="53"/>
      <c r="FP13" s="53"/>
      <c r="FQ13" s="53"/>
      <c r="FR13" s="53"/>
      <c r="FS13" s="53"/>
      <c r="FT13" s="53"/>
      <c r="FU13" s="53"/>
      <c r="FV13" s="53"/>
      <c r="FW13" s="53"/>
      <c r="FX13" s="53"/>
      <c r="FY13" s="53"/>
      <c r="FZ13" s="53"/>
      <c r="GA13" s="53"/>
      <c r="GB13" s="53"/>
      <c r="GC13" s="53"/>
      <c r="GD13" s="53"/>
      <c r="GE13" s="53"/>
      <c r="GF13" s="53"/>
      <c r="GG13" s="53"/>
      <c r="GH13" s="53"/>
      <c r="GI13" s="53"/>
      <c r="GJ13" s="53"/>
      <c r="GK13" s="53"/>
      <c r="GL13" s="53"/>
      <c r="GM13" s="53"/>
      <c r="GN13" s="53"/>
      <c r="GO13" s="53"/>
      <c r="GP13" s="53"/>
      <c r="GQ13" s="53"/>
      <c r="GR13" s="53"/>
      <c r="GS13" s="53"/>
      <c r="GT13" s="53"/>
      <c r="GU13" s="53"/>
      <c r="GV13" s="53"/>
      <c r="GW13" s="53"/>
      <c r="GX13" s="53"/>
      <c r="GY13" s="53"/>
      <c r="GZ13" s="53"/>
      <c r="HA13" s="53"/>
      <c r="HB13" s="53"/>
      <c r="HC13" s="53"/>
      <c r="HD13" s="53"/>
      <c r="HE13" s="53"/>
      <c r="HF13" s="53"/>
      <c r="HG13" s="53"/>
      <c r="HH13" s="53"/>
      <c r="HI13" s="53"/>
      <c r="HJ13" s="53"/>
      <c r="HK13" s="53"/>
      <c r="HL13" s="53"/>
      <c r="HM13" s="53"/>
      <c r="HN13" s="53"/>
      <c r="HO13" s="53"/>
      <c r="HP13" s="53"/>
      <c r="HQ13" s="53"/>
      <c r="HR13" s="53"/>
      <c r="HS13" s="53"/>
      <c r="HT13" s="53"/>
      <c r="HU13" s="53"/>
      <c r="HV13" s="53"/>
      <c r="HW13" s="53"/>
      <c r="HX13" s="53"/>
      <c r="HY13" s="53"/>
      <c r="HZ13" s="53"/>
      <c r="IA13" s="53"/>
      <c r="IB13" s="53"/>
      <c r="IC13" s="53"/>
      <c r="ID13" s="53"/>
      <c r="IE13" s="53"/>
      <c r="IF13" s="53"/>
      <c r="IG13" s="53"/>
      <c r="IH13" s="53"/>
      <c r="II13" s="53"/>
      <c r="IJ13" s="53"/>
      <c r="IK13" s="53"/>
      <c r="IL13" s="53"/>
      <c r="IM13" s="53"/>
      <c r="IN13" s="53"/>
      <c r="IO13" s="53"/>
      <c r="IP13" s="53"/>
      <c r="IQ13" s="53"/>
      <c r="IR13" s="53"/>
      <c r="IS13" s="53"/>
      <c r="IT13" s="53"/>
      <c r="IU13" s="53"/>
      <c r="IV13" s="53"/>
    </row>
    <row r="14" spans="1:256" s="1" customFormat="1" x14ac:dyDescent="0.25">
      <c r="A14" s="124" t="str">
        <f>Données!$H11</f>
        <v>BUISSON Vincent</v>
      </c>
      <c r="B14" s="350" t="str">
        <f>hfevrier</f>
        <v>14:00 : 21:30</v>
      </c>
      <c r="C14" s="350" t="str">
        <f>hfevrier</f>
        <v>07:00 : 14:30</v>
      </c>
      <c r="D14" s="349" t="str">
        <f>hfevrier</f>
        <v/>
      </c>
      <c r="E14" s="349" t="str">
        <f>hfevrier</f>
        <v/>
      </c>
      <c r="F14" s="350" t="str">
        <f>hfevrier</f>
        <v>CA : CA</v>
      </c>
      <c r="G14" s="350" t="str">
        <f>hfevrier</f>
        <v>CA : CA</v>
      </c>
      <c r="H14" s="350" t="str">
        <f>hfevrier</f>
        <v>CA : CA</v>
      </c>
      <c r="I14" s="350" t="str">
        <f>hfevrier</f>
        <v>CA : CA</v>
      </c>
      <c r="J14" s="350" t="str">
        <f>hfevrier</f>
        <v>CA : CA</v>
      </c>
      <c r="K14" s="349" t="str">
        <f>hfevrier</f>
        <v/>
      </c>
      <c r="L14" s="349" t="str">
        <f>hfevrier</f>
        <v/>
      </c>
      <c r="M14" s="350" t="str">
        <f>hfevrier</f>
        <v>07:00 : 14:30</v>
      </c>
      <c r="N14" s="350" t="str">
        <f>hfevrier</f>
        <v>10:00 : 17:30</v>
      </c>
      <c r="O14" s="350" t="str">
        <f>hfevrier</f>
        <v>14:00 : 21:30</v>
      </c>
      <c r="P14" s="350" t="str">
        <f>hfevrier</f>
        <v>14:00 : 21:30</v>
      </c>
      <c r="Q14" s="350" t="str">
        <f>hfevrier</f>
        <v>14:00 : 21:30</v>
      </c>
      <c r="R14" s="349" t="str">
        <f>hfevrier</f>
        <v/>
      </c>
      <c r="S14" s="349" t="str">
        <f>hfevrier</f>
        <v/>
      </c>
      <c r="T14" s="350" t="str">
        <f>hfevrier</f>
        <v>07:00 : 14:30</v>
      </c>
      <c r="U14" s="350" t="str">
        <f>hfevrier</f>
        <v>10:00 : 21:30</v>
      </c>
      <c r="V14" s="350" t="str">
        <f>hfevrier</f>
        <v>11:30 : 19:00</v>
      </c>
      <c r="W14" s="350" t="str">
        <f>hfevrier</f>
        <v/>
      </c>
      <c r="X14" s="350" t="str">
        <f>hfevrier</f>
        <v/>
      </c>
      <c r="Y14" s="349" t="str">
        <f>hfevrier</f>
        <v>10:00 : 21:30</v>
      </c>
      <c r="Z14" s="349" t="str">
        <f>hfevrier</f>
        <v>10:00 : 21:30</v>
      </c>
      <c r="AA14" s="350" t="str">
        <f>hfevrier</f>
        <v/>
      </c>
      <c r="AB14" s="350" t="str">
        <f>hfevrier</f>
        <v>10:00 : 22:00</v>
      </c>
      <c r="AC14" s="350" t="str">
        <f>hfevrier</f>
        <v>10:00 : 22:00</v>
      </c>
      <c r="AD14" s="355" t="str">
        <f>hfevrier</f>
        <v/>
      </c>
      <c r="AE14"/>
      <c r="AF14"/>
      <c r="AG14"/>
      <c r="AH14"/>
      <c r="AI14"/>
      <c r="AJ14"/>
      <c r="AK14"/>
      <c r="AL14"/>
      <c r="AM14"/>
      <c r="AN14"/>
      <c r="AO14"/>
      <c r="AP14"/>
      <c r="AQ14"/>
      <c r="AR14"/>
      <c r="AS14"/>
      <c r="AT14"/>
      <c r="AU14"/>
      <c r="AV14"/>
      <c r="AW14"/>
      <c r="AX14"/>
      <c r="AY14"/>
      <c r="AZ14"/>
      <c r="BA14"/>
      <c r="BB14"/>
      <c r="BC14"/>
      <c r="BD14"/>
      <c r="BE14"/>
      <c r="BF14"/>
      <c r="BG14"/>
      <c r="BH14"/>
      <c r="BI14"/>
      <c r="BJ14"/>
      <c r="BK14"/>
      <c r="BL14"/>
      <c r="BM14"/>
      <c r="BN14" s="53"/>
      <c r="BO14" s="53"/>
      <c r="BP14" s="53"/>
      <c r="BQ14" s="53"/>
      <c r="BR14" s="53"/>
      <c r="BS14" s="53"/>
      <c r="BT14" s="53"/>
      <c r="BU14" s="53"/>
      <c r="BV14" s="53"/>
      <c r="BW14" s="53"/>
      <c r="BX14" s="53"/>
      <c r="BY14" s="53"/>
      <c r="BZ14" s="53"/>
      <c r="CA14" s="53"/>
      <c r="CB14" s="53"/>
      <c r="CC14" s="53"/>
      <c r="CD14" s="53"/>
      <c r="CE14" s="53"/>
      <c r="CF14" s="53"/>
      <c r="CG14" s="53"/>
      <c r="CH14" s="53"/>
      <c r="CI14" s="53"/>
      <c r="CJ14" s="53"/>
      <c r="CK14" s="53"/>
      <c r="CL14" s="53"/>
      <c r="CM14" s="53"/>
      <c r="CN14" s="53"/>
      <c r="CO14" s="53"/>
      <c r="CP14" s="53"/>
      <c r="CQ14" s="53"/>
      <c r="CR14" s="53"/>
      <c r="CS14" s="53"/>
      <c r="CT14" s="53"/>
      <c r="CU14" s="53"/>
      <c r="CV14" s="53"/>
      <c r="CW14" s="53"/>
      <c r="CX14" s="53"/>
      <c r="CY14" s="53"/>
      <c r="CZ14" s="53"/>
      <c r="DA14" s="53"/>
      <c r="DB14" s="53"/>
      <c r="DC14" s="53"/>
      <c r="DD14" s="53"/>
      <c r="DE14" s="53"/>
      <c r="DF14" s="53"/>
      <c r="DG14" s="53"/>
      <c r="DH14" s="53"/>
      <c r="DI14" s="53"/>
      <c r="DJ14" s="53"/>
      <c r="DK14" s="53"/>
      <c r="DL14" s="53"/>
      <c r="DM14" s="53"/>
      <c r="DN14" s="53"/>
      <c r="DO14" s="53"/>
      <c r="DP14" s="53"/>
      <c r="DQ14" s="53"/>
      <c r="DR14" s="53"/>
      <c r="DS14" s="53"/>
      <c r="DT14" s="53"/>
      <c r="DU14" s="53"/>
      <c r="DV14" s="53"/>
      <c r="DW14" s="53"/>
      <c r="DX14" s="53"/>
      <c r="DY14" s="53"/>
      <c r="DZ14" s="53"/>
      <c r="EA14" s="53"/>
      <c r="EB14" s="53"/>
      <c r="EC14" s="53"/>
      <c r="ED14" s="53"/>
      <c r="EE14" s="53"/>
      <c r="EF14" s="53"/>
      <c r="EG14" s="53"/>
      <c r="EH14" s="53"/>
      <c r="EI14" s="53"/>
      <c r="EJ14" s="53"/>
      <c r="EK14" s="53"/>
      <c r="EL14" s="53"/>
      <c r="EM14" s="53"/>
      <c r="EN14" s="53"/>
      <c r="EO14" s="53"/>
      <c r="EP14" s="53"/>
      <c r="EQ14" s="53"/>
      <c r="ER14" s="53"/>
      <c r="ES14" s="53"/>
      <c r="ET14" s="53"/>
      <c r="EU14" s="53"/>
      <c r="EV14" s="53"/>
      <c r="EW14" s="53"/>
      <c r="EX14" s="53"/>
      <c r="EY14" s="53"/>
      <c r="EZ14" s="53"/>
      <c r="FA14" s="53"/>
      <c r="FB14" s="53"/>
      <c r="FC14" s="53"/>
      <c r="FD14" s="53"/>
      <c r="FE14" s="53"/>
      <c r="FF14" s="53"/>
      <c r="FG14" s="53"/>
      <c r="FH14" s="53"/>
      <c r="FI14" s="53"/>
      <c r="FJ14" s="53"/>
      <c r="FK14" s="53"/>
      <c r="FL14" s="53"/>
      <c r="FM14" s="53"/>
      <c r="FN14" s="53"/>
      <c r="FO14" s="53"/>
      <c r="FP14" s="53"/>
      <c r="FQ14" s="53"/>
      <c r="FR14" s="53"/>
      <c r="FS14" s="53"/>
      <c r="FT14" s="53"/>
      <c r="FU14" s="53"/>
      <c r="FV14" s="53"/>
      <c r="FW14" s="53"/>
      <c r="FX14" s="53"/>
      <c r="FY14" s="53"/>
      <c r="FZ14" s="53"/>
      <c r="GA14" s="53"/>
      <c r="GB14" s="53"/>
      <c r="GC14" s="53"/>
      <c r="GD14" s="53"/>
      <c r="GE14" s="53"/>
      <c r="GF14" s="53"/>
      <c r="GG14" s="53"/>
      <c r="GH14" s="53"/>
      <c r="GI14" s="53"/>
      <c r="GJ14" s="53"/>
      <c r="GK14" s="53"/>
      <c r="GL14" s="53"/>
      <c r="GM14" s="53"/>
      <c r="GN14" s="53"/>
      <c r="GO14" s="53"/>
      <c r="GP14" s="53"/>
      <c r="GQ14" s="53"/>
      <c r="GR14" s="53"/>
      <c r="GS14" s="53"/>
      <c r="GT14" s="53"/>
      <c r="GU14" s="53"/>
      <c r="GV14" s="53"/>
      <c r="GW14" s="53"/>
      <c r="GX14" s="53"/>
      <c r="GY14" s="53"/>
      <c r="GZ14" s="53"/>
      <c r="HA14" s="53"/>
      <c r="HB14" s="53"/>
      <c r="HC14" s="53"/>
      <c r="HD14" s="53"/>
      <c r="HE14" s="53"/>
      <c r="HF14" s="53"/>
      <c r="HG14" s="53"/>
      <c r="HH14" s="53"/>
      <c r="HI14" s="53"/>
      <c r="HJ14" s="53"/>
      <c r="HK14" s="53"/>
      <c r="HL14" s="53"/>
      <c r="HM14" s="53"/>
      <c r="HN14" s="53"/>
      <c r="HO14" s="53"/>
      <c r="HP14" s="53"/>
      <c r="HQ14" s="53"/>
      <c r="HR14" s="53"/>
      <c r="HS14" s="53"/>
      <c r="HT14" s="53"/>
      <c r="HU14" s="53"/>
      <c r="HV14" s="53"/>
      <c r="HW14" s="53"/>
      <c r="HX14" s="53"/>
      <c r="HY14" s="53"/>
      <c r="HZ14" s="53"/>
      <c r="IA14" s="53"/>
      <c r="IB14" s="53"/>
      <c r="IC14" s="53"/>
      <c r="ID14" s="53"/>
      <c r="IE14" s="53"/>
      <c r="IF14" s="53"/>
      <c r="IG14" s="53"/>
      <c r="IH14" s="53"/>
      <c r="II14" s="53"/>
      <c r="IJ14" s="53"/>
      <c r="IK14" s="53"/>
      <c r="IL14" s="53"/>
      <c r="IM14" s="53"/>
      <c r="IN14" s="53"/>
      <c r="IO14" s="53"/>
      <c r="IP14" s="53"/>
      <c r="IQ14" s="53"/>
      <c r="IR14" s="53"/>
      <c r="IS14" s="53"/>
      <c r="IT14" s="53"/>
      <c r="IU14" s="53"/>
      <c r="IV14" s="53"/>
    </row>
    <row r="15" spans="1:256" s="1" customFormat="1" x14ac:dyDescent="0.25">
      <c r="A15" s="124" t="str">
        <f>Données!$H12</f>
        <v>NDIAYE Fatou</v>
      </c>
      <c r="B15" s="350" t="str">
        <f>hfevrier</f>
        <v>07:00 : 14:30</v>
      </c>
      <c r="C15" s="350" t="str">
        <f>hfevrier</f>
        <v/>
      </c>
      <c r="D15" s="349" t="str">
        <f>hfevrier</f>
        <v/>
      </c>
      <c r="E15" s="349" t="str">
        <f>hfevrier</f>
        <v/>
      </c>
      <c r="F15" s="350" t="str">
        <f>hfevrier</f>
        <v>CE : CE</v>
      </c>
      <c r="G15" s="350" t="str">
        <f>hfevrier</f>
        <v>CE : CE</v>
      </c>
      <c r="H15" s="350" t="str">
        <f>hfevrier</f>
        <v>CE : CE</v>
      </c>
      <c r="I15" s="350" t="str">
        <f>hfevrier</f>
        <v>10:00 : 17:30</v>
      </c>
      <c r="J15" s="350" t="str">
        <f>hfevrier</f>
        <v>10:00 : 17:30</v>
      </c>
      <c r="K15" s="349" t="str">
        <f>hfevrier</f>
        <v/>
      </c>
      <c r="L15" s="349" t="str">
        <f>hfevrier</f>
        <v/>
      </c>
      <c r="M15" s="350" t="str">
        <f>hfevrier</f>
        <v>10:00 : 17:30</v>
      </c>
      <c r="N15" s="350" t="str">
        <f>hfevrier</f>
        <v>14:00 : 21:30</v>
      </c>
      <c r="O15" s="350" t="str">
        <f>hfevrier</f>
        <v>10:00 : 17:30</v>
      </c>
      <c r="P15" s="350" t="str">
        <f>hfevrier</f>
        <v>07:00 : 14:30</v>
      </c>
      <c r="Q15" s="350" t="str">
        <f>hfevrier</f>
        <v>CA : CA</v>
      </c>
      <c r="R15" s="349" t="str">
        <f>hfevrier</f>
        <v/>
      </c>
      <c r="S15" s="349" t="str">
        <f>hfevrier</f>
        <v/>
      </c>
      <c r="T15" s="350" t="str">
        <f>hfevrier</f>
        <v>CA : CA</v>
      </c>
      <c r="U15" s="350" t="str">
        <f>hfevrier</f>
        <v>CA : CA</v>
      </c>
      <c r="V15" s="350" t="str">
        <f>hfevrier</f>
        <v>CA : CA</v>
      </c>
      <c r="W15" s="350" t="str">
        <f>hfevrier</f>
        <v>CA : CA</v>
      </c>
      <c r="X15" s="350" t="str">
        <f>hfevrier</f>
        <v>CA : CA</v>
      </c>
      <c r="Y15" s="349" t="str">
        <f>hfevrier</f>
        <v/>
      </c>
      <c r="Z15" s="349" t="str">
        <f>hfevrier</f>
        <v/>
      </c>
      <c r="AA15" s="350" t="str">
        <f>hfevrier</f>
        <v>14:00 : 21:30</v>
      </c>
      <c r="AB15" s="350" t="str">
        <f>hfevrier</f>
        <v>10:00 : 22:00</v>
      </c>
      <c r="AC15" s="350" t="str">
        <f>hfevrier</f>
        <v>10:00 : 22:00</v>
      </c>
      <c r="AD15" s="355" t="str">
        <f>hfevrier</f>
        <v/>
      </c>
      <c r="AE15"/>
      <c r="AF15"/>
      <c r="AG15"/>
      <c r="AH15"/>
      <c r="AI15"/>
      <c r="AJ15"/>
      <c r="AK15"/>
      <c r="AL15"/>
      <c r="AM15"/>
      <c r="AN15"/>
      <c r="AO15"/>
      <c r="AP15"/>
      <c r="AQ15"/>
      <c r="AR15"/>
      <c r="AS15"/>
      <c r="AT15"/>
      <c r="AU15"/>
      <c r="AV15"/>
      <c r="AW15"/>
      <c r="AX15"/>
      <c r="AY15"/>
      <c r="AZ15"/>
      <c r="BA15"/>
      <c r="BB15"/>
      <c r="BC15"/>
      <c r="BD15"/>
      <c r="BE15"/>
      <c r="BF15"/>
      <c r="BG15"/>
      <c r="BH15"/>
      <c r="BI15"/>
      <c r="BJ15"/>
      <c r="BK15"/>
      <c r="BL15"/>
      <c r="BM15"/>
      <c r="BN15" s="53"/>
      <c r="BO15" s="53"/>
      <c r="BP15" s="53"/>
      <c r="BQ15" s="53"/>
      <c r="BR15" s="53"/>
      <c r="BS15" s="53"/>
      <c r="BT15" s="53"/>
      <c r="BU15" s="53"/>
      <c r="BV15" s="53"/>
      <c r="BW15" s="53"/>
      <c r="BX15" s="53"/>
      <c r="BY15" s="53"/>
      <c r="BZ15" s="53"/>
      <c r="CA15" s="53"/>
      <c r="CB15" s="53"/>
      <c r="CC15" s="53"/>
      <c r="CD15" s="53"/>
      <c r="CE15" s="53"/>
      <c r="CF15" s="53"/>
      <c r="CG15" s="53"/>
      <c r="CH15" s="53"/>
      <c r="CI15" s="53"/>
      <c r="CJ15" s="53"/>
      <c r="CK15" s="53"/>
      <c r="CL15" s="53"/>
      <c r="CM15" s="53"/>
      <c r="CN15" s="53"/>
      <c r="CO15" s="53"/>
      <c r="CP15" s="53"/>
      <c r="CQ15" s="53"/>
      <c r="CR15" s="53"/>
      <c r="CS15" s="53"/>
      <c r="CT15" s="53"/>
      <c r="CU15" s="53"/>
      <c r="CV15" s="53"/>
      <c r="CW15" s="53"/>
      <c r="CX15" s="53"/>
      <c r="CY15" s="53"/>
      <c r="CZ15" s="53"/>
      <c r="DA15" s="53"/>
      <c r="DB15" s="53"/>
      <c r="DC15" s="53"/>
      <c r="DD15" s="53"/>
      <c r="DE15" s="53"/>
      <c r="DF15" s="53"/>
      <c r="DG15" s="53"/>
      <c r="DH15" s="53"/>
      <c r="DI15" s="53"/>
      <c r="DJ15" s="53"/>
      <c r="DK15" s="53"/>
      <c r="DL15" s="53"/>
      <c r="DM15" s="53"/>
      <c r="DN15" s="53"/>
      <c r="DO15" s="53"/>
      <c r="DP15" s="53"/>
      <c r="DQ15" s="53"/>
      <c r="DR15" s="53"/>
      <c r="DS15" s="53"/>
      <c r="DT15" s="53"/>
      <c r="DU15" s="53"/>
      <c r="DV15" s="53"/>
      <c r="DW15" s="53"/>
      <c r="DX15" s="53"/>
      <c r="DY15" s="53"/>
      <c r="DZ15" s="53"/>
      <c r="EA15" s="53"/>
      <c r="EB15" s="53"/>
      <c r="EC15" s="53"/>
      <c r="ED15" s="53"/>
      <c r="EE15" s="53"/>
      <c r="EF15" s="53"/>
      <c r="EG15" s="53"/>
      <c r="EH15" s="53"/>
      <c r="EI15" s="53"/>
      <c r="EJ15" s="53"/>
      <c r="EK15" s="53"/>
      <c r="EL15" s="53"/>
      <c r="EM15" s="53"/>
      <c r="EN15" s="53"/>
      <c r="EO15" s="53"/>
      <c r="EP15" s="53"/>
      <c r="EQ15" s="53"/>
      <c r="ER15" s="53"/>
      <c r="ES15" s="53"/>
      <c r="ET15" s="53"/>
      <c r="EU15" s="53"/>
      <c r="EV15" s="53"/>
      <c r="EW15" s="53"/>
      <c r="EX15" s="53"/>
      <c r="EY15" s="53"/>
      <c r="EZ15" s="53"/>
      <c r="FA15" s="53"/>
      <c r="FB15" s="53"/>
      <c r="FC15" s="53"/>
      <c r="FD15" s="53"/>
      <c r="FE15" s="53"/>
      <c r="FF15" s="53"/>
      <c r="FG15" s="53"/>
      <c r="FH15" s="53"/>
      <c r="FI15" s="53"/>
      <c r="FJ15" s="53"/>
      <c r="FK15" s="53"/>
      <c r="FL15" s="53"/>
      <c r="FM15" s="53"/>
      <c r="FN15" s="53"/>
      <c r="FO15" s="53"/>
      <c r="FP15" s="53"/>
      <c r="FQ15" s="53"/>
      <c r="FR15" s="53"/>
      <c r="FS15" s="53"/>
      <c r="FT15" s="53"/>
      <c r="FU15" s="53"/>
      <c r="FV15" s="53"/>
      <c r="FW15" s="53"/>
      <c r="FX15" s="53"/>
      <c r="FY15" s="53"/>
      <c r="FZ15" s="53"/>
      <c r="GA15" s="53"/>
      <c r="GB15" s="53"/>
      <c r="GC15" s="53"/>
      <c r="GD15" s="53"/>
      <c r="GE15" s="53"/>
      <c r="GF15" s="53"/>
      <c r="GG15" s="53"/>
      <c r="GH15" s="53"/>
      <c r="GI15" s="53"/>
      <c r="GJ15" s="53"/>
      <c r="GK15" s="53"/>
      <c r="GL15" s="53"/>
      <c r="GM15" s="53"/>
      <c r="GN15" s="53"/>
      <c r="GO15" s="53"/>
      <c r="GP15" s="53"/>
      <c r="GQ15" s="53"/>
      <c r="GR15" s="53"/>
      <c r="GS15" s="53"/>
      <c r="GT15" s="53"/>
      <c r="GU15" s="53"/>
      <c r="GV15" s="53"/>
      <c r="GW15" s="53"/>
      <c r="GX15" s="53"/>
      <c r="GY15" s="53"/>
      <c r="GZ15" s="53"/>
      <c r="HA15" s="53"/>
      <c r="HB15" s="53"/>
      <c r="HC15" s="53"/>
      <c r="HD15" s="53"/>
      <c r="HE15" s="53"/>
      <c r="HF15" s="53"/>
      <c r="HG15" s="53"/>
      <c r="HH15" s="53"/>
      <c r="HI15" s="53"/>
      <c r="HJ15" s="53"/>
      <c r="HK15" s="53"/>
      <c r="HL15" s="53"/>
      <c r="HM15" s="53"/>
      <c r="HN15" s="53"/>
      <c r="HO15" s="53"/>
      <c r="HP15" s="53"/>
      <c r="HQ15" s="53"/>
      <c r="HR15" s="53"/>
      <c r="HS15" s="53"/>
      <c r="HT15" s="53"/>
      <c r="HU15" s="53"/>
      <c r="HV15" s="53"/>
      <c r="HW15" s="53"/>
      <c r="HX15" s="53"/>
      <c r="HY15" s="53"/>
      <c r="HZ15" s="53"/>
      <c r="IA15" s="53"/>
      <c r="IB15" s="53"/>
      <c r="IC15" s="53"/>
      <c r="ID15" s="53"/>
      <c r="IE15" s="53"/>
      <c r="IF15" s="53"/>
      <c r="IG15" s="53"/>
      <c r="IH15" s="53"/>
      <c r="II15" s="53"/>
      <c r="IJ15" s="53"/>
      <c r="IK15" s="53"/>
      <c r="IL15" s="53"/>
      <c r="IM15" s="53"/>
      <c r="IN15" s="53"/>
      <c r="IO15" s="53"/>
      <c r="IP15" s="53"/>
      <c r="IQ15" s="53"/>
      <c r="IR15" s="53"/>
      <c r="IS15" s="53"/>
      <c r="IT15" s="53"/>
      <c r="IU15" s="53"/>
      <c r="IV15" s="53"/>
    </row>
    <row r="16" spans="1:256" s="1" customFormat="1" x14ac:dyDescent="0.25">
      <c r="A16" s="124" t="str">
        <f>Données!$H13</f>
        <v>VARELA TAVARES Eunice</v>
      </c>
      <c r="B16" s="350" t="str">
        <f>hfevrier</f>
        <v>F : 19:00</v>
      </c>
      <c r="C16" s="350" t="str">
        <f>hfevrier</f>
        <v>F : 19:00</v>
      </c>
      <c r="D16" s="349" t="str">
        <f>hfevrier</f>
        <v/>
      </c>
      <c r="E16" s="349" t="str">
        <f>hfevrier</f>
        <v/>
      </c>
      <c r="F16" s="350" t="str">
        <f>hfevrier</f>
        <v>11:30 : 19:00</v>
      </c>
      <c r="G16" s="350" t="str">
        <f>hfevrier</f>
        <v/>
      </c>
      <c r="H16" s="350" t="str">
        <f>hfevrier</f>
        <v/>
      </c>
      <c r="I16" s="350" t="str">
        <f>hfevrier</f>
        <v>F : 19:00</v>
      </c>
      <c r="J16" s="350" t="str">
        <f>hfevrier</f>
        <v>F : 19:00</v>
      </c>
      <c r="K16" s="349" t="str">
        <f>hfevrier</f>
        <v>07:00 : 19:15</v>
      </c>
      <c r="L16" s="349" t="str">
        <f>hfevrier</f>
        <v>07:00 : 19:15</v>
      </c>
      <c r="M16" s="350" t="str">
        <f>hfevrier</f>
        <v/>
      </c>
      <c r="N16" s="350" t="str">
        <f>hfevrier</f>
        <v/>
      </c>
      <c r="O16" s="350" t="str">
        <f>hfevrier</f>
        <v/>
      </c>
      <c r="P16" s="350" t="str">
        <f>hfevrier</f>
        <v>F : 19:00</v>
      </c>
      <c r="Q16" s="350" t="str">
        <f>hfevrier</f>
        <v>F : 19:00</v>
      </c>
      <c r="R16" s="349" t="str">
        <f>hfevrier</f>
        <v/>
      </c>
      <c r="S16" s="349" t="str">
        <f>hfevrier</f>
        <v/>
      </c>
      <c r="T16" s="350" t="str">
        <f>hfevrier</f>
        <v>14:00 : 21:30</v>
      </c>
      <c r="U16" s="350" t="str">
        <f>hfevrier</f>
        <v>07:00 : 14:30</v>
      </c>
      <c r="V16" s="350" t="str">
        <f>hfevrier</f>
        <v/>
      </c>
      <c r="W16" s="350" t="str">
        <f>hfevrier</f>
        <v>07:00 : 14:30</v>
      </c>
      <c r="X16" s="350" t="str">
        <f>hfevrier</f>
        <v>07:00 : 14:30</v>
      </c>
      <c r="Y16" s="349" t="str">
        <f>hfevrier</f>
        <v/>
      </c>
      <c r="Z16" s="349" t="str">
        <f>hfevrier</f>
        <v/>
      </c>
      <c r="AA16" s="350" t="str">
        <f>hfevrier</f>
        <v>CA : CA</v>
      </c>
      <c r="AB16" s="350" t="str">
        <f>hfevrier</f>
        <v>CA : CA</v>
      </c>
      <c r="AC16" s="350" t="str">
        <f>hfevrier</f>
        <v>CA : CA</v>
      </c>
      <c r="AD16" s="355" t="str">
        <f>hfevrier</f>
        <v/>
      </c>
      <c r="AE16"/>
      <c r="AF16"/>
      <c r="AG16"/>
      <c r="AH16"/>
      <c r="AI16"/>
      <c r="AJ16"/>
      <c r="AK16"/>
      <c r="AL16"/>
      <c r="AM16"/>
      <c r="AN16"/>
      <c r="AO16"/>
      <c r="AP16"/>
      <c r="AQ16"/>
      <c r="AR16"/>
      <c r="AS16"/>
      <c r="AT16"/>
      <c r="AU16"/>
      <c r="AV16"/>
      <c r="AW16"/>
      <c r="AX16"/>
      <c r="AY16"/>
      <c r="AZ16"/>
      <c r="BA16"/>
      <c r="BB16"/>
      <c r="BC16"/>
      <c r="BD16"/>
      <c r="BE16"/>
      <c r="BF16"/>
      <c r="BG16"/>
      <c r="BH16"/>
      <c r="BI16"/>
      <c r="BJ16"/>
      <c r="BK16"/>
      <c r="BL16"/>
      <c r="BM16"/>
      <c r="BN16" s="53"/>
      <c r="BO16" s="53"/>
      <c r="BP16" s="53"/>
      <c r="BQ16" s="53"/>
      <c r="BR16" s="53"/>
      <c r="BS16" s="53"/>
      <c r="BT16" s="53"/>
      <c r="BU16" s="53"/>
      <c r="BV16" s="53"/>
      <c r="BW16" s="53"/>
      <c r="BX16" s="53"/>
      <c r="BY16" s="53"/>
      <c r="BZ16" s="53"/>
      <c r="CA16" s="53"/>
      <c r="CB16" s="53"/>
      <c r="CC16" s="53"/>
      <c r="CD16" s="53"/>
      <c r="CE16" s="53"/>
      <c r="CF16" s="53"/>
      <c r="CG16" s="53"/>
      <c r="CH16" s="53"/>
      <c r="CI16" s="53"/>
      <c r="CJ16" s="53"/>
      <c r="CK16" s="53"/>
      <c r="CL16" s="53"/>
      <c r="CM16" s="53"/>
      <c r="CN16" s="53"/>
      <c r="CO16" s="53"/>
      <c r="CP16" s="53"/>
      <c r="CQ16" s="53"/>
      <c r="CR16" s="53"/>
      <c r="CS16" s="53"/>
      <c r="CT16" s="53"/>
      <c r="CU16" s="53"/>
      <c r="CV16" s="53"/>
      <c r="CW16" s="53"/>
      <c r="CX16" s="53"/>
      <c r="CY16" s="53"/>
      <c r="CZ16" s="53"/>
      <c r="DA16" s="53"/>
      <c r="DB16" s="53"/>
      <c r="DC16" s="53"/>
      <c r="DD16" s="53"/>
      <c r="DE16" s="53"/>
      <c r="DF16" s="53"/>
      <c r="DG16" s="53"/>
      <c r="DH16" s="53"/>
      <c r="DI16" s="53"/>
      <c r="DJ16" s="53"/>
      <c r="DK16" s="53"/>
      <c r="DL16" s="53"/>
      <c r="DM16" s="53"/>
      <c r="DN16" s="53"/>
      <c r="DO16" s="53"/>
      <c r="DP16" s="53"/>
      <c r="DQ16" s="53"/>
      <c r="DR16" s="53"/>
      <c r="DS16" s="53"/>
      <c r="DT16" s="53"/>
      <c r="DU16" s="53"/>
      <c r="DV16" s="53"/>
      <c r="DW16" s="53"/>
      <c r="DX16" s="53"/>
      <c r="DY16" s="53"/>
      <c r="DZ16" s="53"/>
      <c r="EA16" s="53"/>
      <c r="EB16" s="53"/>
      <c r="EC16" s="53"/>
      <c r="ED16" s="53"/>
      <c r="EE16" s="53"/>
      <c r="EF16" s="53"/>
      <c r="EG16" s="53"/>
      <c r="EH16" s="53"/>
      <c r="EI16" s="53"/>
      <c r="EJ16" s="53"/>
      <c r="EK16" s="53"/>
      <c r="EL16" s="53"/>
      <c r="EM16" s="53"/>
      <c r="EN16" s="53"/>
      <c r="EO16" s="53"/>
      <c r="EP16" s="53"/>
      <c r="EQ16" s="53"/>
      <c r="ER16" s="53"/>
      <c r="ES16" s="53"/>
      <c r="ET16" s="53"/>
      <c r="EU16" s="53"/>
      <c r="EV16" s="53"/>
      <c r="EW16" s="53"/>
      <c r="EX16" s="53"/>
      <c r="EY16" s="53"/>
      <c r="EZ16" s="53"/>
      <c r="FA16" s="53"/>
      <c r="FB16" s="53"/>
      <c r="FC16" s="53"/>
      <c r="FD16" s="53"/>
      <c r="FE16" s="53"/>
      <c r="FF16" s="53"/>
      <c r="FG16" s="53"/>
      <c r="FH16" s="53"/>
      <c r="FI16" s="53"/>
      <c r="FJ16" s="53"/>
      <c r="FK16" s="53"/>
      <c r="FL16" s="53"/>
      <c r="FM16" s="53"/>
      <c r="FN16" s="53"/>
      <c r="FO16" s="53"/>
      <c r="FP16" s="53"/>
      <c r="FQ16" s="53"/>
      <c r="FR16" s="53"/>
      <c r="FS16" s="53"/>
      <c r="FT16" s="53"/>
      <c r="FU16" s="53"/>
      <c r="FV16" s="53"/>
      <c r="FW16" s="53"/>
      <c r="FX16" s="53"/>
      <c r="FY16" s="53"/>
      <c r="FZ16" s="53"/>
      <c r="GA16" s="53"/>
      <c r="GB16" s="53"/>
      <c r="GC16" s="53"/>
      <c r="GD16" s="53"/>
      <c r="GE16" s="53"/>
      <c r="GF16" s="53"/>
      <c r="GG16" s="53"/>
      <c r="GH16" s="53"/>
      <c r="GI16" s="53"/>
      <c r="GJ16" s="53"/>
      <c r="GK16" s="53"/>
      <c r="GL16" s="53"/>
      <c r="GM16" s="53"/>
      <c r="GN16" s="53"/>
      <c r="GO16" s="53"/>
      <c r="GP16" s="53"/>
      <c r="GQ16" s="53"/>
      <c r="GR16" s="53"/>
      <c r="GS16" s="53"/>
      <c r="GT16" s="53"/>
      <c r="GU16" s="53"/>
      <c r="GV16" s="53"/>
      <c r="GW16" s="53"/>
      <c r="GX16" s="53"/>
      <c r="GY16" s="53"/>
      <c r="GZ16" s="53"/>
      <c r="HA16" s="53"/>
      <c r="HB16" s="53"/>
      <c r="HC16" s="53"/>
      <c r="HD16" s="53"/>
      <c r="HE16" s="53"/>
      <c r="HF16" s="53"/>
      <c r="HG16" s="53"/>
      <c r="HH16" s="53"/>
      <c r="HI16" s="53"/>
      <c r="HJ16" s="53"/>
      <c r="HK16" s="53"/>
      <c r="HL16" s="53"/>
      <c r="HM16" s="53"/>
      <c r="HN16" s="53"/>
      <c r="HO16" s="53"/>
      <c r="HP16" s="53"/>
      <c r="HQ16" s="53"/>
      <c r="HR16" s="53"/>
      <c r="HS16" s="53"/>
      <c r="HT16" s="53"/>
      <c r="HU16" s="53"/>
      <c r="HV16" s="53"/>
      <c r="HW16" s="53"/>
      <c r="HX16" s="53"/>
      <c r="HY16" s="53"/>
      <c r="HZ16" s="53"/>
      <c r="IA16" s="53"/>
      <c r="IB16" s="53"/>
      <c r="IC16" s="53"/>
      <c r="ID16" s="53"/>
      <c r="IE16" s="53"/>
      <c r="IF16" s="53"/>
      <c r="IG16" s="53"/>
      <c r="IH16" s="53"/>
      <c r="II16" s="53"/>
      <c r="IJ16" s="53"/>
      <c r="IK16" s="53"/>
      <c r="IL16" s="53"/>
      <c r="IM16" s="53"/>
      <c r="IN16" s="53"/>
      <c r="IO16" s="53"/>
      <c r="IP16" s="53"/>
      <c r="IQ16" s="53"/>
      <c r="IR16" s="53"/>
      <c r="IS16" s="53"/>
      <c r="IT16" s="53"/>
      <c r="IU16" s="53"/>
      <c r="IV16" s="53"/>
    </row>
    <row r="17" spans="1:256" s="1" customFormat="1" ht="15.75" thickBot="1" x14ac:dyDescent="0.3">
      <c r="A17" s="124" t="str">
        <f>Données!$H14</f>
        <v>LAVILLE Caroline</v>
      </c>
      <c r="B17" s="350" t="str">
        <f>hfevrier</f>
        <v>F : 19:00</v>
      </c>
      <c r="C17" s="350" t="str">
        <f>hfevrier</f>
        <v>F : 19:00</v>
      </c>
      <c r="D17" s="349" t="str">
        <f>hfevrier</f>
        <v/>
      </c>
      <c r="E17" s="349" t="str">
        <f>hfevrier</f>
        <v/>
      </c>
      <c r="F17" s="350" t="str">
        <f>hfevrier</f>
        <v>10:00 : 17:30</v>
      </c>
      <c r="G17" s="350" t="str">
        <f>hfevrier</f>
        <v>07:00 : 14:30</v>
      </c>
      <c r="H17" s="350" t="str">
        <f>hfevrier</f>
        <v>10:00 : 17:30</v>
      </c>
      <c r="I17" s="350" t="str">
        <f>hfevrier</f>
        <v>F : 19:00</v>
      </c>
      <c r="J17" s="350" t="str">
        <f>hfevrier</f>
        <v>F : 19:00</v>
      </c>
      <c r="K17" s="349" t="str">
        <f>hfevrier</f>
        <v/>
      </c>
      <c r="L17" s="349" t="str">
        <f>hfevrier</f>
        <v/>
      </c>
      <c r="M17" s="350" t="str">
        <f>hfevrier</f>
        <v/>
      </c>
      <c r="N17" s="350" t="str">
        <f>hfevrier</f>
        <v/>
      </c>
      <c r="O17" s="350" t="str">
        <f>hfevrier</f>
        <v/>
      </c>
      <c r="P17" s="350" t="str">
        <f>hfevrier</f>
        <v/>
      </c>
      <c r="Q17" s="350" t="str">
        <f>hfevrier</f>
        <v/>
      </c>
      <c r="R17" s="349" t="str">
        <f>hfevrier</f>
        <v/>
      </c>
      <c r="S17" s="349" t="str">
        <f>hfevrier</f>
        <v/>
      </c>
      <c r="T17" s="350" t="str">
        <f>hfevrier</f>
        <v/>
      </c>
      <c r="U17" s="350" t="str">
        <f>hfevrier</f>
        <v/>
      </c>
      <c r="V17" s="350" t="str">
        <f>hfevrier</f>
        <v/>
      </c>
      <c r="W17" s="350" t="str">
        <f>hfevrier</f>
        <v/>
      </c>
      <c r="X17" s="350" t="str">
        <f>hfevrier</f>
        <v/>
      </c>
      <c r="Y17" s="349" t="str">
        <f>hfevrier</f>
        <v/>
      </c>
      <c r="Z17" s="349" t="str">
        <f>hfevrier</f>
        <v/>
      </c>
      <c r="AA17" s="350" t="str">
        <f>hfevrier</f>
        <v/>
      </c>
      <c r="AB17" s="350" t="str">
        <f>hfevrier</f>
        <v/>
      </c>
      <c r="AC17" s="350" t="str">
        <f>hfevrier</f>
        <v/>
      </c>
      <c r="AD17" s="355" t="str">
        <f>hfevrier</f>
        <v/>
      </c>
      <c r="AE17"/>
      <c r="AF17"/>
      <c r="AG17"/>
      <c r="AH17"/>
      <c r="AI17"/>
      <c r="AJ17"/>
      <c r="AK17"/>
      <c r="AL17"/>
      <c r="AM17"/>
      <c r="AN17"/>
      <c r="AO17"/>
      <c r="AP17"/>
      <c r="AQ17"/>
      <c r="AR17"/>
      <c r="AS17"/>
      <c r="AT17"/>
      <c r="AU17"/>
      <c r="AV17"/>
      <c r="AW17"/>
      <c r="AX17"/>
      <c r="AY17"/>
      <c r="AZ17"/>
      <c r="BA17"/>
      <c r="BB17"/>
      <c r="BC17"/>
      <c r="BD17"/>
      <c r="BE17"/>
      <c r="BF17"/>
      <c r="BG17"/>
      <c r="BH17"/>
      <c r="BI17"/>
      <c r="BJ17"/>
      <c r="BK17"/>
      <c r="BL17"/>
      <c r="BM17"/>
      <c r="BN17" s="53"/>
      <c r="BO17" s="53"/>
      <c r="BP17" s="53"/>
      <c r="BQ17" s="53"/>
      <c r="BR17" s="53"/>
      <c r="BS17" s="53"/>
      <c r="BT17" s="53"/>
      <c r="BU17" s="53"/>
      <c r="BV17" s="53"/>
      <c r="BW17" s="53"/>
      <c r="BX17" s="53"/>
      <c r="BY17" s="53"/>
      <c r="BZ17" s="53"/>
      <c r="CA17" s="53"/>
      <c r="CB17" s="53"/>
      <c r="CC17" s="53"/>
      <c r="CD17" s="53"/>
      <c r="CE17" s="53"/>
      <c r="CF17" s="53"/>
      <c r="CG17" s="53"/>
      <c r="CH17" s="53"/>
      <c r="CI17" s="53"/>
      <c r="CJ17" s="53"/>
      <c r="CK17" s="53"/>
      <c r="CL17" s="53"/>
      <c r="CM17" s="53"/>
      <c r="CN17" s="53"/>
      <c r="CO17" s="53"/>
      <c r="CP17" s="53"/>
      <c r="CQ17" s="53"/>
      <c r="CR17" s="53"/>
      <c r="CS17" s="53"/>
      <c r="CT17" s="53"/>
      <c r="CU17" s="53"/>
      <c r="CV17" s="53"/>
      <c r="CW17" s="53"/>
      <c r="CX17" s="53"/>
      <c r="CY17" s="53"/>
      <c r="CZ17" s="53"/>
      <c r="DA17" s="53"/>
      <c r="DB17" s="53"/>
      <c r="DC17" s="53"/>
      <c r="DD17" s="53"/>
      <c r="DE17" s="53"/>
      <c r="DF17" s="53"/>
      <c r="DG17" s="53"/>
      <c r="DH17" s="53"/>
      <c r="DI17" s="53"/>
      <c r="DJ17" s="53"/>
      <c r="DK17" s="53"/>
      <c r="DL17" s="53"/>
      <c r="DM17" s="53"/>
      <c r="DN17" s="53"/>
      <c r="DO17" s="53"/>
      <c r="DP17" s="53"/>
      <c r="DQ17" s="53"/>
      <c r="DR17" s="53"/>
      <c r="DS17" s="53"/>
      <c r="DT17" s="53"/>
      <c r="DU17" s="53"/>
      <c r="DV17" s="53"/>
      <c r="DW17" s="53"/>
      <c r="DX17" s="53"/>
      <c r="DY17" s="53"/>
      <c r="DZ17" s="53"/>
      <c r="EA17" s="53"/>
      <c r="EB17" s="53"/>
      <c r="EC17" s="53"/>
      <c r="ED17" s="53"/>
      <c r="EE17" s="53"/>
      <c r="EF17" s="53"/>
      <c r="EG17" s="53"/>
      <c r="EH17" s="53"/>
      <c r="EI17" s="53"/>
      <c r="EJ17" s="53"/>
      <c r="EK17" s="53"/>
      <c r="EL17" s="53"/>
      <c r="EM17" s="53"/>
      <c r="EN17" s="53"/>
      <c r="EO17" s="53"/>
      <c r="EP17" s="53"/>
      <c r="EQ17" s="53"/>
      <c r="ER17" s="53"/>
      <c r="ES17" s="53"/>
      <c r="ET17" s="53"/>
      <c r="EU17" s="53"/>
      <c r="EV17" s="53"/>
      <c r="EW17" s="53"/>
      <c r="EX17" s="53"/>
      <c r="EY17" s="53"/>
      <c r="EZ17" s="53"/>
      <c r="FA17" s="53"/>
      <c r="FB17" s="53"/>
      <c r="FC17" s="53"/>
      <c r="FD17" s="53"/>
      <c r="FE17" s="53"/>
      <c r="FF17" s="53"/>
      <c r="FG17" s="53"/>
      <c r="FH17" s="53"/>
      <c r="FI17" s="53"/>
      <c r="FJ17" s="53"/>
      <c r="FK17" s="53"/>
      <c r="FL17" s="53"/>
      <c r="FM17" s="53"/>
      <c r="FN17" s="53"/>
      <c r="FO17" s="53"/>
      <c r="FP17" s="53"/>
      <c r="FQ17" s="53"/>
      <c r="FR17" s="53"/>
      <c r="FS17" s="53"/>
      <c r="FT17" s="53"/>
      <c r="FU17" s="53"/>
      <c r="FV17" s="53"/>
      <c r="FW17" s="53"/>
      <c r="FX17" s="53"/>
      <c r="FY17" s="53"/>
      <c r="FZ17" s="53"/>
      <c r="GA17" s="53"/>
      <c r="GB17" s="53"/>
      <c r="GC17" s="53"/>
      <c r="GD17" s="53"/>
      <c r="GE17" s="53"/>
      <c r="GF17" s="53"/>
      <c r="GG17" s="53"/>
      <c r="GH17" s="53"/>
      <c r="GI17" s="53"/>
      <c r="GJ17" s="53"/>
      <c r="GK17" s="53"/>
      <c r="GL17" s="53"/>
      <c r="GM17" s="53"/>
      <c r="GN17" s="53"/>
      <c r="GO17" s="53"/>
      <c r="GP17" s="53"/>
      <c r="GQ17" s="53"/>
      <c r="GR17" s="53"/>
      <c r="GS17" s="53"/>
      <c r="GT17" s="53"/>
      <c r="GU17" s="53"/>
      <c r="GV17" s="53"/>
      <c r="GW17" s="53"/>
      <c r="GX17" s="53"/>
      <c r="GY17" s="53"/>
      <c r="GZ17" s="53"/>
      <c r="HA17" s="53"/>
      <c r="HB17" s="53"/>
      <c r="HC17" s="53"/>
      <c r="HD17" s="53"/>
      <c r="HE17" s="53"/>
      <c r="HF17" s="53"/>
      <c r="HG17" s="53"/>
      <c r="HH17" s="53"/>
      <c r="HI17" s="53"/>
      <c r="HJ17" s="53"/>
      <c r="HK17" s="53"/>
      <c r="HL17" s="53"/>
      <c r="HM17" s="53"/>
      <c r="HN17" s="53"/>
      <c r="HO17" s="53"/>
      <c r="HP17" s="53"/>
      <c r="HQ17" s="53"/>
      <c r="HR17" s="53"/>
      <c r="HS17" s="53"/>
      <c r="HT17" s="53"/>
      <c r="HU17" s="53"/>
      <c r="HV17" s="53"/>
      <c r="HW17" s="53"/>
      <c r="HX17" s="53"/>
      <c r="HY17" s="53"/>
      <c r="HZ17" s="53"/>
      <c r="IA17" s="53"/>
      <c r="IB17" s="53"/>
      <c r="IC17" s="53"/>
      <c r="ID17" s="53"/>
      <c r="IE17" s="53"/>
      <c r="IF17" s="53"/>
      <c r="IG17" s="53"/>
      <c r="IH17" s="53"/>
      <c r="II17" s="53"/>
      <c r="IJ17" s="53"/>
      <c r="IK17" s="53"/>
      <c r="IL17" s="53"/>
      <c r="IM17" s="53"/>
      <c r="IN17" s="53"/>
      <c r="IO17" s="53"/>
      <c r="IP17" s="53"/>
      <c r="IQ17" s="53"/>
      <c r="IR17" s="53"/>
      <c r="IS17" s="53"/>
      <c r="IT17" s="53"/>
      <c r="IU17" s="53"/>
      <c r="IV17" s="53"/>
    </row>
    <row r="18" spans="1:256" s="1" customFormat="1" ht="15.75" hidden="1" thickBot="1" x14ac:dyDescent="0.3">
      <c r="A18" s="124">
        <f>Données!$H15</f>
        <v>0</v>
      </c>
      <c r="B18" s="350" t="str">
        <f>hfevrier</f>
        <v/>
      </c>
      <c r="C18" s="350" t="str">
        <f>hfevrier</f>
        <v/>
      </c>
      <c r="D18" s="349" t="str">
        <f>hfevrier</f>
        <v/>
      </c>
      <c r="E18" s="349" t="str">
        <f>hfevrier</f>
        <v/>
      </c>
      <c r="F18" s="350" t="str">
        <f>hfevrier</f>
        <v/>
      </c>
      <c r="G18" s="350" t="str">
        <f>hfevrier</f>
        <v/>
      </c>
      <c r="H18" s="350" t="str">
        <f>hfevrier</f>
        <v/>
      </c>
      <c r="I18" s="350" t="str">
        <f>hfevrier</f>
        <v/>
      </c>
      <c r="J18" s="350" t="str">
        <f>hfevrier</f>
        <v/>
      </c>
      <c r="K18" s="349" t="str">
        <f>hfevrier</f>
        <v/>
      </c>
      <c r="L18" s="349" t="str">
        <f>hfevrier</f>
        <v/>
      </c>
      <c r="M18" s="350" t="str">
        <f>hfevrier</f>
        <v/>
      </c>
      <c r="N18" s="350" t="str">
        <f>hfevrier</f>
        <v/>
      </c>
      <c r="O18" s="350" t="str">
        <f>hfevrier</f>
        <v/>
      </c>
      <c r="P18" s="350" t="str">
        <f>hfevrier</f>
        <v/>
      </c>
      <c r="Q18" s="350" t="str">
        <f>hfevrier</f>
        <v/>
      </c>
      <c r="R18" s="349" t="str">
        <f>hfevrier</f>
        <v/>
      </c>
      <c r="S18" s="349" t="str">
        <f>hfevrier</f>
        <v/>
      </c>
      <c r="T18" s="350" t="str">
        <f>hfevrier</f>
        <v/>
      </c>
      <c r="U18" s="350" t="str">
        <f>hfevrier</f>
        <v/>
      </c>
      <c r="V18" s="350" t="str">
        <f>hfevrier</f>
        <v/>
      </c>
      <c r="W18" s="350" t="str">
        <f>hfevrier</f>
        <v/>
      </c>
      <c r="X18" s="350" t="str">
        <f>hfevrier</f>
        <v/>
      </c>
      <c r="Y18" s="349" t="str">
        <f>hfevrier</f>
        <v/>
      </c>
      <c r="Z18" s="349" t="str">
        <f>hfevrier</f>
        <v/>
      </c>
      <c r="AA18" s="350" t="str">
        <f>hfevrier</f>
        <v/>
      </c>
      <c r="AB18" s="350" t="str">
        <f>hfevrier</f>
        <v/>
      </c>
      <c r="AC18" s="350" t="str">
        <f>hfevrier</f>
        <v/>
      </c>
      <c r="AD18" s="355" t="str">
        <f>hfevrier</f>
        <v/>
      </c>
      <c r="AE18"/>
      <c r="AF18"/>
      <c r="AG18"/>
      <c r="AH18"/>
      <c r="AI18"/>
      <c r="AJ18"/>
      <c r="AK18"/>
      <c r="AL18"/>
      <c r="AM18"/>
      <c r="AN18"/>
      <c r="AO18"/>
      <c r="AP18"/>
      <c r="AQ18"/>
      <c r="AR18"/>
      <c r="AS18"/>
      <c r="AT18"/>
      <c r="AU18"/>
      <c r="AV18"/>
      <c r="AW18"/>
      <c r="AX18"/>
      <c r="AY18"/>
      <c r="AZ18"/>
      <c r="BA18"/>
      <c r="BB18"/>
      <c r="BC18"/>
      <c r="BD18"/>
      <c r="BE18"/>
      <c r="BF18"/>
      <c r="BG18"/>
      <c r="BH18"/>
      <c r="BI18"/>
      <c r="BJ18"/>
      <c r="BK18"/>
      <c r="BL18"/>
      <c r="BM18"/>
      <c r="BN18" s="53"/>
      <c r="BO18" s="53"/>
      <c r="BP18" s="53"/>
      <c r="BQ18" s="53"/>
      <c r="BR18" s="53"/>
      <c r="BS18" s="53"/>
      <c r="BT18" s="53"/>
      <c r="BU18" s="53"/>
      <c r="BV18" s="53"/>
      <c r="BW18" s="53"/>
      <c r="BX18" s="53"/>
      <c r="BY18" s="53"/>
      <c r="BZ18" s="53"/>
      <c r="CA18" s="53"/>
      <c r="CB18" s="53"/>
      <c r="CC18" s="53"/>
      <c r="CD18" s="53"/>
      <c r="CE18" s="53"/>
      <c r="CF18" s="53"/>
      <c r="CG18" s="53"/>
      <c r="CH18" s="53"/>
      <c r="CI18" s="53"/>
      <c r="CJ18" s="53"/>
      <c r="CK18" s="53"/>
      <c r="CL18" s="53"/>
      <c r="CM18" s="53"/>
      <c r="CN18" s="53"/>
      <c r="CO18" s="53"/>
      <c r="CP18" s="53"/>
      <c r="CQ18" s="53"/>
      <c r="CR18" s="53"/>
      <c r="CS18" s="53"/>
      <c r="CT18" s="53"/>
      <c r="CU18" s="53"/>
      <c r="CV18" s="53"/>
      <c r="CW18" s="53"/>
      <c r="CX18" s="53"/>
      <c r="CY18" s="53"/>
      <c r="CZ18" s="53"/>
      <c r="DA18" s="53"/>
      <c r="DB18" s="53"/>
      <c r="DC18" s="53"/>
      <c r="DD18" s="53"/>
      <c r="DE18" s="53"/>
      <c r="DF18" s="53"/>
      <c r="DG18" s="53"/>
      <c r="DH18" s="53"/>
      <c r="DI18" s="53"/>
      <c r="DJ18" s="53"/>
      <c r="DK18" s="53"/>
      <c r="DL18" s="53"/>
      <c r="DM18" s="53"/>
      <c r="DN18" s="53"/>
      <c r="DO18" s="53"/>
      <c r="DP18" s="53"/>
      <c r="DQ18" s="53"/>
      <c r="DR18" s="53"/>
      <c r="DS18" s="53"/>
      <c r="DT18" s="53"/>
      <c r="DU18" s="53"/>
      <c r="DV18" s="53"/>
      <c r="DW18" s="53"/>
      <c r="DX18" s="53"/>
      <c r="DY18" s="53"/>
      <c r="DZ18" s="53"/>
      <c r="EA18" s="53"/>
      <c r="EB18" s="53"/>
      <c r="EC18" s="53"/>
      <c r="ED18" s="53"/>
      <c r="EE18" s="53"/>
      <c r="EF18" s="53"/>
      <c r="EG18" s="53"/>
      <c r="EH18" s="53"/>
      <c r="EI18" s="53"/>
      <c r="EJ18" s="53"/>
      <c r="EK18" s="53"/>
      <c r="EL18" s="53"/>
      <c r="EM18" s="53"/>
      <c r="EN18" s="53"/>
      <c r="EO18" s="53"/>
      <c r="EP18" s="53"/>
      <c r="EQ18" s="53"/>
      <c r="ER18" s="53"/>
      <c r="ES18" s="53"/>
      <c r="ET18" s="53"/>
      <c r="EU18" s="53"/>
      <c r="EV18" s="53"/>
      <c r="EW18" s="53"/>
      <c r="EX18" s="53"/>
      <c r="EY18" s="53"/>
      <c r="EZ18" s="53"/>
      <c r="FA18" s="53"/>
      <c r="FB18" s="53"/>
      <c r="FC18" s="53"/>
      <c r="FD18" s="53"/>
      <c r="FE18" s="53"/>
      <c r="FF18" s="53"/>
      <c r="FG18" s="53"/>
      <c r="FH18" s="53"/>
      <c r="FI18" s="53"/>
      <c r="FJ18" s="53"/>
      <c r="FK18" s="53"/>
      <c r="FL18" s="53"/>
      <c r="FM18" s="53"/>
      <c r="FN18" s="53"/>
      <c r="FO18" s="53"/>
      <c r="FP18" s="53"/>
      <c r="FQ18" s="53"/>
      <c r="FR18" s="53"/>
      <c r="FS18" s="53"/>
      <c r="FT18" s="53"/>
      <c r="FU18" s="53"/>
      <c r="FV18" s="53"/>
      <c r="FW18" s="53"/>
      <c r="FX18" s="53"/>
      <c r="FY18" s="53"/>
      <c r="FZ18" s="53"/>
      <c r="GA18" s="53"/>
      <c r="GB18" s="53"/>
      <c r="GC18" s="53"/>
      <c r="GD18" s="53"/>
      <c r="GE18" s="53"/>
      <c r="GF18" s="53"/>
      <c r="GG18" s="53"/>
      <c r="GH18" s="53"/>
      <c r="GI18" s="53"/>
      <c r="GJ18" s="53"/>
      <c r="GK18" s="53"/>
      <c r="GL18" s="53"/>
      <c r="GM18" s="53"/>
      <c r="GN18" s="53"/>
      <c r="GO18" s="53"/>
      <c r="GP18" s="53"/>
      <c r="GQ18" s="53"/>
      <c r="GR18" s="53"/>
      <c r="GS18" s="53"/>
      <c r="GT18" s="53"/>
      <c r="GU18" s="53"/>
      <c r="GV18" s="53"/>
      <c r="GW18" s="53"/>
      <c r="GX18" s="53"/>
      <c r="GY18" s="53"/>
      <c r="GZ18" s="53"/>
      <c r="HA18" s="53"/>
      <c r="HB18" s="53"/>
      <c r="HC18" s="53"/>
      <c r="HD18" s="53"/>
      <c r="HE18" s="53"/>
      <c r="HF18" s="53"/>
      <c r="HG18" s="53"/>
      <c r="HH18" s="53"/>
      <c r="HI18" s="53"/>
      <c r="HJ18" s="53"/>
      <c r="HK18" s="53"/>
      <c r="HL18" s="53"/>
      <c r="HM18" s="53"/>
      <c r="HN18" s="53"/>
      <c r="HO18" s="53"/>
      <c r="HP18" s="53"/>
      <c r="HQ18" s="53"/>
      <c r="HR18" s="53"/>
      <c r="HS18" s="53"/>
      <c r="HT18" s="53"/>
      <c r="HU18" s="53"/>
      <c r="HV18" s="53"/>
      <c r="HW18" s="53"/>
      <c r="HX18" s="53"/>
      <c r="HY18" s="53"/>
      <c r="HZ18" s="53"/>
      <c r="IA18" s="53"/>
      <c r="IB18" s="53"/>
      <c r="IC18" s="53"/>
      <c r="ID18" s="53"/>
      <c r="IE18" s="53"/>
      <c r="IF18" s="53"/>
      <c r="IG18" s="53"/>
      <c r="IH18" s="53"/>
      <c r="II18" s="53"/>
      <c r="IJ18" s="53"/>
      <c r="IK18" s="53"/>
      <c r="IL18" s="53"/>
      <c r="IM18" s="53"/>
      <c r="IN18" s="53"/>
      <c r="IO18" s="53"/>
      <c r="IP18" s="53"/>
      <c r="IQ18" s="53"/>
      <c r="IR18" s="53"/>
      <c r="IS18" s="53"/>
      <c r="IT18" s="53"/>
      <c r="IU18" s="53"/>
      <c r="IV18" s="53"/>
    </row>
    <row r="19" spans="1:256" s="1" customFormat="1" ht="15.75" hidden="1" customHeight="1" x14ac:dyDescent="0.25">
      <c r="A19" s="124">
        <f>Données!$H16</f>
        <v>0</v>
      </c>
      <c r="B19" s="350" t="str">
        <f>hfevrier</f>
        <v/>
      </c>
      <c r="C19" s="350" t="str">
        <f>hfevrier</f>
        <v/>
      </c>
      <c r="D19" s="349" t="str">
        <f>hfevrier</f>
        <v/>
      </c>
      <c r="E19" s="349" t="str">
        <f>hfevrier</f>
        <v/>
      </c>
      <c r="F19" s="350" t="str">
        <f>hfevrier</f>
        <v/>
      </c>
      <c r="G19" s="350" t="str">
        <f>hfevrier</f>
        <v/>
      </c>
      <c r="H19" s="350" t="str">
        <f>hfevrier</f>
        <v/>
      </c>
      <c r="I19" s="350" t="str">
        <f>hfevrier</f>
        <v/>
      </c>
      <c r="J19" s="350" t="str">
        <f>hfevrier</f>
        <v/>
      </c>
      <c r="K19" s="349" t="str">
        <f>hfevrier</f>
        <v/>
      </c>
      <c r="L19" s="349" t="str">
        <f>hfevrier</f>
        <v/>
      </c>
      <c r="M19" s="350" t="str">
        <f>hfevrier</f>
        <v/>
      </c>
      <c r="N19" s="350" t="str">
        <f>hfevrier</f>
        <v/>
      </c>
      <c r="O19" s="350" t="str">
        <f>hfevrier</f>
        <v/>
      </c>
      <c r="P19" s="350" t="str">
        <f>hfevrier</f>
        <v/>
      </c>
      <c r="Q19" s="350" t="str">
        <f>hfevrier</f>
        <v/>
      </c>
      <c r="R19" s="349" t="str">
        <f>hfevrier</f>
        <v/>
      </c>
      <c r="S19" s="349" t="str">
        <f>hfevrier</f>
        <v/>
      </c>
      <c r="T19" s="350" t="str">
        <f>hfevrier</f>
        <v/>
      </c>
      <c r="U19" s="350" t="str">
        <f>hfevrier</f>
        <v/>
      </c>
      <c r="V19" s="350" t="str">
        <f>hfevrier</f>
        <v/>
      </c>
      <c r="W19" s="350" t="str">
        <f>hfevrier</f>
        <v/>
      </c>
      <c r="X19" s="350" t="str">
        <f>hfevrier</f>
        <v/>
      </c>
      <c r="Y19" s="349" t="str">
        <f>hfevrier</f>
        <v/>
      </c>
      <c r="Z19" s="349" t="str">
        <f>hfevrier</f>
        <v/>
      </c>
      <c r="AA19" s="350" t="str">
        <f>hfevrier</f>
        <v/>
      </c>
      <c r="AB19" s="350" t="str">
        <f>hfevrier</f>
        <v/>
      </c>
      <c r="AC19" s="350" t="str">
        <f>hfevrier</f>
        <v/>
      </c>
      <c r="AD19" s="355" t="str">
        <f>hfevrier</f>
        <v/>
      </c>
      <c r="AE19"/>
      <c r="AF19"/>
      <c r="AG19"/>
      <c r="AH19"/>
      <c r="AI19"/>
      <c r="AJ19"/>
      <c r="AK19"/>
      <c r="AL19"/>
      <c r="AM19"/>
      <c r="AN19"/>
      <c r="AO19"/>
      <c r="AP19"/>
      <c r="AQ19"/>
      <c r="AR19"/>
      <c r="AS19"/>
      <c r="AT19"/>
      <c r="AU19"/>
      <c r="AV19"/>
      <c r="AW19"/>
      <c r="AX19"/>
      <c r="AY19"/>
      <c r="AZ19"/>
      <c r="BA19"/>
      <c r="BB19"/>
      <c r="BC19"/>
      <c r="BD19"/>
      <c r="BE19"/>
      <c r="BF19"/>
      <c r="BG19"/>
      <c r="BH19"/>
      <c r="BI19"/>
      <c r="BJ19"/>
      <c r="BK19"/>
      <c r="BL19"/>
      <c r="BM19"/>
      <c r="BN19" s="53"/>
      <c r="BO19" s="53"/>
      <c r="BP19" s="53"/>
      <c r="BQ19" s="53"/>
      <c r="BR19" s="53"/>
      <c r="BS19" s="53"/>
      <c r="BT19" s="53"/>
      <c r="BU19" s="53"/>
      <c r="BV19" s="53"/>
      <c r="BW19" s="53"/>
      <c r="BX19" s="53"/>
      <c r="BY19" s="53"/>
      <c r="BZ19" s="53"/>
      <c r="CA19" s="53"/>
      <c r="CB19" s="53"/>
      <c r="CC19" s="53"/>
      <c r="CD19" s="53"/>
      <c r="CE19" s="53"/>
      <c r="CF19" s="53"/>
      <c r="CG19" s="53"/>
      <c r="CH19" s="53"/>
      <c r="CI19" s="53"/>
      <c r="CJ19" s="53"/>
      <c r="CK19" s="53"/>
      <c r="CL19" s="53"/>
      <c r="CM19" s="53"/>
      <c r="CN19" s="53"/>
      <c r="CO19" s="53"/>
      <c r="CP19" s="53"/>
      <c r="CQ19" s="53"/>
      <c r="CR19" s="53"/>
      <c r="CS19" s="53"/>
      <c r="CT19" s="53"/>
      <c r="CU19" s="53"/>
      <c r="CV19" s="53"/>
      <c r="CW19" s="53"/>
      <c r="CX19" s="53"/>
      <c r="CY19" s="53"/>
      <c r="CZ19" s="53"/>
      <c r="DA19" s="53"/>
      <c r="DB19" s="53"/>
      <c r="DC19" s="53"/>
      <c r="DD19" s="53"/>
      <c r="DE19" s="53"/>
      <c r="DF19" s="53"/>
      <c r="DG19" s="53"/>
      <c r="DH19" s="53"/>
      <c r="DI19" s="53"/>
      <c r="DJ19" s="53"/>
      <c r="DK19" s="53"/>
      <c r="DL19" s="53"/>
      <c r="DM19" s="53"/>
      <c r="DN19" s="53"/>
      <c r="DO19" s="53"/>
      <c r="DP19" s="53"/>
      <c r="DQ19" s="53"/>
      <c r="DR19" s="53"/>
      <c r="DS19" s="53"/>
      <c r="DT19" s="53"/>
      <c r="DU19" s="53"/>
      <c r="DV19" s="53"/>
      <c r="DW19" s="53"/>
      <c r="DX19" s="53"/>
      <c r="DY19" s="53"/>
      <c r="DZ19" s="53"/>
      <c r="EA19" s="53"/>
      <c r="EB19" s="53"/>
      <c r="EC19" s="53"/>
      <c r="ED19" s="53"/>
      <c r="EE19" s="53"/>
      <c r="EF19" s="53"/>
      <c r="EG19" s="53"/>
      <c r="EH19" s="53"/>
      <c r="EI19" s="53"/>
      <c r="EJ19" s="53"/>
      <c r="EK19" s="53"/>
      <c r="EL19" s="53"/>
      <c r="EM19" s="53"/>
      <c r="EN19" s="53"/>
      <c r="EO19" s="53"/>
      <c r="EP19" s="53"/>
      <c r="EQ19" s="53"/>
      <c r="ER19" s="53"/>
      <c r="ES19" s="53"/>
      <c r="ET19" s="53"/>
      <c r="EU19" s="53"/>
      <c r="EV19" s="53"/>
      <c r="EW19" s="53"/>
      <c r="EX19" s="53"/>
      <c r="EY19" s="53"/>
      <c r="EZ19" s="53"/>
      <c r="FA19" s="53"/>
      <c r="FB19" s="53"/>
      <c r="FC19" s="53"/>
      <c r="FD19" s="53"/>
      <c r="FE19" s="53"/>
      <c r="FF19" s="53"/>
      <c r="FG19" s="53"/>
      <c r="FH19" s="53"/>
      <c r="FI19" s="53"/>
      <c r="FJ19" s="53"/>
      <c r="FK19" s="53"/>
      <c r="FL19" s="53"/>
      <c r="FM19" s="53"/>
      <c r="FN19" s="53"/>
      <c r="FO19" s="53"/>
      <c r="FP19" s="53"/>
      <c r="FQ19" s="53"/>
      <c r="FR19" s="53"/>
      <c r="FS19" s="53"/>
      <c r="FT19" s="53"/>
      <c r="FU19" s="53"/>
      <c r="FV19" s="53"/>
      <c r="FW19" s="53"/>
      <c r="FX19" s="53"/>
      <c r="FY19" s="53"/>
      <c r="FZ19" s="53"/>
      <c r="GA19" s="53"/>
      <c r="GB19" s="53"/>
      <c r="GC19" s="53"/>
      <c r="GD19" s="53"/>
      <c r="GE19" s="53"/>
      <c r="GF19" s="53"/>
      <c r="GG19" s="53"/>
      <c r="GH19" s="53"/>
      <c r="GI19" s="53"/>
      <c r="GJ19" s="53"/>
      <c r="GK19" s="53"/>
      <c r="GL19" s="53"/>
      <c r="GM19" s="53"/>
      <c r="GN19" s="53"/>
      <c r="GO19" s="53"/>
      <c r="GP19" s="53"/>
      <c r="GQ19" s="53"/>
      <c r="GR19" s="53"/>
      <c r="GS19" s="53"/>
      <c r="GT19" s="53"/>
      <c r="GU19" s="53"/>
      <c r="GV19" s="53"/>
      <c r="GW19" s="53"/>
      <c r="GX19" s="53"/>
      <c r="GY19" s="53"/>
      <c r="GZ19" s="53"/>
      <c r="HA19" s="53"/>
      <c r="HB19" s="53"/>
      <c r="HC19" s="53"/>
      <c r="HD19" s="53"/>
      <c r="HE19" s="53"/>
      <c r="HF19" s="53"/>
      <c r="HG19" s="53"/>
      <c r="HH19" s="53"/>
      <c r="HI19" s="53"/>
      <c r="HJ19" s="53"/>
      <c r="HK19" s="53"/>
      <c r="HL19" s="53"/>
      <c r="HM19" s="53"/>
      <c r="HN19" s="53"/>
      <c r="HO19" s="53"/>
      <c r="HP19" s="53"/>
      <c r="HQ19" s="53"/>
      <c r="HR19" s="53"/>
      <c r="HS19" s="53"/>
      <c r="HT19" s="53"/>
      <c r="HU19" s="53"/>
      <c r="HV19" s="53"/>
      <c r="HW19" s="53"/>
      <c r="HX19" s="53"/>
      <c r="HY19" s="53"/>
      <c r="HZ19" s="53"/>
      <c r="IA19" s="53"/>
      <c r="IB19" s="53"/>
      <c r="IC19" s="53"/>
      <c r="ID19" s="53"/>
      <c r="IE19" s="53"/>
      <c r="IF19" s="53"/>
      <c r="IG19" s="53"/>
      <c r="IH19" s="53"/>
      <c r="II19" s="53"/>
      <c r="IJ19" s="53"/>
      <c r="IK19" s="53"/>
      <c r="IL19" s="53"/>
      <c r="IM19" s="53"/>
      <c r="IN19" s="53"/>
      <c r="IO19" s="53"/>
      <c r="IP19" s="53"/>
      <c r="IQ19" s="53"/>
      <c r="IR19" s="53"/>
      <c r="IS19" s="53"/>
      <c r="IT19" s="53"/>
      <c r="IU19" s="53"/>
      <c r="IV19" s="53"/>
    </row>
    <row r="20" spans="1:256" s="1" customFormat="1" ht="15.75" hidden="1" customHeight="1" x14ac:dyDescent="0.25">
      <c r="A20" s="124">
        <f>Données!$H17</f>
        <v>0</v>
      </c>
      <c r="B20" s="350" t="str">
        <f>hfevrier</f>
        <v/>
      </c>
      <c r="C20" s="350" t="str">
        <f>hfevrier</f>
        <v/>
      </c>
      <c r="D20" s="349" t="str">
        <f>hfevrier</f>
        <v/>
      </c>
      <c r="E20" s="349" t="str">
        <f>hfevrier</f>
        <v/>
      </c>
      <c r="F20" s="350" t="str">
        <f>hfevrier</f>
        <v/>
      </c>
      <c r="G20" s="350" t="str">
        <f>hfevrier</f>
        <v/>
      </c>
      <c r="H20" s="350" t="str">
        <f>hfevrier</f>
        <v/>
      </c>
      <c r="I20" s="350" t="str">
        <f>hfevrier</f>
        <v/>
      </c>
      <c r="J20" s="350" t="str">
        <f>hfevrier</f>
        <v/>
      </c>
      <c r="K20" s="349" t="str">
        <f>hfevrier</f>
        <v/>
      </c>
      <c r="L20" s="349" t="str">
        <f>hfevrier</f>
        <v/>
      </c>
      <c r="M20" s="350" t="str">
        <f>hfevrier</f>
        <v/>
      </c>
      <c r="N20" s="350" t="str">
        <f>hfevrier</f>
        <v/>
      </c>
      <c r="O20" s="350" t="str">
        <f>hfevrier</f>
        <v/>
      </c>
      <c r="P20" s="350" t="str">
        <f>hfevrier</f>
        <v/>
      </c>
      <c r="Q20" s="350" t="str">
        <f>hfevrier</f>
        <v/>
      </c>
      <c r="R20" s="349" t="str">
        <f>hfevrier</f>
        <v/>
      </c>
      <c r="S20" s="349" t="str">
        <f>hfevrier</f>
        <v/>
      </c>
      <c r="T20" s="350" t="str">
        <f>hfevrier</f>
        <v/>
      </c>
      <c r="U20" s="350" t="str">
        <f>hfevrier</f>
        <v/>
      </c>
      <c r="V20" s="350" t="str">
        <f>hfevrier</f>
        <v/>
      </c>
      <c r="W20" s="350" t="str">
        <f>hfevrier</f>
        <v/>
      </c>
      <c r="X20" s="350" t="str">
        <f>hfevrier</f>
        <v/>
      </c>
      <c r="Y20" s="349" t="str">
        <f>hfevrier</f>
        <v/>
      </c>
      <c r="Z20" s="349" t="str">
        <f>hfevrier</f>
        <v/>
      </c>
      <c r="AA20" s="350" t="str">
        <f>hfevrier</f>
        <v/>
      </c>
      <c r="AB20" s="350" t="str">
        <f>hfevrier</f>
        <v/>
      </c>
      <c r="AC20" s="350" t="str">
        <f>hfevrier</f>
        <v/>
      </c>
      <c r="AD20" s="355" t="str">
        <f>hfevrier</f>
        <v/>
      </c>
      <c r="AE20"/>
      <c r="AF20"/>
      <c r="AG20"/>
      <c r="AH20"/>
      <c r="AI20"/>
      <c r="AJ20"/>
      <c r="AK20"/>
      <c r="AL20"/>
      <c r="AM20"/>
      <c r="AN20"/>
      <c r="AO20"/>
      <c r="AP20"/>
      <c r="AQ20"/>
      <c r="AR20"/>
      <c r="AS20"/>
      <c r="AT20"/>
      <c r="AU20"/>
      <c r="AV20"/>
      <c r="AW20"/>
      <c r="AX20"/>
      <c r="AY20"/>
      <c r="AZ20"/>
      <c r="BA20"/>
      <c r="BB20"/>
      <c r="BC20"/>
      <c r="BD20"/>
      <c r="BE20"/>
      <c r="BF20"/>
      <c r="BG20"/>
      <c r="BH20"/>
      <c r="BI20"/>
      <c r="BJ20"/>
      <c r="BK20"/>
      <c r="BL20"/>
      <c r="BM20"/>
      <c r="BN20" s="53"/>
      <c r="BO20" s="53"/>
      <c r="BP20" s="53"/>
      <c r="BQ20" s="53"/>
      <c r="BR20" s="53"/>
      <c r="BS20" s="53"/>
      <c r="BT20" s="53"/>
      <c r="BU20" s="53"/>
      <c r="BV20" s="53"/>
      <c r="BW20" s="53"/>
      <c r="BX20" s="53"/>
      <c r="BY20" s="53"/>
      <c r="BZ20" s="53"/>
      <c r="CA20" s="53"/>
      <c r="CB20" s="53"/>
      <c r="CC20" s="53"/>
      <c r="CD20" s="53"/>
      <c r="CE20" s="53"/>
      <c r="CF20" s="53"/>
      <c r="CG20" s="53"/>
      <c r="CH20" s="53"/>
      <c r="CI20" s="53"/>
      <c r="CJ20" s="53"/>
      <c r="CK20" s="53"/>
      <c r="CL20" s="53"/>
      <c r="CM20" s="53"/>
      <c r="CN20" s="53"/>
      <c r="CO20" s="53"/>
      <c r="CP20" s="53"/>
      <c r="CQ20" s="53"/>
      <c r="CR20" s="53"/>
      <c r="CS20" s="53"/>
      <c r="CT20" s="53"/>
      <c r="CU20" s="53"/>
      <c r="CV20" s="53"/>
      <c r="CW20" s="53"/>
      <c r="CX20" s="53"/>
      <c r="CY20" s="53"/>
      <c r="CZ20" s="53"/>
      <c r="DA20" s="53"/>
      <c r="DB20" s="53"/>
      <c r="DC20" s="53"/>
      <c r="DD20" s="53"/>
      <c r="DE20" s="53"/>
      <c r="DF20" s="53"/>
      <c r="DG20" s="53"/>
      <c r="DH20" s="53"/>
      <c r="DI20" s="53"/>
      <c r="DJ20" s="53"/>
      <c r="DK20" s="53"/>
      <c r="DL20" s="53"/>
      <c r="DM20" s="53"/>
      <c r="DN20" s="53"/>
      <c r="DO20" s="53"/>
      <c r="DP20" s="53"/>
      <c r="DQ20" s="53"/>
      <c r="DR20" s="53"/>
      <c r="DS20" s="53"/>
      <c r="DT20" s="53"/>
      <c r="DU20" s="53"/>
      <c r="DV20" s="53"/>
      <c r="DW20" s="53"/>
      <c r="DX20" s="53"/>
      <c r="DY20" s="53"/>
      <c r="DZ20" s="53"/>
      <c r="EA20" s="53"/>
      <c r="EB20" s="53"/>
      <c r="EC20" s="53"/>
      <c r="ED20" s="53"/>
      <c r="EE20" s="53"/>
      <c r="EF20" s="53"/>
      <c r="EG20" s="53"/>
      <c r="EH20" s="53"/>
      <c r="EI20" s="53"/>
      <c r="EJ20" s="53"/>
      <c r="EK20" s="53"/>
      <c r="EL20" s="53"/>
      <c r="EM20" s="53"/>
      <c r="EN20" s="53"/>
      <c r="EO20" s="53"/>
      <c r="EP20" s="53"/>
      <c r="EQ20" s="53"/>
      <c r="ER20" s="53"/>
      <c r="ES20" s="53"/>
      <c r="ET20" s="53"/>
      <c r="EU20" s="53"/>
      <c r="EV20" s="53"/>
      <c r="EW20" s="53"/>
      <c r="EX20" s="53"/>
      <c r="EY20" s="53"/>
      <c r="EZ20" s="53"/>
      <c r="FA20" s="53"/>
      <c r="FB20" s="53"/>
      <c r="FC20" s="53"/>
      <c r="FD20" s="53"/>
      <c r="FE20" s="53"/>
      <c r="FF20" s="53"/>
      <c r="FG20" s="53"/>
      <c r="FH20" s="53"/>
      <c r="FI20" s="53"/>
      <c r="FJ20" s="53"/>
      <c r="FK20" s="53"/>
      <c r="FL20" s="53"/>
      <c r="FM20" s="53"/>
      <c r="FN20" s="53"/>
      <c r="FO20" s="53"/>
      <c r="FP20" s="53"/>
      <c r="FQ20" s="53"/>
      <c r="FR20" s="53"/>
      <c r="FS20" s="53"/>
      <c r="FT20" s="53"/>
      <c r="FU20" s="53"/>
      <c r="FV20" s="53"/>
      <c r="FW20" s="53"/>
      <c r="FX20" s="53"/>
      <c r="FY20" s="53"/>
      <c r="FZ20" s="53"/>
      <c r="GA20" s="53"/>
      <c r="GB20" s="53"/>
      <c r="GC20" s="53"/>
      <c r="GD20" s="53"/>
      <c r="GE20" s="53"/>
      <c r="GF20" s="53"/>
      <c r="GG20" s="53"/>
      <c r="GH20" s="53"/>
      <c r="GI20" s="53"/>
      <c r="GJ20" s="53"/>
      <c r="GK20" s="53"/>
      <c r="GL20" s="53"/>
      <c r="GM20" s="53"/>
      <c r="GN20" s="53"/>
      <c r="GO20" s="53"/>
      <c r="GP20" s="53"/>
      <c r="GQ20" s="53"/>
      <c r="GR20" s="53"/>
      <c r="GS20" s="53"/>
      <c r="GT20" s="53"/>
      <c r="GU20" s="53"/>
      <c r="GV20" s="53"/>
      <c r="GW20" s="53"/>
      <c r="GX20" s="53"/>
      <c r="GY20" s="53"/>
      <c r="GZ20" s="53"/>
      <c r="HA20" s="53"/>
      <c r="HB20" s="53"/>
      <c r="HC20" s="53"/>
      <c r="HD20" s="53"/>
      <c r="HE20" s="53"/>
      <c r="HF20" s="53"/>
      <c r="HG20" s="53"/>
      <c r="HH20" s="53"/>
      <c r="HI20" s="53"/>
      <c r="HJ20" s="53"/>
      <c r="HK20" s="53"/>
      <c r="HL20" s="53"/>
      <c r="HM20" s="53"/>
      <c r="HN20" s="53"/>
      <c r="HO20" s="53"/>
      <c r="HP20" s="53"/>
      <c r="HQ20" s="53"/>
      <c r="HR20" s="53"/>
      <c r="HS20" s="53"/>
      <c r="HT20" s="53"/>
      <c r="HU20" s="53"/>
      <c r="HV20" s="53"/>
      <c r="HW20" s="53"/>
      <c r="HX20" s="53"/>
      <c r="HY20" s="53"/>
      <c r="HZ20" s="53"/>
      <c r="IA20" s="53"/>
      <c r="IB20" s="53"/>
      <c r="IC20" s="53"/>
      <c r="ID20" s="53"/>
      <c r="IE20" s="53"/>
      <c r="IF20" s="53"/>
      <c r="IG20" s="53"/>
      <c r="IH20" s="53"/>
      <c r="II20" s="53"/>
      <c r="IJ20" s="53"/>
      <c r="IK20" s="53"/>
      <c r="IL20" s="53"/>
      <c r="IM20" s="53"/>
      <c r="IN20" s="53"/>
      <c r="IO20" s="53"/>
      <c r="IP20" s="53"/>
      <c r="IQ20" s="53"/>
      <c r="IR20" s="53"/>
      <c r="IS20" s="53"/>
      <c r="IT20" s="53"/>
      <c r="IU20" s="53"/>
      <c r="IV20" s="53"/>
    </row>
    <row r="21" spans="1:256" s="1" customFormat="1" ht="15.75" hidden="1" customHeight="1" x14ac:dyDescent="0.25">
      <c r="A21" s="124">
        <f>Données!$H18</f>
        <v>0</v>
      </c>
      <c r="B21" s="350" t="str">
        <f>hfevrier</f>
        <v/>
      </c>
      <c r="C21" s="350" t="str">
        <f>hfevrier</f>
        <v/>
      </c>
      <c r="D21" s="349" t="str">
        <f>hfevrier</f>
        <v/>
      </c>
      <c r="E21" s="349" t="str">
        <f>hfevrier</f>
        <v/>
      </c>
      <c r="F21" s="350" t="str">
        <f>hfevrier</f>
        <v/>
      </c>
      <c r="G21" s="350" t="str">
        <f>hfevrier</f>
        <v/>
      </c>
      <c r="H21" s="350" t="str">
        <f>hfevrier</f>
        <v/>
      </c>
      <c r="I21" s="350" t="str">
        <f>hfevrier</f>
        <v/>
      </c>
      <c r="J21" s="350" t="str">
        <f>hfevrier</f>
        <v/>
      </c>
      <c r="K21" s="349" t="str">
        <f>hfevrier</f>
        <v/>
      </c>
      <c r="L21" s="349" t="str">
        <f>hfevrier</f>
        <v/>
      </c>
      <c r="M21" s="350" t="str">
        <f>hfevrier</f>
        <v/>
      </c>
      <c r="N21" s="350" t="str">
        <f>hfevrier</f>
        <v/>
      </c>
      <c r="O21" s="350" t="str">
        <f>hfevrier</f>
        <v/>
      </c>
      <c r="P21" s="350" t="str">
        <f>hfevrier</f>
        <v/>
      </c>
      <c r="Q21" s="350" t="str">
        <f>hfevrier</f>
        <v/>
      </c>
      <c r="R21" s="349" t="str">
        <f>hfevrier</f>
        <v/>
      </c>
      <c r="S21" s="349" t="str">
        <f>hfevrier</f>
        <v/>
      </c>
      <c r="T21" s="350" t="str">
        <f>hfevrier</f>
        <v/>
      </c>
      <c r="U21" s="350" t="str">
        <f>hfevrier</f>
        <v/>
      </c>
      <c r="V21" s="350" t="str">
        <f>hfevrier</f>
        <v/>
      </c>
      <c r="W21" s="350" t="str">
        <f>hfevrier</f>
        <v/>
      </c>
      <c r="X21" s="350" t="str">
        <f>hfevrier</f>
        <v/>
      </c>
      <c r="Y21" s="349" t="str">
        <f>hfevrier</f>
        <v/>
      </c>
      <c r="Z21" s="349" t="str">
        <f>hfevrier</f>
        <v/>
      </c>
      <c r="AA21" s="350" t="str">
        <f>hfevrier</f>
        <v/>
      </c>
      <c r="AB21" s="350" t="str">
        <f>hfevrier</f>
        <v/>
      </c>
      <c r="AC21" s="350" t="str">
        <f>hfevrier</f>
        <v/>
      </c>
      <c r="AD21" s="355" t="str">
        <f>hfevrier</f>
        <v/>
      </c>
      <c r="AE21"/>
      <c r="AF21"/>
      <c r="AG21"/>
      <c r="AH21"/>
      <c r="AI21"/>
      <c r="AJ21"/>
      <c r="AK21"/>
      <c r="AL21"/>
      <c r="AM21"/>
      <c r="AN21"/>
      <c r="AO21"/>
      <c r="AP21"/>
      <c r="AQ21"/>
      <c r="AR21"/>
      <c r="AS21"/>
      <c r="AT21"/>
      <c r="AU21"/>
      <c r="AV21"/>
      <c r="AW21"/>
      <c r="AX21"/>
      <c r="AY21"/>
      <c r="AZ21"/>
      <c r="BA21"/>
      <c r="BB21"/>
      <c r="BC21"/>
      <c r="BD21"/>
      <c r="BE21"/>
      <c r="BF21"/>
      <c r="BG21"/>
      <c r="BH21"/>
      <c r="BI21"/>
      <c r="BJ21"/>
      <c r="BK21"/>
      <c r="BL21"/>
      <c r="BM21"/>
      <c r="BN21" s="53"/>
      <c r="BO21" s="53"/>
      <c r="BP21" s="53"/>
      <c r="BQ21" s="53"/>
      <c r="BR21" s="53"/>
      <c r="BS21" s="53"/>
      <c r="BT21" s="53"/>
      <c r="BU21" s="53"/>
      <c r="BV21" s="53"/>
      <c r="BW21" s="53"/>
      <c r="BX21" s="53"/>
      <c r="BY21" s="53"/>
      <c r="BZ21" s="53"/>
      <c r="CA21" s="53"/>
      <c r="CB21" s="53"/>
      <c r="CC21" s="53"/>
      <c r="CD21" s="53"/>
      <c r="CE21" s="53"/>
      <c r="CF21" s="53"/>
      <c r="CG21" s="53"/>
      <c r="CH21" s="53"/>
      <c r="CI21" s="53"/>
      <c r="CJ21" s="53"/>
      <c r="CK21" s="53"/>
      <c r="CL21" s="53"/>
      <c r="CM21" s="53"/>
      <c r="CN21" s="53"/>
      <c r="CO21" s="53"/>
      <c r="CP21" s="53"/>
      <c r="CQ21" s="53"/>
      <c r="CR21" s="53"/>
      <c r="CS21" s="53"/>
      <c r="CT21" s="53"/>
      <c r="CU21" s="53"/>
      <c r="CV21" s="53"/>
      <c r="CW21" s="53"/>
      <c r="CX21" s="53"/>
      <c r="CY21" s="53"/>
      <c r="CZ21" s="53"/>
      <c r="DA21" s="53"/>
      <c r="DB21" s="53"/>
      <c r="DC21" s="53"/>
      <c r="DD21" s="53"/>
      <c r="DE21" s="53"/>
      <c r="DF21" s="53"/>
      <c r="DG21" s="53"/>
      <c r="DH21" s="53"/>
      <c r="DI21" s="53"/>
      <c r="DJ21" s="53"/>
      <c r="DK21" s="53"/>
      <c r="DL21" s="53"/>
      <c r="DM21" s="53"/>
      <c r="DN21" s="53"/>
      <c r="DO21" s="53"/>
      <c r="DP21" s="53"/>
      <c r="DQ21" s="53"/>
      <c r="DR21" s="53"/>
      <c r="DS21" s="53"/>
      <c r="DT21" s="53"/>
      <c r="DU21" s="53"/>
      <c r="DV21" s="53"/>
      <c r="DW21" s="53"/>
      <c r="DX21" s="53"/>
      <c r="DY21" s="53"/>
      <c r="DZ21" s="53"/>
      <c r="EA21" s="53"/>
      <c r="EB21" s="53"/>
      <c r="EC21" s="53"/>
      <c r="ED21" s="53"/>
      <c r="EE21" s="53"/>
      <c r="EF21" s="53"/>
      <c r="EG21" s="53"/>
      <c r="EH21" s="53"/>
      <c r="EI21" s="53"/>
      <c r="EJ21" s="53"/>
      <c r="EK21" s="53"/>
      <c r="EL21" s="53"/>
      <c r="EM21" s="53"/>
      <c r="EN21" s="53"/>
      <c r="EO21" s="53"/>
      <c r="EP21" s="53"/>
      <c r="EQ21" s="53"/>
      <c r="ER21" s="53"/>
      <c r="ES21" s="53"/>
      <c r="ET21" s="53"/>
      <c r="EU21" s="53"/>
      <c r="EV21" s="53"/>
      <c r="EW21" s="53"/>
      <c r="EX21" s="53"/>
      <c r="EY21" s="53"/>
      <c r="EZ21" s="53"/>
      <c r="FA21" s="53"/>
      <c r="FB21" s="53"/>
      <c r="FC21" s="53"/>
      <c r="FD21" s="53"/>
      <c r="FE21" s="53"/>
      <c r="FF21" s="53"/>
      <c r="FG21" s="53"/>
      <c r="FH21" s="53"/>
      <c r="FI21" s="53"/>
      <c r="FJ21" s="53"/>
      <c r="FK21" s="53"/>
      <c r="FL21" s="53"/>
      <c r="FM21" s="53"/>
      <c r="FN21" s="53"/>
      <c r="FO21" s="53"/>
      <c r="FP21" s="53"/>
      <c r="FQ21" s="53"/>
      <c r="FR21" s="53"/>
      <c r="FS21" s="53"/>
      <c r="FT21" s="53"/>
      <c r="FU21" s="53"/>
      <c r="FV21" s="53"/>
      <c r="FW21" s="53"/>
      <c r="FX21" s="53"/>
      <c r="FY21" s="53"/>
      <c r="FZ21" s="53"/>
      <c r="GA21" s="53"/>
      <c r="GB21" s="53"/>
      <c r="GC21" s="53"/>
      <c r="GD21" s="53"/>
      <c r="GE21" s="53"/>
      <c r="GF21" s="53"/>
      <c r="GG21" s="53"/>
      <c r="GH21" s="53"/>
      <c r="GI21" s="53"/>
      <c r="GJ21" s="53"/>
      <c r="GK21" s="53"/>
      <c r="GL21" s="53"/>
      <c r="GM21" s="53"/>
      <c r="GN21" s="53"/>
      <c r="GO21" s="53"/>
      <c r="GP21" s="53"/>
      <c r="GQ21" s="53"/>
      <c r="GR21" s="53"/>
      <c r="GS21" s="53"/>
      <c r="GT21" s="53"/>
      <c r="GU21" s="53"/>
      <c r="GV21" s="53"/>
      <c r="GW21" s="53"/>
      <c r="GX21" s="53"/>
      <c r="GY21" s="53"/>
      <c r="GZ21" s="53"/>
      <c r="HA21" s="53"/>
      <c r="HB21" s="53"/>
      <c r="HC21" s="53"/>
      <c r="HD21" s="53"/>
      <c r="HE21" s="53"/>
      <c r="HF21" s="53"/>
      <c r="HG21" s="53"/>
      <c r="HH21" s="53"/>
      <c r="HI21" s="53"/>
      <c r="HJ21" s="53"/>
      <c r="HK21" s="53"/>
      <c r="HL21" s="53"/>
      <c r="HM21" s="53"/>
      <c r="HN21" s="53"/>
      <c r="HO21" s="53"/>
      <c r="HP21" s="53"/>
      <c r="HQ21" s="53"/>
      <c r="HR21" s="53"/>
      <c r="HS21" s="53"/>
      <c r="HT21" s="53"/>
      <c r="HU21" s="53"/>
      <c r="HV21" s="53"/>
      <c r="HW21" s="53"/>
      <c r="HX21" s="53"/>
      <c r="HY21" s="53"/>
      <c r="HZ21" s="53"/>
      <c r="IA21" s="53"/>
      <c r="IB21" s="53"/>
      <c r="IC21" s="53"/>
      <c r="ID21" s="53"/>
      <c r="IE21" s="53"/>
      <c r="IF21" s="53"/>
      <c r="IG21" s="53"/>
      <c r="IH21" s="53"/>
      <c r="II21" s="53"/>
      <c r="IJ21" s="53"/>
      <c r="IK21" s="53"/>
      <c r="IL21" s="53"/>
      <c r="IM21" s="53"/>
      <c r="IN21" s="53"/>
      <c r="IO21" s="53"/>
      <c r="IP21" s="53"/>
      <c r="IQ21" s="53"/>
      <c r="IR21" s="53"/>
      <c r="IS21" s="53"/>
      <c r="IT21" s="53"/>
      <c r="IU21" s="53"/>
      <c r="IV21" s="53"/>
    </row>
    <row r="22" spans="1:256" s="1" customFormat="1" ht="15.75" hidden="1" customHeight="1" x14ac:dyDescent="0.25">
      <c r="A22" s="124">
        <f>Données!$H19</f>
        <v>0</v>
      </c>
      <c r="B22" s="350" t="str">
        <f>hfevrier</f>
        <v/>
      </c>
      <c r="C22" s="350" t="str">
        <f>hfevrier</f>
        <v/>
      </c>
      <c r="D22" s="349" t="str">
        <f>hfevrier</f>
        <v/>
      </c>
      <c r="E22" s="349" t="str">
        <f>hfevrier</f>
        <v/>
      </c>
      <c r="F22" s="350" t="str">
        <f>hfevrier</f>
        <v/>
      </c>
      <c r="G22" s="350" t="str">
        <f>hfevrier</f>
        <v/>
      </c>
      <c r="H22" s="350" t="str">
        <f>hfevrier</f>
        <v/>
      </c>
      <c r="I22" s="350" t="str">
        <f>hfevrier</f>
        <v/>
      </c>
      <c r="J22" s="350" t="str">
        <f>hfevrier</f>
        <v/>
      </c>
      <c r="K22" s="349" t="str">
        <f>hfevrier</f>
        <v/>
      </c>
      <c r="L22" s="349" t="str">
        <f>hfevrier</f>
        <v/>
      </c>
      <c r="M22" s="350" t="str">
        <f>hfevrier</f>
        <v/>
      </c>
      <c r="N22" s="350" t="str">
        <f>hfevrier</f>
        <v/>
      </c>
      <c r="O22" s="350" t="str">
        <f>hfevrier</f>
        <v/>
      </c>
      <c r="P22" s="350" t="str">
        <f>hfevrier</f>
        <v/>
      </c>
      <c r="Q22" s="350" t="str">
        <f>hfevrier</f>
        <v/>
      </c>
      <c r="R22" s="349" t="str">
        <f>hfevrier</f>
        <v/>
      </c>
      <c r="S22" s="349" t="str">
        <f>hfevrier</f>
        <v/>
      </c>
      <c r="T22" s="350" t="str">
        <f>hfevrier</f>
        <v/>
      </c>
      <c r="U22" s="350" t="str">
        <f>hfevrier</f>
        <v/>
      </c>
      <c r="V22" s="350" t="str">
        <f>hfevrier</f>
        <v/>
      </c>
      <c r="W22" s="350" t="str">
        <f>hfevrier</f>
        <v/>
      </c>
      <c r="X22" s="350" t="str">
        <f>hfevrier</f>
        <v/>
      </c>
      <c r="Y22" s="349" t="str">
        <f>hfevrier</f>
        <v/>
      </c>
      <c r="Z22" s="349" t="str">
        <f>hfevrier</f>
        <v/>
      </c>
      <c r="AA22" s="350" t="str">
        <f>hfevrier</f>
        <v/>
      </c>
      <c r="AB22" s="350" t="str">
        <f>hfevrier</f>
        <v/>
      </c>
      <c r="AC22" s="350" t="str">
        <f>hfevrier</f>
        <v/>
      </c>
      <c r="AD22" s="355" t="str">
        <f>hfevrier</f>
        <v/>
      </c>
      <c r="AE22"/>
      <c r="AF22"/>
      <c r="AG22"/>
      <c r="AH22"/>
      <c r="AI22"/>
      <c r="AJ22"/>
      <c r="AK22"/>
      <c r="AL22"/>
      <c r="AM22"/>
      <c r="AN22"/>
      <c r="AO22"/>
      <c r="AP22"/>
      <c r="AQ22"/>
      <c r="AR22"/>
      <c r="AS22"/>
      <c r="AT22"/>
      <c r="AU22"/>
      <c r="AV22"/>
      <c r="AW22"/>
      <c r="AX22"/>
      <c r="AY22"/>
      <c r="AZ22"/>
      <c r="BA22"/>
      <c r="BB22"/>
      <c r="BC22"/>
      <c r="BD22"/>
      <c r="BE22"/>
      <c r="BF22"/>
      <c r="BG22"/>
      <c r="BH22"/>
      <c r="BI22"/>
      <c r="BJ22"/>
      <c r="BK22"/>
      <c r="BL22"/>
      <c r="BM22"/>
      <c r="BN22" s="53"/>
      <c r="BO22" s="53"/>
      <c r="BP22" s="53"/>
      <c r="BQ22" s="53"/>
      <c r="BR22" s="53"/>
      <c r="BS22" s="53"/>
      <c r="BT22" s="53"/>
      <c r="BU22" s="53"/>
      <c r="BV22" s="53"/>
      <c r="BW22" s="53"/>
      <c r="BX22" s="53"/>
      <c r="BY22" s="53"/>
      <c r="BZ22" s="53"/>
      <c r="CA22" s="53"/>
      <c r="CB22" s="53"/>
      <c r="CC22" s="53"/>
      <c r="CD22" s="53"/>
      <c r="CE22" s="53"/>
      <c r="CF22" s="53"/>
      <c r="CG22" s="53"/>
      <c r="CH22" s="53"/>
      <c r="CI22" s="53"/>
      <c r="CJ22" s="53"/>
      <c r="CK22" s="53"/>
      <c r="CL22" s="53"/>
      <c r="CM22" s="53"/>
      <c r="CN22" s="53"/>
      <c r="CO22" s="53"/>
      <c r="CP22" s="53"/>
      <c r="CQ22" s="53"/>
      <c r="CR22" s="53"/>
      <c r="CS22" s="53"/>
      <c r="CT22" s="53"/>
      <c r="CU22" s="53"/>
      <c r="CV22" s="53"/>
      <c r="CW22" s="53"/>
      <c r="CX22" s="53"/>
      <c r="CY22" s="53"/>
      <c r="CZ22" s="53"/>
      <c r="DA22" s="53"/>
      <c r="DB22" s="53"/>
      <c r="DC22" s="53"/>
      <c r="DD22" s="53"/>
      <c r="DE22" s="53"/>
      <c r="DF22" s="53"/>
      <c r="DG22" s="53"/>
      <c r="DH22" s="53"/>
      <c r="DI22" s="53"/>
      <c r="DJ22" s="53"/>
      <c r="DK22" s="53"/>
      <c r="DL22" s="53"/>
      <c r="DM22" s="53"/>
      <c r="DN22" s="53"/>
      <c r="DO22" s="53"/>
      <c r="DP22" s="53"/>
      <c r="DQ22" s="53"/>
      <c r="DR22" s="53"/>
      <c r="DS22" s="53"/>
      <c r="DT22" s="53"/>
      <c r="DU22" s="53"/>
      <c r="DV22" s="53"/>
      <c r="DW22" s="53"/>
      <c r="DX22" s="53"/>
      <c r="DY22" s="53"/>
      <c r="DZ22" s="53"/>
      <c r="EA22" s="53"/>
      <c r="EB22" s="53"/>
      <c r="EC22" s="53"/>
      <c r="ED22" s="53"/>
      <c r="EE22" s="53"/>
      <c r="EF22" s="53"/>
      <c r="EG22" s="53"/>
      <c r="EH22" s="53"/>
      <c r="EI22" s="53"/>
      <c r="EJ22" s="53"/>
      <c r="EK22" s="53"/>
      <c r="EL22" s="53"/>
      <c r="EM22" s="53"/>
      <c r="EN22" s="53"/>
      <c r="EO22" s="53"/>
      <c r="EP22" s="53"/>
      <c r="EQ22" s="53"/>
      <c r="ER22" s="53"/>
      <c r="ES22" s="53"/>
      <c r="ET22" s="53"/>
      <c r="EU22" s="53"/>
      <c r="EV22" s="53"/>
      <c r="EW22" s="53"/>
      <c r="EX22" s="53"/>
      <c r="EY22" s="53"/>
      <c r="EZ22" s="53"/>
      <c r="FA22" s="53"/>
      <c r="FB22" s="53"/>
      <c r="FC22" s="53"/>
      <c r="FD22" s="53"/>
      <c r="FE22" s="53"/>
      <c r="FF22" s="53"/>
      <c r="FG22" s="53"/>
      <c r="FH22" s="53"/>
      <c r="FI22" s="53"/>
      <c r="FJ22" s="53"/>
      <c r="FK22" s="53"/>
      <c r="FL22" s="53"/>
      <c r="FM22" s="53"/>
      <c r="FN22" s="53"/>
      <c r="FO22" s="53"/>
      <c r="FP22" s="53"/>
      <c r="FQ22" s="53"/>
      <c r="FR22" s="53"/>
      <c r="FS22" s="53"/>
      <c r="FT22" s="53"/>
      <c r="FU22" s="53"/>
      <c r="FV22" s="53"/>
      <c r="FW22" s="53"/>
      <c r="FX22" s="53"/>
      <c r="FY22" s="53"/>
      <c r="FZ22" s="53"/>
      <c r="GA22" s="53"/>
      <c r="GB22" s="53"/>
      <c r="GC22" s="53"/>
      <c r="GD22" s="53"/>
      <c r="GE22" s="53"/>
      <c r="GF22" s="53"/>
      <c r="GG22" s="53"/>
      <c r="GH22" s="53"/>
      <c r="GI22" s="53"/>
      <c r="GJ22" s="53"/>
      <c r="GK22" s="53"/>
      <c r="GL22" s="53"/>
      <c r="GM22" s="53"/>
      <c r="GN22" s="53"/>
      <c r="GO22" s="53"/>
      <c r="GP22" s="53"/>
      <c r="GQ22" s="53"/>
      <c r="GR22" s="53"/>
      <c r="GS22" s="53"/>
      <c r="GT22" s="53"/>
      <c r="GU22" s="53"/>
      <c r="GV22" s="53"/>
      <c r="GW22" s="53"/>
      <c r="GX22" s="53"/>
      <c r="GY22" s="53"/>
      <c r="GZ22" s="53"/>
      <c r="HA22" s="53"/>
      <c r="HB22" s="53"/>
      <c r="HC22" s="53"/>
      <c r="HD22" s="53"/>
      <c r="HE22" s="53"/>
      <c r="HF22" s="53"/>
      <c r="HG22" s="53"/>
      <c r="HH22" s="53"/>
      <c r="HI22" s="53"/>
      <c r="HJ22" s="53"/>
      <c r="HK22" s="53"/>
      <c r="HL22" s="53"/>
      <c r="HM22" s="53"/>
      <c r="HN22" s="53"/>
      <c r="HO22" s="53"/>
      <c r="HP22" s="53"/>
      <c r="HQ22" s="53"/>
      <c r="HR22" s="53"/>
      <c r="HS22" s="53"/>
      <c r="HT22" s="53"/>
      <c r="HU22" s="53"/>
      <c r="HV22" s="53"/>
      <c r="HW22" s="53"/>
      <c r="HX22" s="53"/>
      <c r="HY22" s="53"/>
      <c r="HZ22" s="53"/>
      <c r="IA22" s="53"/>
      <c r="IB22" s="53"/>
      <c r="IC22" s="53"/>
      <c r="ID22" s="53"/>
      <c r="IE22" s="53"/>
      <c r="IF22" s="53"/>
      <c r="IG22" s="53"/>
      <c r="IH22" s="53"/>
      <c r="II22" s="53"/>
      <c r="IJ22" s="53"/>
      <c r="IK22" s="53"/>
      <c r="IL22" s="53"/>
      <c r="IM22" s="53"/>
      <c r="IN22" s="53"/>
      <c r="IO22" s="53"/>
      <c r="IP22" s="53"/>
      <c r="IQ22" s="53"/>
      <c r="IR22" s="53"/>
      <c r="IS22" s="53"/>
      <c r="IT22" s="53"/>
      <c r="IU22" s="53"/>
      <c r="IV22" s="53"/>
    </row>
    <row r="23" spans="1:256" s="1" customFormat="1" ht="15.75" hidden="1" customHeight="1" x14ac:dyDescent="0.25">
      <c r="A23" s="124">
        <f>Données!$H20</f>
        <v>0</v>
      </c>
      <c r="B23" s="350" t="str">
        <f>hfevrier</f>
        <v/>
      </c>
      <c r="C23" s="350" t="str">
        <f>hfevrier</f>
        <v/>
      </c>
      <c r="D23" s="349" t="str">
        <f>hfevrier</f>
        <v/>
      </c>
      <c r="E23" s="349" t="str">
        <f>hfevrier</f>
        <v/>
      </c>
      <c r="F23" s="350" t="str">
        <f>hfevrier</f>
        <v/>
      </c>
      <c r="G23" s="350" t="str">
        <f>hfevrier</f>
        <v/>
      </c>
      <c r="H23" s="350" t="str">
        <f>hfevrier</f>
        <v/>
      </c>
      <c r="I23" s="350" t="str">
        <f>hfevrier</f>
        <v/>
      </c>
      <c r="J23" s="350" t="str">
        <f>hfevrier</f>
        <v/>
      </c>
      <c r="K23" s="349" t="str">
        <f>hfevrier</f>
        <v/>
      </c>
      <c r="L23" s="349" t="str">
        <f>hfevrier</f>
        <v/>
      </c>
      <c r="M23" s="350" t="str">
        <f>hfevrier</f>
        <v/>
      </c>
      <c r="N23" s="350" t="str">
        <f>hfevrier</f>
        <v/>
      </c>
      <c r="O23" s="350" t="str">
        <f>hfevrier</f>
        <v/>
      </c>
      <c r="P23" s="350" t="str">
        <f>hfevrier</f>
        <v/>
      </c>
      <c r="Q23" s="350" t="str">
        <f>hfevrier</f>
        <v/>
      </c>
      <c r="R23" s="349" t="str">
        <f>hfevrier</f>
        <v/>
      </c>
      <c r="S23" s="349" t="str">
        <f>hfevrier</f>
        <v/>
      </c>
      <c r="T23" s="350" t="str">
        <f>hfevrier</f>
        <v/>
      </c>
      <c r="U23" s="350" t="str">
        <f>hfevrier</f>
        <v/>
      </c>
      <c r="V23" s="350" t="str">
        <f>hfevrier</f>
        <v/>
      </c>
      <c r="W23" s="350" t="str">
        <f>hfevrier</f>
        <v/>
      </c>
      <c r="X23" s="350" t="str">
        <f>hfevrier</f>
        <v/>
      </c>
      <c r="Y23" s="349" t="str">
        <f>hfevrier</f>
        <v/>
      </c>
      <c r="Z23" s="349" t="str">
        <f>hfevrier</f>
        <v/>
      </c>
      <c r="AA23" s="350" t="str">
        <f>hfevrier</f>
        <v/>
      </c>
      <c r="AB23" s="350" t="str">
        <f>hfevrier</f>
        <v/>
      </c>
      <c r="AC23" s="350" t="str">
        <f>hfevrier</f>
        <v/>
      </c>
      <c r="AD23" s="355" t="str">
        <f>hfevrier</f>
        <v/>
      </c>
      <c r="AE23"/>
      <c r="AF23"/>
      <c r="AG23"/>
      <c r="AH23"/>
      <c r="AI23"/>
      <c r="AJ23"/>
      <c r="AK23"/>
      <c r="AL23"/>
      <c r="AM23"/>
      <c r="AN23"/>
      <c r="AO23"/>
      <c r="AP23"/>
      <c r="AQ23"/>
      <c r="AR23"/>
      <c r="AS23"/>
      <c r="AT23"/>
      <c r="AU23"/>
      <c r="AV23"/>
      <c r="AW23"/>
      <c r="AX23"/>
      <c r="AY23"/>
      <c r="AZ23"/>
      <c r="BA23"/>
      <c r="BB23"/>
      <c r="BC23"/>
      <c r="BD23"/>
      <c r="BE23"/>
      <c r="BF23"/>
      <c r="BG23"/>
      <c r="BH23"/>
      <c r="BI23"/>
      <c r="BJ23"/>
      <c r="BK23"/>
      <c r="BL23"/>
      <c r="BM23"/>
      <c r="BN23" s="53"/>
      <c r="BO23" s="53"/>
      <c r="BP23" s="53"/>
      <c r="BQ23" s="53"/>
      <c r="BR23" s="53"/>
      <c r="BS23" s="53"/>
      <c r="BT23" s="53"/>
      <c r="BU23" s="53"/>
      <c r="BV23" s="53"/>
      <c r="BW23" s="53"/>
      <c r="BX23" s="53"/>
      <c r="BY23" s="53"/>
      <c r="BZ23" s="53"/>
      <c r="CA23" s="53"/>
      <c r="CB23" s="53"/>
      <c r="CC23" s="53"/>
      <c r="CD23" s="53"/>
      <c r="CE23" s="53"/>
      <c r="CF23" s="53"/>
      <c r="CG23" s="53"/>
      <c r="CH23" s="53"/>
      <c r="CI23" s="53"/>
      <c r="CJ23" s="53"/>
      <c r="CK23" s="53"/>
      <c r="CL23" s="53"/>
      <c r="CM23" s="53"/>
      <c r="CN23" s="53"/>
      <c r="CO23" s="53"/>
      <c r="CP23" s="53"/>
      <c r="CQ23" s="53"/>
      <c r="CR23" s="53"/>
      <c r="CS23" s="53"/>
      <c r="CT23" s="53"/>
      <c r="CU23" s="53"/>
      <c r="CV23" s="53"/>
      <c r="CW23" s="53"/>
      <c r="CX23" s="53"/>
      <c r="CY23" s="53"/>
      <c r="CZ23" s="53"/>
      <c r="DA23" s="53"/>
      <c r="DB23" s="53"/>
      <c r="DC23" s="53"/>
      <c r="DD23" s="53"/>
      <c r="DE23" s="53"/>
      <c r="DF23" s="53"/>
      <c r="DG23" s="53"/>
      <c r="DH23" s="53"/>
      <c r="DI23" s="53"/>
      <c r="DJ23" s="53"/>
      <c r="DK23" s="53"/>
      <c r="DL23" s="53"/>
      <c r="DM23" s="53"/>
      <c r="DN23" s="53"/>
      <c r="DO23" s="53"/>
      <c r="DP23" s="53"/>
      <c r="DQ23" s="53"/>
      <c r="DR23" s="53"/>
      <c r="DS23" s="53"/>
      <c r="DT23" s="53"/>
      <c r="DU23" s="53"/>
      <c r="DV23" s="53"/>
      <c r="DW23" s="53"/>
      <c r="DX23" s="53"/>
      <c r="DY23" s="53"/>
      <c r="DZ23" s="53"/>
      <c r="EA23" s="53"/>
      <c r="EB23" s="53"/>
      <c r="EC23" s="53"/>
      <c r="ED23" s="53"/>
      <c r="EE23" s="53"/>
      <c r="EF23" s="53"/>
      <c r="EG23" s="53"/>
      <c r="EH23" s="53"/>
      <c r="EI23" s="53"/>
      <c r="EJ23" s="53"/>
      <c r="EK23" s="53"/>
      <c r="EL23" s="53"/>
      <c r="EM23" s="53"/>
      <c r="EN23" s="53"/>
      <c r="EO23" s="53"/>
      <c r="EP23" s="53"/>
      <c r="EQ23" s="53"/>
      <c r="ER23" s="53"/>
      <c r="ES23" s="53"/>
      <c r="ET23" s="53"/>
      <c r="EU23" s="53"/>
      <c r="EV23" s="53"/>
      <c r="EW23" s="53"/>
      <c r="EX23" s="53"/>
      <c r="EY23" s="53"/>
      <c r="EZ23" s="53"/>
      <c r="FA23" s="53"/>
      <c r="FB23" s="53"/>
      <c r="FC23" s="53"/>
      <c r="FD23" s="53"/>
      <c r="FE23" s="53"/>
      <c r="FF23" s="53"/>
      <c r="FG23" s="53"/>
      <c r="FH23" s="53"/>
      <c r="FI23" s="53"/>
      <c r="FJ23" s="53"/>
      <c r="FK23" s="53"/>
      <c r="FL23" s="53"/>
      <c r="FM23" s="53"/>
      <c r="FN23" s="53"/>
      <c r="FO23" s="53"/>
      <c r="FP23" s="53"/>
      <c r="FQ23" s="53"/>
      <c r="FR23" s="53"/>
      <c r="FS23" s="53"/>
      <c r="FT23" s="53"/>
      <c r="FU23" s="53"/>
      <c r="FV23" s="53"/>
      <c r="FW23" s="53"/>
      <c r="FX23" s="53"/>
      <c r="FY23" s="53"/>
      <c r="FZ23" s="53"/>
      <c r="GA23" s="53"/>
      <c r="GB23" s="53"/>
      <c r="GC23" s="53"/>
      <c r="GD23" s="53"/>
      <c r="GE23" s="53"/>
      <c r="GF23" s="53"/>
      <c r="GG23" s="53"/>
      <c r="GH23" s="53"/>
      <c r="GI23" s="53"/>
      <c r="GJ23" s="53"/>
      <c r="GK23" s="53"/>
      <c r="GL23" s="53"/>
      <c r="GM23" s="53"/>
      <c r="GN23" s="53"/>
      <c r="GO23" s="53"/>
      <c r="GP23" s="53"/>
      <c r="GQ23" s="53"/>
      <c r="GR23" s="53"/>
      <c r="GS23" s="53"/>
      <c r="GT23" s="53"/>
      <c r="GU23" s="53"/>
      <c r="GV23" s="53"/>
      <c r="GW23" s="53"/>
      <c r="GX23" s="53"/>
      <c r="GY23" s="53"/>
      <c r="GZ23" s="53"/>
      <c r="HA23" s="53"/>
      <c r="HB23" s="53"/>
      <c r="HC23" s="53"/>
      <c r="HD23" s="53"/>
      <c r="HE23" s="53"/>
      <c r="HF23" s="53"/>
      <c r="HG23" s="53"/>
      <c r="HH23" s="53"/>
      <c r="HI23" s="53"/>
      <c r="HJ23" s="53"/>
      <c r="HK23" s="53"/>
      <c r="HL23" s="53"/>
      <c r="HM23" s="53"/>
      <c r="HN23" s="53"/>
      <c r="HO23" s="53"/>
      <c r="HP23" s="53"/>
      <c r="HQ23" s="53"/>
      <c r="HR23" s="53"/>
      <c r="HS23" s="53"/>
      <c r="HT23" s="53"/>
      <c r="HU23" s="53"/>
      <c r="HV23" s="53"/>
      <c r="HW23" s="53"/>
      <c r="HX23" s="53"/>
      <c r="HY23" s="53"/>
      <c r="HZ23" s="53"/>
      <c r="IA23" s="53"/>
      <c r="IB23" s="53"/>
      <c r="IC23" s="53"/>
      <c r="ID23" s="53"/>
      <c r="IE23" s="53"/>
      <c r="IF23" s="53"/>
      <c r="IG23" s="53"/>
      <c r="IH23" s="53"/>
      <c r="II23" s="53"/>
      <c r="IJ23" s="53"/>
      <c r="IK23" s="53"/>
      <c r="IL23" s="53"/>
      <c r="IM23" s="53"/>
      <c r="IN23" s="53"/>
      <c r="IO23" s="53"/>
      <c r="IP23" s="53"/>
      <c r="IQ23" s="53"/>
      <c r="IR23" s="53"/>
      <c r="IS23" s="53"/>
      <c r="IT23" s="53"/>
      <c r="IU23" s="53"/>
      <c r="IV23" s="53"/>
    </row>
    <row r="24" spans="1:256" s="1" customFormat="1" ht="15.75" hidden="1" customHeight="1" thickBot="1" x14ac:dyDescent="0.3">
      <c r="A24" s="124">
        <f>Données!$H21</f>
        <v>0</v>
      </c>
      <c r="B24" s="350" t="str">
        <f>hfevrier</f>
        <v/>
      </c>
      <c r="C24" s="350" t="str">
        <f>hfevrier</f>
        <v/>
      </c>
      <c r="D24" s="349" t="str">
        <f>hfevrier</f>
        <v/>
      </c>
      <c r="E24" s="349" t="str">
        <f>hfevrier</f>
        <v/>
      </c>
      <c r="F24" s="350" t="str">
        <f>hfevrier</f>
        <v/>
      </c>
      <c r="G24" s="350" t="str">
        <f>hfevrier</f>
        <v/>
      </c>
      <c r="H24" s="350" t="str">
        <f>hfevrier</f>
        <v/>
      </c>
      <c r="I24" s="350" t="str">
        <f>hfevrier</f>
        <v/>
      </c>
      <c r="J24" s="350" t="str">
        <f>hfevrier</f>
        <v/>
      </c>
      <c r="K24" s="349" t="str">
        <f>hfevrier</f>
        <v/>
      </c>
      <c r="L24" s="349" t="str">
        <f>hfevrier</f>
        <v/>
      </c>
      <c r="M24" s="350" t="str">
        <f>hfevrier</f>
        <v/>
      </c>
      <c r="N24" s="350" t="str">
        <f>hfevrier</f>
        <v/>
      </c>
      <c r="O24" s="350" t="str">
        <f>hfevrier</f>
        <v/>
      </c>
      <c r="P24" s="350" t="str">
        <f>hfevrier</f>
        <v/>
      </c>
      <c r="Q24" s="350" t="str">
        <f>hfevrier</f>
        <v/>
      </c>
      <c r="R24" s="349" t="str">
        <f>hfevrier</f>
        <v/>
      </c>
      <c r="S24" s="349" t="str">
        <f>hfevrier</f>
        <v/>
      </c>
      <c r="T24" s="350" t="str">
        <f>hfevrier</f>
        <v/>
      </c>
      <c r="U24" s="350" t="str">
        <f>hfevrier</f>
        <v/>
      </c>
      <c r="V24" s="350" t="str">
        <f>hfevrier</f>
        <v/>
      </c>
      <c r="W24" s="350" t="str">
        <f>hfevrier</f>
        <v/>
      </c>
      <c r="X24" s="350" t="str">
        <f>hfevrier</f>
        <v/>
      </c>
      <c r="Y24" s="349" t="str">
        <f>hfevrier</f>
        <v/>
      </c>
      <c r="Z24" s="349" t="str">
        <f>hfevrier</f>
        <v/>
      </c>
      <c r="AA24" s="350" t="str">
        <f>hfevrier</f>
        <v/>
      </c>
      <c r="AB24" s="350" t="str">
        <f>hfevrier</f>
        <v/>
      </c>
      <c r="AC24" s="350" t="str">
        <f>hfevrier</f>
        <v/>
      </c>
      <c r="AD24" s="355" t="str">
        <f>hfevrier</f>
        <v/>
      </c>
      <c r="AE24"/>
      <c r="AF24"/>
      <c r="AG24"/>
      <c r="AH24"/>
      <c r="AI24"/>
      <c r="AJ24"/>
      <c r="AK24"/>
      <c r="AL24"/>
      <c r="AM24"/>
      <c r="AN24"/>
      <c r="AO24"/>
      <c r="AP24"/>
      <c r="AQ24"/>
      <c r="AR24"/>
      <c r="AS24"/>
      <c r="AT24"/>
      <c r="AU24"/>
      <c r="AV24"/>
      <c r="AW24"/>
      <c r="AX24"/>
      <c r="AY24"/>
      <c r="AZ24"/>
      <c r="BA24"/>
      <c r="BB24"/>
      <c r="BC24"/>
      <c r="BD24"/>
      <c r="BE24"/>
      <c r="BF24"/>
      <c r="BG24"/>
      <c r="BH24"/>
      <c r="BI24"/>
      <c r="BJ24"/>
      <c r="BK24"/>
      <c r="BL24"/>
      <c r="BM24"/>
      <c r="BN24" s="53"/>
      <c r="BO24" s="53"/>
      <c r="BP24" s="53"/>
      <c r="BQ24" s="53"/>
      <c r="BR24" s="53"/>
      <c r="BS24" s="53"/>
      <c r="BT24" s="53"/>
      <c r="BU24" s="53"/>
      <c r="BV24" s="53"/>
      <c r="BW24" s="53"/>
      <c r="BX24" s="53"/>
      <c r="BY24" s="53"/>
      <c r="BZ24" s="53"/>
      <c r="CA24" s="53"/>
      <c r="CB24" s="53"/>
      <c r="CC24" s="53"/>
      <c r="CD24" s="53"/>
      <c r="CE24" s="53"/>
      <c r="CF24" s="53"/>
      <c r="CG24" s="53"/>
      <c r="CH24" s="53"/>
      <c r="CI24" s="53"/>
      <c r="CJ24" s="53"/>
      <c r="CK24" s="53"/>
      <c r="CL24" s="53"/>
      <c r="CM24" s="53"/>
      <c r="CN24" s="53"/>
      <c r="CO24" s="53"/>
      <c r="CP24" s="53"/>
      <c r="CQ24" s="53"/>
      <c r="CR24" s="53"/>
      <c r="CS24" s="53"/>
      <c r="CT24" s="53"/>
      <c r="CU24" s="53"/>
      <c r="CV24" s="53"/>
      <c r="CW24" s="53"/>
      <c r="CX24" s="53"/>
      <c r="CY24" s="53"/>
      <c r="CZ24" s="53"/>
      <c r="DA24" s="53"/>
      <c r="DB24" s="53"/>
      <c r="DC24" s="53"/>
      <c r="DD24" s="53"/>
      <c r="DE24" s="53"/>
      <c r="DF24" s="53"/>
      <c r="DG24" s="53"/>
      <c r="DH24" s="53"/>
      <c r="DI24" s="53"/>
      <c r="DJ24" s="53"/>
      <c r="DK24" s="53"/>
      <c r="DL24" s="53"/>
      <c r="DM24" s="53"/>
      <c r="DN24" s="53"/>
      <c r="DO24" s="53"/>
      <c r="DP24" s="53"/>
      <c r="DQ24" s="53"/>
      <c r="DR24" s="53"/>
      <c r="DS24" s="53"/>
      <c r="DT24" s="53"/>
      <c r="DU24" s="53"/>
      <c r="DV24" s="53"/>
      <c r="DW24" s="53"/>
      <c r="DX24" s="53"/>
      <c r="DY24" s="53"/>
      <c r="DZ24" s="53"/>
      <c r="EA24" s="53"/>
      <c r="EB24" s="53"/>
      <c r="EC24" s="53"/>
      <c r="ED24" s="53"/>
      <c r="EE24" s="53"/>
      <c r="EF24" s="53"/>
      <c r="EG24" s="53"/>
      <c r="EH24" s="53"/>
      <c r="EI24" s="53"/>
      <c r="EJ24" s="53"/>
      <c r="EK24" s="53"/>
      <c r="EL24" s="53"/>
      <c r="EM24" s="53"/>
      <c r="EN24" s="53"/>
      <c r="EO24" s="53"/>
      <c r="EP24" s="53"/>
      <c r="EQ24" s="53"/>
      <c r="ER24" s="53"/>
      <c r="ES24" s="53"/>
      <c r="ET24" s="53"/>
      <c r="EU24" s="53"/>
      <c r="EV24" s="53"/>
      <c r="EW24" s="53"/>
      <c r="EX24" s="53"/>
      <c r="EY24" s="53"/>
      <c r="EZ24" s="53"/>
      <c r="FA24" s="53"/>
      <c r="FB24" s="53"/>
      <c r="FC24" s="53"/>
      <c r="FD24" s="53"/>
      <c r="FE24" s="53"/>
      <c r="FF24" s="53"/>
      <c r="FG24" s="53"/>
      <c r="FH24" s="53"/>
      <c r="FI24" s="53"/>
      <c r="FJ24" s="53"/>
      <c r="FK24" s="53"/>
      <c r="FL24" s="53"/>
      <c r="FM24" s="53"/>
      <c r="FN24" s="53"/>
      <c r="FO24" s="53"/>
      <c r="FP24" s="53"/>
      <c r="FQ24" s="53"/>
      <c r="FR24" s="53"/>
      <c r="FS24" s="53"/>
      <c r="FT24" s="53"/>
      <c r="FU24" s="53"/>
      <c r="FV24" s="53"/>
      <c r="FW24" s="53"/>
      <c r="FX24" s="53"/>
      <c r="FY24" s="53"/>
      <c r="FZ24" s="53"/>
      <c r="GA24" s="53"/>
      <c r="GB24" s="53"/>
      <c r="GC24" s="53"/>
      <c r="GD24" s="53"/>
      <c r="GE24" s="53"/>
      <c r="GF24" s="53"/>
      <c r="GG24" s="53"/>
      <c r="GH24" s="53"/>
      <c r="GI24" s="53"/>
      <c r="GJ24" s="53"/>
      <c r="GK24" s="53"/>
      <c r="GL24" s="53"/>
      <c r="GM24" s="53"/>
      <c r="GN24" s="53"/>
      <c r="GO24" s="53"/>
      <c r="GP24" s="53"/>
      <c r="GQ24" s="53"/>
      <c r="GR24" s="53"/>
      <c r="GS24" s="53"/>
      <c r="GT24" s="53"/>
      <c r="GU24" s="53"/>
      <c r="GV24" s="53"/>
      <c r="GW24" s="53"/>
      <c r="GX24" s="53"/>
      <c r="GY24" s="53"/>
      <c r="GZ24" s="53"/>
      <c r="HA24" s="53"/>
      <c r="HB24" s="53"/>
      <c r="HC24" s="53"/>
      <c r="HD24" s="53"/>
      <c r="HE24" s="53"/>
      <c r="HF24" s="53"/>
      <c r="HG24" s="53"/>
      <c r="HH24" s="53"/>
      <c r="HI24" s="53"/>
      <c r="HJ24" s="53"/>
      <c r="HK24" s="53"/>
      <c r="HL24" s="53"/>
      <c r="HM24" s="53"/>
      <c r="HN24" s="53"/>
      <c r="HO24" s="53"/>
      <c r="HP24" s="53"/>
      <c r="HQ24" s="53"/>
      <c r="HR24" s="53"/>
      <c r="HS24" s="53"/>
      <c r="HT24" s="53"/>
      <c r="HU24" s="53"/>
      <c r="HV24" s="53"/>
      <c r="HW24" s="53"/>
      <c r="HX24" s="53"/>
      <c r="HY24" s="53"/>
      <c r="HZ24" s="53"/>
      <c r="IA24" s="53"/>
      <c r="IB24" s="53"/>
      <c r="IC24" s="53"/>
      <c r="ID24" s="53"/>
      <c r="IE24" s="53"/>
      <c r="IF24" s="53"/>
      <c r="IG24" s="53"/>
      <c r="IH24" s="53"/>
      <c r="II24" s="53"/>
      <c r="IJ24" s="53"/>
      <c r="IK24" s="53"/>
      <c r="IL24" s="53"/>
      <c r="IM24" s="53"/>
      <c r="IN24" s="53"/>
      <c r="IO24" s="53"/>
      <c r="IP24" s="53"/>
      <c r="IQ24" s="53"/>
      <c r="IR24" s="53"/>
      <c r="IS24" s="53"/>
      <c r="IT24" s="53"/>
      <c r="IU24" s="53"/>
      <c r="IV24" s="53"/>
    </row>
    <row r="25" spans="1:256" s="1" customFormat="1" ht="15.75" thickBot="1" x14ac:dyDescent="0.3">
      <c r="A25" s="344" t="str">
        <f>Données!$H22</f>
        <v>Equipe de nuit</v>
      </c>
      <c r="B25" s="344"/>
      <c r="C25" s="344"/>
      <c r="D25" s="344"/>
      <c r="E25" s="344"/>
      <c r="F25" s="344"/>
      <c r="G25" s="344"/>
      <c r="H25" s="344"/>
      <c r="I25" s="344"/>
      <c r="J25" s="344"/>
      <c r="K25" s="344"/>
      <c r="L25" s="344"/>
      <c r="M25" s="344"/>
      <c r="N25" s="344"/>
      <c r="O25" s="344"/>
      <c r="P25" s="344"/>
      <c r="Q25" s="344"/>
      <c r="R25" s="344"/>
      <c r="S25" s="344"/>
      <c r="T25" s="344"/>
      <c r="U25" s="344"/>
      <c r="V25" s="344"/>
      <c r="W25" s="344"/>
      <c r="X25" s="344"/>
      <c r="Y25" s="344"/>
      <c r="Z25" s="344"/>
      <c r="AA25" s="344"/>
      <c r="AB25" s="344"/>
      <c r="AC25" s="344"/>
      <c r="AD25" s="354"/>
      <c r="AE25"/>
      <c r="AF25"/>
      <c r="AG25"/>
      <c r="AH25"/>
      <c r="AI25"/>
      <c r="AJ25"/>
      <c r="AK25"/>
      <c r="AL25"/>
      <c r="AM25"/>
      <c r="AN25"/>
      <c r="AO25"/>
      <c r="AP25"/>
      <c r="AQ25"/>
      <c r="AR25"/>
      <c r="AS25"/>
      <c r="AT25"/>
      <c r="AU25"/>
      <c r="AV25"/>
      <c r="AW25"/>
      <c r="AX25"/>
      <c r="AY25"/>
      <c r="AZ25"/>
      <c r="BA25"/>
      <c r="BB25"/>
      <c r="BC25"/>
      <c r="BD25"/>
      <c r="BE25"/>
      <c r="BF25"/>
      <c r="BG25"/>
      <c r="BH25"/>
      <c r="BI25"/>
      <c r="BJ25"/>
      <c r="BK25"/>
      <c r="BL25"/>
      <c r="BM25"/>
      <c r="BN25" s="53"/>
      <c r="BO25" s="53"/>
      <c r="BP25" s="53"/>
      <c r="BQ25" s="53"/>
      <c r="BR25" s="53"/>
      <c r="BS25" s="53"/>
      <c r="BT25" s="53"/>
      <c r="BU25" s="53"/>
      <c r="BV25" s="53"/>
      <c r="BW25" s="53"/>
      <c r="BX25" s="53"/>
      <c r="BY25" s="53"/>
      <c r="BZ25" s="53"/>
      <c r="CA25" s="53"/>
      <c r="CB25" s="53"/>
      <c r="CC25" s="53"/>
      <c r="CD25" s="53"/>
      <c r="CE25" s="53"/>
      <c r="CF25" s="53"/>
      <c r="CG25" s="53"/>
      <c r="CH25" s="53"/>
      <c r="CI25" s="53"/>
      <c r="CJ25" s="53"/>
      <c r="CK25" s="53"/>
      <c r="CL25" s="53"/>
      <c r="CM25" s="53"/>
      <c r="CN25" s="53"/>
      <c r="CO25" s="53"/>
      <c r="CP25" s="53"/>
      <c r="CQ25" s="53"/>
      <c r="CR25" s="53"/>
      <c r="CS25" s="53"/>
      <c r="CT25" s="53"/>
      <c r="CU25" s="53"/>
      <c r="CV25" s="53"/>
      <c r="CW25" s="53"/>
      <c r="CX25" s="53"/>
      <c r="CY25" s="53"/>
      <c r="CZ25" s="53"/>
      <c r="DA25" s="53"/>
      <c r="DB25" s="53"/>
      <c r="DC25" s="53"/>
      <c r="DD25" s="53"/>
      <c r="DE25" s="53"/>
      <c r="DF25" s="53"/>
      <c r="DG25" s="53"/>
      <c r="DH25" s="53"/>
      <c r="DI25" s="53"/>
      <c r="DJ25" s="53"/>
      <c r="DK25" s="53"/>
      <c r="DL25" s="53"/>
      <c r="DM25" s="53"/>
      <c r="DN25" s="53"/>
      <c r="DO25" s="53"/>
      <c r="DP25" s="53"/>
      <c r="DQ25" s="53"/>
      <c r="DR25" s="53"/>
      <c r="DS25" s="53"/>
      <c r="DT25" s="53"/>
      <c r="DU25" s="53"/>
      <c r="DV25" s="53"/>
      <c r="DW25" s="53"/>
      <c r="DX25" s="53"/>
      <c r="DY25" s="53"/>
      <c r="DZ25" s="53"/>
      <c r="EA25" s="53"/>
      <c r="EB25" s="53"/>
      <c r="EC25" s="53"/>
      <c r="ED25" s="53"/>
      <c r="EE25" s="53"/>
      <c r="EF25" s="53"/>
      <c r="EG25" s="53"/>
      <c r="EH25" s="53"/>
      <c r="EI25" s="53"/>
      <c r="EJ25" s="53"/>
      <c r="EK25" s="53"/>
      <c r="EL25" s="53"/>
      <c r="EM25" s="53"/>
      <c r="EN25" s="53"/>
      <c r="EO25" s="53"/>
      <c r="EP25" s="53"/>
      <c r="EQ25" s="53"/>
      <c r="ER25" s="53"/>
      <c r="ES25" s="53"/>
      <c r="ET25" s="53"/>
      <c r="EU25" s="53"/>
      <c r="EV25" s="53"/>
      <c r="EW25" s="53"/>
      <c r="EX25" s="53"/>
      <c r="EY25" s="53"/>
      <c r="EZ25" s="53"/>
      <c r="FA25" s="53"/>
      <c r="FB25" s="53"/>
      <c r="FC25" s="53"/>
      <c r="FD25" s="53"/>
      <c r="FE25" s="53"/>
      <c r="FF25" s="53"/>
      <c r="FG25" s="53"/>
      <c r="FH25" s="53"/>
      <c r="FI25" s="53"/>
      <c r="FJ25" s="53"/>
      <c r="FK25" s="53"/>
      <c r="FL25" s="53"/>
      <c r="FM25" s="53"/>
      <c r="FN25" s="53"/>
      <c r="FO25" s="53"/>
      <c r="FP25" s="53"/>
      <c r="FQ25" s="53"/>
      <c r="FR25" s="53"/>
      <c r="FS25" s="53"/>
      <c r="FT25" s="53"/>
      <c r="FU25" s="53"/>
      <c r="FV25" s="53"/>
      <c r="FW25" s="53"/>
      <c r="FX25" s="53"/>
      <c r="FY25" s="53"/>
      <c r="FZ25" s="53"/>
      <c r="GA25" s="53"/>
      <c r="GB25" s="53"/>
      <c r="GC25" s="53"/>
      <c r="GD25" s="53"/>
      <c r="GE25" s="53"/>
      <c r="GF25" s="53"/>
      <c r="GG25" s="53"/>
      <c r="GH25" s="53"/>
      <c r="GI25" s="53"/>
      <c r="GJ25" s="53"/>
      <c r="GK25" s="53"/>
      <c r="GL25" s="53"/>
      <c r="GM25" s="53"/>
      <c r="GN25" s="53"/>
      <c r="GO25" s="53"/>
      <c r="GP25" s="53"/>
      <c r="GQ25" s="53"/>
      <c r="GR25" s="53"/>
      <c r="GS25" s="53"/>
      <c r="GT25" s="53"/>
      <c r="GU25" s="53"/>
      <c r="GV25" s="53"/>
      <c r="GW25" s="53"/>
      <c r="GX25" s="53"/>
      <c r="GY25" s="53"/>
      <c r="GZ25" s="53"/>
      <c r="HA25" s="53"/>
      <c r="HB25" s="53"/>
      <c r="HC25" s="53"/>
      <c r="HD25" s="53"/>
      <c r="HE25" s="53"/>
      <c r="HF25" s="53"/>
      <c r="HG25" s="53"/>
      <c r="HH25" s="53"/>
      <c r="HI25" s="53"/>
      <c r="HJ25" s="53"/>
      <c r="HK25" s="53"/>
      <c r="HL25" s="53"/>
      <c r="HM25" s="53"/>
      <c r="HN25" s="53"/>
      <c r="HO25" s="53"/>
      <c r="HP25" s="53"/>
      <c r="HQ25" s="53"/>
      <c r="HR25" s="53"/>
      <c r="HS25" s="53"/>
      <c r="HT25" s="53"/>
      <c r="HU25" s="53"/>
      <c r="HV25" s="53"/>
      <c r="HW25" s="53"/>
      <c r="HX25" s="53"/>
      <c r="HY25" s="53"/>
      <c r="HZ25" s="53"/>
      <c r="IA25" s="53"/>
      <c r="IB25" s="53"/>
      <c r="IC25" s="53"/>
      <c r="ID25" s="53"/>
      <c r="IE25" s="53"/>
      <c r="IF25" s="53"/>
      <c r="IG25" s="53"/>
      <c r="IH25" s="53"/>
      <c r="II25" s="53"/>
      <c r="IJ25" s="53"/>
      <c r="IK25" s="53"/>
      <c r="IL25" s="53"/>
      <c r="IM25" s="53"/>
      <c r="IN25" s="53"/>
      <c r="IO25" s="53"/>
      <c r="IP25" s="53"/>
      <c r="IQ25" s="53"/>
      <c r="IR25" s="53"/>
      <c r="IS25" s="53"/>
      <c r="IT25" s="53"/>
      <c r="IU25" s="53"/>
      <c r="IV25" s="53"/>
    </row>
    <row r="26" spans="1:256" s="1" customFormat="1" x14ac:dyDescent="0.25">
      <c r="A26" s="124" t="str">
        <f>Données!$H23</f>
        <v>DARDAINE Séverine</v>
      </c>
      <c r="B26" s="350" t="str">
        <f>hfevrier</f>
        <v>19:15 : 07:15</v>
      </c>
      <c r="C26" s="350" t="str">
        <f>hfevrier</f>
        <v>19:15 : 07:15</v>
      </c>
      <c r="D26" s="349" t="str">
        <f>hfevrier</f>
        <v/>
      </c>
      <c r="E26" s="349" t="str">
        <f>hfevrier</f>
        <v/>
      </c>
      <c r="F26" s="350" t="str">
        <f>hfevrier</f>
        <v>19:15 : 07:15</v>
      </c>
      <c r="G26" s="350" t="str">
        <f>hfevrier</f>
        <v>19:15 : 07:15</v>
      </c>
      <c r="H26" s="350" t="str">
        <f>hfevrier</f>
        <v/>
      </c>
      <c r="I26" s="350" t="str">
        <f>hfevrier</f>
        <v>14:00 : 21:30</v>
      </c>
      <c r="J26" s="350" t="str">
        <f>hfevrier</f>
        <v/>
      </c>
      <c r="K26" s="349" t="str">
        <f>hfevrier</f>
        <v/>
      </c>
      <c r="L26" s="349" t="str">
        <f>hfevrier</f>
        <v/>
      </c>
      <c r="M26" s="350" t="str">
        <f>hfevrier</f>
        <v>CA : CA</v>
      </c>
      <c r="N26" s="350" t="str">
        <f>hfevrier</f>
        <v>CA : CA</v>
      </c>
      <c r="O26" s="350" t="str">
        <f>hfevrier</f>
        <v>CA : CA</v>
      </c>
      <c r="P26" s="350" t="str">
        <f>hfevrier</f>
        <v/>
      </c>
      <c r="Q26" s="350" t="str">
        <f>hfevrier</f>
        <v/>
      </c>
      <c r="R26" s="349" t="str">
        <f>hfevrier</f>
        <v>19:15 : 07:15</v>
      </c>
      <c r="S26" s="349" t="str">
        <f>hfevrier</f>
        <v>19:15 : 07:15</v>
      </c>
      <c r="T26" s="350" t="str">
        <f>hfevrier</f>
        <v/>
      </c>
      <c r="U26" s="350" t="str">
        <f>hfevrier</f>
        <v>10:00 : 12:30</v>
      </c>
      <c r="V26" s="350" t="str">
        <f>hfevrier</f>
        <v/>
      </c>
      <c r="W26" s="350" t="str">
        <f>hfevrier</f>
        <v>19:15 : 07:15</v>
      </c>
      <c r="X26" s="350" t="str">
        <f>hfevrier</f>
        <v>19:15 : 07:15</v>
      </c>
      <c r="Y26" s="349" t="str">
        <f>hfevrier</f>
        <v/>
      </c>
      <c r="Z26" s="349" t="str">
        <f>hfevrier</f>
        <v/>
      </c>
      <c r="AA26" s="350" t="str">
        <f>hfevrier</f>
        <v/>
      </c>
      <c r="AB26" s="350" t="str">
        <f>hfevrier</f>
        <v>19:15 : 07:15</v>
      </c>
      <c r="AC26" s="350" t="str">
        <f>hfevrier</f>
        <v>19:15 : 07:15</v>
      </c>
      <c r="AD26" s="355" t="str">
        <f>hfevrier</f>
        <v/>
      </c>
      <c r="AE26"/>
      <c r="AF26"/>
      <c r="AG26"/>
      <c r="AH26"/>
      <c r="AI26"/>
      <c r="AJ26"/>
      <c r="AK26"/>
      <c r="AL26"/>
      <c r="AM26"/>
      <c r="AN26"/>
      <c r="AO26"/>
      <c r="AP26"/>
      <c r="AQ26"/>
      <c r="AR26"/>
      <c r="AS26"/>
      <c r="AT26"/>
      <c r="AU26"/>
      <c r="AV26"/>
      <c r="AW26"/>
      <c r="AX26"/>
      <c r="AY26"/>
      <c r="AZ26"/>
      <c r="BA26"/>
      <c r="BB26"/>
      <c r="BC26"/>
      <c r="BD26"/>
      <c r="BE26"/>
      <c r="BF26"/>
      <c r="BG26"/>
      <c r="BH26"/>
      <c r="BI26"/>
      <c r="BJ26"/>
      <c r="BK26"/>
      <c r="BL26"/>
      <c r="BM26"/>
      <c r="BN26" s="53"/>
      <c r="BO26" s="53"/>
      <c r="BP26" s="53"/>
      <c r="BQ26" s="53"/>
      <c r="BR26" s="53"/>
      <c r="BS26" s="53"/>
      <c r="BT26" s="53"/>
      <c r="BU26" s="53"/>
      <c r="BV26" s="53"/>
      <c r="BW26" s="53"/>
      <c r="BX26" s="53"/>
      <c r="BY26" s="53"/>
      <c r="BZ26" s="53"/>
      <c r="CA26" s="53"/>
      <c r="CB26" s="53"/>
      <c r="CC26" s="53"/>
      <c r="CD26" s="53"/>
      <c r="CE26" s="53"/>
      <c r="CF26" s="53"/>
      <c r="CG26" s="53"/>
      <c r="CH26" s="53"/>
      <c r="CI26" s="53"/>
      <c r="CJ26" s="53"/>
      <c r="CK26" s="53"/>
      <c r="CL26" s="53"/>
      <c r="CM26" s="53"/>
      <c r="CN26" s="53"/>
      <c r="CO26" s="53"/>
      <c r="CP26" s="53"/>
      <c r="CQ26" s="53"/>
      <c r="CR26" s="53"/>
      <c r="CS26" s="53"/>
      <c r="CT26" s="53"/>
      <c r="CU26" s="53"/>
      <c r="CV26" s="53"/>
      <c r="CW26" s="53"/>
      <c r="CX26" s="53"/>
      <c r="CY26" s="53"/>
      <c r="CZ26" s="53"/>
      <c r="DA26" s="53"/>
      <c r="DB26" s="53"/>
      <c r="DC26" s="53"/>
      <c r="DD26" s="53"/>
      <c r="DE26" s="53"/>
      <c r="DF26" s="53"/>
      <c r="DG26" s="53"/>
      <c r="DH26" s="53"/>
      <c r="DI26" s="53"/>
      <c r="DJ26" s="53"/>
      <c r="DK26" s="53"/>
      <c r="DL26" s="53"/>
      <c r="DM26" s="53"/>
      <c r="DN26" s="53"/>
      <c r="DO26" s="53"/>
      <c r="DP26" s="53"/>
      <c r="DQ26" s="53"/>
      <c r="DR26" s="53"/>
      <c r="DS26" s="53"/>
      <c r="DT26" s="53"/>
      <c r="DU26" s="53"/>
      <c r="DV26" s="53"/>
      <c r="DW26" s="53"/>
      <c r="DX26" s="53"/>
      <c r="DY26" s="53"/>
      <c r="DZ26" s="53"/>
      <c r="EA26" s="53"/>
      <c r="EB26" s="53"/>
      <c r="EC26" s="53"/>
      <c r="ED26" s="53"/>
      <c r="EE26" s="53"/>
      <c r="EF26" s="53"/>
      <c r="EG26" s="53"/>
      <c r="EH26" s="53"/>
      <c r="EI26" s="53"/>
      <c r="EJ26" s="53"/>
      <c r="EK26" s="53"/>
      <c r="EL26" s="53"/>
      <c r="EM26" s="53"/>
      <c r="EN26" s="53"/>
      <c r="EO26" s="53"/>
      <c r="EP26" s="53"/>
      <c r="EQ26" s="53"/>
      <c r="ER26" s="53"/>
      <c r="ES26" s="53"/>
      <c r="ET26" s="53"/>
      <c r="EU26" s="53"/>
      <c r="EV26" s="53"/>
      <c r="EW26" s="53"/>
      <c r="EX26" s="53"/>
      <c r="EY26" s="53"/>
      <c r="EZ26" s="53"/>
      <c r="FA26" s="53"/>
      <c r="FB26" s="53"/>
      <c r="FC26" s="53"/>
      <c r="FD26" s="53"/>
      <c r="FE26" s="53"/>
      <c r="FF26" s="53"/>
      <c r="FG26" s="53"/>
      <c r="FH26" s="53"/>
      <c r="FI26" s="53"/>
      <c r="FJ26" s="53"/>
      <c r="FK26" s="53"/>
      <c r="FL26" s="53"/>
      <c r="FM26" s="53"/>
      <c r="FN26" s="53"/>
      <c r="FO26" s="53"/>
      <c r="FP26" s="53"/>
      <c r="FQ26" s="53"/>
      <c r="FR26" s="53"/>
      <c r="FS26" s="53"/>
      <c r="FT26" s="53"/>
      <c r="FU26" s="53"/>
      <c r="FV26" s="53"/>
      <c r="FW26" s="53"/>
      <c r="FX26" s="53"/>
      <c r="FY26" s="53"/>
      <c r="FZ26" s="53"/>
      <c r="GA26" s="53"/>
      <c r="GB26" s="53"/>
      <c r="GC26" s="53"/>
      <c r="GD26" s="53"/>
      <c r="GE26" s="53"/>
      <c r="GF26" s="53"/>
      <c r="GG26" s="53"/>
      <c r="GH26" s="53"/>
      <c r="GI26" s="53"/>
      <c r="GJ26" s="53"/>
      <c r="GK26" s="53"/>
      <c r="GL26" s="53"/>
      <c r="GM26" s="53"/>
      <c r="GN26" s="53"/>
      <c r="GO26" s="53"/>
      <c r="GP26" s="53"/>
      <c r="GQ26" s="53"/>
      <c r="GR26" s="53"/>
      <c r="GS26" s="53"/>
      <c r="GT26" s="53"/>
      <c r="GU26" s="53"/>
      <c r="GV26" s="53"/>
      <c r="GW26" s="53"/>
      <c r="GX26" s="53"/>
      <c r="GY26" s="53"/>
      <c r="GZ26" s="53"/>
      <c r="HA26" s="53"/>
      <c r="HB26" s="53"/>
      <c r="HC26" s="53"/>
      <c r="HD26" s="53"/>
      <c r="HE26" s="53"/>
      <c r="HF26" s="53"/>
      <c r="HG26" s="53"/>
      <c r="HH26" s="53"/>
      <c r="HI26" s="53"/>
      <c r="HJ26" s="53"/>
      <c r="HK26" s="53"/>
      <c r="HL26" s="53"/>
      <c r="HM26" s="53"/>
      <c r="HN26" s="53"/>
      <c r="HO26" s="53"/>
      <c r="HP26" s="53"/>
      <c r="HQ26" s="53"/>
      <c r="HR26" s="53"/>
      <c r="HS26" s="53"/>
      <c r="HT26" s="53"/>
      <c r="HU26" s="53"/>
      <c r="HV26" s="53"/>
      <c r="HW26" s="53"/>
      <c r="HX26" s="53"/>
      <c r="HY26" s="53"/>
      <c r="HZ26" s="53"/>
      <c r="IA26" s="53"/>
      <c r="IB26" s="53"/>
      <c r="IC26" s="53"/>
      <c r="ID26" s="53"/>
      <c r="IE26" s="53"/>
      <c r="IF26" s="53"/>
      <c r="IG26" s="53"/>
      <c r="IH26" s="53"/>
      <c r="II26" s="53"/>
      <c r="IJ26" s="53"/>
      <c r="IK26" s="53"/>
      <c r="IL26" s="53"/>
      <c r="IM26" s="53"/>
      <c r="IN26" s="53"/>
      <c r="IO26" s="53"/>
      <c r="IP26" s="53"/>
      <c r="IQ26" s="53"/>
      <c r="IR26" s="53"/>
      <c r="IS26" s="53"/>
      <c r="IT26" s="53"/>
      <c r="IU26" s="53"/>
      <c r="IV26" s="53"/>
    </row>
    <row r="27" spans="1:256" s="1" customFormat="1" x14ac:dyDescent="0.25">
      <c r="A27" s="124" t="str">
        <f>Données!$H24</f>
        <v>CHAPON Aurélie</v>
      </c>
      <c r="B27" s="350" t="str">
        <f>hfevrier</f>
        <v>CA : CA</v>
      </c>
      <c r="C27" s="350" t="str">
        <f>hfevrier</f>
        <v>CA : CA</v>
      </c>
      <c r="D27" s="349" t="str">
        <f>hfevrier</f>
        <v/>
      </c>
      <c r="E27" s="349" t="str">
        <f>hfevrier</f>
        <v/>
      </c>
      <c r="F27" s="350" t="str">
        <f>hfevrier</f>
        <v/>
      </c>
      <c r="G27" s="350" t="str">
        <f>hfevrier</f>
        <v>10:00 : 12:30</v>
      </c>
      <c r="H27" s="350" t="str">
        <f>hfevrier</f>
        <v>19:15 : 07:15</v>
      </c>
      <c r="I27" s="350" t="str">
        <f>hfevrier</f>
        <v/>
      </c>
      <c r="J27" s="350" t="str">
        <f>hfevrier</f>
        <v/>
      </c>
      <c r="K27" s="349" t="str">
        <f>hfevrier</f>
        <v>19:15 : 07:15</v>
      </c>
      <c r="L27" s="349" t="str">
        <f>hfevrier</f>
        <v>19:15 : 07:15</v>
      </c>
      <c r="M27" s="350" t="str">
        <f>hfevrier</f>
        <v/>
      </c>
      <c r="N27" s="350" t="str">
        <f>hfevrier</f>
        <v>10:00 : 12:30</v>
      </c>
      <c r="O27" s="350" t="str">
        <f>hfevrier</f>
        <v/>
      </c>
      <c r="P27" s="350" t="str">
        <f>hfevrier</f>
        <v>19:15 : 07:15</v>
      </c>
      <c r="Q27" s="350" t="str">
        <f>hfevrier</f>
        <v>19:15 : 07:15</v>
      </c>
      <c r="R27" s="349" t="str">
        <f>hfevrier</f>
        <v/>
      </c>
      <c r="S27" s="349" t="str">
        <f>hfevrier</f>
        <v/>
      </c>
      <c r="T27" s="350" t="str">
        <f>hfevrier</f>
        <v>19:15 : 07:15</v>
      </c>
      <c r="U27" s="350" t="str">
        <f>hfevrier</f>
        <v>19:15 : 07:15</v>
      </c>
      <c r="V27" s="350" t="str">
        <f>hfevrier</f>
        <v>19:15 : 07:15</v>
      </c>
      <c r="W27" s="350" t="str">
        <f>hfevrier</f>
        <v/>
      </c>
      <c r="X27" s="350" t="str">
        <f>hfevrier</f>
        <v/>
      </c>
      <c r="Y27" s="349" t="str">
        <f>hfevrier</f>
        <v/>
      </c>
      <c r="Z27" s="349" t="str">
        <f>hfevrier</f>
        <v/>
      </c>
      <c r="AA27" s="350" t="str">
        <f>hfevrier</f>
        <v>CA : CA</v>
      </c>
      <c r="AB27" s="350" t="str">
        <f>hfevrier</f>
        <v>CA : CA</v>
      </c>
      <c r="AC27" s="350" t="str">
        <f>hfevrier</f>
        <v>CA : CA</v>
      </c>
      <c r="AD27" s="355" t="str">
        <f>hfevrier</f>
        <v/>
      </c>
      <c r="AE27"/>
      <c r="AF27"/>
      <c r="AG27"/>
      <c r="AH27"/>
      <c r="AI27"/>
      <c r="AJ27"/>
      <c r="AK27"/>
      <c r="AL27"/>
      <c r="AM27"/>
      <c r="AN27"/>
      <c r="AO27"/>
      <c r="AP27"/>
      <c r="AQ27"/>
      <c r="AR27"/>
      <c r="AS27"/>
      <c r="AT27"/>
      <c r="AU27"/>
      <c r="AV27"/>
      <c r="AW27"/>
      <c r="AX27"/>
      <c r="AY27"/>
      <c r="AZ27"/>
      <c r="BA27"/>
      <c r="BB27"/>
      <c r="BC27"/>
      <c r="BD27"/>
      <c r="BE27"/>
      <c r="BF27"/>
      <c r="BG27"/>
      <c r="BH27"/>
      <c r="BI27"/>
      <c r="BJ27"/>
      <c r="BK27"/>
      <c r="BL27"/>
      <c r="BM27"/>
      <c r="BN27" s="53"/>
      <c r="BO27" s="53"/>
      <c r="BP27" s="53"/>
      <c r="BQ27" s="53"/>
      <c r="BR27" s="53"/>
      <c r="BS27" s="53"/>
      <c r="BT27" s="53"/>
      <c r="BU27" s="53"/>
      <c r="BV27" s="53"/>
      <c r="BW27" s="53"/>
      <c r="BX27" s="53"/>
      <c r="BY27" s="53"/>
      <c r="BZ27" s="53"/>
      <c r="CA27" s="53"/>
      <c r="CB27" s="53"/>
      <c r="CC27" s="53"/>
      <c r="CD27" s="53"/>
      <c r="CE27" s="53"/>
      <c r="CF27" s="53"/>
      <c r="CG27" s="53"/>
      <c r="CH27" s="53"/>
      <c r="CI27" s="53"/>
      <c r="CJ27" s="53"/>
      <c r="CK27" s="53"/>
      <c r="CL27" s="53"/>
      <c r="CM27" s="53"/>
      <c r="CN27" s="53"/>
      <c r="CO27" s="53"/>
      <c r="CP27" s="53"/>
      <c r="CQ27" s="53"/>
      <c r="CR27" s="53"/>
      <c r="CS27" s="53"/>
      <c r="CT27" s="53"/>
      <c r="CU27" s="53"/>
      <c r="CV27" s="53"/>
      <c r="CW27" s="53"/>
      <c r="CX27" s="53"/>
      <c r="CY27" s="53"/>
      <c r="CZ27" s="53"/>
      <c r="DA27" s="53"/>
      <c r="DB27" s="53"/>
      <c r="DC27" s="53"/>
      <c r="DD27" s="53"/>
      <c r="DE27" s="53"/>
      <c r="DF27" s="53"/>
      <c r="DG27" s="53"/>
      <c r="DH27" s="53"/>
      <c r="DI27" s="53"/>
      <c r="DJ27" s="53"/>
      <c r="DK27" s="53"/>
      <c r="DL27" s="53"/>
      <c r="DM27" s="53"/>
      <c r="DN27" s="53"/>
      <c r="DO27" s="53"/>
      <c r="DP27" s="53"/>
      <c r="DQ27" s="53"/>
      <c r="DR27" s="53"/>
      <c r="DS27" s="53"/>
      <c r="DT27" s="53"/>
      <c r="DU27" s="53"/>
      <c r="DV27" s="53"/>
      <c r="DW27" s="53"/>
      <c r="DX27" s="53"/>
      <c r="DY27" s="53"/>
      <c r="DZ27" s="53"/>
      <c r="EA27" s="53"/>
      <c r="EB27" s="53"/>
      <c r="EC27" s="53"/>
      <c r="ED27" s="53"/>
      <c r="EE27" s="53"/>
      <c r="EF27" s="53"/>
      <c r="EG27" s="53"/>
      <c r="EH27" s="53"/>
      <c r="EI27" s="53"/>
      <c r="EJ27" s="53"/>
      <c r="EK27" s="53"/>
      <c r="EL27" s="53"/>
      <c r="EM27" s="53"/>
      <c r="EN27" s="53"/>
      <c r="EO27" s="53"/>
      <c r="EP27" s="53"/>
      <c r="EQ27" s="53"/>
      <c r="ER27" s="53"/>
      <c r="ES27" s="53"/>
      <c r="ET27" s="53"/>
      <c r="EU27" s="53"/>
      <c r="EV27" s="53"/>
      <c r="EW27" s="53"/>
      <c r="EX27" s="53"/>
      <c r="EY27" s="53"/>
      <c r="EZ27" s="53"/>
      <c r="FA27" s="53"/>
      <c r="FB27" s="53"/>
      <c r="FC27" s="53"/>
      <c r="FD27" s="53"/>
      <c r="FE27" s="53"/>
      <c r="FF27" s="53"/>
      <c r="FG27" s="53"/>
      <c r="FH27" s="53"/>
      <c r="FI27" s="53"/>
      <c r="FJ27" s="53"/>
      <c r="FK27" s="53"/>
      <c r="FL27" s="53"/>
      <c r="FM27" s="53"/>
      <c r="FN27" s="53"/>
      <c r="FO27" s="53"/>
      <c r="FP27" s="53"/>
      <c r="FQ27" s="53"/>
      <c r="FR27" s="53"/>
      <c r="FS27" s="53"/>
      <c r="FT27" s="53"/>
      <c r="FU27" s="53"/>
      <c r="FV27" s="53"/>
      <c r="FW27" s="53"/>
      <c r="FX27" s="53"/>
      <c r="FY27" s="53"/>
      <c r="FZ27" s="53"/>
      <c r="GA27" s="53"/>
      <c r="GB27" s="53"/>
      <c r="GC27" s="53"/>
      <c r="GD27" s="53"/>
      <c r="GE27" s="53"/>
      <c r="GF27" s="53"/>
      <c r="GG27" s="53"/>
      <c r="GH27" s="53"/>
      <c r="GI27" s="53"/>
      <c r="GJ27" s="53"/>
      <c r="GK27" s="53"/>
      <c r="GL27" s="53"/>
      <c r="GM27" s="53"/>
      <c r="GN27" s="53"/>
      <c r="GO27" s="53"/>
      <c r="GP27" s="53"/>
      <c r="GQ27" s="53"/>
      <c r="GR27" s="53"/>
      <c r="GS27" s="53"/>
      <c r="GT27" s="53"/>
      <c r="GU27" s="53"/>
      <c r="GV27" s="53"/>
      <c r="GW27" s="53"/>
      <c r="GX27" s="53"/>
      <c r="GY27" s="53"/>
      <c r="GZ27" s="53"/>
      <c r="HA27" s="53"/>
      <c r="HB27" s="53"/>
      <c r="HC27" s="53"/>
      <c r="HD27" s="53"/>
      <c r="HE27" s="53"/>
      <c r="HF27" s="53"/>
      <c r="HG27" s="53"/>
      <c r="HH27" s="53"/>
      <c r="HI27" s="53"/>
      <c r="HJ27" s="53"/>
      <c r="HK27" s="53"/>
      <c r="HL27" s="53"/>
      <c r="HM27" s="53"/>
      <c r="HN27" s="53"/>
      <c r="HO27" s="53"/>
      <c r="HP27" s="53"/>
      <c r="HQ27" s="53"/>
      <c r="HR27" s="53"/>
      <c r="HS27" s="53"/>
      <c r="HT27" s="53"/>
      <c r="HU27" s="53"/>
      <c r="HV27" s="53"/>
      <c r="HW27" s="53"/>
      <c r="HX27" s="53"/>
      <c r="HY27" s="53"/>
      <c r="HZ27" s="53"/>
      <c r="IA27" s="53"/>
      <c r="IB27" s="53"/>
      <c r="IC27" s="53"/>
      <c r="ID27" s="53"/>
      <c r="IE27" s="53"/>
      <c r="IF27" s="53"/>
      <c r="IG27" s="53"/>
      <c r="IH27" s="53"/>
      <c r="II27" s="53"/>
      <c r="IJ27" s="53"/>
      <c r="IK27" s="53"/>
      <c r="IL27" s="53"/>
      <c r="IM27" s="53"/>
      <c r="IN27" s="53"/>
      <c r="IO27" s="53"/>
      <c r="IP27" s="53"/>
      <c r="IQ27" s="53"/>
      <c r="IR27" s="53"/>
      <c r="IS27" s="53"/>
      <c r="IT27" s="53"/>
      <c r="IU27" s="53"/>
      <c r="IV27" s="53"/>
    </row>
    <row r="28" spans="1:256" s="1" customFormat="1" x14ac:dyDescent="0.25">
      <c r="A28" s="124" t="str">
        <f>Données!$H25</f>
        <v>DIARRA Kani</v>
      </c>
      <c r="B28" s="350" t="str">
        <f>hfevrier</f>
        <v/>
      </c>
      <c r="C28" s="350" t="str">
        <f>hfevrier</f>
        <v/>
      </c>
      <c r="D28" s="349" t="str">
        <f>hfevrier</f>
        <v>19:15 : 07:15</v>
      </c>
      <c r="E28" s="349" t="str">
        <f>hfevrier</f>
        <v>19:15 : 07:15</v>
      </c>
      <c r="F28" s="350" t="str">
        <f>hfevrier</f>
        <v/>
      </c>
      <c r="G28" s="350" t="str">
        <f>hfevrier</f>
        <v>10:00 : 12:30</v>
      </c>
      <c r="H28" s="350" t="str">
        <f>hfevrier</f>
        <v/>
      </c>
      <c r="I28" s="350" t="str">
        <f>hfevrier</f>
        <v>19:15 : 07:15</v>
      </c>
      <c r="J28" s="350" t="str">
        <f>hfevrier</f>
        <v>19:15 : 07:15</v>
      </c>
      <c r="K28" s="349" t="str">
        <f>hfevrier</f>
        <v/>
      </c>
      <c r="L28" s="349" t="str">
        <f>hfevrier</f>
        <v/>
      </c>
      <c r="M28" s="350" t="str">
        <f>hfevrier</f>
        <v/>
      </c>
      <c r="N28" s="350" t="str">
        <f>hfevrier</f>
        <v>19:15 : 07:15</v>
      </c>
      <c r="O28" s="350" t="str">
        <f>hfevrier</f>
        <v>19:15 : 07:15</v>
      </c>
      <c r="P28" s="350" t="str">
        <f>hfevrier</f>
        <v/>
      </c>
      <c r="Q28" s="350" t="str">
        <f>hfevrier</f>
        <v/>
      </c>
      <c r="R28" s="349" t="str">
        <f>hfevrier</f>
        <v/>
      </c>
      <c r="S28" s="349" t="str">
        <f>hfevrier</f>
        <v/>
      </c>
      <c r="T28" s="350" t="str">
        <f>hfevrier</f>
        <v>CA : CA</v>
      </c>
      <c r="U28" s="350" t="str">
        <f>hfevrier</f>
        <v>CA : CA</v>
      </c>
      <c r="V28" s="350" t="str">
        <f>hfevrier</f>
        <v>CA : CA</v>
      </c>
      <c r="W28" s="350" t="str">
        <f>hfevrier</f>
        <v>CA : CA</v>
      </c>
      <c r="X28" s="350" t="str">
        <f>hfevrier</f>
        <v>CA : CA</v>
      </c>
      <c r="Y28" s="349" t="str">
        <f>hfevrier</f>
        <v/>
      </c>
      <c r="Z28" s="349" t="str">
        <f>hfevrier</f>
        <v>19:15 : 07:15</v>
      </c>
      <c r="AA28" s="350" t="str">
        <f>hfevrier</f>
        <v>19:15 : 07:15</v>
      </c>
      <c r="AB28" s="350" t="str">
        <f>hfevrier</f>
        <v/>
      </c>
      <c r="AC28" s="350" t="str">
        <f>hfevrier</f>
        <v/>
      </c>
      <c r="AD28" s="355" t="str">
        <f>hfevrier</f>
        <v/>
      </c>
      <c r="AE28"/>
      <c r="AF28"/>
      <c r="AG28"/>
      <c r="AH28"/>
      <c r="AI28"/>
      <c r="AJ28"/>
      <c r="AK28"/>
      <c r="AL28"/>
      <c r="AM28"/>
      <c r="AN28"/>
      <c r="AO28"/>
      <c r="AP28"/>
      <c r="AQ28"/>
      <c r="AR28"/>
      <c r="AS28"/>
      <c r="AT28"/>
      <c r="AU28"/>
      <c r="AV28"/>
      <c r="AW28"/>
      <c r="AX28"/>
      <c r="AY28"/>
      <c r="AZ28"/>
      <c r="BA28"/>
      <c r="BB28"/>
      <c r="BC28"/>
      <c r="BD28"/>
      <c r="BE28"/>
      <c r="BF28"/>
      <c r="BG28"/>
      <c r="BH28"/>
      <c r="BI28"/>
      <c r="BJ28"/>
      <c r="BK28"/>
      <c r="BL28"/>
      <c r="BM28"/>
      <c r="BN28" s="53"/>
      <c r="BO28" s="53"/>
      <c r="BP28" s="53"/>
      <c r="BQ28" s="53"/>
      <c r="BR28" s="53"/>
      <c r="BS28" s="53"/>
      <c r="BT28" s="53"/>
      <c r="BU28" s="53"/>
      <c r="BV28" s="53"/>
      <c r="BW28" s="53"/>
      <c r="BX28" s="53"/>
      <c r="BY28" s="53"/>
      <c r="BZ28" s="53"/>
      <c r="CA28" s="53"/>
      <c r="CB28" s="53"/>
      <c r="CC28" s="53"/>
      <c r="CD28" s="53"/>
      <c r="CE28" s="53"/>
      <c r="CF28" s="53"/>
      <c r="CG28" s="53"/>
      <c r="CH28" s="53"/>
      <c r="CI28" s="53"/>
      <c r="CJ28" s="53"/>
      <c r="CK28" s="53"/>
      <c r="CL28" s="53"/>
      <c r="CM28" s="53"/>
      <c r="CN28" s="53"/>
      <c r="CO28" s="53"/>
      <c r="CP28" s="53"/>
      <c r="CQ28" s="53"/>
      <c r="CR28" s="53"/>
      <c r="CS28" s="53"/>
      <c r="CT28" s="53"/>
      <c r="CU28" s="53"/>
      <c r="CV28" s="53"/>
      <c r="CW28" s="53"/>
      <c r="CX28" s="53"/>
      <c r="CY28" s="53"/>
      <c r="CZ28" s="53"/>
      <c r="DA28" s="53"/>
      <c r="DB28" s="53"/>
      <c r="DC28" s="53"/>
      <c r="DD28" s="53"/>
      <c r="DE28" s="53"/>
      <c r="DF28" s="53"/>
      <c r="DG28" s="53"/>
      <c r="DH28" s="53"/>
      <c r="DI28" s="53"/>
      <c r="DJ28" s="53"/>
      <c r="DK28" s="53"/>
      <c r="DL28" s="53"/>
      <c r="DM28" s="53"/>
      <c r="DN28" s="53"/>
      <c r="DO28" s="53"/>
      <c r="DP28" s="53"/>
      <c r="DQ28" s="53"/>
      <c r="DR28" s="53"/>
      <c r="DS28" s="53"/>
      <c r="DT28" s="53"/>
      <c r="DU28" s="53"/>
      <c r="DV28" s="53"/>
      <c r="DW28" s="53"/>
      <c r="DX28" s="53"/>
      <c r="DY28" s="53"/>
      <c r="DZ28" s="53"/>
      <c r="EA28" s="53"/>
      <c r="EB28" s="53"/>
      <c r="EC28" s="53"/>
      <c r="ED28" s="53"/>
      <c r="EE28" s="53"/>
      <c r="EF28" s="53"/>
      <c r="EG28" s="53"/>
      <c r="EH28" s="53"/>
      <c r="EI28" s="53"/>
      <c r="EJ28" s="53"/>
      <c r="EK28" s="53"/>
      <c r="EL28" s="53"/>
      <c r="EM28" s="53"/>
      <c r="EN28" s="53"/>
      <c r="EO28" s="53"/>
      <c r="EP28" s="53"/>
      <c r="EQ28" s="53"/>
      <c r="ER28" s="53"/>
      <c r="ES28" s="53"/>
      <c r="ET28" s="53"/>
      <c r="EU28" s="53"/>
      <c r="EV28" s="53"/>
      <c r="EW28" s="53"/>
      <c r="EX28" s="53"/>
      <c r="EY28" s="53"/>
      <c r="EZ28" s="53"/>
      <c r="FA28" s="53"/>
      <c r="FB28" s="53"/>
      <c r="FC28" s="53"/>
      <c r="FD28" s="53"/>
      <c r="FE28" s="53"/>
      <c r="FF28" s="53"/>
      <c r="FG28" s="53"/>
      <c r="FH28" s="53"/>
      <c r="FI28" s="53"/>
      <c r="FJ28" s="53"/>
      <c r="FK28" s="53"/>
      <c r="FL28" s="53"/>
      <c r="FM28" s="53"/>
      <c r="FN28" s="53"/>
      <c r="FO28" s="53"/>
      <c r="FP28" s="53"/>
      <c r="FQ28" s="53"/>
      <c r="FR28" s="53"/>
      <c r="FS28" s="53"/>
      <c r="FT28" s="53"/>
      <c r="FU28" s="53"/>
      <c r="FV28" s="53"/>
      <c r="FW28" s="53"/>
      <c r="FX28" s="53"/>
      <c r="FY28" s="53"/>
      <c r="FZ28" s="53"/>
      <c r="GA28" s="53"/>
      <c r="GB28" s="53"/>
      <c r="GC28" s="53"/>
      <c r="GD28" s="53"/>
      <c r="GE28" s="53"/>
      <c r="GF28" s="53"/>
      <c r="GG28" s="53"/>
      <c r="GH28" s="53"/>
      <c r="GI28" s="53"/>
      <c r="GJ28" s="53"/>
      <c r="GK28" s="53"/>
      <c r="GL28" s="53"/>
      <c r="GM28" s="53"/>
      <c r="GN28" s="53"/>
      <c r="GO28" s="53"/>
      <c r="GP28" s="53"/>
      <c r="GQ28" s="53"/>
      <c r="GR28" s="53"/>
      <c r="GS28" s="53"/>
      <c r="GT28" s="53"/>
      <c r="GU28" s="53"/>
      <c r="GV28" s="53"/>
      <c r="GW28" s="53"/>
      <c r="GX28" s="53"/>
      <c r="GY28" s="53"/>
      <c r="GZ28" s="53"/>
      <c r="HA28" s="53"/>
      <c r="HB28" s="53"/>
      <c r="HC28" s="53"/>
      <c r="HD28" s="53"/>
      <c r="HE28" s="53"/>
      <c r="HF28" s="53"/>
      <c r="HG28" s="53"/>
      <c r="HH28" s="53"/>
      <c r="HI28" s="53"/>
      <c r="HJ28" s="53"/>
      <c r="HK28" s="53"/>
      <c r="HL28" s="53"/>
      <c r="HM28" s="53"/>
      <c r="HN28" s="53"/>
      <c r="HO28" s="53"/>
      <c r="HP28" s="53"/>
      <c r="HQ28" s="53"/>
      <c r="HR28" s="53"/>
      <c r="HS28" s="53"/>
      <c r="HT28" s="53"/>
      <c r="HU28" s="53"/>
      <c r="HV28" s="53"/>
      <c r="HW28" s="53"/>
      <c r="HX28" s="53"/>
      <c r="HY28" s="53"/>
      <c r="HZ28" s="53"/>
      <c r="IA28" s="53"/>
      <c r="IB28" s="53"/>
      <c r="IC28" s="53"/>
      <c r="ID28" s="53"/>
      <c r="IE28" s="53"/>
      <c r="IF28" s="53"/>
      <c r="IG28" s="53"/>
      <c r="IH28" s="53"/>
      <c r="II28" s="53"/>
      <c r="IJ28" s="53"/>
      <c r="IK28" s="53"/>
      <c r="IL28" s="53"/>
      <c r="IM28" s="53"/>
      <c r="IN28" s="53"/>
      <c r="IO28" s="53"/>
      <c r="IP28" s="53"/>
      <c r="IQ28" s="53"/>
      <c r="IR28" s="53"/>
      <c r="IS28" s="53"/>
      <c r="IT28" s="53"/>
      <c r="IU28" s="53"/>
      <c r="IV28" s="53"/>
    </row>
    <row r="29" spans="1:256" s="1" customFormat="1" ht="15.75" customHeight="1" thickBot="1" x14ac:dyDescent="0.3">
      <c r="A29" s="124" t="str">
        <f>Données!$H26</f>
        <v>DECOUDRE Sébastien</v>
      </c>
      <c r="B29" s="350" t="str">
        <f>hfevrier</f>
        <v/>
      </c>
      <c r="C29" s="350" t="str">
        <f>hfevrier</f>
        <v/>
      </c>
      <c r="D29" s="349" t="str">
        <f>hfevrier</f>
        <v/>
      </c>
      <c r="E29" s="349" t="str">
        <f>hfevrier</f>
        <v/>
      </c>
      <c r="F29" s="350" t="str">
        <f>hfevrier</f>
        <v>19:15 : 07:15</v>
      </c>
      <c r="G29" s="350" t="str">
        <f>hfevrier</f>
        <v/>
      </c>
      <c r="H29" s="350" t="str">
        <f>hfevrier</f>
        <v/>
      </c>
      <c r="I29" s="350" t="str">
        <f>hfevrier</f>
        <v/>
      </c>
      <c r="J29" s="350" t="str">
        <f>hfevrier</f>
        <v/>
      </c>
      <c r="K29" s="349" t="str">
        <f>hfevrier</f>
        <v/>
      </c>
      <c r="L29" s="349" t="str">
        <f>hfevrier</f>
        <v/>
      </c>
      <c r="M29" s="350" t="str">
        <f>hfevrier</f>
        <v>19:15 : 07:15</v>
      </c>
      <c r="N29" s="350" t="str">
        <f>hfevrier</f>
        <v>19:15 : 07:15</v>
      </c>
      <c r="O29" s="350" t="str">
        <f>hfevrier</f>
        <v/>
      </c>
      <c r="P29" s="350" t="str">
        <f>hfevrier</f>
        <v/>
      </c>
      <c r="Q29" s="350" t="str">
        <f>hfevrier</f>
        <v/>
      </c>
      <c r="R29" s="349" t="str">
        <f>hfevrier</f>
        <v>19:15 : 07:15</v>
      </c>
      <c r="S29" s="349" t="str">
        <f>hfevrier</f>
        <v>19:15 : 07:15</v>
      </c>
      <c r="T29" s="350" t="str">
        <f>hfevrier</f>
        <v/>
      </c>
      <c r="U29" s="350" t="str">
        <f>hfevrier</f>
        <v>10:00 : 12:30</v>
      </c>
      <c r="V29" s="350" t="str">
        <f>hfevrier</f>
        <v/>
      </c>
      <c r="W29" s="350" t="str">
        <f>hfevrier</f>
        <v/>
      </c>
      <c r="X29" s="350" t="str">
        <f>hfevrier</f>
        <v>19:15 : 07:15</v>
      </c>
      <c r="Y29" s="349" t="str">
        <f>hfevrier</f>
        <v>19:15 : 07:15</v>
      </c>
      <c r="Z29" s="349" t="str">
        <f>hfevrier</f>
        <v/>
      </c>
      <c r="AA29" s="350" t="str">
        <f>hfevrier</f>
        <v/>
      </c>
      <c r="AB29" s="350" t="str">
        <f>hfevrier</f>
        <v/>
      </c>
      <c r="AC29" s="350" t="str">
        <f>hfevrier</f>
        <v>19:15 : 07:15</v>
      </c>
      <c r="AD29" s="355" t="str">
        <f>hfevrier</f>
        <v/>
      </c>
      <c r="AE29"/>
      <c r="AF29"/>
      <c r="AG29"/>
      <c r="AH29"/>
      <c r="AI29"/>
      <c r="AJ29"/>
      <c r="AK29"/>
      <c r="AL29"/>
      <c r="AM29"/>
      <c r="AN29"/>
      <c r="AO29"/>
      <c r="AP29"/>
      <c r="AQ29"/>
      <c r="AR29"/>
      <c r="AS29"/>
      <c r="AT29"/>
      <c r="AU29"/>
      <c r="AV29"/>
      <c r="AW29"/>
      <c r="AX29"/>
      <c r="AY29"/>
      <c r="AZ29"/>
      <c r="BA29"/>
      <c r="BB29"/>
      <c r="BC29"/>
      <c r="BD29"/>
      <c r="BE29"/>
      <c r="BF29"/>
      <c r="BG29"/>
      <c r="BH29"/>
      <c r="BI29"/>
      <c r="BJ29"/>
      <c r="BK29"/>
      <c r="BL29"/>
      <c r="BM29"/>
      <c r="BN29" s="53"/>
      <c r="BO29" s="53"/>
      <c r="BP29" s="53"/>
      <c r="BQ29" s="53"/>
      <c r="BR29" s="53"/>
      <c r="BS29" s="53"/>
      <c r="BT29" s="53"/>
      <c r="BU29" s="53"/>
      <c r="BV29" s="53"/>
      <c r="BW29" s="53"/>
      <c r="BX29" s="53"/>
      <c r="BY29" s="53"/>
      <c r="BZ29" s="53"/>
      <c r="CA29" s="53"/>
      <c r="CB29" s="53"/>
      <c r="CC29" s="53"/>
      <c r="CD29" s="53"/>
      <c r="CE29" s="53"/>
      <c r="CF29" s="53"/>
      <c r="CG29" s="53"/>
      <c r="CH29" s="53"/>
      <c r="CI29" s="53"/>
      <c r="CJ29" s="53"/>
      <c r="CK29" s="53"/>
      <c r="CL29" s="53"/>
      <c r="CM29" s="53"/>
      <c r="CN29" s="53"/>
      <c r="CO29" s="53"/>
      <c r="CP29" s="53"/>
      <c r="CQ29" s="53"/>
      <c r="CR29" s="53"/>
      <c r="CS29" s="53"/>
      <c r="CT29" s="53"/>
      <c r="CU29" s="53"/>
      <c r="CV29" s="53"/>
      <c r="CW29" s="53"/>
      <c r="CX29" s="53"/>
      <c r="CY29" s="53"/>
      <c r="CZ29" s="53"/>
      <c r="DA29" s="53"/>
      <c r="DB29" s="53"/>
      <c r="DC29" s="53"/>
      <c r="DD29" s="53"/>
      <c r="DE29" s="53"/>
      <c r="DF29" s="53"/>
      <c r="DG29" s="53"/>
      <c r="DH29" s="53"/>
      <c r="DI29" s="53"/>
      <c r="DJ29" s="53"/>
      <c r="DK29" s="53"/>
      <c r="DL29" s="53"/>
      <c r="DM29" s="53"/>
      <c r="DN29" s="53"/>
      <c r="DO29" s="53"/>
      <c r="DP29" s="53"/>
      <c r="DQ29" s="53"/>
      <c r="DR29" s="53"/>
      <c r="DS29" s="53"/>
      <c r="DT29" s="53"/>
      <c r="DU29" s="53"/>
      <c r="DV29" s="53"/>
      <c r="DW29" s="53"/>
      <c r="DX29" s="53"/>
      <c r="DY29" s="53"/>
      <c r="DZ29" s="53"/>
      <c r="EA29" s="53"/>
      <c r="EB29" s="53"/>
      <c r="EC29" s="53"/>
      <c r="ED29" s="53"/>
      <c r="EE29" s="53"/>
      <c r="EF29" s="53"/>
      <c r="EG29" s="53"/>
      <c r="EH29" s="53"/>
      <c r="EI29" s="53"/>
      <c r="EJ29" s="53"/>
      <c r="EK29" s="53"/>
      <c r="EL29" s="53"/>
      <c r="EM29" s="53"/>
      <c r="EN29" s="53"/>
      <c r="EO29" s="53"/>
      <c r="EP29" s="53"/>
      <c r="EQ29" s="53"/>
      <c r="ER29" s="53"/>
      <c r="ES29" s="53"/>
      <c r="ET29" s="53"/>
      <c r="EU29" s="53"/>
      <c r="EV29" s="53"/>
      <c r="EW29" s="53"/>
      <c r="EX29" s="53"/>
      <c r="EY29" s="53"/>
      <c r="EZ29" s="53"/>
      <c r="FA29" s="53"/>
      <c r="FB29" s="53"/>
      <c r="FC29" s="53"/>
      <c r="FD29" s="53"/>
      <c r="FE29" s="53"/>
      <c r="FF29" s="53"/>
      <c r="FG29" s="53"/>
      <c r="FH29" s="53"/>
      <c r="FI29" s="53"/>
      <c r="FJ29" s="53"/>
      <c r="FK29" s="53"/>
      <c r="FL29" s="53"/>
      <c r="FM29" s="53"/>
      <c r="FN29" s="53"/>
      <c r="FO29" s="53"/>
      <c r="FP29" s="53"/>
      <c r="FQ29" s="53"/>
      <c r="FR29" s="53"/>
      <c r="FS29" s="53"/>
      <c r="FT29" s="53"/>
      <c r="FU29" s="53"/>
      <c r="FV29" s="53"/>
      <c r="FW29" s="53"/>
      <c r="FX29" s="53"/>
      <c r="FY29" s="53"/>
      <c r="FZ29" s="53"/>
      <c r="GA29" s="53"/>
      <c r="GB29" s="53"/>
      <c r="GC29" s="53"/>
      <c r="GD29" s="53"/>
      <c r="GE29" s="53"/>
      <c r="GF29" s="53"/>
      <c r="GG29" s="53"/>
      <c r="GH29" s="53"/>
      <c r="GI29" s="53"/>
      <c r="GJ29" s="53"/>
      <c r="GK29" s="53"/>
      <c r="GL29" s="53"/>
      <c r="GM29" s="53"/>
      <c r="GN29" s="53"/>
      <c r="GO29" s="53"/>
      <c r="GP29" s="53"/>
      <c r="GQ29" s="53"/>
      <c r="GR29" s="53"/>
      <c r="GS29" s="53"/>
      <c r="GT29" s="53"/>
      <c r="GU29" s="53"/>
      <c r="GV29" s="53"/>
      <c r="GW29" s="53"/>
      <c r="GX29" s="53"/>
      <c r="GY29" s="53"/>
      <c r="GZ29" s="53"/>
      <c r="HA29" s="53"/>
      <c r="HB29" s="53"/>
      <c r="HC29" s="53"/>
      <c r="HD29" s="53"/>
      <c r="HE29" s="53"/>
      <c r="HF29" s="53"/>
      <c r="HG29" s="53"/>
      <c r="HH29" s="53"/>
      <c r="HI29" s="53"/>
      <c r="HJ29" s="53"/>
      <c r="HK29" s="53"/>
      <c r="HL29" s="53"/>
      <c r="HM29" s="53"/>
      <c r="HN29" s="53"/>
      <c r="HO29" s="53"/>
      <c r="HP29" s="53"/>
      <c r="HQ29" s="53"/>
      <c r="HR29" s="53"/>
      <c r="HS29" s="53"/>
      <c r="HT29" s="53"/>
      <c r="HU29" s="53"/>
      <c r="HV29" s="53"/>
      <c r="HW29" s="53"/>
      <c r="HX29" s="53"/>
      <c r="HY29" s="53"/>
      <c r="HZ29" s="53"/>
      <c r="IA29" s="53"/>
      <c r="IB29" s="53"/>
      <c r="IC29" s="53"/>
      <c r="ID29" s="53"/>
      <c r="IE29" s="53"/>
      <c r="IF29" s="53"/>
      <c r="IG29" s="53"/>
      <c r="IH29" s="53"/>
      <c r="II29" s="53"/>
      <c r="IJ29" s="53"/>
      <c r="IK29" s="53"/>
      <c r="IL29" s="53"/>
      <c r="IM29" s="53"/>
      <c r="IN29" s="53"/>
      <c r="IO29" s="53"/>
      <c r="IP29" s="53"/>
      <c r="IQ29" s="53"/>
      <c r="IR29" s="53"/>
      <c r="IS29" s="53"/>
      <c r="IT29" s="53"/>
      <c r="IU29" s="53"/>
      <c r="IV29" s="53"/>
    </row>
    <row r="30" spans="1:256" s="1" customFormat="1" ht="15.75" hidden="1" customHeight="1" x14ac:dyDescent="0.25">
      <c r="A30" s="124">
        <f>Données!$H27</f>
        <v>0</v>
      </c>
      <c r="B30" s="350" t="str">
        <f>hfevrier</f>
        <v/>
      </c>
      <c r="C30" s="350" t="str">
        <f>hfevrier</f>
        <v/>
      </c>
      <c r="D30" s="349" t="str">
        <f>hfevrier</f>
        <v/>
      </c>
      <c r="E30" s="349" t="str">
        <f>hfevrier</f>
        <v/>
      </c>
      <c r="F30" s="350" t="str">
        <f>hfevrier</f>
        <v/>
      </c>
      <c r="G30" s="350" t="str">
        <f>hfevrier</f>
        <v/>
      </c>
      <c r="H30" s="350" t="str">
        <f>hfevrier</f>
        <v/>
      </c>
      <c r="I30" s="350" t="str">
        <f>hfevrier</f>
        <v/>
      </c>
      <c r="J30" s="350" t="str">
        <f>hfevrier</f>
        <v/>
      </c>
      <c r="K30" s="349" t="str">
        <f>hfevrier</f>
        <v/>
      </c>
      <c r="L30" s="349" t="str">
        <f>hfevrier</f>
        <v/>
      </c>
      <c r="M30" s="350" t="str">
        <f>hfevrier</f>
        <v/>
      </c>
      <c r="N30" s="350" t="str">
        <f>hfevrier</f>
        <v/>
      </c>
      <c r="O30" s="350" t="str">
        <f>hfevrier</f>
        <v/>
      </c>
      <c r="P30" s="350" t="str">
        <f>hfevrier</f>
        <v/>
      </c>
      <c r="Q30" s="350" t="str">
        <f>hfevrier</f>
        <v/>
      </c>
      <c r="R30" s="349" t="str">
        <f>hfevrier</f>
        <v/>
      </c>
      <c r="S30" s="349" t="str">
        <f>hfevrier</f>
        <v/>
      </c>
      <c r="T30" s="350" t="str">
        <f>hfevrier</f>
        <v/>
      </c>
      <c r="U30" s="350" t="str">
        <f>hfevrier</f>
        <v/>
      </c>
      <c r="V30" s="350" t="str">
        <f>hfevrier</f>
        <v/>
      </c>
      <c r="W30" s="350" t="str">
        <f>hfevrier</f>
        <v/>
      </c>
      <c r="X30" s="350" t="str">
        <f>hfevrier</f>
        <v/>
      </c>
      <c r="Y30" s="349" t="str">
        <f>hfevrier</f>
        <v/>
      </c>
      <c r="Z30" s="349" t="str">
        <f>hfevrier</f>
        <v/>
      </c>
      <c r="AA30" s="350" t="str">
        <f>hfevrier</f>
        <v/>
      </c>
      <c r="AB30" s="350" t="str">
        <f>hfevrier</f>
        <v/>
      </c>
      <c r="AC30" s="350" t="str">
        <f>hfevrier</f>
        <v/>
      </c>
      <c r="AD30" s="355" t="str">
        <f>hfevrier</f>
        <v/>
      </c>
      <c r="AE30"/>
      <c r="AF30"/>
      <c r="AG30"/>
      <c r="AH30"/>
      <c r="AI30"/>
      <c r="AJ30"/>
      <c r="AK30"/>
      <c r="AL30"/>
      <c r="AM30"/>
      <c r="AN30"/>
      <c r="AO30"/>
      <c r="AP30"/>
      <c r="AQ30"/>
      <c r="AR30"/>
      <c r="AS30"/>
      <c r="AT30"/>
      <c r="AU30"/>
      <c r="AV30"/>
      <c r="AW30"/>
      <c r="AX30"/>
      <c r="AY30"/>
      <c r="AZ30"/>
      <c r="BA30"/>
      <c r="BB30"/>
      <c r="BC30"/>
      <c r="BD30"/>
      <c r="BE30"/>
      <c r="BF30"/>
      <c r="BG30"/>
      <c r="BH30"/>
      <c r="BI30"/>
      <c r="BJ30"/>
      <c r="BK30"/>
      <c r="BL30"/>
      <c r="BM30"/>
      <c r="BN30" s="53"/>
      <c r="BO30" s="53"/>
      <c r="BP30" s="53"/>
      <c r="BQ30" s="53"/>
      <c r="BR30" s="53"/>
      <c r="BS30" s="53"/>
      <c r="BT30" s="53"/>
      <c r="BU30" s="53"/>
      <c r="BV30" s="53"/>
      <c r="BW30" s="53"/>
      <c r="BX30" s="53"/>
      <c r="BY30" s="53"/>
      <c r="BZ30" s="53"/>
      <c r="CA30" s="53"/>
      <c r="CB30" s="53"/>
      <c r="CC30" s="53"/>
      <c r="CD30" s="53"/>
      <c r="CE30" s="53"/>
      <c r="CF30" s="53"/>
      <c r="CG30" s="53"/>
      <c r="CH30" s="53"/>
      <c r="CI30" s="53"/>
      <c r="CJ30" s="53"/>
      <c r="CK30" s="53"/>
      <c r="CL30" s="53"/>
      <c r="CM30" s="53"/>
      <c r="CN30" s="53"/>
      <c r="CO30" s="53"/>
      <c r="CP30" s="53"/>
      <c r="CQ30" s="53"/>
      <c r="CR30" s="53"/>
      <c r="CS30" s="53"/>
      <c r="CT30" s="53"/>
      <c r="CU30" s="53"/>
      <c r="CV30" s="53"/>
      <c r="CW30" s="53"/>
      <c r="CX30" s="53"/>
      <c r="CY30" s="53"/>
      <c r="CZ30" s="53"/>
      <c r="DA30" s="53"/>
      <c r="DB30" s="53"/>
      <c r="DC30" s="53"/>
      <c r="DD30" s="53"/>
      <c r="DE30" s="53"/>
      <c r="DF30" s="53"/>
      <c r="DG30" s="53"/>
      <c r="DH30" s="53"/>
      <c r="DI30" s="53"/>
      <c r="DJ30" s="53"/>
      <c r="DK30" s="53"/>
      <c r="DL30" s="53"/>
      <c r="DM30" s="53"/>
      <c r="DN30" s="53"/>
      <c r="DO30" s="53"/>
      <c r="DP30" s="53"/>
      <c r="DQ30" s="53"/>
      <c r="DR30" s="53"/>
      <c r="DS30" s="53"/>
      <c r="DT30" s="53"/>
      <c r="DU30" s="53"/>
      <c r="DV30" s="53"/>
      <c r="DW30" s="53"/>
      <c r="DX30" s="53"/>
      <c r="DY30" s="53"/>
      <c r="DZ30" s="53"/>
      <c r="EA30" s="53"/>
      <c r="EB30" s="53"/>
      <c r="EC30" s="53"/>
      <c r="ED30" s="53"/>
      <c r="EE30" s="53"/>
      <c r="EF30" s="53"/>
      <c r="EG30" s="53"/>
      <c r="EH30" s="53"/>
      <c r="EI30" s="53"/>
      <c r="EJ30" s="53"/>
      <c r="EK30" s="53"/>
      <c r="EL30" s="53"/>
      <c r="EM30" s="53"/>
      <c r="EN30" s="53"/>
      <c r="EO30" s="53"/>
      <c r="EP30" s="53"/>
      <c r="EQ30" s="53"/>
      <c r="ER30" s="53"/>
      <c r="ES30" s="53"/>
      <c r="ET30" s="53"/>
      <c r="EU30" s="53"/>
      <c r="EV30" s="53"/>
      <c r="EW30" s="53"/>
      <c r="EX30" s="53"/>
      <c r="EY30" s="53"/>
      <c r="EZ30" s="53"/>
      <c r="FA30" s="53"/>
      <c r="FB30" s="53"/>
      <c r="FC30" s="53"/>
      <c r="FD30" s="53"/>
      <c r="FE30" s="53"/>
      <c r="FF30" s="53"/>
      <c r="FG30" s="53"/>
      <c r="FH30" s="53"/>
      <c r="FI30" s="53"/>
      <c r="FJ30" s="53"/>
      <c r="FK30" s="53"/>
      <c r="FL30" s="53"/>
      <c r="FM30" s="53"/>
      <c r="FN30" s="53"/>
      <c r="FO30" s="53"/>
      <c r="FP30" s="53"/>
      <c r="FQ30" s="53"/>
      <c r="FR30" s="53"/>
      <c r="FS30" s="53"/>
      <c r="FT30" s="53"/>
      <c r="FU30" s="53"/>
      <c r="FV30" s="53"/>
      <c r="FW30" s="53"/>
      <c r="FX30" s="53"/>
      <c r="FY30" s="53"/>
      <c r="FZ30" s="53"/>
      <c r="GA30" s="53"/>
      <c r="GB30" s="53"/>
      <c r="GC30" s="53"/>
      <c r="GD30" s="53"/>
      <c r="GE30" s="53"/>
      <c r="GF30" s="53"/>
      <c r="GG30" s="53"/>
      <c r="GH30" s="53"/>
      <c r="GI30" s="53"/>
      <c r="GJ30" s="53"/>
      <c r="GK30" s="53"/>
      <c r="GL30" s="53"/>
      <c r="GM30" s="53"/>
      <c r="GN30" s="53"/>
      <c r="GO30" s="53"/>
      <c r="GP30" s="53"/>
      <c r="GQ30" s="53"/>
      <c r="GR30" s="53"/>
      <c r="GS30" s="53"/>
      <c r="GT30" s="53"/>
      <c r="GU30" s="53"/>
      <c r="GV30" s="53"/>
      <c r="GW30" s="53"/>
      <c r="GX30" s="53"/>
      <c r="GY30" s="53"/>
      <c r="GZ30" s="53"/>
      <c r="HA30" s="53"/>
      <c r="HB30" s="53"/>
      <c r="HC30" s="53"/>
      <c r="HD30" s="53"/>
      <c r="HE30" s="53"/>
      <c r="HF30" s="53"/>
      <c r="HG30" s="53"/>
      <c r="HH30" s="53"/>
      <c r="HI30" s="53"/>
      <c r="HJ30" s="53"/>
      <c r="HK30" s="53"/>
      <c r="HL30" s="53"/>
      <c r="HM30" s="53"/>
      <c r="HN30" s="53"/>
      <c r="HO30" s="53"/>
      <c r="HP30" s="53"/>
      <c r="HQ30" s="53"/>
      <c r="HR30" s="53"/>
      <c r="HS30" s="53"/>
      <c r="HT30" s="53"/>
      <c r="HU30" s="53"/>
      <c r="HV30" s="53"/>
      <c r="HW30" s="53"/>
      <c r="HX30" s="53"/>
      <c r="HY30" s="53"/>
      <c r="HZ30" s="53"/>
      <c r="IA30" s="53"/>
      <c r="IB30" s="53"/>
      <c r="IC30" s="53"/>
      <c r="ID30" s="53"/>
      <c r="IE30" s="53"/>
      <c r="IF30" s="53"/>
      <c r="IG30" s="53"/>
      <c r="IH30" s="53"/>
      <c r="II30" s="53"/>
      <c r="IJ30" s="53"/>
      <c r="IK30" s="53"/>
      <c r="IL30" s="53"/>
      <c r="IM30" s="53"/>
      <c r="IN30" s="53"/>
      <c r="IO30" s="53"/>
      <c r="IP30" s="53"/>
      <c r="IQ30" s="53"/>
      <c r="IR30" s="53"/>
      <c r="IS30" s="53"/>
      <c r="IT30" s="53"/>
      <c r="IU30" s="53"/>
      <c r="IV30" s="53"/>
    </row>
    <row r="31" spans="1:256" s="1" customFormat="1" ht="15.75" hidden="1" customHeight="1" x14ac:dyDescent="0.25">
      <c r="A31" s="124">
        <f>Données!$H28</f>
        <v>0</v>
      </c>
      <c r="B31" s="350" t="str">
        <f>hfevrier</f>
        <v/>
      </c>
      <c r="C31" s="350" t="str">
        <f>hfevrier</f>
        <v/>
      </c>
      <c r="D31" s="349" t="str">
        <f>hfevrier</f>
        <v/>
      </c>
      <c r="E31" s="349" t="str">
        <f>hfevrier</f>
        <v/>
      </c>
      <c r="F31" s="350" t="str">
        <f>hfevrier</f>
        <v/>
      </c>
      <c r="G31" s="350" t="str">
        <f>hfevrier</f>
        <v/>
      </c>
      <c r="H31" s="350" t="str">
        <f>hfevrier</f>
        <v/>
      </c>
      <c r="I31" s="350" t="str">
        <f>hfevrier</f>
        <v/>
      </c>
      <c r="J31" s="350" t="str">
        <f>hfevrier</f>
        <v/>
      </c>
      <c r="K31" s="349" t="str">
        <f>hfevrier</f>
        <v/>
      </c>
      <c r="L31" s="349" t="str">
        <f>hfevrier</f>
        <v/>
      </c>
      <c r="M31" s="350" t="str">
        <f>hfevrier</f>
        <v/>
      </c>
      <c r="N31" s="350" t="str">
        <f>hfevrier</f>
        <v/>
      </c>
      <c r="O31" s="350" t="str">
        <f>hfevrier</f>
        <v/>
      </c>
      <c r="P31" s="350" t="str">
        <f>hfevrier</f>
        <v/>
      </c>
      <c r="Q31" s="350" t="str">
        <f>hfevrier</f>
        <v/>
      </c>
      <c r="R31" s="349" t="str">
        <f>hfevrier</f>
        <v/>
      </c>
      <c r="S31" s="349" t="str">
        <f>hfevrier</f>
        <v/>
      </c>
      <c r="T31" s="350" t="str">
        <f>hfevrier</f>
        <v/>
      </c>
      <c r="U31" s="350" t="str">
        <f>hfevrier</f>
        <v/>
      </c>
      <c r="V31" s="350" t="str">
        <f>hfevrier</f>
        <v/>
      </c>
      <c r="W31" s="350" t="str">
        <f>hfevrier</f>
        <v/>
      </c>
      <c r="X31" s="350" t="str">
        <f>hfevrier</f>
        <v/>
      </c>
      <c r="Y31" s="349" t="str">
        <f>hfevrier</f>
        <v/>
      </c>
      <c r="Z31" s="349" t="str">
        <f>hfevrier</f>
        <v/>
      </c>
      <c r="AA31" s="350" t="str">
        <f>hfevrier</f>
        <v/>
      </c>
      <c r="AB31" s="350" t="str">
        <f>hfevrier</f>
        <v/>
      </c>
      <c r="AC31" s="350" t="str">
        <f>hfevrier</f>
        <v/>
      </c>
      <c r="AD31" s="355" t="str">
        <f>hfevrier</f>
        <v/>
      </c>
      <c r="AE31"/>
      <c r="AF31"/>
      <c r="AG31"/>
      <c r="AH31"/>
      <c r="AI31"/>
      <c r="AJ31"/>
      <c r="AK31"/>
      <c r="AL31"/>
      <c r="AM31"/>
      <c r="AN31"/>
      <c r="AO31"/>
      <c r="AP31"/>
      <c r="AQ31"/>
      <c r="AR31"/>
      <c r="AS31"/>
      <c r="AT31"/>
      <c r="AU31"/>
      <c r="AV31"/>
      <c r="AW31"/>
      <c r="AX31"/>
      <c r="AY31"/>
      <c r="AZ31"/>
      <c r="BA31"/>
      <c r="BB31"/>
      <c r="BC31"/>
      <c r="BD31"/>
      <c r="BE31"/>
      <c r="BF31"/>
      <c r="BG31"/>
      <c r="BH31"/>
      <c r="BI31"/>
      <c r="BJ31"/>
      <c r="BK31"/>
      <c r="BL31"/>
      <c r="BM31"/>
      <c r="BN31" s="53"/>
      <c r="BO31" s="53"/>
      <c r="BP31" s="53"/>
      <c r="BQ31" s="53"/>
      <c r="BR31" s="53"/>
      <c r="BS31" s="53"/>
      <c r="BT31" s="53"/>
      <c r="BU31" s="53"/>
      <c r="BV31" s="53"/>
      <c r="BW31" s="53"/>
      <c r="BX31" s="53"/>
      <c r="BY31" s="53"/>
      <c r="BZ31" s="53"/>
      <c r="CA31" s="53"/>
      <c r="CB31" s="53"/>
      <c r="CC31" s="53"/>
      <c r="CD31" s="53"/>
      <c r="CE31" s="53"/>
      <c r="CF31" s="53"/>
      <c r="CG31" s="53"/>
      <c r="CH31" s="53"/>
      <c r="CI31" s="53"/>
      <c r="CJ31" s="53"/>
      <c r="CK31" s="53"/>
      <c r="CL31" s="53"/>
      <c r="CM31" s="53"/>
      <c r="CN31" s="53"/>
      <c r="CO31" s="53"/>
      <c r="CP31" s="53"/>
      <c r="CQ31" s="53"/>
      <c r="CR31" s="53"/>
      <c r="CS31" s="53"/>
      <c r="CT31" s="53"/>
      <c r="CU31" s="53"/>
      <c r="CV31" s="53"/>
      <c r="CW31" s="53"/>
      <c r="CX31" s="53"/>
      <c r="CY31" s="53"/>
      <c r="CZ31" s="53"/>
      <c r="DA31" s="53"/>
      <c r="DB31" s="53"/>
      <c r="DC31" s="53"/>
      <c r="DD31" s="53"/>
      <c r="DE31" s="53"/>
      <c r="DF31" s="53"/>
      <c r="DG31" s="53"/>
      <c r="DH31" s="53"/>
      <c r="DI31" s="53"/>
      <c r="DJ31" s="53"/>
      <c r="DK31" s="53"/>
      <c r="DL31" s="53"/>
      <c r="DM31" s="53"/>
      <c r="DN31" s="53"/>
      <c r="DO31" s="53"/>
      <c r="DP31" s="53"/>
      <c r="DQ31" s="53"/>
      <c r="DR31" s="53"/>
      <c r="DS31" s="53"/>
      <c r="DT31" s="53"/>
      <c r="DU31" s="53"/>
      <c r="DV31" s="53"/>
      <c r="DW31" s="53"/>
      <c r="DX31" s="53"/>
      <c r="DY31" s="53"/>
      <c r="DZ31" s="53"/>
      <c r="EA31" s="53"/>
      <c r="EB31" s="53"/>
      <c r="EC31" s="53"/>
      <c r="ED31" s="53"/>
      <c r="EE31" s="53"/>
      <c r="EF31" s="53"/>
      <c r="EG31" s="53"/>
      <c r="EH31" s="53"/>
      <c r="EI31" s="53"/>
      <c r="EJ31" s="53"/>
      <c r="EK31" s="53"/>
      <c r="EL31" s="53"/>
      <c r="EM31" s="53"/>
      <c r="EN31" s="53"/>
      <c r="EO31" s="53"/>
      <c r="EP31" s="53"/>
      <c r="EQ31" s="53"/>
      <c r="ER31" s="53"/>
      <c r="ES31" s="53"/>
      <c r="ET31" s="53"/>
      <c r="EU31" s="53"/>
      <c r="EV31" s="53"/>
      <c r="EW31" s="53"/>
      <c r="EX31" s="53"/>
      <c r="EY31" s="53"/>
      <c r="EZ31" s="53"/>
      <c r="FA31" s="53"/>
      <c r="FB31" s="53"/>
      <c r="FC31" s="53"/>
      <c r="FD31" s="53"/>
      <c r="FE31" s="53"/>
      <c r="FF31" s="53"/>
      <c r="FG31" s="53"/>
      <c r="FH31" s="53"/>
      <c r="FI31" s="53"/>
      <c r="FJ31" s="53"/>
      <c r="FK31" s="53"/>
      <c r="FL31" s="53"/>
      <c r="FM31" s="53"/>
      <c r="FN31" s="53"/>
      <c r="FO31" s="53"/>
      <c r="FP31" s="53"/>
      <c r="FQ31" s="53"/>
      <c r="FR31" s="53"/>
      <c r="FS31" s="53"/>
      <c r="FT31" s="53"/>
      <c r="FU31" s="53"/>
      <c r="FV31" s="53"/>
      <c r="FW31" s="53"/>
      <c r="FX31" s="53"/>
      <c r="FY31" s="53"/>
      <c r="FZ31" s="53"/>
      <c r="GA31" s="53"/>
      <c r="GB31" s="53"/>
      <c r="GC31" s="53"/>
      <c r="GD31" s="53"/>
      <c r="GE31" s="53"/>
      <c r="GF31" s="53"/>
      <c r="GG31" s="53"/>
      <c r="GH31" s="53"/>
      <c r="GI31" s="53"/>
      <c r="GJ31" s="53"/>
      <c r="GK31" s="53"/>
      <c r="GL31" s="53"/>
      <c r="GM31" s="53"/>
      <c r="GN31" s="53"/>
      <c r="GO31" s="53"/>
      <c r="GP31" s="53"/>
      <c r="GQ31" s="53"/>
      <c r="GR31" s="53"/>
      <c r="GS31" s="53"/>
      <c r="GT31" s="53"/>
      <c r="GU31" s="53"/>
      <c r="GV31" s="53"/>
      <c r="GW31" s="53"/>
      <c r="GX31" s="53"/>
      <c r="GY31" s="53"/>
      <c r="GZ31" s="53"/>
      <c r="HA31" s="53"/>
      <c r="HB31" s="53"/>
      <c r="HC31" s="53"/>
      <c r="HD31" s="53"/>
      <c r="HE31" s="53"/>
      <c r="HF31" s="53"/>
      <c r="HG31" s="53"/>
      <c r="HH31" s="53"/>
      <c r="HI31" s="53"/>
      <c r="HJ31" s="53"/>
      <c r="HK31" s="53"/>
      <c r="HL31" s="53"/>
      <c r="HM31" s="53"/>
      <c r="HN31" s="53"/>
      <c r="HO31" s="53"/>
      <c r="HP31" s="53"/>
      <c r="HQ31" s="53"/>
      <c r="HR31" s="53"/>
      <c r="HS31" s="53"/>
      <c r="HT31" s="53"/>
      <c r="HU31" s="53"/>
      <c r="HV31" s="53"/>
      <c r="HW31" s="53"/>
      <c r="HX31" s="53"/>
      <c r="HY31" s="53"/>
      <c r="HZ31" s="53"/>
      <c r="IA31" s="53"/>
      <c r="IB31" s="53"/>
      <c r="IC31" s="53"/>
      <c r="ID31" s="53"/>
      <c r="IE31" s="53"/>
      <c r="IF31" s="53"/>
      <c r="IG31" s="53"/>
      <c r="IH31" s="53"/>
      <c r="II31" s="53"/>
      <c r="IJ31" s="53"/>
      <c r="IK31" s="53"/>
      <c r="IL31" s="53"/>
      <c r="IM31" s="53"/>
      <c r="IN31" s="53"/>
      <c r="IO31" s="53"/>
      <c r="IP31" s="53"/>
      <c r="IQ31" s="53"/>
      <c r="IR31" s="53"/>
      <c r="IS31" s="53"/>
      <c r="IT31" s="53"/>
      <c r="IU31" s="53"/>
      <c r="IV31" s="53"/>
    </row>
    <row r="32" spans="1:256" s="1" customFormat="1" ht="15.75" hidden="1" customHeight="1" x14ac:dyDescent="0.25">
      <c r="A32" s="124">
        <f>Données!$H29</f>
        <v>0</v>
      </c>
      <c r="B32" s="350" t="str">
        <f>hfevrier</f>
        <v/>
      </c>
      <c r="C32" s="350" t="str">
        <f>hfevrier</f>
        <v/>
      </c>
      <c r="D32" s="349" t="str">
        <f>hfevrier</f>
        <v/>
      </c>
      <c r="E32" s="349" t="str">
        <f>hfevrier</f>
        <v/>
      </c>
      <c r="F32" s="350" t="str">
        <f>hfevrier</f>
        <v/>
      </c>
      <c r="G32" s="350" t="str">
        <f>hfevrier</f>
        <v/>
      </c>
      <c r="H32" s="350" t="str">
        <f>hfevrier</f>
        <v/>
      </c>
      <c r="I32" s="350" t="str">
        <f>hfevrier</f>
        <v/>
      </c>
      <c r="J32" s="350" t="str">
        <f>hfevrier</f>
        <v/>
      </c>
      <c r="K32" s="349" t="str">
        <f>hfevrier</f>
        <v/>
      </c>
      <c r="L32" s="349" t="str">
        <f>hfevrier</f>
        <v/>
      </c>
      <c r="M32" s="350" t="str">
        <f>hfevrier</f>
        <v/>
      </c>
      <c r="N32" s="350" t="str">
        <f>hfevrier</f>
        <v/>
      </c>
      <c r="O32" s="350" t="str">
        <f>hfevrier</f>
        <v/>
      </c>
      <c r="P32" s="350" t="str">
        <f>hfevrier</f>
        <v/>
      </c>
      <c r="Q32" s="350" t="str">
        <f>hfevrier</f>
        <v/>
      </c>
      <c r="R32" s="349" t="str">
        <f>hfevrier</f>
        <v/>
      </c>
      <c r="S32" s="349" t="str">
        <f>hfevrier</f>
        <v/>
      </c>
      <c r="T32" s="350" t="str">
        <f>hfevrier</f>
        <v/>
      </c>
      <c r="U32" s="350" t="str">
        <f>hfevrier</f>
        <v/>
      </c>
      <c r="V32" s="350" t="str">
        <f>hfevrier</f>
        <v/>
      </c>
      <c r="W32" s="350" t="str">
        <f>hfevrier</f>
        <v/>
      </c>
      <c r="X32" s="350" t="str">
        <f>hfevrier</f>
        <v/>
      </c>
      <c r="Y32" s="349" t="str">
        <f>hfevrier</f>
        <v/>
      </c>
      <c r="Z32" s="349" t="str">
        <f>hfevrier</f>
        <v/>
      </c>
      <c r="AA32" s="350" t="str">
        <f>hfevrier</f>
        <v/>
      </c>
      <c r="AB32" s="350" t="str">
        <f>hfevrier</f>
        <v/>
      </c>
      <c r="AC32" s="350" t="str">
        <f>hfevrier</f>
        <v/>
      </c>
      <c r="AD32" s="355" t="str">
        <f>hfevrier</f>
        <v/>
      </c>
      <c r="AE32"/>
      <c r="AF32"/>
      <c r="AG32"/>
      <c r="AH32"/>
      <c r="AI32"/>
      <c r="AJ32"/>
      <c r="AK32"/>
      <c r="AL32"/>
      <c r="AM32"/>
      <c r="AN32"/>
      <c r="AO32"/>
      <c r="AP32"/>
      <c r="AQ32"/>
      <c r="AR32"/>
      <c r="AS32"/>
      <c r="AT32"/>
      <c r="AU32"/>
      <c r="AV32"/>
      <c r="AW32"/>
      <c r="AX32"/>
      <c r="AY32"/>
      <c r="AZ32"/>
      <c r="BA32"/>
      <c r="BB32"/>
      <c r="BC32"/>
      <c r="BD32"/>
      <c r="BE32"/>
      <c r="BF32"/>
      <c r="BG32"/>
      <c r="BH32"/>
      <c r="BI32"/>
      <c r="BJ32"/>
      <c r="BK32"/>
      <c r="BL32"/>
      <c r="BM32"/>
      <c r="BN32" s="53"/>
      <c r="BO32" s="53"/>
      <c r="BP32" s="53"/>
      <c r="BQ32" s="53"/>
      <c r="BR32" s="53"/>
      <c r="BS32" s="53"/>
      <c r="BT32" s="53"/>
      <c r="BU32" s="53"/>
      <c r="BV32" s="53"/>
      <c r="BW32" s="53"/>
      <c r="BX32" s="53"/>
      <c r="BY32" s="53"/>
      <c r="BZ32" s="53"/>
      <c r="CA32" s="53"/>
      <c r="CB32" s="53"/>
      <c r="CC32" s="53"/>
      <c r="CD32" s="53"/>
      <c r="CE32" s="53"/>
      <c r="CF32" s="53"/>
      <c r="CG32" s="53"/>
      <c r="CH32" s="53"/>
      <c r="CI32" s="53"/>
      <c r="CJ32" s="53"/>
      <c r="CK32" s="53"/>
      <c r="CL32" s="53"/>
      <c r="CM32" s="53"/>
      <c r="CN32" s="53"/>
      <c r="CO32" s="53"/>
      <c r="CP32" s="53"/>
      <c r="CQ32" s="53"/>
      <c r="CR32" s="53"/>
      <c r="CS32" s="53"/>
      <c r="CT32" s="53"/>
      <c r="CU32" s="53"/>
      <c r="CV32" s="53"/>
      <c r="CW32" s="53"/>
      <c r="CX32" s="53"/>
      <c r="CY32" s="53"/>
      <c r="CZ32" s="53"/>
      <c r="DA32" s="53"/>
      <c r="DB32" s="53"/>
      <c r="DC32" s="53"/>
      <c r="DD32" s="53"/>
      <c r="DE32" s="53"/>
      <c r="DF32" s="53"/>
      <c r="DG32" s="53"/>
      <c r="DH32" s="53"/>
      <c r="DI32" s="53"/>
      <c r="DJ32" s="53"/>
      <c r="DK32" s="53"/>
      <c r="DL32" s="53"/>
      <c r="DM32" s="53"/>
      <c r="DN32" s="53"/>
      <c r="DO32" s="53"/>
      <c r="DP32" s="53"/>
      <c r="DQ32" s="53"/>
      <c r="DR32" s="53"/>
      <c r="DS32" s="53"/>
      <c r="DT32" s="53"/>
      <c r="DU32" s="53"/>
      <c r="DV32" s="53"/>
      <c r="DW32" s="53"/>
      <c r="DX32" s="53"/>
      <c r="DY32" s="53"/>
      <c r="DZ32" s="53"/>
      <c r="EA32" s="53"/>
      <c r="EB32" s="53"/>
      <c r="EC32" s="53"/>
      <c r="ED32" s="53"/>
      <c r="EE32" s="53"/>
      <c r="EF32" s="53"/>
      <c r="EG32" s="53"/>
      <c r="EH32" s="53"/>
      <c r="EI32" s="53"/>
      <c r="EJ32" s="53"/>
      <c r="EK32" s="53"/>
      <c r="EL32" s="53"/>
      <c r="EM32" s="53"/>
      <c r="EN32" s="53"/>
      <c r="EO32" s="53"/>
      <c r="EP32" s="53"/>
      <c r="EQ32" s="53"/>
      <c r="ER32" s="53"/>
      <c r="ES32" s="53"/>
      <c r="ET32" s="53"/>
      <c r="EU32" s="53"/>
      <c r="EV32" s="53"/>
      <c r="EW32" s="53"/>
      <c r="EX32" s="53"/>
      <c r="EY32" s="53"/>
      <c r="EZ32" s="53"/>
      <c r="FA32" s="53"/>
      <c r="FB32" s="53"/>
      <c r="FC32" s="53"/>
      <c r="FD32" s="53"/>
      <c r="FE32" s="53"/>
      <c r="FF32" s="53"/>
      <c r="FG32" s="53"/>
      <c r="FH32" s="53"/>
      <c r="FI32" s="53"/>
      <c r="FJ32" s="53"/>
      <c r="FK32" s="53"/>
      <c r="FL32" s="53"/>
      <c r="FM32" s="53"/>
      <c r="FN32" s="53"/>
      <c r="FO32" s="53"/>
      <c r="FP32" s="53"/>
      <c r="FQ32" s="53"/>
      <c r="FR32" s="53"/>
      <c r="FS32" s="53"/>
      <c r="FT32" s="53"/>
      <c r="FU32" s="53"/>
      <c r="FV32" s="53"/>
      <c r="FW32" s="53"/>
      <c r="FX32" s="53"/>
      <c r="FY32" s="53"/>
      <c r="FZ32" s="53"/>
      <c r="GA32" s="53"/>
      <c r="GB32" s="53"/>
      <c r="GC32" s="53"/>
      <c r="GD32" s="53"/>
      <c r="GE32" s="53"/>
      <c r="GF32" s="53"/>
      <c r="GG32" s="53"/>
      <c r="GH32" s="53"/>
      <c r="GI32" s="53"/>
      <c r="GJ32" s="53"/>
      <c r="GK32" s="53"/>
      <c r="GL32" s="53"/>
      <c r="GM32" s="53"/>
      <c r="GN32" s="53"/>
      <c r="GO32" s="53"/>
      <c r="GP32" s="53"/>
      <c r="GQ32" s="53"/>
      <c r="GR32" s="53"/>
      <c r="GS32" s="53"/>
      <c r="GT32" s="53"/>
      <c r="GU32" s="53"/>
      <c r="GV32" s="53"/>
      <c r="GW32" s="53"/>
      <c r="GX32" s="53"/>
      <c r="GY32" s="53"/>
      <c r="GZ32" s="53"/>
      <c r="HA32" s="53"/>
      <c r="HB32" s="53"/>
      <c r="HC32" s="53"/>
      <c r="HD32" s="53"/>
      <c r="HE32" s="53"/>
      <c r="HF32" s="53"/>
      <c r="HG32" s="53"/>
      <c r="HH32" s="53"/>
      <c r="HI32" s="53"/>
      <c r="HJ32" s="53"/>
      <c r="HK32" s="53"/>
      <c r="HL32" s="53"/>
      <c r="HM32" s="53"/>
      <c r="HN32" s="53"/>
      <c r="HO32" s="53"/>
      <c r="HP32" s="53"/>
      <c r="HQ32" s="53"/>
      <c r="HR32" s="53"/>
      <c r="HS32" s="53"/>
      <c r="HT32" s="53"/>
      <c r="HU32" s="53"/>
      <c r="HV32" s="53"/>
      <c r="HW32" s="53"/>
      <c r="HX32" s="53"/>
      <c r="HY32" s="53"/>
      <c r="HZ32" s="53"/>
      <c r="IA32" s="53"/>
      <c r="IB32" s="53"/>
      <c r="IC32" s="53"/>
      <c r="ID32" s="53"/>
      <c r="IE32" s="53"/>
      <c r="IF32" s="53"/>
      <c r="IG32" s="53"/>
      <c r="IH32" s="53"/>
      <c r="II32" s="53"/>
      <c r="IJ32" s="53"/>
      <c r="IK32" s="53"/>
      <c r="IL32" s="53"/>
      <c r="IM32" s="53"/>
      <c r="IN32" s="53"/>
      <c r="IO32" s="53"/>
      <c r="IP32" s="53"/>
      <c r="IQ32" s="53"/>
      <c r="IR32" s="53"/>
      <c r="IS32" s="53"/>
      <c r="IT32" s="53"/>
      <c r="IU32" s="53"/>
      <c r="IV32" s="53"/>
    </row>
    <row r="33" spans="1:256" s="1" customFormat="1" ht="15.75" hidden="1" customHeight="1" x14ac:dyDescent="0.25">
      <c r="A33" s="124">
        <f>Données!$H30</f>
        <v>0</v>
      </c>
      <c r="B33" s="350" t="str">
        <f>hfevrier</f>
        <v/>
      </c>
      <c r="C33" s="350" t="str">
        <f>hfevrier</f>
        <v/>
      </c>
      <c r="D33" s="349" t="str">
        <f>hfevrier</f>
        <v/>
      </c>
      <c r="E33" s="349" t="str">
        <f>hfevrier</f>
        <v/>
      </c>
      <c r="F33" s="350" t="str">
        <f>hfevrier</f>
        <v/>
      </c>
      <c r="G33" s="350" t="str">
        <f>hfevrier</f>
        <v/>
      </c>
      <c r="H33" s="350" t="str">
        <f>hfevrier</f>
        <v/>
      </c>
      <c r="I33" s="350" t="str">
        <f>hfevrier</f>
        <v/>
      </c>
      <c r="J33" s="350" t="str">
        <f>hfevrier</f>
        <v/>
      </c>
      <c r="K33" s="349" t="str">
        <f>hfevrier</f>
        <v/>
      </c>
      <c r="L33" s="349" t="str">
        <f>hfevrier</f>
        <v/>
      </c>
      <c r="M33" s="350" t="str">
        <f>hfevrier</f>
        <v/>
      </c>
      <c r="N33" s="350" t="str">
        <f>hfevrier</f>
        <v/>
      </c>
      <c r="O33" s="350" t="str">
        <f>hfevrier</f>
        <v/>
      </c>
      <c r="P33" s="350" t="str">
        <f>hfevrier</f>
        <v/>
      </c>
      <c r="Q33" s="350" t="str">
        <f>hfevrier</f>
        <v/>
      </c>
      <c r="R33" s="349" t="str">
        <f>hfevrier</f>
        <v/>
      </c>
      <c r="S33" s="349" t="str">
        <f>hfevrier</f>
        <v/>
      </c>
      <c r="T33" s="350" t="str">
        <f>hfevrier</f>
        <v/>
      </c>
      <c r="U33" s="350" t="str">
        <f>hfevrier</f>
        <v/>
      </c>
      <c r="V33" s="350" t="str">
        <f>hfevrier</f>
        <v/>
      </c>
      <c r="W33" s="350" t="str">
        <f>hfevrier</f>
        <v/>
      </c>
      <c r="X33" s="350" t="str">
        <f>hfevrier</f>
        <v/>
      </c>
      <c r="Y33" s="349" t="str">
        <f>hfevrier</f>
        <v/>
      </c>
      <c r="Z33" s="349" t="str">
        <f>hfevrier</f>
        <v/>
      </c>
      <c r="AA33" s="350" t="str">
        <f>hfevrier</f>
        <v/>
      </c>
      <c r="AB33" s="350" t="str">
        <f>hfevrier</f>
        <v/>
      </c>
      <c r="AC33" s="350" t="str">
        <f>hfevrier</f>
        <v/>
      </c>
      <c r="AD33" s="355" t="str">
        <f>hfevrier</f>
        <v/>
      </c>
      <c r="AE33"/>
      <c r="AF33"/>
      <c r="AG33"/>
      <c r="AH33"/>
      <c r="AI33"/>
      <c r="AJ33"/>
      <c r="AK33"/>
      <c r="AL33"/>
      <c r="AM33"/>
      <c r="AN33"/>
      <c r="AO33"/>
      <c r="AP33"/>
      <c r="AQ33"/>
      <c r="AR33"/>
      <c r="AS33"/>
      <c r="AT33"/>
      <c r="AU33"/>
      <c r="AV33"/>
      <c r="AW33"/>
      <c r="AX33"/>
      <c r="AY33"/>
      <c r="AZ33"/>
      <c r="BA33"/>
      <c r="BB33"/>
      <c r="BC33"/>
      <c r="BD33"/>
      <c r="BE33"/>
      <c r="BF33"/>
      <c r="BG33"/>
      <c r="BH33"/>
      <c r="BI33"/>
      <c r="BJ33"/>
      <c r="BK33"/>
      <c r="BL33"/>
      <c r="BM33"/>
      <c r="BN33" s="53"/>
      <c r="BO33" s="53"/>
      <c r="BP33" s="53"/>
      <c r="BQ33" s="53"/>
      <c r="BR33" s="53"/>
      <c r="BS33" s="53"/>
      <c r="BT33" s="53"/>
      <c r="BU33" s="53"/>
      <c r="BV33" s="53"/>
      <c r="BW33" s="53"/>
      <c r="BX33" s="53"/>
      <c r="BY33" s="53"/>
      <c r="BZ33" s="53"/>
      <c r="CA33" s="53"/>
      <c r="CB33" s="53"/>
      <c r="CC33" s="53"/>
      <c r="CD33" s="53"/>
      <c r="CE33" s="53"/>
      <c r="CF33" s="53"/>
      <c r="CG33" s="53"/>
      <c r="CH33" s="53"/>
      <c r="CI33" s="53"/>
      <c r="CJ33" s="53"/>
      <c r="CK33" s="53"/>
      <c r="CL33" s="53"/>
      <c r="CM33" s="53"/>
      <c r="CN33" s="53"/>
      <c r="CO33" s="53"/>
      <c r="CP33" s="53"/>
      <c r="CQ33" s="53"/>
      <c r="CR33" s="53"/>
      <c r="CS33" s="53"/>
      <c r="CT33" s="53"/>
      <c r="CU33" s="53"/>
      <c r="CV33" s="53"/>
      <c r="CW33" s="53"/>
      <c r="CX33" s="53"/>
      <c r="CY33" s="53"/>
      <c r="CZ33" s="53"/>
      <c r="DA33" s="53"/>
      <c r="DB33" s="53"/>
      <c r="DC33" s="53"/>
      <c r="DD33" s="53"/>
      <c r="DE33" s="53"/>
      <c r="DF33" s="53"/>
      <c r="DG33" s="53"/>
      <c r="DH33" s="53"/>
      <c r="DI33" s="53"/>
      <c r="DJ33" s="53"/>
      <c r="DK33" s="53"/>
      <c r="DL33" s="53"/>
      <c r="DM33" s="53"/>
      <c r="DN33" s="53"/>
      <c r="DO33" s="53"/>
      <c r="DP33" s="53"/>
      <c r="DQ33" s="53"/>
      <c r="DR33" s="53"/>
      <c r="DS33" s="53"/>
      <c r="DT33" s="53"/>
      <c r="DU33" s="53"/>
      <c r="DV33" s="53"/>
      <c r="DW33" s="53"/>
      <c r="DX33" s="53"/>
      <c r="DY33" s="53"/>
      <c r="DZ33" s="53"/>
      <c r="EA33" s="53"/>
      <c r="EB33" s="53"/>
      <c r="EC33" s="53"/>
      <c r="ED33" s="53"/>
      <c r="EE33" s="53"/>
      <c r="EF33" s="53"/>
      <c r="EG33" s="53"/>
      <c r="EH33" s="53"/>
      <c r="EI33" s="53"/>
      <c r="EJ33" s="53"/>
      <c r="EK33" s="53"/>
      <c r="EL33" s="53"/>
      <c r="EM33" s="53"/>
      <c r="EN33" s="53"/>
      <c r="EO33" s="53"/>
      <c r="EP33" s="53"/>
      <c r="EQ33" s="53"/>
      <c r="ER33" s="53"/>
      <c r="ES33" s="53"/>
      <c r="ET33" s="53"/>
      <c r="EU33" s="53"/>
      <c r="EV33" s="53"/>
      <c r="EW33" s="53"/>
      <c r="EX33" s="53"/>
      <c r="EY33" s="53"/>
      <c r="EZ33" s="53"/>
      <c r="FA33" s="53"/>
      <c r="FB33" s="53"/>
      <c r="FC33" s="53"/>
      <c r="FD33" s="53"/>
      <c r="FE33" s="53"/>
      <c r="FF33" s="53"/>
      <c r="FG33" s="53"/>
      <c r="FH33" s="53"/>
      <c r="FI33" s="53"/>
      <c r="FJ33" s="53"/>
      <c r="FK33" s="53"/>
      <c r="FL33" s="53"/>
      <c r="FM33" s="53"/>
      <c r="FN33" s="53"/>
      <c r="FO33" s="53"/>
      <c r="FP33" s="53"/>
      <c r="FQ33" s="53"/>
      <c r="FR33" s="53"/>
      <c r="FS33" s="53"/>
      <c r="FT33" s="53"/>
      <c r="FU33" s="53"/>
      <c r="FV33" s="53"/>
      <c r="FW33" s="53"/>
      <c r="FX33" s="53"/>
      <c r="FY33" s="53"/>
      <c r="FZ33" s="53"/>
      <c r="GA33" s="53"/>
      <c r="GB33" s="53"/>
      <c r="GC33" s="53"/>
      <c r="GD33" s="53"/>
      <c r="GE33" s="53"/>
      <c r="GF33" s="53"/>
      <c r="GG33" s="53"/>
      <c r="GH33" s="53"/>
      <c r="GI33" s="53"/>
      <c r="GJ33" s="53"/>
      <c r="GK33" s="53"/>
      <c r="GL33" s="53"/>
      <c r="GM33" s="53"/>
      <c r="GN33" s="53"/>
      <c r="GO33" s="53"/>
      <c r="GP33" s="53"/>
      <c r="GQ33" s="53"/>
      <c r="GR33" s="53"/>
      <c r="GS33" s="53"/>
      <c r="GT33" s="53"/>
      <c r="GU33" s="53"/>
      <c r="GV33" s="53"/>
      <c r="GW33" s="53"/>
      <c r="GX33" s="53"/>
      <c r="GY33" s="53"/>
      <c r="GZ33" s="53"/>
      <c r="HA33" s="53"/>
      <c r="HB33" s="53"/>
      <c r="HC33" s="53"/>
      <c r="HD33" s="53"/>
      <c r="HE33" s="53"/>
      <c r="HF33" s="53"/>
      <c r="HG33" s="53"/>
      <c r="HH33" s="53"/>
      <c r="HI33" s="53"/>
      <c r="HJ33" s="53"/>
      <c r="HK33" s="53"/>
      <c r="HL33" s="53"/>
      <c r="HM33" s="53"/>
      <c r="HN33" s="53"/>
      <c r="HO33" s="53"/>
      <c r="HP33" s="53"/>
      <c r="HQ33" s="53"/>
      <c r="HR33" s="53"/>
      <c r="HS33" s="53"/>
      <c r="HT33" s="53"/>
      <c r="HU33" s="53"/>
      <c r="HV33" s="53"/>
      <c r="HW33" s="53"/>
      <c r="HX33" s="53"/>
      <c r="HY33" s="53"/>
      <c r="HZ33" s="53"/>
      <c r="IA33" s="53"/>
      <c r="IB33" s="53"/>
      <c r="IC33" s="53"/>
      <c r="ID33" s="53"/>
      <c r="IE33" s="53"/>
      <c r="IF33" s="53"/>
      <c r="IG33" s="53"/>
      <c r="IH33" s="53"/>
      <c r="II33" s="53"/>
      <c r="IJ33" s="53"/>
      <c r="IK33" s="53"/>
      <c r="IL33" s="53"/>
      <c r="IM33" s="53"/>
      <c r="IN33" s="53"/>
      <c r="IO33" s="53"/>
      <c r="IP33" s="53"/>
      <c r="IQ33" s="53"/>
      <c r="IR33" s="53"/>
      <c r="IS33" s="53"/>
      <c r="IT33" s="53"/>
      <c r="IU33" s="53"/>
      <c r="IV33" s="53"/>
    </row>
    <row r="34" spans="1:256" s="1" customFormat="1" ht="15.75" hidden="1" customHeight="1" thickBot="1" x14ac:dyDescent="0.3">
      <c r="A34" s="124">
        <f>Données!$H31</f>
        <v>0</v>
      </c>
      <c r="B34" s="350" t="str">
        <f>hfevrier</f>
        <v/>
      </c>
      <c r="C34" s="350" t="str">
        <f>hfevrier</f>
        <v/>
      </c>
      <c r="D34" s="349" t="str">
        <f>hfevrier</f>
        <v/>
      </c>
      <c r="E34" s="349" t="str">
        <f>hfevrier</f>
        <v/>
      </c>
      <c r="F34" s="350" t="str">
        <f>hfevrier</f>
        <v/>
      </c>
      <c r="G34" s="350" t="str">
        <f>hfevrier</f>
        <v/>
      </c>
      <c r="H34" s="350" t="str">
        <f>hfevrier</f>
        <v/>
      </c>
      <c r="I34" s="350" t="str">
        <f>hfevrier</f>
        <v/>
      </c>
      <c r="J34" s="350" t="str">
        <f>hfevrier</f>
        <v/>
      </c>
      <c r="K34" s="349" t="str">
        <f>hfevrier</f>
        <v/>
      </c>
      <c r="L34" s="349" t="str">
        <f>hfevrier</f>
        <v/>
      </c>
      <c r="M34" s="350" t="str">
        <f>hfevrier</f>
        <v/>
      </c>
      <c r="N34" s="350" t="str">
        <f>hfevrier</f>
        <v/>
      </c>
      <c r="O34" s="350" t="str">
        <f>hfevrier</f>
        <v/>
      </c>
      <c r="P34" s="350" t="str">
        <f>hfevrier</f>
        <v/>
      </c>
      <c r="Q34" s="350" t="str">
        <f>hfevrier</f>
        <v/>
      </c>
      <c r="R34" s="349" t="str">
        <f>hfevrier</f>
        <v/>
      </c>
      <c r="S34" s="349" t="str">
        <f>hfevrier</f>
        <v/>
      </c>
      <c r="T34" s="350" t="str">
        <f>hfevrier</f>
        <v/>
      </c>
      <c r="U34" s="350" t="str">
        <f>hfevrier</f>
        <v/>
      </c>
      <c r="V34" s="350" t="str">
        <f>hfevrier</f>
        <v/>
      </c>
      <c r="W34" s="350" t="str">
        <f>hfevrier</f>
        <v/>
      </c>
      <c r="X34" s="350" t="str">
        <f>hfevrier</f>
        <v/>
      </c>
      <c r="Y34" s="349" t="str">
        <f>hfevrier</f>
        <v/>
      </c>
      <c r="Z34" s="349" t="str">
        <f>hfevrier</f>
        <v/>
      </c>
      <c r="AA34" s="350" t="str">
        <f>hfevrier</f>
        <v/>
      </c>
      <c r="AB34" s="350" t="str">
        <f>hfevrier</f>
        <v/>
      </c>
      <c r="AC34" s="350" t="str">
        <f>hfevrier</f>
        <v/>
      </c>
      <c r="AD34" s="355" t="str">
        <f>hfevrier</f>
        <v/>
      </c>
      <c r="AE34"/>
      <c r="AF34"/>
      <c r="AG34"/>
      <c r="AH34"/>
      <c r="AI34"/>
      <c r="AJ34"/>
      <c r="AK34"/>
      <c r="AL34"/>
      <c r="AM34"/>
      <c r="AN34"/>
      <c r="AO34"/>
      <c r="AP34"/>
      <c r="AQ34"/>
      <c r="AR34"/>
      <c r="AS34"/>
      <c r="AT34"/>
      <c r="AU34"/>
      <c r="AV34"/>
      <c r="AW34"/>
      <c r="AX34"/>
      <c r="AY34"/>
      <c r="AZ34"/>
      <c r="BA34"/>
      <c r="BB34"/>
      <c r="BC34"/>
      <c r="BD34"/>
      <c r="BE34"/>
      <c r="BF34"/>
      <c r="BG34"/>
      <c r="BH34"/>
      <c r="BI34"/>
      <c r="BJ34"/>
      <c r="BK34"/>
      <c r="BL34"/>
      <c r="BM34"/>
      <c r="BN34" s="53"/>
      <c r="BO34" s="53"/>
      <c r="BP34" s="53"/>
      <c r="BQ34" s="53"/>
      <c r="BR34" s="53"/>
      <c r="BS34" s="53"/>
      <c r="BT34" s="53"/>
      <c r="BU34" s="53"/>
      <c r="BV34" s="53"/>
      <c r="BW34" s="53"/>
      <c r="BX34" s="53"/>
      <c r="BY34" s="53"/>
      <c r="BZ34" s="53"/>
      <c r="CA34" s="53"/>
      <c r="CB34" s="53"/>
      <c r="CC34" s="53"/>
      <c r="CD34" s="53"/>
      <c r="CE34" s="53"/>
      <c r="CF34" s="53"/>
      <c r="CG34" s="53"/>
      <c r="CH34" s="53"/>
      <c r="CI34" s="53"/>
      <c r="CJ34" s="53"/>
      <c r="CK34" s="53"/>
      <c r="CL34" s="53"/>
      <c r="CM34" s="53"/>
      <c r="CN34" s="53"/>
      <c r="CO34" s="53"/>
      <c r="CP34" s="53"/>
      <c r="CQ34" s="53"/>
      <c r="CR34" s="53"/>
      <c r="CS34" s="53"/>
      <c r="CT34" s="53"/>
      <c r="CU34" s="53"/>
      <c r="CV34" s="53"/>
      <c r="CW34" s="53"/>
      <c r="CX34" s="53"/>
      <c r="CY34" s="53"/>
      <c r="CZ34" s="53"/>
      <c r="DA34" s="53"/>
      <c r="DB34" s="53"/>
      <c r="DC34" s="53"/>
      <c r="DD34" s="53"/>
      <c r="DE34" s="53"/>
      <c r="DF34" s="53"/>
      <c r="DG34" s="53"/>
      <c r="DH34" s="53"/>
      <c r="DI34" s="53"/>
      <c r="DJ34" s="53"/>
      <c r="DK34" s="53"/>
      <c r="DL34" s="53"/>
      <c r="DM34" s="53"/>
      <c r="DN34" s="53"/>
      <c r="DO34" s="53"/>
      <c r="DP34" s="53"/>
      <c r="DQ34" s="53"/>
      <c r="DR34" s="53"/>
      <c r="DS34" s="53"/>
      <c r="DT34" s="53"/>
      <c r="DU34" s="53"/>
      <c r="DV34" s="53"/>
      <c r="DW34" s="53"/>
      <c r="DX34" s="53"/>
      <c r="DY34" s="53"/>
      <c r="DZ34" s="53"/>
      <c r="EA34" s="53"/>
      <c r="EB34" s="53"/>
      <c r="EC34" s="53"/>
      <c r="ED34" s="53"/>
      <c r="EE34" s="53"/>
      <c r="EF34" s="53"/>
      <c r="EG34" s="53"/>
      <c r="EH34" s="53"/>
      <c r="EI34" s="53"/>
      <c r="EJ34" s="53"/>
      <c r="EK34" s="53"/>
      <c r="EL34" s="53"/>
      <c r="EM34" s="53"/>
      <c r="EN34" s="53"/>
      <c r="EO34" s="53"/>
      <c r="EP34" s="53"/>
      <c r="EQ34" s="53"/>
      <c r="ER34" s="53"/>
      <c r="ES34" s="53"/>
      <c r="ET34" s="53"/>
      <c r="EU34" s="53"/>
      <c r="EV34" s="53"/>
      <c r="EW34" s="53"/>
      <c r="EX34" s="53"/>
      <c r="EY34" s="53"/>
      <c r="EZ34" s="53"/>
      <c r="FA34" s="53"/>
      <c r="FB34" s="53"/>
      <c r="FC34" s="53"/>
      <c r="FD34" s="53"/>
      <c r="FE34" s="53"/>
      <c r="FF34" s="53"/>
      <c r="FG34" s="53"/>
      <c r="FH34" s="53"/>
      <c r="FI34" s="53"/>
      <c r="FJ34" s="53"/>
      <c r="FK34" s="53"/>
      <c r="FL34" s="53"/>
      <c r="FM34" s="53"/>
      <c r="FN34" s="53"/>
      <c r="FO34" s="53"/>
      <c r="FP34" s="53"/>
      <c r="FQ34" s="53"/>
      <c r="FR34" s="53"/>
      <c r="FS34" s="53"/>
      <c r="FT34" s="53"/>
      <c r="FU34" s="53"/>
      <c r="FV34" s="53"/>
      <c r="FW34" s="53"/>
      <c r="FX34" s="53"/>
      <c r="FY34" s="53"/>
      <c r="FZ34" s="53"/>
      <c r="GA34" s="53"/>
      <c r="GB34" s="53"/>
      <c r="GC34" s="53"/>
      <c r="GD34" s="53"/>
      <c r="GE34" s="53"/>
      <c r="GF34" s="53"/>
      <c r="GG34" s="53"/>
      <c r="GH34" s="53"/>
      <c r="GI34" s="53"/>
      <c r="GJ34" s="53"/>
      <c r="GK34" s="53"/>
      <c r="GL34" s="53"/>
      <c r="GM34" s="53"/>
      <c r="GN34" s="53"/>
      <c r="GO34" s="53"/>
      <c r="GP34" s="53"/>
      <c r="GQ34" s="53"/>
      <c r="GR34" s="53"/>
      <c r="GS34" s="53"/>
      <c r="GT34" s="53"/>
      <c r="GU34" s="53"/>
      <c r="GV34" s="53"/>
      <c r="GW34" s="53"/>
      <c r="GX34" s="53"/>
      <c r="GY34" s="53"/>
      <c r="GZ34" s="53"/>
      <c r="HA34" s="53"/>
      <c r="HB34" s="53"/>
      <c r="HC34" s="53"/>
      <c r="HD34" s="53"/>
      <c r="HE34" s="53"/>
      <c r="HF34" s="53"/>
      <c r="HG34" s="53"/>
      <c r="HH34" s="53"/>
      <c r="HI34" s="53"/>
      <c r="HJ34" s="53"/>
      <c r="HK34" s="53"/>
      <c r="HL34" s="53"/>
      <c r="HM34" s="53"/>
      <c r="HN34" s="53"/>
      <c r="HO34" s="53"/>
      <c r="HP34" s="53"/>
      <c r="HQ34" s="53"/>
      <c r="HR34" s="53"/>
      <c r="HS34" s="53"/>
      <c r="HT34" s="53"/>
      <c r="HU34" s="53"/>
      <c r="HV34" s="53"/>
      <c r="HW34" s="53"/>
      <c r="HX34" s="53"/>
      <c r="HY34" s="53"/>
      <c r="HZ34" s="53"/>
      <c r="IA34" s="53"/>
      <c r="IB34" s="53"/>
      <c r="IC34" s="53"/>
      <c r="ID34" s="53"/>
      <c r="IE34" s="53"/>
      <c r="IF34" s="53"/>
      <c r="IG34" s="53"/>
      <c r="IH34" s="53"/>
      <c r="II34" s="53"/>
      <c r="IJ34" s="53"/>
      <c r="IK34" s="53"/>
      <c r="IL34" s="53"/>
      <c r="IM34" s="53"/>
      <c r="IN34" s="53"/>
      <c r="IO34" s="53"/>
      <c r="IP34" s="53"/>
      <c r="IQ34" s="53"/>
      <c r="IR34" s="53"/>
      <c r="IS34" s="53"/>
      <c r="IT34" s="53"/>
      <c r="IU34" s="53"/>
      <c r="IV34" s="53"/>
    </row>
    <row r="35" spans="1:256" s="1" customFormat="1" ht="15.75" thickBot="1" x14ac:dyDescent="0.3">
      <c r="A35" s="344" t="str">
        <f>Données!$H32</f>
        <v>Maitresse de maison</v>
      </c>
      <c r="B35" s="344"/>
      <c r="C35" s="344"/>
      <c r="D35" s="344"/>
      <c r="E35" s="344"/>
      <c r="F35" s="344"/>
      <c r="G35" s="344"/>
      <c r="H35" s="344"/>
      <c r="I35" s="344"/>
      <c r="J35" s="344"/>
      <c r="K35" s="344"/>
      <c r="L35" s="344"/>
      <c r="M35" s="344"/>
      <c r="N35" s="344"/>
      <c r="O35" s="344"/>
      <c r="P35" s="344"/>
      <c r="Q35" s="344"/>
      <c r="R35" s="344"/>
      <c r="S35" s="344"/>
      <c r="T35" s="344"/>
      <c r="U35" s="344"/>
      <c r="V35" s="344"/>
      <c r="W35" s="344"/>
      <c r="X35" s="344"/>
      <c r="Y35" s="344"/>
      <c r="Z35" s="344"/>
      <c r="AA35" s="344"/>
      <c r="AB35" s="344"/>
      <c r="AC35" s="344"/>
      <c r="AD35" s="354"/>
      <c r="AE35"/>
      <c r="AF35"/>
      <c r="AG35"/>
      <c r="AH35"/>
      <c r="AI35"/>
      <c r="AJ35"/>
      <c r="AK35"/>
      <c r="AL35"/>
      <c r="AM35"/>
      <c r="AN35"/>
      <c r="AO35"/>
      <c r="AP35"/>
      <c r="AQ35"/>
      <c r="AR35"/>
      <c r="AS35"/>
      <c r="AT35"/>
      <c r="AU35"/>
      <c r="AV35"/>
      <c r="AW35"/>
      <c r="AX35"/>
      <c r="AY35"/>
      <c r="AZ35"/>
      <c r="BA35"/>
      <c r="BB35"/>
      <c r="BC35"/>
      <c r="BD35"/>
      <c r="BE35"/>
      <c r="BF35"/>
      <c r="BG35"/>
      <c r="BH35"/>
      <c r="BI35"/>
      <c r="BJ35"/>
      <c r="BK35"/>
      <c r="BL35"/>
      <c r="BM35"/>
      <c r="BN35" s="53"/>
      <c r="BO35" s="53"/>
      <c r="BP35" s="53"/>
      <c r="BQ35" s="53"/>
      <c r="BR35" s="53"/>
      <c r="BS35" s="53"/>
      <c r="BT35" s="53"/>
      <c r="BU35" s="53"/>
      <c r="BV35" s="53"/>
      <c r="BW35" s="53"/>
      <c r="BX35" s="53"/>
      <c r="BY35" s="53"/>
      <c r="BZ35" s="53"/>
      <c r="CA35" s="53"/>
      <c r="CB35" s="53"/>
      <c r="CC35" s="53"/>
      <c r="CD35" s="53"/>
      <c r="CE35" s="53"/>
      <c r="CF35" s="53"/>
      <c r="CG35" s="53"/>
      <c r="CH35" s="53"/>
      <c r="CI35" s="53"/>
      <c r="CJ35" s="53"/>
      <c r="CK35" s="53"/>
      <c r="CL35" s="53"/>
      <c r="CM35" s="53"/>
      <c r="CN35" s="53"/>
      <c r="CO35" s="53"/>
      <c r="CP35" s="53"/>
      <c r="CQ35" s="53"/>
      <c r="CR35" s="53"/>
      <c r="CS35" s="53"/>
      <c r="CT35" s="53"/>
      <c r="CU35" s="53"/>
      <c r="CV35" s="53"/>
      <c r="CW35" s="53"/>
      <c r="CX35" s="53"/>
      <c r="CY35" s="53"/>
      <c r="CZ35" s="53"/>
      <c r="DA35" s="53"/>
      <c r="DB35" s="53"/>
      <c r="DC35" s="53"/>
      <c r="DD35" s="53"/>
      <c r="DE35" s="53"/>
      <c r="DF35" s="53"/>
      <c r="DG35" s="53"/>
      <c r="DH35" s="53"/>
      <c r="DI35" s="53"/>
      <c r="DJ35" s="53"/>
      <c r="DK35" s="53"/>
      <c r="DL35" s="53"/>
      <c r="DM35" s="53"/>
      <c r="DN35" s="53"/>
      <c r="DO35" s="53"/>
      <c r="DP35" s="53"/>
      <c r="DQ35" s="53"/>
      <c r="DR35" s="53"/>
      <c r="DS35" s="53"/>
      <c r="DT35" s="53"/>
      <c r="DU35" s="53"/>
      <c r="DV35" s="53"/>
      <c r="DW35" s="53"/>
      <c r="DX35" s="53"/>
      <c r="DY35" s="53"/>
      <c r="DZ35" s="53"/>
      <c r="EA35" s="53"/>
      <c r="EB35" s="53"/>
      <c r="EC35" s="53"/>
      <c r="ED35" s="53"/>
      <c r="EE35" s="53"/>
      <c r="EF35" s="53"/>
      <c r="EG35" s="53"/>
      <c r="EH35" s="53"/>
      <c r="EI35" s="53"/>
      <c r="EJ35" s="53"/>
      <c r="EK35" s="53"/>
      <c r="EL35" s="53"/>
      <c r="EM35" s="53"/>
      <c r="EN35" s="53"/>
      <c r="EO35" s="53"/>
      <c r="EP35" s="53"/>
      <c r="EQ35" s="53"/>
      <c r="ER35" s="53"/>
      <c r="ES35" s="53"/>
      <c r="ET35" s="53"/>
      <c r="EU35" s="53"/>
      <c r="EV35" s="53"/>
      <c r="EW35" s="53"/>
      <c r="EX35" s="53"/>
      <c r="EY35" s="53"/>
      <c r="EZ35" s="53"/>
      <c r="FA35" s="53"/>
      <c r="FB35" s="53"/>
      <c r="FC35" s="53"/>
      <c r="FD35" s="53"/>
      <c r="FE35" s="53"/>
      <c r="FF35" s="53"/>
      <c r="FG35" s="53"/>
      <c r="FH35" s="53"/>
      <c r="FI35" s="53"/>
      <c r="FJ35" s="53"/>
      <c r="FK35" s="53"/>
      <c r="FL35" s="53"/>
      <c r="FM35" s="53"/>
      <c r="FN35" s="53"/>
      <c r="FO35" s="53"/>
      <c r="FP35" s="53"/>
      <c r="FQ35" s="53"/>
      <c r="FR35" s="53"/>
      <c r="FS35" s="53"/>
      <c r="FT35" s="53"/>
      <c r="FU35" s="53"/>
      <c r="FV35" s="53"/>
      <c r="FW35" s="53"/>
      <c r="FX35" s="53"/>
      <c r="FY35" s="53"/>
      <c r="FZ35" s="53"/>
      <c r="GA35" s="53"/>
      <c r="GB35" s="53"/>
      <c r="GC35" s="53"/>
      <c r="GD35" s="53"/>
      <c r="GE35" s="53"/>
      <c r="GF35" s="53"/>
      <c r="GG35" s="53"/>
      <c r="GH35" s="53"/>
      <c r="GI35" s="53"/>
      <c r="GJ35" s="53"/>
      <c r="GK35" s="53"/>
      <c r="GL35" s="53"/>
      <c r="GM35" s="53"/>
      <c r="GN35" s="53"/>
      <c r="GO35" s="53"/>
      <c r="GP35" s="53"/>
      <c r="GQ35" s="53"/>
      <c r="GR35" s="53"/>
      <c r="GS35" s="53"/>
      <c r="GT35" s="53"/>
      <c r="GU35" s="53"/>
      <c r="GV35" s="53"/>
      <c r="GW35" s="53"/>
      <c r="GX35" s="53"/>
      <c r="GY35" s="53"/>
      <c r="GZ35" s="53"/>
      <c r="HA35" s="53"/>
      <c r="HB35" s="53"/>
      <c r="HC35" s="53"/>
      <c r="HD35" s="53"/>
      <c r="HE35" s="53"/>
      <c r="HF35" s="53"/>
      <c r="HG35" s="53"/>
      <c r="HH35" s="53"/>
      <c r="HI35" s="53"/>
      <c r="HJ35" s="53"/>
      <c r="HK35" s="53"/>
      <c r="HL35" s="53"/>
      <c r="HM35" s="53"/>
      <c r="HN35" s="53"/>
      <c r="HO35" s="53"/>
      <c r="HP35" s="53"/>
      <c r="HQ35" s="53"/>
      <c r="HR35" s="53"/>
      <c r="HS35" s="53"/>
      <c r="HT35" s="53"/>
      <c r="HU35" s="53"/>
      <c r="HV35" s="53"/>
      <c r="HW35" s="53"/>
      <c r="HX35" s="53"/>
      <c r="HY35" s="53"/>
      <c r="HZ35" s="53"/>
      <c r="IA35" s="53"/>
      <c r="IB35" s="53"/>
      <c r="IC35" s="53"/>
      <c r="ID35" s="53"/>
      <c r="IE35" s="53"/>
      <c r="IF35" s="53"/>
      <c r="IG35" s="53"/>
      <c r="IH35" s="53"/>
      <c r="II35" s="53"/>
      <c r="IJ35" s="53"/>
      <c r="IK35" s="53"/>
      <c r="IL35" s="53"/>
      <c r="IM35" s="53"/>
      <c r="IN35" s="53"/>
      <c r="IO35" s="53"/>
      <c r="IP35" s="53"/>
      <c r="IQ35" s="53"/>
      <c r="IR35" s="53"/>
      <c r="IS35" s="53"/>
      <c r="IT35" s="53"/>
      <c r="IU35" s="53"/>
      <c r="IV35" s="53"/>
    </row>
    <row r="36" spans="1:256" s="1" customFormat="1" ht="15.75" thickBot="1" x14ac:dyDescent="0.3">
      <c r="A36" s="124" t="str">
        <f>Données!$H33</f>
        <v>VICENTE Florinda</v>
      </c>
      <c r="B36" s="350" t="str">
        <f>hfevrier</f>
        <v>07:00 : 14:30</v>
      </c>
      <c r="C36" s="350" t="str">
        <f>hfevrier</f>
        <v>07:00 : 14:30</v>
      </c>
      <c r="D36" s="349" t="str">
        <f>hfevrier</f>
        <v/>
      </c>
      <c r="E36" s="349" t="str">
        <f>hfevrier</f>
        <v/>
      </c>
      <c r="F36" s="350" t="str">
        <f>hfevrier</f>
        <v>CA : CA</v>
      </c>
      <c r="G36" s="350" t="str">
        <f>hfevrier</f>
        <v>07:00 : 14:30</v>
      </c>
      <c r="H36" s="350" t="str">
        <f>hfevrier</f>
        <v>07:00 : 14:30</v>
      </c>
      <c r="I36" s="350" t="str">
        <f>hfevrier</f>
        <v>07:00 : 14:30</v>
      </c>
      <c r="J36" s="350" t="str">
        <f>hfevrier</f>
        <v>07:00 : 14:30</v>
      </c>
      <c r="K36" s="349" t="str">
        <f>hfevrier</f>
        <v/>
      </c>
      <c r="L36" s="349" t="str">
        <f>hfevrier</f>
        <v/>
      </c>
      <c r="M36" s="350" t="str">
        <f>hfevrier</f>
        <v>CA : CA</v>
      </c>
      <c r="N36" s="350" t="str">
        <f>hfevrier</f>
        <v>07:00 : 14:30</v>
      </c>
      <c r="O36" s="350" t="str">
        <f>hfevrier</f>
        <v>07:00 : 14:30</v>
      </c>
      <c r="P36" s="350" t="str">
        <f>hfevrier</f>
        <v>07:00 : 14:30</v>
      </c>
      <c r="Q36" s="350" t="str">
        <f>hfevrier</f>
        <v>07:00 : 14:30</v>
      </c>
      <c r="R36" s="349" t="str">
        <f>hfevrier</f>
        <v/>
      </c>
      <c r="S36" s="349" t="str">
        <f>hfevrier</f>
        <v/>
      </c>
      <c r="T36" s="350" t="str">
        <f>hfevrier</f>
        <v>07:00 : 14:30</v>
      </c>
      <c r="U36" s="350" t="str">
        <f>hfevrier</f>
        <v>07:00 : 14:30</v>
      </c>
      <c r="V36" s="350" t="str">
        <f>hfevrier</f>
        <v>07:00 : 14:30</v>
      </c>
      <c r="W36" s="350" t="str">
        <f>hfevrier</f>
        <v>CA : CA</v>
      </c>
      <c r="X36" s="350" t="str">
        <f>hfevrier</f>
        <v>07:00 : 14:30</v>
      </c>
      <c r="Y36" s="349" t="str">
        <f>hfevrier</f>
        <v/>
      </c>
      <c r="Z36" s="349" t="str">
        <f>hfevrier</f>
        <v/>
      </c>
      <c r="AA36" s="350" t="str">
        <f>hfevrier</f>
        <v>07:00 : 14:30</v>
      </c>
      <c r="AB36" s="350" t="str">
        <f>hfevrier</f>
        <v>10:00 : 22:00</v>
      </c>
      <c r="AC36" s="350" t="str">
        <f>hfevrier</f>
        <v>10:00 : 22:00</v>
      </c>
      <c r="AD36" s="355" t="str">
        <f>hfevrier</f>
        <v/>
      </c>
      <c r="AE36"/>
      <c r="AF36"/>
      <c r="AG36"/>
      <c r="AH36"/>
      <c r="AI36"/>
      <c r="AJ36"/>
      <c r="AK36"/>
      <c r="AL36"/>
      <c r="AM36"/>
      <c r="AN36"/>
      <c r="AO36"/>
      <c r="AP36"/>
      <c r="AQ36"/>
      <c r="AR36"/>
      <c r="AS36"/>
      <c r="AT36"/>
      <c r="AU36"/>
      <c r="AV36"/>
      <c r="AW36"/>
      <c r="AX36"/>
      <c r="AY36"/>
      <c r="AZ36"/>
      <c r="BA36"/>
      <c r="BB36"/>
      <c r="BC36"/>
      <c r="BD36"/>
      <c r="BE36"/>
      <c r="BF36"/>
      <c r="BG36"/>
      <c r="BH36"/>
      <c r="BI36"/>
      <c r="BJ36"/>
      <c r="BK36"/>
      <c r="BL36"/>
      <c r="BM36"/>
      <c r="BN36" s="53"/>
      <c r="BO36" s="53"/>
      <c r="BP36" s="53"/>
      <c r="BQ36" s="53"/>
      <c r="BR36" s="53"/>
      <c r="BS36" s="53"/>
      <c r="BT36" s="53"/>
      <c r="BU36" s="53"/>
      <c r="BV36" s="53"/>
      <c r="BW36" s="53"/>
      <c r="BX36" s="53"/>
      <c r="BY36" s="53"/>
      <c r="BZ36" s="53"/>
      <c r="CA36" s="53"/>
      <c r="CB36" s="53"/>
      <c r="CC36" s="53"/>
      <c r="CD36" s="53"/>
      <c r="CE36" s="53"/>
      <c r="CF36" s="53"/>
      <c r="CG36" s="53"/>
      <c r="CH36" s="53"/>
      <c r="CI36" s="53"/>
      <c r="CJ36" s="53"/>
      <c r="CK36" s="53"/>
      <c r="CL36" s="53"/>
      <c r="CM36" s="53"/>
      <c r="CN36" s="53"/>
      <c r="CO36" s="53"/>
      <c r="CP36" s="53"/>
      <c r="CQ36" s="53"/>
      <c r="CR36" s="53"/>
      <c r="CS36" s="53"/>
      <c r="CT36" s="53"/>
      <c r="CU36" s="53"/>
      <c r="CV36" s="53"/>
      <c r="CW36" s="53"/>
      <c r="CX36" s="53"/>
      <c r="CY36" s="53"/>
      <c r="CZ36" s="53"/>
      <c r="DA36" s="53"/>
      <c r="DB36" s="53"/>
      <c r="DC36" s="53"/>
      <c r="DD36" s="53"/>
      <c r="DE36" s="53"/>
      <c r="DF36" s="53"/>
      <c r="DG36" s="53"/>
      <c r="DH36" s="53"/>
      <c r="DI36" s="53"/>
      <c r="DJ36" s="53"/>
      <c r="DK36" s="53"/>
      <c r="DL36" s="53"/>
      <c r="DM36" s="53"/>
      <c r="DN36" s="53"/>
      <c r="DO36" s="53"/>
      <c r="DP36" s="53"/>
      <c r="DQ36" s="53"/>
      <c r="DR36" s="53"/>
      <c r="DS36" s="53"/>
      <c r="DT36" s="53"/>
      <c r="DU36" s="53"/>
      <c r="DV36" s="53"/>
      <c r="DW36" s="53"/>
      <c r="DX36" s="53"/>
      <c r="DY36" s="53"/>
      <c r="DZ36" s="53"/>
      <c r="EA36" s="53"/>
      <c r="EB36" s="53"/>
      <c r="EC36" s="53"/>
      <c r="ED36" s="53"/>
      <c r="EE36" s="53"/>
      <c r="EF36" s="53"/>
      <c r="EG36" s="53"/>
      <c r="EH36" s="53"/>
      <c r="EI36" s="53"/>
      <c r="EJ36" s="53"/>
      <c r="EK36" s="53"/>
      <c r="EL36" s="53"/>
      <c r="EM36" s="53"/>
      <c r="EN36" s="53"/>
      <c r="EO36" s="53"/>
      <c r="EP36" s="53"/>
      <c r="EQ36" s="53"/>
      <c r="ER36" s="53"/>
      <c r="ES36" s="53"/>
      <c r="ET36" s="53"/>
      <c r="EU36" s="53"/>
      <c r="EV36" s="53"/>
      <c r="EW36" s="53"/>
      <c r="EX36" s="53"/>
      <c r="EY36" s="53"/>
      <c r="EZ36" s="53"/>
      <c r="FA36" s="53"/>
      <c r="FB36" s="53"/>
      <c r="FC36" s="53"/>
      <c r="FD36" s="53"/>
      <c r="FE36" s="53"/>
      <c r="FF36" s="53"/>
      <c r="FG36" s="53"/>
      <c r="FH36" s="53"/>
      <c r="FI36" s="53"/>
      <c r="FJ36" s="53"/>
      <c r="FK36" s="53"/>
      <c r="FL36" s="53"/>
      <c r="FM36" s="53"/>
      <c r="FN36" s="53"/>
      <c r="FO36" s="53"/>
      <c r="FP36" s="53"/>
      <c r="FQ36" s="53"/>
      <c r="FR36" s="53"/>
      <c r="FS36" s="53"/>
      <c r="FT36" s="53"/>
      <c r="FU36" s="53"/>
      <c r="FV36" s="53"/>
      <c r="FW36" s="53"/>
      <c r="FX36" s="53"/>
      <c r="FY36" s="53"/>
      <c r="FZ36" s="53"/>
      <c r="GA36" s="53"/>
      <c r="GB36" s="53"/>
      <c r="GC36" s="53"/>
      <c r="GD36" s="53"/>
      <c r="GE36" s="53"/>
      <c r="GF36" s="53"/>
      <c r="GG36" s="53"/>
      <c r="GH36" s="53"/>
      <c r="GI36" s="53"/>
      <c r="GJ36" s="53"/>
      <c r="GK36" s="53"/>
      <c r="GL36" s="53"/>
      <c r="GM36" s="53"/>
      <c r="GN36" s="53"/>
      <c r="GO36" s="53"/>
      <c r="GP36" s="53"/>
      <c r="GQ36" s="53"/>
      <c r="GR36" s="53"/>
      <c r="GS36" s="53"/>
      <c r="GT36" s="53"/>
      <c r="GU36" s="53"/>
      <c r="GV36" s="53"/>
      <c r="GW36" s="53"/>
      <c r="GX36" s="53"/>
      <c r="GY36" s="53"/>
      <c r="GZ36" s="53"/>
      <c r="HA36" s="53"/>
      <c r="HB36" s="53"/>
      <c r="HC36" s="53"/>
      <c r="HD36" s="53"/>
      <c r="HE36" s="53"/>
      <c r="HF36" s="53"/>
      <c r="HG36" s="53"/>
      <c r="HH36" s="53"/>
      <c r="HI36" s="53"/>
      <c r="HJ36" s="53"/>
      <c r="HK36" s="53"/>
      <c r="HL36" s="53"/>
      <c r="HM36" s="53"/>
      <c r="HN36" s="53"/>
      <c r="HO36" s="53"/>
      <c r="HP36" s="53"/>
      <c r="HQ36" s="53"/>
      <c r="HR36" s="53"/>
      <c r="HS36" s="53"/>
      <c r="HT36" s="53"/>
      <c r="HU36" s="53"/>
      <c r="HV36" s="53"/>
      <c r="HW36" s="53"/>
      <c r="HX36" s="53"/>
      <c r="HY36" s="53"/>
      <c r="HZ36" s="53"/>
      <c r="IA36" s="53"/>
      <c r="IB36" s="53"/>
      <c r="IC36" s="53"/>
      <c r="ID36" s="53"/>
      <c r="IE36" s="53"/>
      <c r="IF36" s="53"/>
      <c r="IG36" s="53"/>
      <c r="IH36" s="53"/>
      <c r="II36" s="53"/>
      <c r="IJ36" s="53"/>
      <c r="IK36" s="53"/>
      <c r="IL36" s="53"/>
      <c r="IM36" s="53"/>
      <c r="IN36" s="53"/>
      <c r="IO36" s="53"/>
      <c r="IP36" s="53"/>
      <c r="IQ36" s="53"/>
      <c r="IR36" s="53"/>
      <c r="IS36" s="53"/>
      <c r="IT36" s="53"/>
      <c r="IU36" s="53"/>
      <c r="IV36" s="53"/>
    </row>
    <row r="37" spans="1:256" s="1" customFormat="1" ht="15.75" hidden="1" customHeight="1" x14ac:dyDescent="0.25">
      <c r="A37" s="124">
        <f>Données!$H34</f>
        <v>0</v>
      </c>
      <c r="B37" s="350" t="str">
        <f>hfevrier</f>
        <v/>
      </c>
      <c r="C37" s="350" t="str">
        <f>hfevrier</f>
        <v/>
      </c>
      <c r="D37" s="349" t="str">
        <f>hfevrier</f>
        <v/>
      </c>
      <c r="E37" s="349" t="str">
        <f>hfevrier</f>
        <v/>
      </c>
      <c r="F37" s="350" t="str">
        <f>hfevrier</f>
        <v/>
      </c>
      <c r="G37" s="350" t="str">
        <f>hfevrier</f>
        <v/>
      </c>
      <c r="H37" s="350" t="str">
        <f>hfevrier</f>
        <v/>
      </c>
      <c r="I37" s="350" t="str">
        <f>hfevrier</f>
        <v/>
      </c>
      <c r="J37" s="350" t="str">
        <f>hfevrier</f>
        <v/>
      </c>
      <c r="K37" s="349" t="str">
        <f>hfevrier</f>
        <v/>
      </c>
      <c r="L37" s="349" t="str">
        <f>hfevrier</f>
        <v/>
      </c>
      <c r="M37" s="350" t="str">
        <f>hfevrier</f>
        <v/>
      </c>
      <c r="N37" s="350" t="str">
        <f>hfevrier</f>
        <v/>
      </c>
      <c r="O37" s="350" t="str">
        <f>hfevrier</f>
        <v/>
      </c>
      <c r="P37" s="350" t="str">
        <f>hfevrier</f>
        <v/>
      </c>
      <c r="Q37" s="350" t="str">
        <f>hfevrier</f>
        <v/>
      </c>
      <c r="R37" s="349" t="str">
        <f>hfevrier</f>
        <v/>
      </c>
      <c r="S37" s="349" t="str">
        <f>hfevrier</f>
        <v/>
      </c>
      <c r="T37" s="350" t="str">
        <f>hfevrier</f>
        <v/>
      </c>
      <c r="U37" s="350" t="str">
        <f>hfevrier</f>
        <v/>
      </c>
      <c r="V37" s="350" t="str">
        <f>hfevrier</f>
        <v/>
      </c>
      <c r="W37" s="350" t="str">
        <f>hfevrier</f>
        <v/>
      </c>
      <c r="X37" s="350" t="str">
        <f>hfevrier</f>
        <v/>
      </c>
      <c r="Y37" s="349" t="str">
        <f>hfevrier</f>
        <v/>
      </c>
      <c r="Z37" s="349" t="str">
        <f>hfevrier</f>
        <v/>
      </c>
      <c r="AA37" s="350" t="str">
        <f>hfevrier</f>
        <v/>
      </c>
      <c r="AB37" s="350" t="str">
        <f>hfevrier</f>
        <v/>
      </c>
      <c r="AC37" s="350" t="str">
        <f>hfevrier</f>
        <v/>
      </c>
      <c r="AD37" s="355" t="str">
        <f>hfevrier</f>
        <v/>
      </c>
      <c r="AE37"/>
      <c r="AF37"/>
      <c r="AG37"/>
      <c r="AH37"/>
      <c r="AI37"/>
      <c r="AJ37"/>
      <c r="AK37"/>
      <c r="AL37"/>
      <c r="AM37"/>
      <c r="AN37"/>
      <c r="AO37"/>
      <c r="AP37"/>
      <c r="AQ37"/>
      <c r="AR37"/>
      <c r="AS37"/>
      <c r="AT37"/>
      <c r="AU37"/>
      <c r="AV37"/>
      <c r="AW37"/>
      <c r="AX37"/>
      <c r="AY37"/>
      <c r="AZ37"/>
      <c r="BA37"/>
      <c r="BB37"/>
      <c r="BC37"/>
      <c r="BD37"/>
      <c r="BE37"/>
      <c r="BF37"/>
      <c r="BG37"/>
      <c r="BH37"/>
      <c r="BI37"/>
      <c r="BJ37"/>
      <c r="BK37"/>
      <c r="BL37"/>
      <c r="BM37"/>
      <c r="BN37" s="53"/>
      <c r="BO37" s="53"/>
      <c r="BP37" s="53"/>
      <c r="BQ37" s="53"/>
      <c r="BR37" s="53"/>
      <c r="BS37" s="53"/>
      <c r="BT37" s="53"/>
      <c r="BU37" s="53"/>
      <c r="BV37" s="53"/>
      <c r="BW37" s="53"/>
      <c r="BX37" s="53"/>
      <c r="BY37" s="53"/>
      <c r="BZ37" s="53"/>
      <c r="CA37" s="53"/>
      <c r="CB37" s="53"/>
      <c r="CC37" s="53"/>
      <c r="CD37" s="53"/>
      <c r="CE37" s="53"/>
      <c r="CF37" s="53"/>
      <c r="CG37" s="53"/>
      <c r="CH37" s="53"/>
      <c r="CI37" s="53"/>
      <c r="CJ37" s="53"/>
      <c r="CK37" s="53"/>
      <c r="CL37" s="53"/>
      <c r="CM37" s="53"/>
      <c r="CN37" s="53"/>
      <c r="CO37" s="53"/>
      <c r="CP37" s="53"/>
      <c r="CQ37" s="53"/>
      <c r="CR37" s="53"/>
      <c r="CS37" s="53"/>
      <c r="CT37" s="53"/>
      <c r="CU37" s="53"/>
      <c r="CV37" s="53"/>
      <c r="CW37" s="53"/>
      <c r="CX37" s="53"/>
      <c r="CY37" s="53"/>
      <c r="CZ37" s="53"/>
      <c r="DA37" s="53"/>
      <c r="DB37" s="53"/>
      <c r="DC37" s="53"/>
      <c r="DD37" s="53"/>
      <c r="DE37" s="53"/>
      <c r="DF37" s="53"/>
      <c r="DG37" s="53"/>
      <c r="DH37" s="53"/>
      <c r="DI37" s="53"/>
      <c r="DJ37" s="53"/>
      <c r="DK37" s="53"/>
      <c r="DL37" s="53"/>
      <c r="DM37" s="53"/>
      <c r="DN37" s="53"/>
      <c r="DO37" s="53"/>
      <c r="DP37" s="53"/>
      <c r="DQ37" s="53"/>
      <c r="DR37" s="53"/>
      <c r="DS37" s="53"/>
      <c r="DT37" s="53"/>
      <c r="DU37" s="53"/>
      <c r="DV37" s="53"/>
      <c r="DW37" s="53"/>
      <c r="DX37" s="53"/>
      <c r="DY37" s="53"/>
      <c r="DZ37" s="53"/>
      <c r="EA37" s="53"/>
      <c r="EB37" s="53"/>
      <c r="EC37" s="53"/>
      <c r="ED37" s="53"/>
      <c r="EE37" s="53"/>
      <c r="EF37" s="53"/>
      <c r="EG37" s="53"/>
      <c r="EH37" s="53"/>
      <c r="EI37" s="53"/>
      <c r="EJ37" s="53"/>
      <c r="EK37" s="53"/>
      <c r="EL37" s="53"/>
      <c r="EM37" s="53"/>
      <c r="EN37" s="53"/>
      <c r="EO37" s="53"/>
      <c r="EP37" s="53"/>
      <c r="EQ37" s="53"/>
      <c r="ER37" s="53"/>
      <c r="ES37" s="53"/>
      <c r="ET37" s="53"/>
      <c r="EU37" s="53"/>
      <c r="EV37" s="53"/>
      <c r="EW37" s="53"/>
      <c r="EX37" s="53"/>
      <c r="EY37" s="53"/>
      <c r="EZ37" s="53"/>
      <c r="FA37" s="53"/>
      <c r="FB37" s="53"/>
      <c r="FC37" s="53"/>
      <c r="FD37" s="53"/>
      <c r="FE37" s="53"/>
      <c r="FF37" s="53"/>
      <c r="FG37" s="53"/>
      <c r="FH37" s="53"/>
      <c r="FI37" s="53"/>
      <c r="FJ37" s="53"/>
      <c r="FK37" s="53"/>
      <c r="FL37" s="53"/>
      <c r="FM37" s="53"/>
      <c r="FN37" s="53"/>
      <c r="FO37" s="53"/>
      <c r="FP37" s="53"/>
      <c r="FQ37" s="53"/>
      <c r="FR37" s="53"/>
      <c r="FS37" s="53"/>
      <c r="FT37" s="53"/>
      <c r="FU37" s="53"/>
      <c r="FV37" s="53"/>
      <c r="FW37" s="53"/>
      <c r="FX37" s="53"/>
      <c r="FY37" s="53"/>
      <c r="FZ37" s="53"/>
      <c r="GA37" s="53"/>
      <c r="GB37" s="53"/>
      <c r="GC37" s="53"/>
      <c r="GD37" s="53"/>
      <c r="GE37" s="53"/>
      <c r="GF37" s="53"/>
      <c r="GG37" s="53"/>
      <c r="GH37" s="53"/>
      <c r="GI37" s="53"/>
      <c r="GJ37" s="53"/>
      <c r="GK37" s="53"/>
      <c r="GL37" s="53"/>
      <c r="GM37" s="53"/>
      <c r="GN37" s="53"/>
      <c r="GO37" s="53"/>
      <c r="GP37" s="53"/>
      <c r="GQ37" s="53"/>
      <c r="GR37" s="53"/>
      <c r="GS37" s="53"/>
      <c r="GT37" s="53"/>
      <c r="GU37" s="53"/>
      <c r="GV37" s="53"/>
      <c r="GW37" s="53"/>
      <c r="GX37" s="53"/>
      <c r="GY37" s="53"/>
      <c r="GZ37" s="53"/>
      <c r="HA37" s="53"/>
      <c r="HB37" s="53"/>
      <c r="HC37" s="53"/>
      <c r="HD37" s="53"/>
      <c r="HE37" s="53"/>
      <c r="HF37" s="53"/>
      <c r="HG37" s="53"/>
      <c r="HH37" s="53"/>
      <c r="HI37" s="53"/>
      <c r="HJ37" s="53"/>
      <c r="HK37" s="53"/>
      <c r="HL37" s="53"/>
      <c r="HM37" s="53"/>
      <c r="HN37" s="53"/>
      <c r="HO37" s="53"/>
      <c r="HP37" s="53"/>
      <c r="HQ37" s="53"/>
      <c r="HR37" s="53"/>
      <c r="HS37" s="53"/>
      <c r="HT37" s="53"/>
      <c r="HU37" s="53"/>
      <c r="HV37" s="53"/>
      <c r="HW37" s="53"/>
      <c r="HX37" s="53"/>
      <c r="HY37" s="53"/>
      <c r="HZ37" s="53"/>
      <c r="IA37" s="53"/>
      <c r="IB37" s="53"/>
      <c r="IC37" s="53"/>
      <c r="ID37" s="53"/>
      <c r="IE37" s="53"/>
      <c r="IF37" s="53"/>
      <c r="IG37" s="53"/>
      <c r="IH37" s="53"/>
      <c r="II37" s="53"/>
      <c r="IJ37" s="53"/>
      <c r="IK37" s="53"/>
      <c r="IL37" s="53"/>
      <c r="IM37" s="53"/>
      <c r="IN37" s="53"/>
      <c r="IO37" s="53"/>
      <c r="IP37" s="53"/>
      <c r="IQ37" s="53"/>
      <c r="IR37" s="53"/>
      <c r="IS37" s="53"/>
      <c r="IT37" s="53"/>
      <c r="IU37" s="53"/>
      <c r="IV37" s="53"/>
    </row>
    <row r="38" spans="1:256" s="1" customFormat="1" ht="15.75" hidden="1" customHeight="1" x14ac:dyDescent="0.25">
      <c r="A38" s="124">
        <f>Données!$H35</f>
        <v>0</v>
      </c>
      <c r="B38" s="350" t="str">
        <f>hfevrier</f>
        <v/>
      </c>
      <c r="C38" s="350" t="str">
        <f>hfevrier</f>
        <v/>
      </c>
      <c r="D38" s="349" t="str">
        <f>hfevrier</f>
        <v/>
      </c>
      <c r="E38" s="349" t="str">
        <f>hfevrier</f>
        <v/>
      </c>
      <c r="F38" s="350" t="str">
        <f>hfevrier</f>
        <v/>
      </c>
      <c r="G38" s="350" t="str">
        <f>hfevrier</f>
        <v/>
      </c>
      <c r="H38" s="350" t="str">
        <f>hfevrier</f>
        <v/>
      </c>
      <c r="I38" s="350" t="str">
        <f>hfevrier</f>
        <v/>
      </c>
      <c r="J38" s="350" t="str">
        <f>hfevrier</f>
        <v/>
      </c>
      <c r="K38" s="349" t="str">
        <f>hfevrier</f>
        <v/>
      </c>
      <c r="L38" s="349" t="str">
        <f>hfevrier</f>
        <v/>
      </c>
      <c r="M38" s="350" t="str">
        <f>hfevrier</f>
        <v/>
      </c>
      <c r="N38" s="350" t="str">
        <f>hfevrier</f>
        <v/>
      </c>
      <c r="O38" s="350" t="str">
        <f>hfevrier</f>
        <v/>
      </c>
      <c r="P38" s="350" t="str">
        <f>hfevrier</f>
        <v/>
      </c>
      <c r="Q38" s="350" t="str">
        <f>hfevrier</f>
        <v/>
      </c>
      <c r="R38" s="349" t="str">
        <f>hfevrier</f>
        <v/>
      </c>
      <c r="S38" s="349" t="str">
        <f>hfevrier</f>
        <v/>
      </c>
      <c r="T38" s="350" t="str">
        <f>hfevrier</f>
        <v/>
      </c>
      <c r="U38" s="350" t="str">
        <f>hfevrier</f>
        <v/>
      </c>
      <c r="V38" s="350" t="str">
        <f>hfevrier</f>
        <v/>
      </c>
      <c r="W38" s="350" t="str">
        <f>hfevrier</f>
        <v/>
      </c>
      <c r="X38" s="350" t="str">
        <f>hfevrier</f>
        <v/>
      </c>
      <c r="Y38" s="349" t="str">
        <f>hfevrier</f>
        <v/>
      </c>
      <c r="Z38" s="349" t="str">
        <f>hfevrier</f>
        <v/>
      </c>
      <c r="AA38" s="350" t="str">
        <f>hfevrier</f>
        <v/>
      </c>
      <c r="AB38" s="350" t="str">
        <f>hfevrier</f>
        <v/>
      </c>
      <c r="AC38" s="350" t="str">
        <f>hfevrier</f>
        <v/>
      </c>
      <c r="AD38" s="355" t="str">
        <f>hfevrier</f>
        <v/>
      </c>
      <c r="AE38"/>
      <c r="AF38"/>
      <c r="AG38"/>
      <c r="AH38"/>
      <c r="AI38"/>
      <c r="AJ38"/>
      <c r="AK38"/>
      <c r="AL38"/>
      <c r="AM38"/>
      <c r="AN38"/>
      <c r="AO38"/>
      <c r="AP38"/>
      <c r="AQ38"/>
      <c r="AR38"/>
      <c r="AS38"/>
      <c r="AT38"/>
      <c r="AU38"/>
      <c r="AV38"/>
      <c r="AW38"/>
      <c r="AX38"/>
      <c r="AY38"/>
      <c r="AZ38"/>
      <c r="BA38"/>
      <c r="BB38"/>
      <c r="BC38"/>
      <c r="BD38"/>
      <c r="BE38"/>
      <c r="BF38"/>
      <c r="BG38"/>
      <c r="BH38"/>
      <c r="BI38"/>
      <c r="BJ38"/>
      <c r="BK38"/>
      <c r="BL38"/>
      <c r="BM38"/>
      <c r="BN38" s="53"/>
      <c r="BO38" s="53"/>
      <c r="BP38" s="53"/>
      <c r="BQ38" s="53"/>
      <c r="BR38" s="53"/>
      <c r="BS38" s="53"/>
      <c r="BT38" s="53"/>
      <c r="BU38" s="53"/>
      <c r="BV38" s="53"/>
      <c r="BW38" s="53"/>
      <c r="BX38" s="53"/>
      <c r="BY38" s="53"/>
      <c r="BZ38" s="53"/>
      <c r="CA38" s="53"/>
      <c r="CB38" s="53"/>
      <c r="CC38" s="53"/>
      <c r="CD38" s="53"/>
      <c r="CE38" s="53"/>
      <c r="CF38" s="53"/>
      <c r="CG38" s="53"/>
      <c r="CH38" s="53"/>
      <c r="CI38" s="53"/>
      <c r="CJ38" s="53"/>
      <c r="CK38" s="53"/>
      <c r="CL38" s="53"/>
      <c r="CM38" s="53"/>
      <c r="CN38" s="53"/>
      <c r="CO38" s="53"/>
      <c r="CP38" s="53"/>
      <c r="CQ38" s="53"/>
      <c r="CR38" s="53"/>
      <c r="CS38" s="53"/>
      <c r="CT38" s="53"/>
      <c r="CU38" s="53"/>
      <c r="CV38" s="53"/>
      <c r="CW38" s="53"/>
      <c r="CX38" s="53"/>
      <c r="CY38" s="53"/>
      <c r="CZ38" s="53"/>
      <c r="DA38" s="53"/>
      <c r="DB38" s="53"/>
      <c r="DC38" s="53"/>
      <c r="DD38" s="53"/>
      <c r="DE38" s="53"/>
      <c r="DF38" s="53"/>
      <c r="DG38" s="53"/>
      <c r="DH38" s="53"/>
      <c r="DI38" s="53"/>
      <c r="DJ38" s="53"/>
      <c r="DK38" s="53"/>
      <c r="DL38" s="53"/>
      <c r="DM38" s="53"/>
      <c r="DN38" s="53"/>
      <c r="DO38" s="53"/>
      <c r="DP38" s="53"/>
      <c r="DQ38" s="53"/>
      <c r="DR38" s="53"/>
      <c r="DS38" s="53"/>
      <c r="DT38" s="53"/>
      <c r="DU38" s="53"/>
      <c r="DV38" s="53"/>
      <c r="DW38" s="53"/>
      <c r="DX38" s="53"/>
      <c r="DY38" s="53"/>
      <c r="DZ38" s="53"/>
      <c r="EA38" s="53"/>
      <c r="EB38" s="53"/>
      <c r="EC38" s="53"/>
      <c r="ED38" s="53"/>
      <c r="EE38" s="53"/>
      <c r="EF38" s="53"/>
      <c r="EG38" s="53"/>
      <c r="EH38" s="53"/>
      <c r="EI38" s="53"/>
      <c r="EJ38" s="53"/>
      <c r="EK38" s="53"/>
      <c r="EL38" s="53"/>
      <c r="EM38" s="53"/>
      <c r="EN38" s="53"/>
      <c r="EO38" s="53"/>
      <c r="EP38" s="53"/>
      <c r="EQ38" s="53"/>
      <c r="ER38" s="53"/>
      <c r="ES38" s="53"/>
      <c r="ET38" s="53"/>
      <c r="EU38" s="53"/>
      <c r="EV38" s="53"/>
      <c r="EW38" s="53"/>
      <c r="EX38" s="53"/>
      <c r="EY38" s="53"/>
      <c r="EZ38" s="53"/>
      <c r="FA38" s="53"/>
      <c r="FB38" s="53"/>
      <c r="FC38" s="53"/>
      <c r="FD38" s="53"/>
      <c r="FE38" s="53"/>
      <c r="FF38" s="53"/>
      <c r="FG38" s="53"/>
      <c r="FH38" s="53"/>
      <c r="FI38" s="53"/>
      <c r="FJ38" s="53"/>
      <c r="FK38" s="53"/>
      <c r="FL38" s="53"/>
      <c r="FM38" s="53"/>
      <c r="FN38" s="53"/>
      <c r="FO38" s="53"/>
      <c r="FP38" s="53"/>
      <c r="FQ38" s="53"/>
      <c r="FR38" s="53"/>
      <c r="FS38" s="53"/>
      <c r="FT38" s="53"/>
      <c r="FU38" s="53"/>
      <c r="FV38" s="53"/>
      <c r="FW38" s="53"/>
      <c r="FX38" s="53"/>
      <c r="FY38" s="53"/>
      <c r="FZ38" s="53"/>
      <c r="GA38" s="53"/>
      <c r="GB38" s="53"/>
      <c r="GC38" s="53"/>
      <c r="GD38" s="53"/>
      <c r="GE38" s="53"/>
      <c r="GF38" s="53"/>
      <c r="GG38" s="53"/>
      <c r="GH38" s="53"/>
      <c r="GI38" s="53"/>
      <c r="GJ38" s="53"/>
      <c r="GK38" s="53"/>
      <c r="GL38" s="53"/>
      <c r="GM38" s="53"/>
      <c r="GN38" s="53"/>
      <c r="GO38" s="53"/>
      <c r="GP38" s="53"/>
      <c r="GQ38" s="53"/>
      <c r="GR38" s="53"/>
      <c r="GS38" s="53"/>
      <c r="GT38" s="53"/>
      <c r="GU38" s="53"/>
      <c r="GV38" s="53"/>
      <c r="GW38" s="53"/>
      <c r="GX38" s="53"/>
      <c r="GY38" s="53"/>
      <c r="GZ38" s="53"/>
      <c r="HA38" s="53"/>
      <c r="HB38" s="53"/>
      <c r="HC38" s="53"/>
      <c r="HD38" s="53"/>
      <c r="HE38" s="53"/>
      <c r="HF38" s="53"/>
      <c r="HG38" s="53"/>
      <c r="HH38" s="53"/>
      <c r="HI38" s="53"/>
      <c r="HJ38" s="53"/>
      <c r="HK38" s="53"/>
      <c r="HL38" s="53"/>
      <c r="HM38" s="53"/>
      <c r="HN38" s="53"/>
      <c r="HO38" s="53"/>
      <c r="HP38" s="53"/>
      <c r="HQ38" s="53"/>
      <c r="HR38" s="53"/>
      <c r="HS38" s="53"/>
      <c r="HT38" s="53"/>
      <c r="HU38" s="53"/>
      <c r="HV38" s="53"/>
      <c r="HW38" s="53"/>
      <c r="HX38" s="53"/>
      <c r="HY38" s="53"/>
      <c r="HZ38" s="53"/>
      <c r="IA38" s="53"/>
      <c r="IB38" s="53"/>
      <c r="IC38" s="53"/>
      <c r="ID38" s="53"/>
      <c r="IE38" s="53"/>
      <c r="IF38" s="53"/>
      <c r="IG38" s="53"/>
      <c r="IH38" s="53"/>
      <c r="II38" s="53"/>
      <c r="IJ38" s="53"/>
      <c r="IK38" s="53"/>
      <c r="IL38" s="53"/>
      <c r="IM38" s="53"/>
      <c r="IN38" s="53"/>
      <c r="IO38" s="53"/>
      <c r="IP38" s="53"/>
      <c r="IQ38" s="53"/>
      <c r="IR38" s="53"/>
      <c r="IS38" s="53"/>
      <c r="IT38" s="53"/>
      <c r="IU38" s="53"/>
      <c r="IV38" s="53"/>
    </row>
    <row r="39" spans="1:256" s="1" customFormat="1" ht="15.75" hidden="1" customHeight="1" x14ac:dyDescent="0.25">
      <c r="A39" s="124">
        <f>Données!$H36</f>
        <v>0</v>
      </c>
      <c r="B39" s="350" t="str">
        <f>hfevrier</f>
        <v/>
      </c>
      <c r="C39" s="350" t="str">
        <f>hfevrier</f>
        <v/>
      </c>
      <c r="D39" s="349" t="str">
        <f>hfevrier</f>
        <v/>
      </c>
      <c r="E39" s="349" t="str">
        <f>hfevrier</f>
        <v/>
      </c>
      <c r="F39" s="350" t="str">
        <f>hfevrier</f>
        <v/>
      </c>
      <c r="G39" s="350" t="str">
        <f>hfevrier</f>
        <v/>
      </c>
      <c r="H39" s="350" t="str">
        <f>hfevrier</f>
        <v/>
      </c>
      <c r="I39" s="350" t="str">
        <f>hfevrier</f>
        <v/>
      </c>
      <c r="J39" s="350" t="str">
        <f>hfevrier</f>
        <v/>
      </c>
      <c r="K39" s="349" t="str">
        <f>hfevrier</f>
        <v/>
      </c>
      <c r="L39" s="349" t="str">
        <f>hfevrier</f>
        <v/>
      </c>
      <c r="M39" s="350" t="str">
        <f>hfevrier</f>
        <v/>
      </c>
      <c r="N39" s="350" t="str">
        <f>hfevrier</f>
        <v/>
      </c>
      <c r="O39" s="350" t="str">
        <f>hfevrier</f>
        <v/>
      </c>
      <c r="P39" s="350" t="str">
        <f>hfevrier</f>
        <v/>
      </c>
      <c r="Q39" s="350" t="str">
        <f>hfevrier</f>
        <v/>
      </c>
      <c r="R39" s="349" t="str">
        <f>hfevrier</f>
        <v/>
      </c>
      <c r="S39" s="349" t="str">
        <f>hfevrier</f>
        <v/>
      </c>
      <c r="T39" s="350" t="str">
        <f>hfevrier</f>
        <v/>
      </c>
      <c r="U39" s="350" t="str">
        <f>hfevrier</f>
        <v/>
      </c>
      <c r="V39" s="350" t="str">
        <f>hfevrier</f>
        <v/>
      </c>
      <c r="W39" s="350" t="str">
        <f>hfevrier</f>
        <v/>
      </c>
      <c r="X39" s="350" t="str">
        <f>hfevrier</f>
        <v/>
      </c>
      <c r="Y39" s="349" t="str">
        <f>hfevrier</f>
        <v/>
      </c>
      <c r="Z39" s="349" t="str">
        <f>hfevrier</f>
        <v/>
      </c>
      <c r="AA39" s="350" t="str">
        <f>hfevrier</f>
        <v/>
      </c>
      <c r="AB39" s="350" t="str">
        <f>hfevrier</f>
        <v/>
      </c>
      <c r="AC39" s="350" t="str">
        <f>hfevrier</f>
        <v/>
      </c>
      <c r="AD39" s="355" t="str">
        <f>hfevrier</f>
        <v/>
      </c>
      <c r="AE39"/>
      <c r="AF39"/>
      <c r="AG39"/>
      <c r="AH39"/>
      <c r="AI39"/>
      <c r="AJ39"/>
      <c r="AK39"/>
      <c r="AL39"/>
      <c r="AM39"/>
      <c r="AN39"/>
      <c r="AO39"/>
      <c r="AP39"/>
      <c r="AQ39"/>
      <c r="AR39"/>
      <c r="AS39"/>
      <c r="AT39"/>
      <c r="AU39"/>
      <c r="AV39"/>
      <c r="AW39"/>
      <c r="AX39"/>
      <c r="AY39"/>
      <c r="AZ39"/>
      <c r="BA39"/>
      <c r="BB39"/>
      <c r="BC39"/>
      <c r="BD39"/>
      <c r="BE39"/>
      <c r="BF39"/>
      <c r="BG39"/>
      <c r="BH39"/>
      <c r="BI39"/>
      <c r="BJ39"/>
      <c r="BK39"/>
      <c r="BL39"/>
      <c r="BM39"/>
      <c r="BN39" s="53"/>
      <c r="BO39" s="53"/>
      <c r="BP39" s="53"/>
      <c r="BQ39" s="53"/>
      <c r="BR39" s="53"/>
      <c r="BS39" s="53"/>
      <c r="BT39" s="53"/>
      <c r="BU39" s="53"/>
      <c r="BV39" s="53"/>
      <c r="BW39" s="53"/>
      <c r="BX39" s="53"/>
      <c r="BY39" s="53"/>
      <c r="BZ39" s="53"/>
      <c r="CA39" s="53"/>
      <c r="CB39" s="53"/>
      <c r="CC39" s="53"/>
      <c r="CD39" s="53"/>
      <c r="CE39" s="53"/>
      <c r="CF39" s="53"/>
      <c r="CG39" s="53"/>
      <c r="CH39" s="53"/>
      <c r="CI39" s="53"/>
      <c r="CJ39" s="53"/>
      <c r="CK39" s="53"/>
      <c r="CL39" s="53"/>
      <c r="CM39" s="53"/>
      <c r="CN39" s="53"/>
      <c r="CO39" s="53"/>
      <c r="CP39" s="53"/>
      <c r="CQ39" s="53"/>
      <c r="CR39" s="53"/>
      <c r="CS39" s="53"/>
      <c r="CT39" s="53"/>
      <c r="CU39" s="53"/>
      <c r="CV39" s="53"/>
      <c r="CW39" s="53"/>
      <c r="CX39" s="53"/>
      <c r="CY39" s="53"/>
      <c r="CZ39" s="53"/>
      <c r="DA39" s="53"/>
      <c r="DB39" s="53"/>
      <c r="DC39" s="53"/>
      <c r="DD39" s="53"/>
      <c r="DE39" s="53"/>
      <c r="DF39" s="53"/>
      <c r="DG39" s="53"/>
      <c r="DH39" s="53"/>
      <c r="DI39" s="53"/>
      <c r="DJ39" s="53"/>
      <c r="DK39" s="53"/>
      <c r="DL39" s="53"/>
      <c r="DM39" s="53"/>
      <c r="DN39" s="53"/>
      <c r="DO39" s="53"/>
      <c r="DP39" s="53"/>
      <c r="DQ39" s="53"/>
      <c r="DR39" s="53"/>
      <c r="DS39" s="53"/>
      <c r="DT39" s="53"/>
      <c r="DU39" s="53"/>
      <c r="DV39" s="53"/>
      <c r="DW39" s="53"/>
      <c r="DX39" s="53"/>
      <c r="DY39" s="53"/>
      <c r="DZ39" s="53"/>
      <c r="EA39" s="53"/>
      <c r="EB39" s="53"/>
      <c r="EC39" s="53"/>
      <c r="ED39" s="53"/>
      <c r="EE39" s="53"/>
      <c r="EF39" s="53"/>
      <c r="EG39" s="53"/>
      <c r="EH39" s="53"/>
      <c r="EI39" s="53"/>
      <c r="EJ39" s="53"/>
      <c r="EK39" s="53"/>
      <c r="EL39" s="53"/>
      <c r="EM39" s="53"/>
      <c r="EN39" s="53"/>
      <c r="EO39" s="53"/>
      <c r="EP39" s="53"/>
      <c r="EQ39" s="53"/>
      <c r="ER39" s="53"/>
      <c r="ES39" s="53"/>
      <c r="ET39" s="53"/>
      <c r="EU39" s="53"/>
      <c r="EV39" s="53"/>
      <c r="EW39" s="53"/>
      <c r="EX39" s="53"/>
      <c r="EY39" s="53"/>
      <c r="EZ39" s="53"/>
      <c r="FA39" s="53"/>
      <c r="FB39" s="53"/>
      <c r="FC39" s="53"/>
      <c r="FD39" s="53"/>
      <c r="FE39" s="53"/>
      <c r="FF39" s="53"/>
      <c r="FG39" s="53"/>
      <c r="FH39" s="53"/>
      <c r="FI39" s="53"/>
      <c r="FJ39" s="53"/>
      <c r="FK39" s="53"/>
      <c r="FL39" s="53"/>
      <c r="FM39" s="53"/>
      <c r="FN39" s="53"/>
      <c r="FO39" s="53"/>
      <c r="FP39" s="53"/>
      <c r="FQ39" s="53"/>
      <c r="FR39" s="53"/>
      <c r="FS39" s="53"/>
      <c r="FT39" s="53"/>
      <c r="FU39" s="53"/>
      <c r="FV39" s="53"/>
      <c r="FW39" s="53"/>
      <c r="FX39" s="53"/>
      <c r="FY39" s="53"/>
      <c r="FZ39" s="53"/>
      <c r="GA39" s="53"/>
      <c r="GB39" s="53"/>
      <c r="GC39" s="53"/>
      <c r="GD39" s="53"/>
      <c r="GE39" s="53"/>
      <c r="GF39" s="53"/>
      <c r="GG39" s="53"/>
      <c r="GH39" s="53"/>
      <c r="GI39" s="53"/>
      <c r="GJ39" s="53"/>
      <c r="GK39" s="53"/>
      <c r="GL39" s="53"/>
      <c r="GM39" s="53"/>
      <c r="GN39" s="53"/>
      <c r="GO39" s="53"/>
      <c r="GP39" s="53"/>
      <c r="GQ39" s="53"/>
      <c r="GR39" s="53"/>
      <c r="GS39" s="53"/>
      <c r="GT39" s="53"/>
      <c r="GU39" s="53"/>
      <c r="GV39" s="53"/>
      <c r="GW39" s="53"/>
      <c r="GX39" s="53"/>
      <c r="GY39" s="53"/>
      <c r="GZ39" s="53"/>
      <c r="HA39" s="53"/>
      <c r="HB39" s="53"/>
      <c r="HC39" s="53"/>
      <c r="HD39" s="53"/>
      <c r="HE39" s="53"/>
      <c r="HF39" s="53"/>
      <c r="HG39" s="53"/>
      <c r="HH39" s="53"/>
      <c r="HI39" s="53"/>
      <c r="HJ39" s="53"/>
      <c r="HK39" s="53"/>
      <c r="HL39" s="53"/>
      <c r="HM39" s="53"/>
      <c r="HN39" s="53"/>
      <c r="HO39" s="53"/>
      <c r="HP39" s="53"/>
      <c r="HQ39" s="53"/>
      <c r="HR39" s="53"/>
      <c r="HS39" s="53"/>
      <c r="HT39" s="53"/>
      <c r="HU39" s="53"/>
      <c r="HV39" s="53"/>
      <c r="HW39" s="53"/>
      <c r="HX39" s="53"/>
      <c r="HY39" s="53"/>
      <c r="HZ39" s="53"/>
      <c r="IA39" s="53"/>
      <c r="IB39" s="53"/>
      <c r="IC39" s="53"/>
      <c r="ID39" s="53"/>
      <c r="IE39" s="53"/>
      <c r="IF39" s="53"/>
      <c r="IG39" s="53"/>
      <c r="IH39" s="53"/>
      <c r="II39" s="53"/>
      <c r="IJ39" s="53"/>
      <c r="IK39" s="53"/>
      <c r="IL39" s="53"/>
      <c r="IM39" s="53"/>
      <c r="IN39" s="53"/>
      <c r="IO39" s="53"/>
      <c r="IP39" s="53"/>
      <c r="IQ39" s="53"/>
      <c r="IR39" s="53"/>
      <c r="IS39" s="53"/>
      <c r="IT39" s="53"/>
      <c r="IU39" s="53"/>
      <c r="IV39" s="53"/>
    </row>
    <row r="40" spans="1:256" s="1" customFormat="1" ht="15.75" hidden="1" customHeight="1" x14ac:dyDescent="0.25">
      <c r="A40" s="124">
        <f>Données!$H37</f>
        <v>0</v>
      </c>
      <c r="B40" s="350" t="str">
        <f>hfevrier</f>
        <v/>
      </c>
      <c r="C40" s="350" t="str">
        <f>hfevrier</f>
        <v/>
      </c>
      <c r="D40" s="349" t="str">
        <f>hfevrier</f>
        <v/>
      </c>
      <c r="E40" s="349" t="str">
        <f>hfevrier</f>
        <v/>
      </c>
      <c r="F40" s="350" t="str">
        <f>hfevrier</f>
        <v/>
      </c>
      <c r="G40" s="350" t="str">
        <f>hfevrier</f>
        <v/>
      </c>
      <c r="H40" s="350" t="str">
        <f>hfevrier</f>
        <v/>
      </c>
      <c r="I40" s="350" t="str">
        <f>hfevrier</f>
        <v/>
      </c>
      <c r="J40" s="350" t="str">
        <f>hfevrier</f>
        <v/>
      </c>
      <c r="K40" s="349" t="str">
        <f>hfevrier</f>
        <v/>
      </c>
      <c r="L40" s="349" t="str">
        <f>hfevrier</f>
        <v/>
      </c>
      <c r="M40" s="350" t="str">
        <f>hfevrier</f>
        <v/>
      </c>
      <c r="N40" s="350" t="str">
        <f>hfevrier</f>
        <v/>
      </c>
      <c r="O40" s="350" t="str">
        <f>hfevrier</f>
        <v/>
      </c>
      <c r="P40" s="350" t="str">
        <f>hfevrier</f>
        <v/>
      </c>
      <c r="Q40" s="350" t="str">
        <f>hfevrier</f>
        <v/>
      </c>
      <c r="R40" s="349" t="str">
        <f>hfevrier</f>
        <v/>
      </c>
      <c r="S40" s="349" t="str">
        <f>hfevrier</f>
        <v/>
      </c>
      <c r="T40" s="350" t="str">
        <f>hfevrier</f>
        <v/>
      </c>
      <c r="U40" s="350" t="str">
        <f>hfevrier</f>
        <v/>
      </c>
      <c r="V40" s="350" t="str">
        <f>hfevrier</f>
        <v/>
      </c>
      <c r="W40" s="350" t="str">
        <f>hfevrier</f>
        <v/>
      </c>
      <c r="X40" s="350" t="str">
        <f>hfevrier</f>
        <v/>
      </c>
      <c r="Y40" s="349" t="str">
        <f>hfevrier</f>
        <v/>
      </c>
      <c r="Z40" s="349" t="str">
        <f>hfevrier</f>
        <v/>
      </c>
      <c r="AA40" s="350" t="str">
        <f>hfevrier</f>
        <v/>
      </c>
      <c r="AB40" s="350" t="str">
        <f>hfevrier</f>
        <v/>
      </c>
      <c r="AC40" s="350" t="str">
        <f>hfevrier</f>
        <v/>
      </c>
      <c r="AD40" s="355" t="str">
        <f>hfevrier</f>
        <v/>
      </c>
      <c r="AE40"/>
      <c r="AF40"/>
      <c r="AG40"/>
      <c r="AH40"/>
      <c r="AI40"/>
      <c r="AJ40"/>
      <c r="AK40"/>
      <c r="AL40"/>
      <c r="AM40"/>
      <c r="AN40"/>
      <c r="AO40"/>
      <c r="AP40"/>
      <c r="AQ40"/>
      <c r="AR40"/>
      <c r="AS40"/>
      <c r="AT40"/>
      <c r="AU40"/>
      <c r="AV40"/>
      <c r="AW40"/>
      <c r="AX40"/>
      <c r="AY40"/>
      <c r="AZ40"/>
      <c r="BA40"/>
      <c r="BB40"/>
      <c r="BC40"/>
      <c r="BD40"/>
      <c r="BE40"/>
      <c r="BF40"/>
      <c r="BG40"/>
      <c r="BH40"/>
      <c r="BI40"/>
      <c r="BJ40"/>
      <c r="BK40"/>
      <c r="BL40"/>
      <c r="BM40"/>
      <c r="BN40" s="53"/>
      <c r="BO40" s="53"/>
      <c r="BP40" s="53"/>
      <c r="BQ40" s="53"/>
      <c r="BR40" s="53"/>
      <c r="BS40" s="53"/>
      <c r="BT40" s="53"/>
      <c r="BU40" s="53"/>
      <c r="BV40" s="53"/>
      <c r="BW40" s="53"/>
      <c r="BX40" s="53"/>
      <c r="BY40" s="53"/>
      <c r="BZ40" s="53"/>
      <c r="CA40" s="53"/>
      <c r="CB40" s="53"/>
      <c r="CC40" s="53"/>
      <c r="CD40" s="53"/>
      <c r="CE40" s="53"/>
      <c r="CF40" s="53"/>
      <c r="CG40" s="53"/>
      <c r="CH40" s="53"/>
      <c r="CI40" s="53"/>
      <c r="CJ40" s="53"/>
      <c r="CK40" s="53"/>
      <c r="CL40" s="53"/>
      <c r="CM40" s="53"/>
      <c r="CN40" s="53"/>
      <c r="CO40" s="53"/>
      <c r="CP40" s="53"/>
      <c r="CQ40" s="53"/>
      <c r="CR40" s="53"/>
      <c r="CS40" s="53"/>
      <c r="CT40" s="53"/>
      <c r="CU40" s="53"/>
      <c r="CV40" s="53"/>
      <c r="CW40" s="53"/>
      <c r="CX40" s="53"/>
      <c r="CY40" s="53"/>
      <c r="CZ40" s="53"/>
      <c r="DA40" s="53"/>
      <c r="DB40" s="53"/>
      <c r="DC40" s="53"/>
      <c r="DD40" s="53"/>
      <c r="DE40" s="53"/>
      <c r="DF40" s="53"/>
      <c r="DG40" s="53"/>
      <c r="DH40" s="53"/>
      <c r="DI40" s="53"/>
      <c r="DJ40" s="53"/>
      <c r="DK40" s="53"/>
      <c r="DL40" s="53"/>
      <c r="DM40" s="53"/>
      <c r="DN40" s="53"/>
      <c r="DO40" s="53"/>
      <c r="DP40" s="53"/>
      <c r="DQ40" s="53"/>
      <c r="DR40" s="53"/>
      <c r="DS40" s="53"/>
      <c r="DT40" s="53"/>
      <c r="DU40" s="53"/>
      <c r="DV40" s="53"/>
      <c r="DW40" s="53"/>
      <c r="DX40" s="53"/>
      <c r="DY40" s="53"/>
      <c r="DZ40" s="53"/>
      <c r="EA40" s="53"/>
      <c r="EB40" s="53"/>
      <c r="EC40" s="53"/>
      <c r="ED40" s="53"/>
      <c r="EE40" s="53"/>
      <c r="EF40" s="53"/>
      <c r="EG40" s="53"/>
      <c r="EH40" s="53"/>
      <c r="EI40" s="53"/>
      <c r="EJ40" s="53"/>
      <c r="EK40" s="53"/>
      <c r="EL40" s="53"/>
      <c r="EM40" s="53"/>
      <c r="EN40" s="53"/>
      <c r="EO40" s="53"/>
      <c r="EP40" s="53"/>
      <c r="EQ40" s="53"/>
      <c r="ER40" s="53"/>
      <c r="ES40" s="53"/>
      <c r="ET40" s="53"/>
      <c r="EU40" s="53"/>
      <c r="EV40" s="53"/>
      <c r="EW40" s="53"/>
      <c r="EX40" s="53"/>
      <c r="EY40" s="53"/>
      <c r="EZ40" s="53"/>
      <c r="FA40" s="53"/>
      <c r="FB40" s="53"/>
      <c r="FC40" s="53"/>
      <c r="FD40" s="53"/>
      <c r="FE40" s="53"/>
      <c r="FF40" s="53"/>
      <c r="FG40" s="53"/>
      <c r="FH40" s="53"/>
      <c r="FI40" s="53"/>
      <c r="FJ40" s="53"/>
      <c r="FK40" s="53"/>
      <c r="FL40" s="53"/>
      <c r="FM40" s="53"/>
      <c r="FN40" s="53"/>
      <c r="FO40" s="53"/>
      <c r="FP40" s="53"/>
      <c r="FQ40" s="53"/>
      <c r="FR40" s="53"/>
      <c r="FS40" s="53"/>
      <c r="FT40" s="53"/>
      <c r="FU40" s="53"/>
      <c r="FV40" s="53"/>
      <c r="FW40" s="53"/>
      <c r="FX40" s="53"/>
      <c r="FY40" s="53"/>
      <c r="FZ40" s="53"/>
      <c r="GA40" s="53"/>
      <c r="GB40" s="53"/>
      <c r="GC40" s="53"/>
      <c r="GD40" s="53"/>
      <c r="GE40" s="53"/>
      <c r="GF40" s="53"/>
      <c r="GG40" s="53"/>
      <c r="GH40" s="53"/>
      <c r="GI40" s="53"/>
      <c r="GJ40" s="53"/>
      <c r="GK40" s="53"/>
      <c r="GL40" s="53"/>
      <c r="GM40" s="53"/>
      <c r="GN40" s="53"/>
      <c r="GO40" s="53"/>
      <c r="GP40" s="53"/>
      <c r="GQ40" s="53"/>
      <c r="GR40" s="53"/>
      <c r="GS40" s="53"/>
      <c r="GT40" s="53"/>
      <c r="GU40" s="53"/>
      <c r="GV40" s="53"/>
      <c r="GW40" s="53"/>
      <c r="GX40" s="53"/>
      <c r="GY40" s="53"/>
      <c r="GZ40" s="53"/>
      <c r="HA40" s="53"/>
      <c r="HB40" s="53"/>
      <c r="HC40" s="53"/>
      <c r="HD40" s="53"/>
      <c r="HE40" s="53"/>
      <c r="HF40" s="53"/>
      <c r="HG40" s="53"/>
      <c r="HH40" s="53"/>
      <c r="HI40" s="53"/>
      <c r="HJ40" s="53"/>
      <c r="HK40" s="53"/>
      <c r="HL40" s="53"/>
      <c r="HM40" s="53"/>
      <c r="HN40" s="53"/>
      <c r="HO40" s="53"/>
      <c r="HP40" s="53"/>
      <c r="HQ40" s="53"/>
      <c r="HR40" s="53"/>
      <c r="HS40" s="53"/>
      <c r="HT40" s="53"/>
      <c r="HU40" s="53"/>
      <c r="HV40" s="53"/>
      <c r="HW40" s="53"/>
      <c r="HX40" s="53"/>
      <c r="HY40" s="53"/>
      <c r="HZ40" s="53"/>
      <c r="IA40" s="53"/>
      <c r="IB40" s="53"/>
      <c r="IC40" s="53"/>
      <c r="ID40" s="53"/>
      <c r="IE40" s="53"/>
      <c r="IF40" s="53"/>
      <c r="IG40" s="53"/>
      <c r="IH40" s="53"/>
      <c r="II40" s="53"/>
      <c r="IJ40" s="53"/>
      <c r="IK40" s="53"/>
      <c r="IL40" s="53"/>
      <c r="IM40" s="53"/>
      <c r="IN40" s="53"/>
      <c r="IO40" s="53"/>
      <c r="IP40" s="53"/>
      <c r="IQ40" s="53"/>
      <c r="IR40" s="53"/>
      <c r="IS40" s="53"/>
      <c r="IT40" s="53"/>
      <c r="IU40" s="53"/>
      <c r="IV40" s="53"/>
    </row>
    <row r="41" spans="1:256" s="1" customFormat="1" ht="15.75" hidden="1" customHeight="1" x14ac:dyDescent="0.25">
      <c r="A41" s="124">
        <f>Données!$H38</f>
        <v>0</v>
      </c>
      <c r="B41" s="350" t="str">
        <f>hfevrier</f>
        <v/>
      </c>
      <c r="C41" s="350" t="str">
        <f>hfevrier</f>
        <v/>
      </c>
      <c r="D41" s="349" t="str">
        <f>hfevrier</f>
        <v/>
      </c>
      <c r="E41" s="349" t="str">
        <f>hfevrier</f>
        <v/>
      </c>
      <c r="F41" s="350" t="str">
        <f>hfevrier</f>
        <v/>
      </c>
      <c r="G41" s="350" t="str">
        <f>hfevrier</f>
        <v/>
      </c>
      <c r="H41" s="350" t="str">
        <f>hfevrier</f>
        <v/>
      </c>
      <c r="I41" s="350" t="str">
        <f>hfevrier</f>
        <v/>
      </c>
      <c r="J41" s="350" t="str">
        <f>hfevrier</f>
        <v/>
      </c>
      <c r="K41" s="349" t="str">
        <f>hfevrier</f>
        <v/>
      </c>
      <c r="L41" s="349" t="str">
        <f>hfevrier</f>
        <v/>
      </c>
      <c r="M41" s="350" t="str">
        <f>hfevrier</f>
        <v/>
      </c>
      <c r="N41" s="350" t="str">
        <f>hfevrier</f>
        <v/>
      </c>
      <c r="O41" s="350" t="str">
        <f>hfevrier</f>
        <v/>
      </c>
      <c r="P41" s="350" t="str">
        <f>hfevrier</f>
        <v/>
      </c>
      <c r="Q41" s="350" t="str">
        <f>hfevrier</f>
        <v/>
      </c>
      <c r="R41" s="349" t="str">
        <f>hfevrier</f>
        <v/>
      </c>
      <c r="S41" s="349" t="str">
        <f>hfevrier</f>
        <v/>
      </c>
      <c r="T41" s="350" t="str">
        <f>hfevrier</f>
        <v/>
      </c>
      <c r="U41" s="350" t="str">
        <f>hfevrier</f>
        <v/>
      </c>
      <c r="V41" s="350" t="str">
        <f>hfevrier</f>
        <v/>
      </c>
      <c r="W41" s="350" t="str">
        <f>hfevrier</f>
        <v/>
      </c>
      <c r="X41" s="350" t="str">
        <f>hfevrier</f>
        <v/>
      </c>
      <c r="Y41" s="349" t="str">
        <f>hfevrier</f>
        <v/>
      </c>
      <c r="Z41" s="349" t="str">
        <f>hfevrier</f>
        <v/>
      </c>
      <c r="AA41" s="350" t="str">
        <f>hfevrier</f>
        <v/>
      </c>
      <c r="AB41" s="350" t="str">
        <f>hfevrier</f>
        <v/>
      </c>
      <c r="AC41" s="350" t="str">
        <f>hfevrier</f>
        <v/>
      </c>
      <c r="AD41" s="355" t="str">
        <f>hfevrier</f>
        <v/>
      </c>
      <c r="AE41"/>
      <c r="AF41"/>
      <c r="AG41"/>
      <c r="AH41"/>
      <c r="AI41"/>
      <c r="AJ41"/>
      <c r="AK41"/>
      <c r="AL41"/>
      <c r="AM41"/>
      <c r="AN41"/>
      <c r="AO41"/>
      <c r="AP41"/>
      <c r="AQ41"/>
      <c r="AR41"/>
      <c r="AS41"/>
      <c r="AT41"/>
      <c r="AU41"/>
      <c r="AV41"/>
      <c r="AW41"/>
      <c r="AX41"/>
      <c r="AY41"/>
      <c r="AZ41"/>
      <c r="BA41"/>
      <c r="BB41"/>
      <c r="BC41"/>
      <c r="BD41"/>
      <c r="BE41"/>
      <c r="BF41"/>
      <c r="BG41"/>
      <c r="BH41"/>
      <c r="BI41"/>
      <c r="BJ41"/>
      <c r="BK41"/>
      <c r="BL41"/>
      <c r="BM41"/>
      <c r="BN41" s="53"/>
      <c r="BO41" s="53"/>
      <c r="BP41" s="53"/>
      <c r="BQ41" s="53"/>
      <c r="BR41" s="53"/>
      <c r="BS41" s="53"/>
      <c r="BT41" s="53"/>
      <c r="BU41" s="53"/>
      <c r="BV41" s="53"/>
      <c r="BW41" s="53"/>
      <c r="BX41" s="53"/>
      <c r="BY41" s="53"/>
      <c r="BZ41" s="53"/>
      <c r="CA41" s="53"/>
      <c r="CB41" s="53"/>
      <c r="CC41" s="53"/>
      <c r="CD41" s="53"/>
      <c r="CE41" s="53"/>
      <c r="CF41" s="53"/>
      <c r="CG41" s="53"/>
      <c r="CH41" s="53"/>
      <c r="CI41" s="53"/>
      <c r="CJ41" s="53"/>
      <c r="CK41" s="53"/>
      <c r="CL41" s="53"/>
      <c r="CM41" s="53"/>
      <c r="CN41" s="53"/>
      <c r="CO41" s="53"/>
      <c r="CP41" s="53"/>
      <c r="CQ41" s="53"/>
      <c r="CR41" s="53"/>
      <c r="CS41" s="53"/>
      <c r="CT41" s="53"/>
      <c r="CU41" s="53"/>
      <c r="CV41" s="53"/>
      <c r="CW41" s="53"/>
      <c r="CX41" s="53"/>
      <c r="CY41" s="53"/>
      <c r="CZ41" s="53"/>
      <c r="DA41" s="53"/>
      <c r="DB41" s="53"/>
      <c r="DC41" s="53"/>
      <c r="DD41" s="53"/>
      <c r="DE41" s="53"/>
      <c r="DF41" s="53"/>
      <c r="DG41" s="53"/>
      <c r="DH41" s="53"/>
      <c r="DI41" s="53"/>
      <c r="DJ41" s="53"/>
      <c r="DK41" s="53"/>
      <c r="DL41" s="53"/>
      <c r="DM41" s="53"/>
      <c r="DN41" s="53"/>
      <c r="DO41" s="53"/>
      <c r="DP41" s="53"/>
      <c r="DQ41" s="53"/>
      <c r="DR41" s="53"/>
      <c r="DS41" s="53"/>
      <c r="DT41" s="53"/>
      <c r="DU41" s="53"/>
      <c r="DV41" s="53"/>
      <c r="DW41" s="53"/>
      <c r="DX41" s="53"/>
      <c r="DY41" s="53"/>
      <c r="DZ41" s="53"/>
      <c r="EA41" s="53"/>
      <c r="EB41" s="53"/>
      <c r="EC41" s="53"/>
      <c r="ED41" s="53"/>
      <c r="EE41" s="53"/>
      <c r="EF41" s="53"/>
      <c r="EG41" s="53"/>
      <c r="EH41" s="53"/>
      <c r="EI41" s="53"/>
      <c r="EJ41" s="53"/>
      <c r="EK41" s="53"/>
      <c r="EL41" s="53"/>
      <c r="EM41" s="53"/>
      <c r="EN41" s="53"/>
      <c r="EO41" s="53"/>
      <c r="EP41" s="53"/>
      <c r="EQ41" s="53"/>
      <c r="ER41" s="53"/>
      <c r="ES41" s="53"/>
      <c r="ET41" s="53"/>
      <c r="EU41" s="53"/>
      <c r="EV41" s="53"/>
      <c r="EW41" s="53"/>
      <c r="EX41" s="53"/>
      <c r="EY41" s="53"/>
      <c r="EZ41" s="53"/>
      <c r="FA41" s="53"/>
      <c r="FB41" s="53"/>
      <c r="FC41" s="53"/>
      <c r="FD41" s="53"/>
      <c r="FE41" s="53"/>
      <c r="FF41" s="53"/>
      <c r="FG41" s="53"/>
      <c r="FH41" s="53"/>
      <c r="FI41" s="53"/>
      <c r="FJ41" s="53"/>
      <c r="FK41" s="53"/>
      <c r="FL41" s="53"/>
      <c r="FM41" s="53"/>
      <c r="FN41" s="53"/>
      <c r="FO41" s="53"/>
      <c r="FP41" s="53"/>
      <c r="FQ41" s="53"/>
      <c r="FR41" s="53"/>
      <c r="FS41" s="53"/>
      <c r="FT41" s="53"/>
      <c r="FU41" s="53"/>
      <c r="FV41" s="53"/>
      <c r="FW41" s="53"/>
      <c r="FX41" s="53"/>
      <c r="FY41" s="53"/>
      <c r="FZ41" s="53"/>
      <c r="GA41" s="53"/>
      <c r="GB41" s="53"/>
      <c r="GC41" s="53"/>
      <c r="GD41" s="53"/>
      <c r="GE41" s="53"/>
      <c r="GF41" s="53"/>
      <c r="GG41" s="53"/>
      <c r="GH41" s="53"/>
      <c r="GI41" s="53"/>
      <c r="GJ41" s="53"/>
      <c r="GK41" s="53"/>
      <c r="GL41" s="53"/>
      <c r="GM41" s="53"/>
      <c r="GN41" s="53"/>
      <c r="GO41" s="53"/>
      <c r="GP41" s="53"/>
      <c r="GQ41" s="53"/>
      <c r="GR41" s="53"/>
      <c r="GS41" s="53"/>
      <c r="GT41" s="53"/>
      <c r="GU41" s="53"/>
      <c r="GV41" s="53"/>
      <c r="GW41" s="53"/>
      <c r="GX41" s="53"/>
      <c r="GY41" s="53"/>
      <c r="GZ41" s="53"/>
      <c r="HA41" s="53"/>
      <c r="HB41" s="53"/>
      <c r="HC41" s="53"/>
      <c r="HD41" s="53"/>
      <c r="HE41" s="53"/>
      <c r="HF41" s="53"/>
      <c r="HG41" s="53"/>
      <c r="HH41" s="53"/>
      <c r="HI41" s="53"/>
      <c r="HJ41" s="53"/>
      <c r="HK41" s="53"/>
      <c r="HL41" s="53"/>
      <c r="HM41" s="53"/>
      <c r="HN41" s="53"/>
      <c r="HO41" s="53"/>
      <c r="HP41" s="53"/>
      <c r="HQ41" s="53"/>
      <c r="HR41" s="53"/>
      <c r="HS41" s="53"/>
      <c r="HT41" s="53"/>
      <c r="HU41" s="53"/>
      <c r="HV41" s="53"/>
      <c r="HW41" s="53"/>
      <c r="HX41" s="53"/>
      <c r="HY41" s="53"/>
      <c r="HZ41" s="53"/>
      <c r="IA41" s="53"/>
      <c r="IB41" s="53"/>
      <c r="IC41" s="53"/>
      <c r="ID41" s="53"/>
      <c r="IE41" s="53"/>
      <c r="IF41" s="53"/>
      <c r="IG41" s="53"/>
      <c r="IH41" s="53"/>
      <c r="II41" s="53"/>
      <c r="IJ41" s="53"/>
      <c r="IK41" s="53"/>
      <c r="IL41" s="53"/>
      <c r="IM41" s="53"/>
      <c r="IN41" s="53"/>
      <c r="IO41" s="53"/>
      <c r="IP41" s="53"/>
      <c r="IQ41" s="53"/>
      <c r="IR41" s="53"/>
      <c r="IS41" s="53"/>
      <c r="IT41" s="53"/>
      <c r="IU41" s="53"/>
      <c r="IV41" s="53"/>
    </row>
    <row r="42" spans="1:256" s="1" customFormat="1" ht="15.75" hidden="1" customHeight="1" x14ac:dyDescent="0.25">
      <c r="A42" s="124">
        <f>Données!$H39</f>
        <v>0</v>
      </c>
      <c r="B42" s="350" t="str">
        <f>hfevrier</f>
        <v/>
      </c>
      <c r="C42" s="350" t="str">
        <f>hfevrier</f>
        <v/>
      </c>
      <c r="D42" s="349" t="str">
        <f>hfevrier</f>
        <v/>
      </c>
      <c r="E42" s="349" t="str">
        <f>hfevrier</f>
        <v/>
      </c>
      <c r="F42" s="350" t="str">
        <f>hfevrier</f>
        <v/>
      </c>
      <c r="G42" s="350" t="str">
        <f>hfevrier</f>
        <v/>
      </c>
      <c r="H42" s="350" t="str">
        <f>hfevrier</f>
        <v/>
      </c>
      <c r="I42" s="350" t="str">
        <f>hfevrier</f>
        <v/>
      </c>
      <c r="J42" s="350" t="str">
        <f>hfevrier</f>
        <v/>
      </c>
      <c r="K42" s="349" t="str">
        <f>hfevrier</f>
        <v/>
      </c>
      <c r="L42" s="349" t="str">
        <f>hfevrier</f>
        <v/>
      </c>
      <c r="M42" s="350" t="str">
        <f>hfevrier</f>
        <v/>
      </c>
      <c r="N42" s="350" t="str">
        <f>hfevrier</f>
        <v/>
      </c>
      <c r="O42" s="350" t="str">
        <f>hfevrier</f>
        <v/>
      </c>
      <c r="P42" s="350" t="str">
        <f>hfevrier</f>
        <v/>
      </c>
      <c r="Q42" s="350" t="str">
        <f>hfevrier</f>
        <v/>
      </c>
      <c r="R42" s="349" t="str">
        <f>hfevrier</f>
        <v/>
      </c>
      <c r="S42" s="349" t="str">
        <f>hfevrier</f>
        <v/>
      </c>
      <c r="T42" s="350" t="str">
        <f>hfevrier</f>
        <v/>
      </c>
      <c r="U42" s="350" t="str">
        <f>hfevrier</f>
        <v/>
      </c>
      <c r="V42" s="350" t="str">
        <f>hfevrier</f>
        <v/>
      </c>
      <c r="W42" s="350" t="str">
        <f>hfevrier</f>
        <v/>
      </c>
      <c r="X42" s="350" t="str">
        <f>hfevrier</f>
        <v/>
      </c>
      <c r="Y42" s="349" t="str">
        <f>hfevrier</f>
        <v/>
      </c>
      <c r="Z42" s="349" t="str">
        <f>hfevrier</f>
        <v/>
      </c>
      <c r="AA42" s="350" t="str">
        <f>hfevrier</f>
        <v/>
      </c>
      <c r="AB42" s="350" t="str">
        <f>hfevrier</f>
        <v/>
      </c>
      <c r="AC42" s="350" t="str">
        <f>hfevrier</f>
        <v/>
      </c>
      <c r="AD42" s="355" t="str">
        <f>hfevrier</f>
        <v/>
      </c>
      <c r="AE42"/>
      <c r="AF42"/>
      <c r="AG42"/>
      <c r="AH42"/>
      <c r="AI42"/>
      <c r="AJ42"/>
      <c r="AK42"/>
      <c r="AL42"/>
      <c r="AM42"/>
      <c r="AN42"/>
      <c r="AO42"/>
      <c r="AP42"/>
      <c r="AQ42"/>
      <c r="AR42"/>
      <c r="AS42"/>
      <c r="AT42"/>
      <c r="AU42"/>
      <c r="AV42"/>
      <c r="AW42"/>
      <c r="AX42"/>
      <c r="AY42"/>
      <c r="AZ42"/>
      <c r="BA42"/>
      <c r="BB42"/>
      <c r="BC42"/>
      <c r="BD42"/>
      <c r="BE42"/>
      <c r="BF42"/>
      <c r="BG42"/>
      <c r="BH42"/>
      <c r="BI42"/>
      <c r="BJ42"/>
      <c r="BK42"/>
      <c r="BL42"/>
      <c r="BM42"/>
      <c r="BN42" s="53"/>
      <c r="BO42" s="53"/>
      <c r="BP42" s="53"/>
      <c r="BQ42" s="53"/>
      <c r="BR42" s="53"/>
      <c r="BS42" s="53"/>
      <c r="BT42" s="53"/>
      <c r="BU42" s="53"/>
      <c r="BV42" s="53"/>
      <c r="BW42" s="53"/>
      <c r="BX42" s="53"/>
      <c r="BY42" s="53"/>
      <c r="BZ42" s="53"/>
      <c r="CA42" s="53"/>
      <c r="CB42" s="53"/>
      <c r="CC42" s="53"/>
      <c r="CD42" s="53"/>
      <c r="CE42" s="53"/>
      <c r="CF42" s="53"/>
      <c r="CG42" s="53"/>
      <c r="CH42" s="53"/>
      <c r="CI42" s="53"/>
      <c r="CJ42" s="53"/>
      <c r="CK42" s="53"/>
      <c r="CL42" s="53"/>
      <c r="CM42" s="53"/>
      <c r="CN42" s="53"/>
      <c r="CO42" s="53"/>
      <c r="CP42" s="53"/>
      <c r="CQ42" s="53"/>
      <c r="CR42" s="53"/>
      <c r="CS42" s="53"/>
      <c r="CT42" s="53"/>
      <c r="CU42" s="53"/>
      <c r="CV42" s="53"/>
      <c r="CW42" s="53"/>
      <c r="CX42" s="53"/>
      <c r="CY42" s="53"/>
      <c r="CZ42" s="53"/>
      <c r="DA42" s="53"/>
      <c r="DB42" s="53"/>
      <c r="DC42" s="53"/>
      <c r="DD42" s="53"/>
      <c r="DE42" s="53"/>
      <c r="DF42" s="53"/>
      <c r="DG42" s="53"/>
      <c r="DH42" s="53"/>
      <c r="DI42" s="53"/>
      <c r="DJ42" s="53"/>
      <c r="DK42" s="53"/>
      <c r="DL42" s="53"/>
      <c r="DM42" s="53"/>
      <c r="DN42" s="53"/>
      <c r="DO42" s="53"/>
      <c r="DP42" s="53"/>
      <c r="DQ42" s="53"/>
      <c r="DR42" s="53"/>
      <c r="DS42" s="53"/>
      <c r="DT42" s="53"/>
      <c r="DU42" s="53"/>
      <c r="DV42" s="53"/>
      <c r="DW42" s="53"/>
      <c r="DX42" s="53"/>
      <c r="DY42" s="53"/>
      <c r="DZ42" s="53"/>
      <c r="EA42" s="53"/>
      <c r="EB42" s="53"/>
      <c r="EC42" s="53"/>
      <c r="ED42" s="53"/>
      <c r="EE42" s="53"/>
      <c r="EF42" s="53"/>
      <c r="EG42" s="53"/>
      <c r="EH42" s="53"/>
      <c r="EI42" s="53"/>
      <c r="EJ42" s="53"/>
      <c r="EK42" s="53"/>
      <c r="EL42" s="53"/>
      <c r="EM42" s="53"/>
      <c r="EN42" s="53"/>
      <c r="EO42" s="53"/>
      <c r="EP42" s="53"/>
      <c r="EQ42" s="53"/>
      <c r="ER42" s="53"/>
      <c r="ES42" s="53"/>
      <c r="ET42" s="53"/>
      <c r="EU42" s="53"/>
      <c r="EV42" s="53"/>
      <c r="EW42" s="53"/>
      <c r="EX42" s="53"/>
      <c r="EY42" s="53"/>
      <c r="EZ42" s="53"/>
      <c r="FA42" s="53"/>
      <c r="FB42" s="53"/>
      <c r="FC42" s="53"/>
      <c r="FD42" s="53"/>
      <c r="FE42" s="53"/>
      <c r="FF42" s="53"/>
      <c r="FG42" s="53"/>
      <c r="FH42" s="53"/>
      <c r="FI42" s="53"/>
      <c r="FJ42" s="53"/>
      <c r="FK42" s="53"/>
      <c r="FL42" s="53"/>
      <c r="FM42" s="53"/>
      <c r="FN42" s="53"/>
      <c r="FO42" s="53"/>
      <c r="FP42" s="53"/>
      <c r="FQ42" s="53"/>
      <c r="FR42" s="53"/>
      <c r="FS42" s="53"/>
      <c r="FT42" s="53"/>
      <c r="FU42" s="53"/>
      <c r="FV42" s="53"/>
      <c r="FW42" s="53"/>
      <c r="FX42" s="53"/>
      <c r="FY42" s="53"/>
      <c r="FZ42" s="53"/>
      <c r="GA42" s="53"/>
      <c r="GB42" s="53"/>
      <c r="GC42" s="53"/>
      <c r="GD42" s="53"/>
      <c r="GE42" s="53"/>
      <c r="GF42" s="53"/>
      <c r="GG42" s="53"/>
      <c r="GH42" s="53"/>
      <c r="GI42" s="53"/>
      <c r="GJ42" s="53"/>
      <c r="GK42" s="53"/>
      <c r="GL42" s="53"/>
      <c r="GM42" s="53"/>
      <c r="GN42" s="53"/>
      <c r="GO42" s="53"/>
      <c r="GP42" s="53"/>
      <c r="GQ42" s="53"/>
      <c r="GR42" s="53"/>
      <c r="GS42" s="53"/>
      <c r="GT42" s="53"/>
      <c r="GU42" s="53"/>
      <c r="GV42" s="53"/>
      <c r="GW42" s="53"/>
      <c r="GX42" s="53"/>
      <c r="GY42" s="53"/>
      <c r="GZ42" s="53"/>
      <c r="HA42" s="53"/>
      <c r="HB42" s="53"/>
      <c r="HC42" s="53"/>
      <c r="HD42" s="53"/>
      <c r="HE42" s="53"/>
      <c r="HF42" s="53"/>
      <c r="HG42" s="53"/>
      <c r="HH42" s="53"/>
      <c r="HI42" s="53"/>
      <c r="HJ42" s="53"/>
      <c r="HK42" s="53"/>
      <c r="HL42" s="53"/>
      <c r="HM42" s="53"/>
      <c r="HN42" s="53"/>
      <c r="HO42" s="53"/>
      <c r="HP42" s="53"/>
      <c r="HQ42" s="53"/>
      <c r="HR42" s="53"/>
      <c r="HS42" s="53"/>
      <c r="HT42" s="53"/>
      <c r="HU42" s="53"/>
      <c r="HV42" s="53"/>
      <c r="HW42" s="53"/>
      <c r="HX42" s="53"/>
      <c r="HY42" s="53"/>
      <c r="HZ42" s="53"/>
      <c r="IA42" s="53"/>
      <c r="IB42" s="53"/>
      <c r="IC42" s="53"/>
      <c r="ID42" s="53"/>
      <c r="IE42" s="53"/>
      <c r="IF42" s="53"/>
      <c r="IG42" s="53"/>
      <c r="IH42" s="53"/>
      <c r="II42" s="53"/>
      <c r="IJ42" s="53"/>
      <c r="IK42" s="53"/>
      <c r="IL42" s="53"/>
      <c r="IM42" s="53"/>
      <c r="IN42" s="53"/>
      <c r="IO42" s="53"/>
      <c r="IP42" s="53"/>
      <c r="IQ42" s="53"/>
      <c r="IR42" s="53"/>
      <c r="IS42" s="53"/>
      <c r="IT42" s="53"/>
      <c r="IU42" s="53"/>
      <c r="IV42" s="53"/>
    </row>
    <row r="43" spans="1:256" s="1" customFormat="1" ht="15.75" hidden="1" customHeight="1" x14ac:dyDescent="0.25">
      <c r="A43" s="124">
        <f>Données!$H40</f>
        <v>0</v>
      </c>
      <c r="B43" s="350" t="str">
        <f>hfevrier</f>
        <v/>
      </c>
      <c r="C43" s="350" t="str">
        <f>hfevrier</f>
        <v/>
      </c>
      <c r="D43" s="349" t="str">
        <f>hfevrier</f>
        <v/>
      </c>
      <c r="E43" s="349" t="str">
        <f>hfevrier</f>
        <v/>
      </c>
      <c r="F43" s="350" t="str">
        <f>hfevrier</f>
        <v/>
      </c>
      <c r="G43" s="350" t="str">
        <f>hfevrier</f>
        <v/>
      </c>
      <c r="H43" s="350" t="str">
        <f>hfevrier</f>
        <v/>
      </c>
      <c r="I43" s="350" t="str">
        <f>hfevrier</f>
        <v/>
      </c>
      <c r="J43" s="350" t="str">
        <f>hfevrier</f>
        <v/>
      </c>
      <c r="K43" s="349" t="str">
        <f>hfevrier</f>
        <v/>
      </c>
      <c r="L43" s="349" t="str">
        <f>hfevrier</f>
        <v/>
      </c>
      <c r="M43" s="350" t="str">
        <f>hfevrier</f>
        <v/>
      </c>
      <c r="N43" s="350" t="str">
        <f>hfevrier</f>
        <v/>
      </c>
      <c r="O43" s="350" t="str">
        <f>hfevrier</f>
        <v/>
      </c>
      <c r="P43" s="350" t="str">
        <f>hfevrier</f>
        <v/>
      </c>
      <c r="Q43" s="350" t="str">
        <f>hfevrier</f>
        <v/>
      </c>
      <c r="R43" s="349" t="str">
        <f>hfevrier</f>
        <v/>
      </c>
      <c r="S43" s="349" t="str">
        <f>hfevrier</f>
        <v/>
      </c>
      <c r="T43" s="350" t="str">
        <f>hfevrier</f>
        <v/>
      </c>
      <c r="U43" s="350" t="str">
        <f>hfevrier</f>
        <v/>
      </c>
      <c r="V43" s="350" t="str">
        <f>hfevrier</f>
        <v/>
      </c>
      <c r="W43" s="350" t="str">
        <f>hfevrier</f>
        <v/>
      </c>
      <c r="X43" s="350" t="str">
        <f>hfevrier</f>
        <v/>
      </c>
      <c r="Y43" s="349" t="str">
        <f>hfevrier</f>
        <v/>
      </c>
      <c r="Z43" s="349" t="str">
        <f>hfevrier</f>
        <v/>
      </c>
      <c r="AA43" s="350" t="str">
        <f>hfevrier</f>
        <v/>
      </c>
      <c r="AB43" s="350" t="str">
        <f>hfevrier</f>
        <v/>
      </c>
      <c r="AC43" s="350" t="str">
        <f>hfevrier</f>
        <v/>
      </c>
      <c r="AD43" s="355" t="str">
        <f>hfevrier</f>
        <v/>
      </c>
      <c r="AE43"/>
      <c r="AF43"/>
      <c r="AG43"/>
      <c r="AH43"/>
      <c r="AI43"/>
      <c r="AJ43"/>
      <c r="AK43"/>
      <c r="AL43"/>
      <c r="AM43"/>
      <c r="AN43"/>
      <c r="AO43"/>
      <c r="AP43"/>
      <c r="AQ43"/>
      <c r="AR43"/>
      <c r="AS43"/>
      <c r="AT43"/>
      <c r="AU43"/>
      <c r="AV43"/>
      <c r="AW43"/>
      <c r="AX43"/>
      <c r="AY43"/>
      <c r="AZ43"/>
      <c r="BA43"/>
      <c r="BB43"/>
      <c r="BC43"/>
      <c r="BD43"/>
      <c r="BE43"/>
      <c r="BF43"/>
      <c r="BG43"/>
      <c r="BH43"/>
      <c r="BI43"/>
      <c r="BJ43"/>
      <c r="BK43"/>
      <c r="BL43"/>
      <c r="BM43"/>
      <c r="BN43" s="53"/>
      <c r="BO43" s="53"/>
      <c r="BP43" s="53"/>
      <c r="BQ43" s="53"/>
      <c r="BR43" s="53"/>
      <c r="BS43" s="53"/>
      <c r="BT43" s="53"/>
      <c r="BU43" s="53"/>
      <c r="BV43" s="53"/>
      <c r="BW43" s="53"/>
      <c r="BX43" s="53"/>
      <c r="BY43" s="53"/>
      <c r="BZ43" s="53"/>
      <c r="CA43" s="53"/>
      <c r="CB43" s="53"/>
      <c r="CC43" s="53"/>
      <c r="CD43" s="53"/>
      <c r="CE43" s="53"/>
      <c r="CF43" s="53"/>
      <c r="CG43" s="53"/>
      <c r="CH43" s="53"/>
      <c r="CI43" s="53"/>
      <c r="CJ43" s="53"/>
      <c r="CK43" s="53"/>
      <c r="CL43" s="53"/>
      <c r="CM43" s="53"/>
      <c r="CN43" s="53"/>
      <c r="CO43" s="53"/>
      <c r="CP43" s="53"/>
      <c r="CQ43" s="53"/>
      <c r="CR43" s="53"/>
      <c r="CS43" s="53"/>
      <c r="CT43" s="53"/>
      <c r="CU43" s="53"/>
      <c r="CV43" s="53"/>
      <c r="CW43" s="53"/>
      <c r="CX43" s="53"/>
      <c r="CY43" s="53"/>
      <c r="CZ43" s="53"/>
      <c r="DA43" s="53"/>
      <c r="DB43" s="53"/>
      <c r="DC43" s="53"/>
      <c r="DD43" s="53"/>
      <c r="DE43" s="53"/>
      <c r="DF43" s="53"/>
      <c r="DG43" s="53"/>
      <c r="DH43" s="53"/>
      <c r="DI43" s="53"/>
      <c r="DJ43" s="53"/>
      <c r="DK43" s="53"/>
      <c r="DL43" s="53"/>
      <c r="DM43" s="53"/>
      <c r="DN43" s="53"/>
      <c r="DO43" s="53"/>
      <c r="DP43" s="53"/>
      <c r="DQ43" s="53"/>
      <c r="DR43" s="53"/>
      <c r="DS43" s="53"/>
      <c r="DT43" s="53"/>
      <c r="DU43" s="53"/>
      <c r="DV43" s="53"/>
      <c r="DW43" s="53"/>
      <c r="DX43" s="53"/>
      <c r="DY43" s="53"/>
      <c r="DZ43" s="53"/>
      <c r="EA43" s="53"/>
      <c r="EB43" s="53"/>
      <c r="EC43" s="53"/>
      <c r="ED43" s="53"/>
      <c r="EE43" s="53"/>
      <c r="EF43" s="53"/>
      <c r="EG43" s="53"/>
      <c r="EH43" s="53"/>
      <c r="EI43" s="53"/>
      <c r="EJ43" s="53"/>
      <c r="EK43" s="53"/>
      <c r="EL43" s="53"/>
      <c r="EM43" s="53"/>
      <c r="EN43" s="53"/>
      <c r="EO43" s="53"/>
      <c r="EP43" s="53"/>
      <c r="EQ43" s="53"/>
      <c r="ER43" s="53"/>
      <c r="ES43" s="53"/>
      <c r="ET43" s="53"/>
      <c r="EU43" s="53"/>
      <c r="EV43" s="53"/>
      <c r="EW43" s="53"/>
      <c r="EX43" s="53"/>
      <c r="EY43" s="53"/>
      <c r="EZ43" s="53"/>
      <c r="FA43" s="53"/>
      <c r="FB43" s="53"/>
      <c r="FC43" s="53"/>
      <c r="FD43" s="53"/>
      <c r="FE43" s="53"/>
      <c r="FF43" s="53"/>
      <c r="FG43" s="53"/>
      <c r="FH43" s="53"/>
      <c r="FI43" s="53"/>
      <c r="FJ43" s="53"/>
      <c r="FK43" s="53"/>
      <c r="FL43" s="53"/>
      <c r="FM43" s="53"/>
      <c r="FN43" s="53"/>
      <c r="FO43" s="53"/>
      <c r="FP43" s="53"/>
      <c r="FQ43" s="53"/>
      <c r="FR43" s="53"/>
      <c r="FS43" s="53"/>
      <c r="FT43" s="53"/>
      <c r="FU43" s="53"/>
      <c r="FV43" s="53"/>
      <c r="FW43" s="53"/>
      <c r="FX43" s="53"/>
      <c r="FY43" s="53"/>
      <c r="FZ43" s="53"/>
      <c r="GA43" s="53"/>
      <c r="GB43" s="53"/>
      <c r="GC43" s="53"/>
      <c r="GD43" s="53"/>
      <c r="GE43" s="53"/>
      <c r="GF43" s="53"/>
      <c r="GG43" s="53"/>
      <c r="GH43" s="53"/>
      <c r="GI43" s="53"/>
      <c r="GJ43" s="53"/>
      <c r="GK43" s="53"/>
      <c r="GL43" s="53"/>
      <c r="GM43" s="53"/>
      <c r="GN43" s="53"/>
      <c r="GO43" s="53"/>
      <c r="GP43" s="53"/>
      <c r="GQ43" s="53"/>
      <c r="GR43" s="53"/>
      <c r="GS43" s="53"/>
      <c r="GT43" s="53"/>
      <c r="GU43" s="53"/>
      <c r="GV43" s="53"/>
      <c r="GW43" s="53"/>
      <c r="GX43" s="53"/>
      <c r="GY43" s="53"/>
      <c r="GZ43" s="53"/>
      <c r="HA43" s="53"/>
      <c r="HB43" s="53"/>
      <c r="HC43" s="53"/>
      <c r="HD43" s="53"/>
      <c r="HE43" s="53"/>
      <c r="HF43" s="53"/>
      <c r="HG43" s="53"/>
      <c r="HH43" s="53"/>
      <c r="HI43" s="53"/>
      <c r="HJ43" s="53"/>
      <c r="HK43" s="53"/>
      <c r="HL43" s="53"/>
      <c r="HM43" s="53"/>
      <c r="HN43" s="53"/>
      <c r="HO43" s="53"/>
      <c r="HP43" s="53"/>
      <c r="HQ43" s="53"/>
      <c r="HR43" s="53"/>
      <c r="HS43" s="53"/>
      <c r="HT43" s="53"/>
      <c r="HU43" s="53"/>
      <c r="HV43" s="53"/>
      <c r="HW43" s="53"/>
      <c r="HX43" s="53"/>
      <c r="HY43" s="53"/>
      <c r="HZ43" s="53"/>
      <c r="IA43" s="53"/>
      <c r="IB43" s="53"/>
      <c r="IC43" s="53"/>
      <c r="ID43" s="53"/>
      <c r="IE43" s="53"/>
      <c r="IF43" s="53"/>
      <c r="IG43" s="53"/>
      <c r="IH43" s="53"/>
      <c r="II43" s="53"/>
      <c r="IJ43" s="53"/>
      <c r="IK43" s="53"/>
      <c r="IL43" s="53"/>
      <c r="IM43" s="53"/>
      <c r="IN43" s="53"/>
      <c r="IO43" s="53"/>
      <c r="IP43" s="53"/>
      <c r="IQ43" s="53"/>
      <c r="IR43" s="53"/>
      <c r="IS43" s="53"/>
      <c r="IT43" s="53"/>
      <c r="IU43" s="53"/>
      <c r="IV43" s="53"/>
    </row>
    <row r="44" spans="1:256" s="1" customFormat="1" ht="15.75" hidden="1" customHeight="1" thickBot="1" x14ac:dyDescent="0.3">
      <c r="A44" s="124">
        <f>Données!$H41</f>
        <v>0</v>
      </c>
      <c r="B44" s="350" t="str">
        <f>hfevrier</f>
        <v/>
      </c>
      <c r="C44" s="350" t="str">
        <f>hfevrier</f>
        <v/>
      </c>
      <c r="D44" s="349" t="str">
        <f>hfevrier</f>
        <v/>
      </c>
      <c r="E44" s="349" t="str">
        <f>hfevrier</f>
        <v/>
      </c>
      <c r="F44" s="350" t="str">
        <f>hfevrier</f>
        <v/>
      </c>
      <c r="G44" s="350" t="str">
        <f>hfevrier</f>
        <v/>
      </c>
      <c r="H44" s="350" t="str">
        <f>hfevrier</f>
        <v/>
      </c>
      <c r="I44" s="350" t="str">
        <f>hfevrier</f>
        <v/>
      </c>
      <c r="J44" s="350" t="str">
        <f>hfevrier</f>
        <v/>
      </c>
      <c r="K44" s="349" t="str">
        <f>hfevrier</f>
        <v/>
      </c>
      <c r="L44" s="349" t="str">
        <f>hfevrier</f>
        <v/>
      </c>
      <c r="M44" s="350" t="str">
        <f>hfevrier</f>
        <v/>
      </c>
      <c r="N44" s="350" t="str">
        <f>hfevrier</f>
        <v/>
      </c>
      <c r="O44" s="350" t="str">
        <f>hfevrier</f>
        <v/>
      </c>
      <c r="P44" s="350" t="str">
        <f>hfevrier</f>
        <v/>
      </c>
      <c r="Q44" s="350" t="str">
        <f>hfevrier</f>
        <v/>
      </c>
      <c r="R44" s="349" t="str">
        <f>hfevrier</f>
        <v/>
      </c>
      <c r="S44" s="349" t="str">
        <f>hfevrier</f>
        <v/>
      </c>
      <c r="T44" s="350" t="str">
        <f>hfevrier</f>
        <v/>
      </c>
      <c r="U44" s="350" t="str">
        <f>hfevrier</f>
        <v/>
      </c>
      <c r="V44" s="350" t="str">
        <f>hfevrier</f>
        <v/>
      </c>
      <c r="W44" s="350" t="str">
        <f>hfevrier</f>
        <v/>
      </c>
      <c r="X44" s="350" t="str">
        <f>hfevrier</f>
        <v/>
      </c>
      <c r="Y44" s="349" t="str">
        <f>hfevrier</f>
        <v/>
      </c>
      <c r="Z44" s="349" t="str">
        <f>hfevrier</f>
        <v/>
      </c>
      <c r="AA44" s="350" t="str">
        <f>hfevrier</f>
        <v/>
      </c>
      <c r="AB44" s="350" t="str">
        <f>hfevrier</f>
        <v/>
      </c>
      <c r="AC44" s="350" t="str">
        <f>hfevrier</f>
        <v/>
      </c>
      <c r="AD44" s="355" t="str">
        <f>hfevrier</f>
        <v/>
      </c>
      <c r="AE44"/>
      <c r="AF44"/>
      <c r="AG44"/>
      <c r="AH44"/>
      <c r="AI44"/>
      <c r="AJ44"/>
      <c r="AK44"/>
      <c r="AL44"/>
      <c r="AM44"/>
      <c r="AN44"/>
      <c r="AO44"/>
      <c r="AP44"/>
      <c r="AQ44"/>
      <c r="AR44"/>
      <c r="AS44"/>
      <c r="AT44"/>
      <c r="AU44"/>
      <c r="AV44"/>
      <c r="AW44"/>
      <c r="AX44"/>
      <c r="AY44"/>
      <c r="AZ44"/>
      <c r="BA44"/>
      <c r="BB44"/>
      <c r="BC44"/>
      <c r="BD44"/>
      <c r="BE44"/>
      <c r="BF44"/>
      <c r="BG44"/>
      <c r="BH44"/>
      <c r="BI44"/>
      <c r="BJ44"/>
      <c r="BK44"/>
      <c r="BL44"/>
      <c r="BM44"/>
      <c r="BN44" s="53"/>
      <c r="BO44" s="53"/>
      <c r="BP44" s="53"/>
      <c r="BQ44" s="53"/>
      <c r="BR44" s="53"/>
      <c r="BS44" s="53"/>
      <c r="BT44" s="53"/>
      <c r="BU44" s="53"/>
      <c r="BV44" s="53"/>
      <c r="BW44" s="53"/>
      <c r="BX44" s="53"/>
      <c r="BY44" s="53"/>
      <c r="BZ44" s="53"/>
      <c r="CA44" s="53"/>
      <c r="CB44" s="53"/>
      <c r="CC44" s="53"/>
      <c r="CD44" s="53"/>
      <c r="CE44" s="53"/>
      <c r="CF44" s="53"/>
      <c r="CG44" s="53"/>
      <c r="CH44" s="53"/>
      <c r="CI44" s="53"/>
      <c r="CJ44" s="53"/>
      <c r="CK44" s="53"/>
      <c r="CL44" s="53"/>
      <c r="CM44" s="53"/>
      <c r="CN44" s="53"/>
      <c r="CO44" s="53"/>
      <c r="CP44" s="53"/>
      <c r="CQ44" s="53"/>
      <c r="CR44" s="53"/>
      <c r="CS44" s="53"/>
      <c r="CT44" s="53"/>
      <c r="CU44" s="53"/>
      <c r="CV44" s="53"/>
      <c r="CW44" s="53"/>
      <c r="CX44" s="53"/>
      <c r="CY44" s="53"/>
      <c r="CZ44" s="53"/>
      <c r="DA44" s="53"/>
      <c r="DB44" s="53"/>
      <c r="DC44" s="53"/>
      <c r="DD44" s="53"/>
      <c r="DE44" s="53"/>
      <c r="DF44" s="53"/>
      <c r="DG44" s="53"/>
      <c r="DH44" s="53"/>
      <c r="DI44" s="53"/>
      <c r="DJ44" s="53"/>
      <c r="DK44" s="53"/>
      <c r="DL44" s="53"/>
      <c r="DM44" s="53"/>
      <c r="DN44" s="53"/>
      <c r="DO44" s="53"/>
      <c r="DP44" s="53"/>
      <c r="DQ44" s="53"/>
      <c r="DR44" s="53"/>
      <c r="DS44" s="53"/>
      <c r="DT44" s="53"/>
      <c r="DU44" s="53"/>
      <c r="DV44" s="53"/>
      <c r="DW44" s="53"/>
      <c r="DX44" s="53"/>
      <c r="DY44" s="53"/>
      <c r="DZ44" s="53"/>
      <c r="EA44" s="53"/>
      <c r="EB44" s="53"/>
      <c r="EC44" s="53"/>
      <c r="ED44" s="53"/>
      <c r="EE44" s="53"/>
      <c r="EF44" s="53"/>
      <c r="EG44" s="53"/>
      <c r="EH44" s="53"/>
      <c r="EI44" s="53"/>
      <c r="EJ44" s="53"/>
      <c r="EK44" s="53"/>
      <c r="EL44" s="53"/>
      <c r="EM44" s="53"/>
      <c r="EN44" s="53"/>
      <c r="EO44" s="53"/>
      <c r="EP44" s="53"/>
      <c r="EQ44" s="53"/>
      <c r="ER44" s="53"/>
      <c r="ES44" s="53"/>
      <c r="ET44" s="53"/>
      <c r="EU44" s="53"/>
      <c r="EV44" s="53"/>
      <c r="EW44" s="53"/>
      <c r="EX44" s="53"/>
      <c r="EY44" s="53"/>
      <c r="EZ44" s="53"/>
      <c r="FA44" s="53"/>
      <c r="FB44" s="53"/>
      <c r="FC44" s="53"/>
      <c r="FD44" s="53"/>
      <c r="FE44" s="53"/>
      <c r="FF44" s="53"/>
      <c r="FG44" s="53"/>
      <c r="FH44" s="53"/>
      <c r="FI44" s="53"/>
      <c r="FJ44" s="53"/>
      <c r="FK44" s="53"/>
      <c r="FL44" s="53"/>
      <c r="FM44" s="53"/>
      <c r="FN44" s="53"/>
      <c r="FO44" s="53"/>
      <c r="FP44" s="53"/>
      <c r="FQ44" s="53"/>
      <c r="FR44" s="53"/>
      <c r="FS44" s="53"/>
      <c r="FT44" s="53"/>
      <c r="FU44" s="53"/>
      <c r="FV44" s="53"/>
      <c r="FW44" s="53"/>
      <c r="FX44" s="53"/>
      <c r="FY44" s="53"/>
      <c r="FZ44" s="53"/>
      <c r="GA44" s="53"/>
      <c r="GB44" s="53"/>
      <c r="GC44" s="53"/>
      <c r="GD44" s="53"/>
      <c r="GE44" s="53"/>
      <c r="GF44" s="53"/>
      <c r="GG44" s="53"/>
      <c r="GH44" s="53"/>
      <c r="GI44" s="53"/>
      <c r="GJ44" s="53"/>
      <c r="GK44" s="53"/>
      <c r="GL44" s="53"/>
      <c r="GM44" s="53"/>
      <c r="GN44" s="53"/>
      <c r="GO44" s="53"/>
      <c r="GP44" s="53"/>
      <c r="GQ44" s="53"/>
      <c r="GR44" s="53"/>
      <c r="GS44" s="53"/>
      <c r="GT44" s="53"/>
      <c r="GU44" s="53"/>
      <c r="GV44" s="53"/>
      <c r="GW44" s="53"/>
      <c r="GX44" s="53"/>
      <c r="GY44" s="53"/>
      <c r="GZ44" s="53"/>
      <c r="HA44" s="53"/>
      <c r="HB44" s="53"/>
      <c r="HC44" s="53"/>
      <c r="HD44" s="53"/>
      <c r="HE44" s="53"/>
      <c r="HF44" s="53"/>
      <c r="HG44" s="53"/>
      <c r="HH44" s="53"/>
      <c r="HI44" s="53"/>
      <c r="HJ44" s="53"/>
      <c r="HK44" s="53"/>
      <c r="HL44" s="53"/>
      <c r="HM44" s="53"/>
      <c r="HN44" s="53"/>
      <c r="HO44" s="53"/>
      <c r="HP44" s="53"/>
      <c r="HQ44" s="53"/>
      <c r="HR44" s="53"/>
      <c r="HS44" s="53"/>
      <c r="HT44" s="53"/>
      <c r="HU44" s="53"/>
      <c r="HV44" s="53"/>
      <c r="HW44" s="53"/>
      <c r="HX44" s="53"/>
      <c r="HY44" s="53"/>
      <c r="HZ44" s="53"/>
      <c r="IA44" s="53"/>
      <c r="IB44" s="53"/>
      <c r="IC44" s="53"/>
      <c r="ID44" s="53"/>
      <c r="IE44" s="53"/>
      <c r="IF44" s="53"/>
      <c r="IG44" s="53"/>
      <c r="IH44" s="53"/>
      <c r="II44" s="53"/>
      <c r="IJ44" s="53"/>
      <c r="IK44" s="53"/>
      <c r="IL44" s="53"/>
      <c r="IM44" s="53"/>
      <c r="IN44" s="53"/>
      <c r="IO44" s="53"/>
      <c r="IP44" s="53"/>
      <c r="IQ44" s="53"/>
      <c r="IR44" s="53"/>
      <c r="IS44" s="53"/>
      <c r="IT44" s="53"/>
      <c r="IU44" s="53"/>
      <c r="IV44" s="53"/>
    </row>
    <row r="45" spans="1:256" s="1" customFormat="1" ht="15.75" thickBot="1" x14ac:dyDescent="0.3">
      <c r="A45" s="344" t="str">
        <f>Données!$H42</f>
        <v>Psychologue</v>
      </c>
      <c r="B45" s="344"/>
      <c r="C45" s="344"/>
      <c r="D45" s="344"/>
      <c r="E45" s="344"/>
      <c r="F45" s="344"/>
      <c r="G45" s="344"/>
      <c r="H45" s="344"/>
      <c r="I45" s="344"/>
      <c r="J45" s="344"/>
      <c r="K45" s="344"/>
      <c r="L45" s="344"/>
      <c r="M45" s="344"/>
      <c r="N45" s="344"/>
      <c r="O45" s="344"/>
      <c r="P45" s="344"/>
      <c r="Q45" s="344"/>
      <c r="R45" s="344"/>
      <c r="S45" s="344"/>
      <c r="T45" s="344"/>
      <c r="U45" s="344"/>
      <c r="V45" s="344"/>
      <c r="W45" s="344"/>
      <c r="X45" s="344"/>
      <c r="Y45" s="344"/>
      <c r="Z45" s="344"/>
      <c r="AA45" s="344"/>
      <c r="AB45" s="344"/>
      <c r="AC45" s="344"/>
      <c r="AD45" s="354"/>
      <c r="AE45"/>
      <c r="AF45"/>
      <c r="AG45"/>
      <c r="AH45"/>
      <c r="AI45"/>
      <c r="AJ45"/>
      <c r="AK45"/>
      <c r="AL45"/>
      <c r="AM45"/>
      <c r="AN45"/>
      <c r="AO45"/>
      <c r="AP45"/>
      <c r="AQ45"/>
      <c r="AR45"/>
      <c r="AS45"/>
      <c r="AT45"/>
      <c r="AU45"/>
      <c r="AV45"/>
      <c r="AW45"/>
      <c r="AX45"/>
      <c r="AY45"/>
      <c r="AZ45"/>
      <c r="BA45"/>
      <c r="BB45"/>
      <c r="BC45"/>
      <c r="BD45"/>
      <c r="BE45"/>
      <c r="BF45"/>
      <c r="BG45"/>
      <c r="BH45"/>
      <c r="BI45"/>
      <c r="BJ45"/>
      <c r="BK45"/>
      <c r="BL45"/>
      <c r="BM45"/>
      <c r="BN45" s="53"/>
      <c r="BO45" s="53"/>
      <c r="BP45" s="53"/>
      <c r="BQ45" s="53"/>
      <c r="BR45" s="53"/>
      <c r="BS45" s="53"/>
      <c r="BT45" s="53"/>
      <c r="BU45" s="53"/>
      <c r="BV45" s="53"/>
      <c r="BW45" s="53"/>
      <c r="BX45" s="53"/>
      <c r="BY45" s="53"/>
      <c r="BZ45" s="53"/>
      <c r="CA45" s="53"/>
      <c r="CB45" s="53"/>
      <c r="CC45" s="53"/>
      <c r="CD45" s="53"/>
      <c r="CE45" s="53"/>
      <c r="CF45" s="53"/>
      <c r="CG45" s="53"/>
      <c r="CH45" s="53"/>
      <c r="CI45" s="53"/>
      <c r="CJ45" s="53"/>
      <c r="CK45" s="53"/>
      <c r="CL45" s="53"/>
      <c r="CM45" s="53"/>
      <c r="CN45" s="53"/>
      <c r="CO45" s="53"/>
      <c r="CP45" s="53"/>
      <c r="CQ45" s="53"/>
      <c r="CR45" s="53"/>
      <c r="CS45" s="53"/>
      <c r="CT45" s="53"/>
      <c r="CU45" s="53"/>
      <c r="CV45" s="53"/>
      <c r="CW45" s="53"/>
      <c r="CX45" s="53"/>
      <c r="CY45" s="53"/>
      <c r="CZ45" s="53"/>
      <c r="DA45" s="53"/>
      <c r="DB45" s="53"/>
      <c r="DC45" s="53"/>
      <c r="DD45" s="53"/>
      <c r="DE45" s="53"/>
      <c r="DF45" s="53"/>
      <c r="DG45" s="53"/>
      <c r="DH45" s="53"/>
      <c r="DI45" s="53"/>
      <c r="DJ45" s="53"/>
      <c r="DK45" s="53"/>
      <c r="DL45" s="53"/>
      <c r="DM45" s="53"/>
      <c r="DN45" s="53"/>
      <c r="DO45" s="53"/>
      <c r="DP45" s="53"/>
      <c r="DQ45" s="53"/>
      <c r="DR45" s="53"/>
      <c r="DS45" s="53"/>
      <c r="DT45" s="53"/>
      <c r="DU45" s="53"/>
      <c r="DV45" s="53"/>
      <c r="DW45" s="53"/>
      <c r="DX45" s="53"/>
      <c r="DY45" s="53"/>
      <c r="DZ45" s="53"/>
      <c r="EA45" s="53"/>
      <c r="EB45" s="53"/>
      <c r="EC45" s="53"/>
      <c r="ED45" s="53"/>
      <c r="EE45" s="53"/>
      <c r="EF45" s="53"/>
      <c r="EG45" s="53"/>
      <c r="EH45" s="53"/>
      <c r="EI45" s="53"/>
      <c r="EJ45" s="53"/>
      <c r="EK45" s="53"/>
      <c r="EL45" s="53"/>
      <c r="EM45" s="53"/>
      <c r="EN45" s="53"/>
      <c r="EO45" s="53"/>
      <c r="EP45" s="53"/>
      <c r="EQ45" s="53"/>
      <c r="ER45" s="53"/>
      <c r="ES45" s="53"/>
      <c r="ET45" s="53"/>
      <c r="EU45" s="53"/>
      <c r="EV45" s="53"/>
      <c r="EW45" s="53"/>
      <c r="EX45" s="53"/>
      <c r="EY45" s="53"/>
      <c r="EZ45" s="53"/>
      <c r="FA45" s="53"/>
      <c r="FB45" s="53"/>
      <c r="FC45" s="53"/>
      <c r="FD45" s="53"/>
      <c r="FE45" s="53"/>
      <c r="FF45" s="53"/>
      <c r="FG45" s="53"/>
      <c r="FH45" s="53"/>
      <c r="FI45" s="53"/>
      <c r="FJ45" s="53"/>
      <c r="FK45" s="53"/>
      <c r="FL45" s="53"/>
      <c r="FM45" s="53"/>
      <c r="FN45" s="53"/>
      <c r="FO45" s="53"/>
      <c r="FP45" s="53"/>
      <c r="FQ45" s="53"/>
      <c r="FR45" s="53"/>
      <c r="FS45" s="53"/>
      <c r="FT45" s="53"/>
      <c r="FU45" s="53"/>
      <c r="FV45" s="53"/>
      <c r="FW45" s="53"/>
      <c r="FX45" s="53"/>
      <c r="FY45" s="53"/>
      <c r="FZ45" s="53"/>
      <c r="GA45" s="53"/>
      <c r="GB45" s="53"/>
      <c r="GC45" s="53"/>
      <c r="GD45" s="53"/>
      <c r="GE45" s="53"/>
      <c r="GF45" s="53"/>
      <c r="GG45" s="53"/>
      <c r="GH45" s="53"/>
      <c r="GI45" s="53"/>
      <c r="GJ45" s="53"/>
      <c r="GK45" s="53"/>
      <c r="GL45" s="53"/>
      <c r="GM45" s="53"/>
      <c r="GN45" s="53"/>
      <c r="GO45" s="53"/>
      <c r="GP45" s="53"/>
      <c r="GQ45" s="53"/>
      <c r="GR45" s="53"/>
      <c r="GS45" s="53"/>
      <c r="GT45" s="53"/>
      <c r="GU45" s="53"/>
      <c r="GV45" s="53"/>
      <c r="GW45" s="53"/>
      <c r="GX45" s="53"/>
      <c r="GY45" s="53"/>
      <c r="GZ45" s="53"/>
      <c r="HA45" s="53"/>
      <c r="HB45" s="53"/>
      <c r="HC45" s="53"/>
      <c r="HD45" s="53"/>
      <c r="HE45" s="53"/>
      <c r="HF45" s="53"/>
      <c r="HG45" s="53"/>
      <c r="HH45" s="53"/>
      <c r="HI45" s="53"/>
      <c r="HJ45" s="53"/>
      <c r="HK45" s="53"/>
      <c r="HL45" s="53"/>
      <c r="HM45" s="53"/>
      <c r="HN45" s="53"/>
      <c r="HO45" s="53"/>
      <c r="HP45" s="53"/>
      <c r="HQ45" s="53"/>
      <c r="HR45" s="53"/>
      <c r="HS45" s="53"/>
      <c r="HT45" s="53"/>
      <c r="HU45" s="53"/>
      <c r="HV45" s="53"/>
      <c r="HW45" s="53"/>
      <c r="HX45" s="53"/>
      <c r="HY45" s="53"/>
      <c r="HZ45" s="53"/>
      <c r="IA45" s="53"/>
      <c r="IB45" s="53"/>
      <c r="IC45" s="53"/>
      <c r="ID45" s="53"/>
      <c r="IE45" s="53"/>
      <c r="IF45" s="53"/>
      <c r="IG45" s="53"/>
      <c r="IH45" s="53"/>
      <c r="II45" s="53"/>
      <c r="IJ45" s="53"/>
      <c r="IK45" s="53"/>
      <c r="IL45" s="53"/>
      <c r="IM45" s="53"/>
      <c r="IN45" s="53"/>
      <c r="IO45" s="53"/>
      <c r="IP45" s="53"/>
      <c r="IQ45" s="53"/>
      <c r="IR45" s="53"/>
      <c r="IS45" s="53"/>
      <c r="IT45" s="53"/>
      <c r="IU45" s="53"/>
      <c r="IV45" s="53"/>
    </row>
    <row r="46" spans="1:256" s="1" customFormat="1" ht="15.75" thickBot="1" x14ac:dyDescent="0.3">
      <c r="A46" s="124" t="str">
        <f>Données!$H43</f>
        <v>ANCEL Anne Lise</v>
      </c>
      <c r="B46" s="350" t="str">
        <f>hfevrier</f>
        <v/>
      </c>
      <c r="C46" s="350" t="str">
        <f>hfevrier</f>
        <v/>
      </c>
      <c r="D46" s="349" t="str">
        <f>hfevrier</f>
        <v/>
      </c>
      <c r="E46" s="349" t="str">
        <f>hfevrier</f>
        <v/>
      </c>
      <c r="F46" s="350" t="str">
        <f>hfevrier</f>
        <v/>
      </c>
      <c r="G46" s="350" t="str">
        <f>hfevrier</f>
        <v/>
      </c>
      <c r="H46" s="350" t="str">
        <f>hfevrier</f>
        <v/>
      </c>
      <c r="I46" s="350" t="str">
        <f>hfevrier</f>
        <v/>
      </c>
      <c r="J46" s="350" t="str">
        <f>hfevrier</f>
        <v/>
      </c>
      <c r="K46" s="349" t="str">
        <f>hfevrier</f>
        <v/>
      </c>
      <c r="L46" s="349" t="str">
        <f>hfevrier</f>
        <v/>
      </c>
      <c r="M46" s="350" t="str">
        <f>hfevrier</f>
        <v/>
      </c>
      <c r="N46" s="350" t="str">
        <f>hfevrier</f>
        <v/>
      </c>
      <c r="O46" s="350" t="str">
        <f>hfevrier</f>
        <v/>
      </c>
      <c r="P46" s="350" t="str">
        <f>hfevrier</f>
        <v/>
      </c>
      <c r="Q46" s="350" t="str">
        <f>hfevrier</f>
        <v/>
      </c>
      <c r="R46" s="349" t="str">
        <f>hfevrier</f>
        <v/>
      </c>
      <c r="S46" s="349" t="str">
        <f>hfevrier</f>
        <v/>
      </c>
      <c r="T46" s="350" t="str">
        <f>hfevrier</f>
        <v/>
      </c>
      <c r="U46" s="350" t="str">
        <f>hfevrier</f>
        <v/>
      </c>
      <c r="V46" s="350" t="str">
        <f>hfevrier</f>
        <v/>
      </c>
      <c r="W46" s="350" t="str">
        <f>hfevrier</f>
        <v/>
      </c>
      <c r="X46" s="350" t="str">
        <f>hfevrier</f>
        <v/>
      </c>
      <c r="Y46" s="349" t="str">
        <f>hfevrier</f>
        <v/>
      </c>
      <c r="Z46" s="349" t="str">
        <f>hfevrier</f>
        <v/>
      </c>
      <c r="AA46" s="350" t="str">
        <f>hfevrier</f>
        <v/>
      </c>
      <c r="AB46" s="350" t="str">
        <f>hfevrier</f>
        <v/>
      </c>
      <c r="AC46" s="350" t="str">
        <f>hfevrier</f>
        <v/>
      </c>
      <c r="AD46" s="355" t="str">
        <f>hfevrier</f>
        <v/>
      </c>
      <c r="AE46"/>
      <c r="AF46"/>
      <c r="AG46"/>
      <c r="AH46"/>
      <c r="AI46"/>
      <c r="AJ46"/>
      <c r="AK46"/>
      <c r="AL46"/>
      <c r="AM46"/>
      <c r="AN46"/>
      <c r="AO46"/>
      <c r="AP46"/>
      <c r="AQ46"/>
      <c r="AR46"/>
      <c r="AS46"/>
      <c r="AT46"/>
      <c r="AU46"/>
      <c r="AV46"/>
      <c r="AW46"/>
      <c r="AX46"/>
      <c r="AY46"/>
      <c r="AZ46"/>
      <c r="BA46"/>
      <c r="BB46"/>
      <c r="BC46"/>
      <c r="BD46"/>
      <c r="BE46"/>
      <c r="BF46"/>
      <c r="BG46"/>
      <c r="BH46"/>
      <c r="BI46"/>
      <c r="BJ46"/>
      <c r="BK46"/>
      <c r="BL46"/>
      <c r="BM46"/>
      <c r="BN46" s="53"/>
      <c r="BO46" s="53"/>
      <c r="BP46" s="53"/>
      <c r="BQ46" s="53"/>
      <c r="BR46" s="53"/>
      <c r="BS46" s="53"/>
      <c r="BT46" s="53"/>
      <c r="BU46" s="53"/>
      <c r="BV46" s="53"/>
      <c r="BW46" s="53"/>
      <c r="BX46" s="53"/>
      <c r="BY46" s="53"/>
      <c r="BZ46" s="53"/>
      <c r="CA46" s="53"/>
      <c r="CB46" s="53"/>
      <c r="CC46" s="53"/>
      <c r="CD46" s="53"/>
      <c r="CE46" s="53"/>
      <c r="CF46" s="53"/>
      <c r="CG46" s="53"/>
      <c r="CH46" s="53"/>
      <c r="CI46" s="53"/>
      <c r="CJ46" s="53"/>
      <c r="CK46" s="53"/>
      <c r="CL46" s="53"/>
      <c r="CM46" s="53"/>
      <c r="CN46" s="53"/>
      <c r="CO46" s="53"/>
      <c r="CP46" s="53"/>
      <c r="CQ46" s="53"/>
      <c r="CR46" s="53"/>
      <c r="CS46" s="53"/>
      <c r="CT46" s="53"/>
      <c r="CU46" s="53"/>
      <c r="CV46" s="53"/>
      <c r="CW46" s="53"/>
      <c r="CX46" s="53"/>
      <c r="CY46" s="53"/>
      <c r="CZ46" s="53"/>
      <c r="DA46" s="53"/>
      <c r="DB46" s="53"/>
      <c r="DC46" s="53"/>
      <c r="DD46" s="53"/>
      <c r="DE46" s="53"/>
      <c r="DF46" s="53"/>
      <c r="DG46" s="53"/>
      <c r="DH46" s="53"/>
      <c r="DI46" s="53"/>
      <c r="DJ46" s="53"/>
      <c r="DK46" s="53"/>
      <c r="DL46" s="53"/>
      <c r="DM46" s="53"/>
      <c r="DN46" s="53"/>
      <c r="DO46" s="53"/>
      <c r="DP46" s="53"/>
      <c r="DQ46" s="53"/>
      <c r="DR46" s="53"/>
      <c r="DS46" s="53"/>
      <c r="DT46" s="53"/>
      <c r="DU46" s="53"/>
      <c r="DV46" s="53"/>
      <c r="DW46" s="53"/>
      <c r="DX46" s="53"/>
      <c r="DY46" s="53"/>
      <c r="DZ46" s="53"/>
      <c r="EA46" s="53"/>
      <c r="EB46" s="53"/>
      <c r="EC46" s="53"/>
      <c r="ED46" s="53"/>
      <c r="EE46" s="53"/>
      <c r="EF46" s="53"/>
      <c r="EG46" s="53"/>
      <c r="EH46" s="53"/>
      <c r="EI46" s="53"/>
      <c r="EJ46" s="53"/>
      <c r="EK46" s="53"/>
      <c r="EL46" s="53"/>
      <c r="EM46" s="53"/>
      <c r="EN46" s="53"/>
      <c r="EO46" s="53"/>
      <c r="EP46" s="53"/>
      <c r="EQ46" s="53"/>
      <c r="ER46" s="53"/>
      <c r="ES46" s="53"/>
      <c r="ET46" s="53"/>
      <c r="EU46" s="53"/>
      <c r="EV46" s="53"/>
      <c r="EW46" s="53"/>
      <c r="EX46" s="53"/>
      <c r="EY46" s="53"/>
      <c r="EZ46" s="53"/>
      <c r="FA46" s="53"/>
      <c r="FB46" s="53"/>
      <c r="FC46" s="53"/>
      <c r="FD46" s="53"/>
      <c r="FE46" s="53"/>
      <c r="FF46" s="53"/>
      <c r="FG46" s="53"/>
      <c r="FH46" s="53"/>
      <c r="FI46" s="53"/>
      <c r="FJ46" s="53"/>
      <c r="FK46" s="53"/>
      <c r="FL46" s="53"/>
      <c r="FM46" s="53"/>
      <c r="FN46" s="53"/>
      <c r="FO46" s="53"/>
      <c r="FP46" s="53"/>
      <c r="FQ46" s="53"/>
      <c r="FR46" s="53"/>
      <c r="FS46" s="53"/>
      <c r="FT46" s="53"/>
      <c r="FU46" s="53"/>
      <c r="FV46" s="53"/>
      <c r="FW46" s="53"/>
      <c r="FX46" s="53"/>
      <c r="FY46" s="53"/>
      <c r="FZ46" s="53"/>
      <c r="GA46" s="53"/>
      <c r="GB46" s="53"/>
      <c r="GC46" s="53"/>
      <c r="GD46" s="53"/>
      <c r="GE46" s="53"/>
      <c r="GF46" s="53"/>
      <c r="GG46" s="53"/>
      <c r="GH46" s="53"/>
      <c r="GI46" s="53"/>
      <c r="GJ46" s="53"/>
      <c r="GK46" s="53"/>
      <c r="GL46" s="53"/>
      <c r="GM46" s="53"/>
      <c r="GN46" s="53"/>
      <c r="GO46" s="53"/>
      <c r="GP46" s="53"/>
      <c r="GQ46" s="53"/>
      <c r="GR46" s="53"/>
      <c r="GS46" s="53"/>
      <c r="GT46" s="53"/>
      <c r="GU46" s="53"/>
      <c r="GV46" s="53"/>
      <c r="GW46" s="53"/>
      <c r="GX46" s="53"/>
      <c r="GY46" s="53"/>
      <c r="GZ46" s="53"/>
      <c r="HA46" s="53"/>
      <c r="HB46" s="53"/>
      <c r="HC46" s="53"/>
      <c r="HD46" s="53"/>
      <c r="HE46" s="53"/>
      <c r="HF46" s="53"/>
      <c r="HG46" s="53"/>
      <c r="HH46" s="53"/>
      <c r="HI46" s="53"/>
      <c r="HJ46" s="53"/>
      <c r="HK46" s="53"/>
      <c r="HL46" s="53"/>
      <c r="HM46" s="53"/>
      <c r="HN46" s="53"/>
      <c r="HO46" s="53"/>
      <c r="HP46" s="53"/>
      <c r="HQ46" s="53"/>
      <c r="HR46" s="53"/>
      <c r="HS46" s="53"/>
      <c r="HT46" s="53"/>
      <c r="HU46" s="53"/>
      <c r="HV46" s="53"/>
      <c r="HW46" s="53"/>
      <c r="HX46" s="53"/>
      <c r="HY46" s="53"/>
      <c r="HZ46" s="53"/>
      <c r="IA46" s="53"/>
      <c r="IB46" s="53"/>
      <c r="IC46" s="53"/>
      <c r="ID46" s="53"/>
      <c r="IE46" s="53"/>
      <c r="IF46" s="53"/>
      <c r="IG46" s="53"/>
      <c r="IH46" s="53"/>
      <c r="II46" s="53"/>
      <c r="IJ46" s="53"/>
      <c r="IK46" s="53"/>
      <c r="IL46" s="53"/>
      <c r="IM46" s="53"/>
      <c r="IN46" s="53"/>
      <c r="IO46" s="53"/>
      <c r="IP46" s="53"/>
      <c r="IQ46" s="53"/>
      <c r="IR46" s="53"/>
      <c r="IS46" s="53"/>
      <c r="IT46" s="53"/>
      <c r="IU46" s="53"/>
      <c r="IV46" s="53"/>
    </row>
    <row r="47" spans="1:256" s="1" customFormat="1" ht="15.75" hidden="1" customHeight="1" x14ac:dyDescent="0.25">
      <c r="A47" s="124">
        <f>Données!$H44</f>
        <v>0</v>
      </c>
      <c r="B47" s="350" t="str">
        <f>hfevrier</f>
        <v/>
      </c>
      <c r="C47" s="350" t="str">
        <f>hfevrier</f>
        <v/>
      </c>
      <c r="D47" s="349" t="str">
        <f>hfevrier</f>
        <v/>
      </c>
      <c r="E47" s="349" t="str">
        <f>hfevrier</f>
        <v/>
      </c>
      <c r="F47" s="350" t="str">
        <f>hfevrier</f>
        <v/>
      </c>
      <c r="G47" s="350" t="str">
        <f>hfevrier</f>
        <v/>
      </c>
      <c r="H47" s="350" t="str">
        <f>hfevrier</f>
        <v/>
      </c>
      <c r="I47" s="350" t="str">
        <f>hfevrier</f>
        <v/>
      </c>
      <c r="J47" s="350" t="str">
        <f>hfevrier</f>
        <v/>
      </c>
      <c r="K47" s="349" t="str">
        <f>hfevrier</f>
        <v/>
      </c>
      <c r="L47" s="349" t="str">
        <f>hfevrier</f>
        <v/>
      </c>
      <c r="M47" s="350" t="str">
        <f>hfevrier</f>
        <v/>
      </c>
      <c r="N47" s="350" t="str">
        <f>hfevrier</f>
        <v/>
      </c>
      <c r="O47" s="350" t="str">
        <f>hfevrier</f>
        <v/>
      </c>
      <c r="P47" s="350" t="str">
        <f>hfevrier</f>
        <v/>
      </c>
      <c r="Q47" s="350" t="str">
        <f>hfevrier</f>
        <v/>
      </c>
      <c r="R47" s="349" t="str">
        <f>hfevrier</f>
        <v/>
      </c>
      <c r="S47" s="349" t="str">
        <f>hfevrier</f>
        <v/>
      </c>
      <c r="T47" s="350" t="str">
        <f>hfevrier</f>
        <v/>
      </c>
      <c r="U47" s="350" t="str">
        <f>hfevrier</f>
        <v/>
      </c>
      <c r="V47" s="350" t="str">
        <f>hfevrier</f>
        <v/>
      </c>
      <c r="W47" s="350" t="str">
        <f>hfevrier</f>
        <v/>
      </c>
      <c r="X47" s="350" t="str">
        <f>hfevrier</f>
        <v/>
      </c>
      <c r="Y47" s="349" t="str">
        <f>hfevrier</f>
        <v/>
      </c>
      <c r="Z47" s="349" t="str">
        <f>hfevrier</f>
        <v/>
      </c>
      <c r="AA47" s="350" t="str">
        <f>hfevrier</f>
        <v/>
      </c>
      <c r="AB47" s="350" t="str">
        <f>hfevrier</f>
        <v/>
      </c>
      <c r="AC47" s="350" t="str">
        <f>hfevrier</f>
        <v/>
      </c>
      <c r="AD47" s="355" t="str">
        <f>hfevrier</f>
        <v/>
      </c>
      <c r="AE47"/>
      <c r="AF47"/>
      <c r="AG47"/>
      <c r="AH47"/>
      <c r="AI47"/>
      <c r="AJ47"/>
      <c r="AK47"/>
      <c r="AL47"/>
      <c r="AM47"/>
      <c r="AN47"/>
      <c r="AO47"/>
      <c r="AP47"/>
      <c r="AQ47"/>
      <c r="AR47"/>
      <c r="AS47"/>
      <c r="AT47"/>
      <c r="AU47"/>
      <c r="AV47"/>
      <c r="AW47"/>
      <c r="AX47"/>
      <c r="AY47"/>
      <c r="AZ47"/>
      <c r="BA47"/>
      <c r="BB47"/>
      <c r="BC47"/>
      <c r="BD47"/>
      <c r="BE47"/>
      <c r="BF47"/>
      <c r="BG47"/>
      <c r="BH47"/>
      <c r="BI47"/>
      <c r="BJ47"/>
      <c r="BK47"/>
      <c r="BL47"/>
      <c r="BM47"/>
      <c r="BN47" s="53"/>
      <c r="BO47" s="53"/>
      <c r="BP47" s="53"/>
      <c r="BQ47" s="53"/>
      <c r="BR47" s="53"/>
      <c r="BS47" s="53"/>
      <c r="BT47" s="53"/>
      <c r="BU47" s="53"/>
      <c r="BV47" s="53"/>
      <c r="BW47" s="53"/>
      <c r="BX47" s="53"/>
      <c r="BY47" s="53"/>
      <c r="BZ47" s="53"/>
      <c r="CA47" s="53"/>
      <c r="CB47" s="53"/>
      <c r="CC47" s="53"/>
      <c r="CD47" s="53"/>
      <c r="CE47" s="53"/>
      <c r="CF47" s="53"/>
      <c r="CG47" s="53"/>
      <c r="CH47" s="53"/>
      <c r="CI47" s="53"/>
      <c r="CJ47" s="53"/>
      <c r="CK47" s="53"/>
      <c r="CL47" s="53"/>
      <c r="CM47" s="53"/>
      <c r="CN47" s="53"/>
      <c r="CO47" s="53"/>
      <c r="CP47" s="53"/>
      <c r="CQ47" s="53"/>
      <c r="CR47" s="53"/>
      <c r="CS47" s="53"/>
      <c r="CT47" s="53"/>
      <c r="CU47" s="53"/>
      <c r="CV47" s="53"/>
      <c r="CW47" s="53"/>
      <c r="CX47" s="53"/>
      <c r="CY47" s="53"/>
      <c r="CZ47" s="53"/>
      <c r="DA47" s="53"/>
      <c r="DB47" s="53"/>
      <c r="DC47" s="53"/>
      <c r="DD47" s="53"/>
      <c r="DE47" s="53"/>
      <c r="DF47" s="53"/>
      <c r="DG47" s="53"/>
      <c r="DH47" s="53"/>
      <c r="DI47" s="53"/>
      <c r="DJ47" s="53"/>
      <c r="DK47" s="53"/>
      <c r="DL47" s="53"/>
      <c r="DM47" s="53"/>
      <c r="DN47" s="53"/>
      <c r="DO47" s="53"/>
      <c r="DP47" s="53"/>
      <c r="DQ47" s="53"/>
      <c r="DR47" s="53"/>
      <c r="DS47" s="53"/>
      <c r="DT47" s="53"/>
      <c r="DU47" s="53"/>
      <c r="DV47" s="53"/>
      <c r="DW47" s="53"/>
      <c r="DX47" s="53"/>
      <c r="DY47" s="53"/>
      <c r="DZ47" s="53"/>
      <c r="EA47" s="53"/>
      <c r="EB47" s="53"/>
      <c r="EC47" s="53"/>
      <c r="ED47" s="53"/>
      <c r="EE47" s="53"/>
      <c r="EF47" s="53"/>
      <c r="EG47" s="53"/>
      <c r="EH47" s="53"/>
      <c r="EI47" s="53"/>
      <c r="EJ47" s="53"/>
      <c r="EK47" s="53"/>
      <c r="EL47" s="53"/>
      <c r="EM47" s="53"/>
      <c r="EN47" s="53"/>
      <c r="EO47" s="53"/>
      <c r="EP47" s="53"/>
      <c r="EQ47" s="53"/>
      <c r="ER47" s="53"/>
      <c r="ES47" s="53"/>
      <c r="ET47" s="53"/>
      <c r="EU47" s="53"/>
      <c r="EV47" s="53"/>
      <c r="EW47" s="53"/>
      <c r="EX47" s="53"/>
      <c r="EY47" s="53"/>
      <c r="EZ47" s="53"/>
      <c r="FA47" s="53"/>
      <c r="FB47" s="53"/>
      <c r="FC47" s="53"/>
      <c r="FD47" s="53"/>
      <c r="FE47" s="53"/>
      <c r="FF47" s="53"/>
      <c r="FG47" s="53"/>
      <c r="FH47" s="53"/>
      <c r="FI47" s="53"/>
      <c r="FJ47" s="53"/>
      <c r="FK47" s="53"/>
      <c r="FL47" s="53"/>
      <c r="FM47" s="53"/>
      <c r="FN47" s="53"/>
      <c r="FO47" s="53"/>
      <c r="FP47" s="53"/>
      <c r="FQ47" s="53"/>
      <c r="FR47" s="53"/>
      <c r="FS47" s="53"/>
      <c r="FT47" s="53"/>
      <c r="FU47" s="53"/>
      <c r="FV47" s="53"/>
      <c r="FW47" s="53"/>
      <c r="FX47" s="53"/>
      <c r="FY47" s="53"/>
      <c r="FZ47" s="53"/>
      <c r="GA47" s="53"/>
      <c r="GB47" s="53"/>
      <c r="GC47" s="53"/>
      <c r="GD47" s="53"/>
      <c r="GE47" s="53"/>
      <c r="GF47" s="53"/>
      <c r="GG47" s="53"/>
      <c r="GH47" s="53"/>
      <c r="GI47" s="53"/>
      <c r="GJ47" s="53"/>
      <c r="GK47" s="53"/>
      <c r="GL47" s="53"/>
      <c r="GM47" s="53"/>
      <c r="GN47" s="53"/>
      <c r="GO47" s="53"/>
      <c r="GP47" s="53"/>
      <c r="GQ47" s="53"/>
      <c r="GR47" s="53"/>
      <c r="GS47" s="53"/>
      <c r="GT47" s="53"/>
      <c r="GU47" s="53"/>
      <c r="GV47" s="53"/>
      <c r="GW47" s="53"/>
      <c r="GX47" s="53"/>
      <c r="GY47" s="53"/>
      <c r="GZ47" s="53"/>
      <c r="HA47" s="53"/>
      <c r="HB47" s="53"/>
      <c r="HC47" s="53"/>
      <c r="HD47" s="53"/>
      <c r="HE47" s="53"/>
      <c r="HF47" s="53"/>
      <c r="HG47" s="53"/>
      <c r="HH47" s="53"/>
      <c r="HI47" s="53"/>
      <c r="HJ47" s="53"/>
      <c r="HK47" s="53"/>
      <c r="HL47" s="53"/>
      <c r="HM47" s="53"/>
      <c r="HN47" s="53"/>
      <c r="HO47" s="53"/>
      <c r="HP47" s="53"/>
      <c r="HQ47" s="53"/>
      <c r="HR47" s="53"/>
      <c r="HS47" s="53"/>
      <c r="HT47" s="53"/>
      <c r="HU47" s="53"/>
      <c r="HV47" s="53"/>
      <c r="HW47" s="53"/>
      <c r="HX47" s="53"/>
      <c r="HY47" s="53"/>
      <c r="HZ47" s="53"/>
      <c r="IA47" s="53"/>
      <c r="IB47" s="53"/>
      <c r="IC47" s="53"/>
      <c r="ID47" s="53"/>
      <c r="IE47" s="53"/>
      <c r="IF47" s="53"/>
      <c r="IG47" s="53"/>
      <c r="IH47" s="53"/>
      <c r="II47" s="53"/>
      <c r="IJ47" s="53"/>
      <c r="IK47" s="53"/>
      <c r="IL47" s="53"/>
      <c r="IM47" s="53"/>
      <c r="IN47" s="53"/>
      <c r="IO47" s="53"/>
      <c r="IP47" s="53"/>
      <c r="IQ47" s="53"/>
      <c r="IR47" s="53"/>
      <c r="IS47" s="53"/>
      <c r="IT47" s="53"/>
      <c r="IU47" s="53"/>
      <c r="IV47" s="53"/>
    </row>
    <row r="48" spans="1:256" s="1" customFormat="1" ht="15.75" hidden="1" customHeight="1" thickBot="1" x14ac:dyDescent="0.3">
      <c r="A48" s="124">
        <f>Données!$H45</f>
        <v>0</v>
      </c>
      <c r="B48" s="350" t="str">
        <f>hfevrier</f>
        <v/>
      </c>
      <c r="C48" s="350" t="str">
        <f>hfevrier</f>
        <v/>
      </c>
      <c r="D48" s="349" t="str">
        <f>hfevrier</f>
        <v/>
      </c>
      <c r="E48" s="349" t="str">
        <f>hfevrier</f>
        <v/>
      </c>
      <c r="F48" s="350" t="str">
        <f>hfevrier</f>
        <v/>
      </c>
      <c r="G48" s="350" t="str">
        <f>hfevrier</f>
        <v/>
      </c>
      <c r="H48" s="350" t="str">
        <f>hfevrier</f>
        <v/>
      </c>
      <c r="I48" s="350" t="str">
        <f>hfevrier</f>
        <v/>
      </c>
      <c r="J48" s="350" t="str">
        <f>hfevrier</f>
        <v/>
      </c>
      <c r="K48" s="349" t="str">
        <f>hfevrier</f>
        <v/>
      </c>
      <c r="L48" s="349" t="str">
        <f>hfevrier</f>
        <v/>
      </c>
      <c r="M48" s="350" t="str">
        <f>hfevrier</f>
        <v/>
      </c>
      <c r="N48" s="350" t="str">
        <f>hfevrier</f>
        <v/>
      </c>
      <c r="O48" s="350" t="str">
        <f>hfevrier</f>
        <v/>
      </c>
      <c r="P48" s="350" t="str">
        <f>hfevrier</f>
        <v/>
      </c>
      <c r="Q48" s="350" t="str">
        <f>hfevrier</f>
        <v/>
      </c>
      <c r="R48" s="349" t="str">
        <f>hfevrier</f>
        <v/>
      </c>
      <c r="S48" s="349" t="str">
        <f>hfevrier</f>
        <v/>
      </c>
      <c r="T48" s="350" t="str">
        <f>hfevrier</f>
        <v/>
      </c>
      <c r="U48" s="350" t="str">
        <f>hfevrier</f>
        <v/>
      </c>
      <c r="V48" s="350" t="str">
        <f>hfevrier</f>
        <v/>
      </c>
      <c r="W48" s="350" t="str">
        <f>hfevrier</f>
        <v/>
      </c>
      <c r="X48" s="350" t="str">
        <f>hfevrier</f>
        <v/>
      </c>
      <c r="Y48" s="349" t="str">
        <f>hfevrier</f>
        <v/>
      </c>
      <c r="Z48" s="349" t="str">
        <f>hfevrier</f>
        <v/>
      </c>
      <c r="AA48" s="350" t="str">
        <f>hfevrier</f>
        <v/>
      </c>
      <c r="AB48" s="350" t="str">
        <f>hfevrier</f>
        <v/>
      </c>
      <c r="AC48" s="350" t="str">
        <f>hfevrier</f>
        <v/>
      </c>
      <c r="AD48" s="355" t="str">
        <f>hfevrier</f>
        <v/>
      </c>
      <c r="AE48"/>
      <c r="AF48"/>
      <c r="AG48"/>
      <c r="AH48"/>
      <c r="AI48"/>
      <c r="AJ48"/>
      <c r="AK48"/>
      <c r="AL48"/>
      <c r="AM48"/>
      <c r="AN48"/>
      <c r="AO48"/>
      <c r="AP48"/>
      <c r="AQ48"/>
      <c r="AR48"/>
      <c r="AS48"/>
      <c r="AT48"/>
      <c r="AU48"/>
      <c r="AV48"/>
      <c r="AW48"/>
      <c r="AX48"/>
      <c r="AY48"/>
      <c r="AZ48"/>
      <c r="BA48"/>
      <c r="BB48"/>
      <c r="BC48"/>
      <c r="BD48"/>
      <c r="BE48"/>
      <c r="BF48"/>
      <c r="BG48"/>
      <c r="BH48"/>
      <c r="BI48"/>
      <c r="BJ48"/>
      <c r="BK48"/>
      <c r="BL48"/>
      <c r="BM48"/>
      <c r="BN48" s="53"/>
      <c r="BO48" s="53"/>
      <c r="BP48" s="53"/>
      <c r="BQ48" s="53"/>
      <c r="BR48" s="53"/>
      <c r="BS48" s="53"/>
      <c r="BT48" s="53"/>
      <c r="BU48" s="53"/>
      <c r="BV48" s="53"/>
      <c r="BW48" s="53"/>
      <c r="BX48" s="53"/>
      <c r="BY48" s="53"/>
      <c r="BZ48" s="53"/>
      <c r="CA48" s="53"/>
      <c r="CB48" s="53"/>
      <c r="CC48" s="53"/>
      <c r="CD48" s="53"/>
      <c r="CE48" s="53"/>
      <c r="CF48" s="53"/>
      <c r="CG48" s="53"/>
      <c r="CH48" s="53"/>
      <c r="CI48" s="53"/>
      <c r="CJ48" s="53"/>
      <c r="CK48" s="53"/>
      <c r="CL48" s="53"/>
      <c r="CM48" s="53"/>
      <c r="CN48" s="53"/>
      <c r="CO48" s="53"/>
      <c r="CP48" s="53"/>
      <c r="CQ48" s="53"/>
      <c r="CR48" s="53"/>
      <c r="CS48" s="53"/>
      <c r="CT48" s="53"/>
      <c r="CU48" s="53"/>
      <c r="CV48" s="53"/>
      <c r="CW48" s="53"/>
      <c r="CX48" s="53"/>
      <c r="CY48" s="53"/>
      <c r="CZ48" s="53"/>
      <c r="DA48" s="53"/>
      <c r="DB48" s="53"/>
      <c r="DC48" s="53"/>
      <c r="DD48" s="53"/>
      <c r="DE48" s="53"/>
      <c r="DF48" s="53"/>
      <c r="DG48" s="53"/>
      <c r="DH48" s="53"/>
      <c r="DI48" s="53"/>
      <c r="DJ48" s="53"/>
      <c r="DK48" s="53"/>
      <c r="DL48" s="53"/>
      <c r="DM48" s="53"/>
      <c r="DN48" s="53"/>
      <c r="DO48" s="53"/>
      <c r="DP48" s="53"/>
      <c r="DQ48" s="53"/>
      <c r="DR48" s="53"/>
      <c r="DS48" s="53"/>
      <c r="DT48" s="53"/>
      <c r="DU48" s="53"/>
      <c r="DV48" s="53"/>
      <c r="DW48" s="53"/>
      <c r="DX48" s="53"/>
      <c r="DY48" s="53"/>
      <c r="DZ48" s="53"/>
      <c r="EA48" s="53"/>
      <c r="EB48" s="53"/>
      <c r="EC48" s="53"/>
      <c r="ED48" s="53"/>
      <c r="EE48" s="53"/>
      <c r="EF48" s="53"/>
      <c r="EG48" s="53"/>
      <c r="EH48" s="53"/>
      <c r="EI48" s="53"/>
      <c r="EJ48" s="53"/>
      <c r="EK48" s="53"/>
      <c r="EL48" s="53"/>
      <c r="EM48" s="53"/>
      <c r="EN48" s="53"/>
      <c r="EO48" s="53"/>
      <c r="EP48" s="53"/>
      <c r="EQ48" s="53"/>
      <c r="ER48" s="53"/>
      <c r="ES48" s="53"/>
      <c r="ET48" s="53"/>
      <c r="EU48" s="53"/>
      <c r="EV48" s="53"/>
      <c r="EW48" s="53"/>
      <c r="EX48" s="53"/>
      <c r="EY48" s="53"/>
      <c r="EZ48" s="53"/>
      <c r="FA48" s="53"/>
      <c r="FB48" s="53"/>
      <c r="FC48" s="53"/>
      <c r="FD48" s="53"/>
      <c r="FE48" s="53"/>
      <c r="FF48" s="53"/>
      <c r="FG48" s="53"/>
      <c r="FH48" s="53"/>
      <c r="FI48" s="53"/>
      <c r="FJ48" s="53"/>
      <c r="FK48" s="53"/>
      <c r="FL48" s="53"/>
      <c r="FM48" s="53"/>
      <c r="FN48" s="53"/>
      <c r="FO48" s="53"/>
      <c r="FP48" s="53"/>
      <c r="FQ48" s="53"/>
      <c r="FR48" s="53"/>
      <c r="FS48" s="53"/>
      <c r="FT48" s="53"/>
      <c r="FU48" s="53"/>
      <c r="FV48" s="53"/>
      <c r="FW48" s="53"/>
      <c r="FX48" s="53"/>
      <c r="FY48" s="53"/>
      <c r="FZ48" s="53"/>
      <c r="GA48" s="53"/>
      <c r="GB48" s="53"/>
      <c r="GC48" s="53"/>
      <c r="GD48" s="53"/>
      <c r="GE48" s="53"/>
      <c r="GF48" s="53"/>
      <c r="GG48" s="53"/>
      <c r="GH48" s="53"/>
      <c r="GI48" s="53"/>
      <c r="GJ48" s="53"/>
      <c r="GK48" s="53"/>
      <c r="GL48" s="53"/>
      <c r="GM48" s="53"/>
      <c r="GN48" s="53"/>
      <c r="GO48" s="53"/>
      <c r="GP48" s="53"/>
      <c r="GQ48" s="53"/>
      <c r="GR48" s="53"/>
      <c r="GS48" s="53"/>
      <c r="GT48" s="53"/>
      <c r="GU48" s="53"/>
      <c r="GV48" s="53"/>
      <c r="GW48" s="53"/>
      <c r="GX48" s="53"/>
      <c r="GY48" s="53"/>
      <c r="GZ48" s="53"/>
      <c r="HA48" s="53"/>
      <c r="HB48" s="53"/>
      <c r="HC48" s="53"/>
      <c r="HD48" s="53"/>
      <c r="HE48" s="53"/>
      <c r="HF48" s="53"/>
      <c r="HG48" s="53"/>
      <c r="HH48" s="53"/>
      <c r="HI48" s="53"/>
      <c r="HJ48" s="53"/>
      <c r="HK48" s="53"/>
      <c r="HL48" s="53"/>
      <c r="HM48" s="53"/>
      <c r="HN48" s="53"/>
      <c r="HO48" s="53"/>
      <c r="HP48" s="53"/>
      <c r="HQ48" s="53"/>
      <c r="HR48" s="53"/>
      <c r="HS48" s="53"/>
      <c r="HT48" s="53"/>
      <c r="HU48" s="53"/>
      <c r="HV48" s="53"/>
      <c r="HW48" s="53"/>
      <c r="HX48" s="53"/>
      <c r="HY48" s="53"/>
      <c r="HZ48" s="53"/>
      <c r="IA48" s="53"/>
      <c r="IB48" s="53"/>
      <c r="IC48" s="53"/>
      <c r="ID48" s="53"/>
      <c r="IE48" s="53"/>
      <c r="IF48" s="53"/>
      <c r="IG48" s="53"/>
      <c r="IH48" s="53"/>
      <c r="II48" s="53"/>
      <c r="IJ48" s="53"/>
      <c r="IK48" s="53"/>
      <c r="IL48" s="53"/>
      <c r="IM48" s="53"/>
      <c r="IN48" s="53"/>
      <c r="IO48" s="53"/>
      <c r="IP48" s="53"/>
      <c r="IQ48" s="53"/>
      <c r="IR48" s="53"/>
      <c r="IS48" s="53"/>
      <c r="IT48" s="53"/>
      <c r="IU48" s="53"/>
      <c r="IV48" s="53"/>
    </row>
    <row r="49" spans="1:256" s="1" customFormat="1" ht="15.75" thickBot="1" x14ac:dyDescent="0.3">
      <c r="A49" s="344" t="str">
        <f>Données!$H46</f>
        <v>Coordinatrice</v>
      </c>
      <c r="B49" s="344"/>
      <c r="C49" s="344"/>
      <c r="D49" s="344"/>
      <c r="E49" s="344"/>
      <c r="F49" s="344"/>
      <c r="G49" s="344"/>
      <c r="H49" s="344"/>
      <c r="I49" s="344"/>
      <c r="J49" s="344"/>
      <c r="K49" s="344"/>
      <c r="L49" s="344"/>
      <c r="M49" s="344"/>
      <c r="N49" s="344"/>
      <c r="O49" s="344"/>
      <c r="P49" s="344"/>
      <c r="Q49" s="344"/>
      <c r="R49" s="344"/>
      <c r="S49" s="344"/>
      <c r="T49" s="344"/>
      <c r="U49" s="344"/>
      <c r="V49" s="344"/>
      <c r="W49" s="344"/>
      <c r="X49" s="344"/>
      <c r="Y49" s="344"/>
      <c r="Z49" s="344"/>
      <c r="AA49" s="344"/>
      <c r="AB49" s="344"/>
      <c r="AC49" s="344"/>
      <c r="AD49" s="354"/>
      <c r="AE49"/>
      <c r="AF49"/>
      <c r="AG49"/>
      <c r="AH49"/>
      <c r="AI49"/>
      <c r="AJ49"/>
      <c r="AK49"/>
      <c r="AL49"/>
      <c r="AM49"/>
      <c r="AN49"/>
      <c r="AO49"/>
      <c r="AP49"/>
      <c r="AQ49"/>
      <c r="AR49"/>
      <c r="AS49"/>
      <c r="AT49"/>
      <c r="AU49"/>
      <c r="AV49"/>
      <c r="AW49"/>
      <c r="AX49"/>
      <c r="AY49"/>
      <c r="AZ49"/>
      <c r="BA49"/>
      <c r="BB49"/>
      <c r="BC49"/>
      <c r="BD49"/>
      <c r="BE49"/>
      <c r="BF49"/>
      <c r="BG49"/>
      <c r="BH49"/>
      <c r="BI49"/>
      <c r="BJ49"/>
      <c r="BK49"/>
      <c r="BL49"/>
      <c r="BM49"/>
      <c r="BN49" s="53"/>
      <c r="BO49" s="53"/>
      <c r="BP49" s="53"/>
      <c r="BQ49" s="53"/>
      <c r="BR49" s="53"/>
      <c r="BS49" s="53"/>
      <c r="BT49" s="53"/>
      <c r="BU49" s="53"/>
      <c r="BV49" s="53"/>
      <c r="BW49" s="53"/>
      <c r="BX49" s="53"/>
      <c r="BY49" s="53"/>
      <c r="BZ49" s="53"/>
      <c r="CA49" s="53"/>
      <c r="CB49" s="53"/>
      <c r="CC49" s="53"/>
      <c r="CD49" s="53"/>
      <c r="CE49" s="53"/>
      <c r="CF49" s="53"/>
      <c r="CG49" s="53"/>
      <c r="CH49" s="53"/>
      <c r="CI49" s="53"/>
      <c r="CJ49" s="53"/>
      <c r="CK49" s="53"/>
      <c r="CL49" s="53"/>
      <c r="CM49" s="53"/>
      <c r="CN49" s="53"/>
      <c r="CO49" s="53"/>
      <c r="CP49" s="53"/>
      <c r="CQ49" s="53"/>
      <c r="CR49" s="53"/>
      <c r="CS49" s="53"/>
      <c r="CT49" s="53"/>
      <c r="CU49" s="53"/>
      <c r="CV49" s="53"/>
      <c r="CW49" s="53"/>
      <c r="CX49" s="53"/>
      <c r="CY49" s="53"/>
      <c r="CZ49" s="53"/>
      <c r="DA49" s="53"/>
      <c r="DB49" s="53"/>
      <c r="DC49" s="53"/>
      <c r="DD49" s="53"/>
      <c r="DE49" s="53"/>
      <c r="DF49" s="53"/>
      <c r="DG49" s="53"/>
      <c r="DH49" s="53"/>
      <c r="DI49" s="53"/>
      <c r="DJ49" s="53"/>
      <c r="DK49" s="53"/>
      <c r="DL49" s="53"/>
      <c r="DM49" s="53"/>
      <c r="DN49" s="53"/>
      <c r="DO49" s="53"/>
      <c r="DP49" s="53"/>
      <c r="DQ49" s="53"/>
      <c r="DR49" s="53"/>
      <c r="DS49" s="53"/>
      <c r="DT49" s="53"/>
      <c r="DU49" s="53"/>
      <c r="DV49" s="53"/>
      <c r="DW49" s="53"/>
      <c r="DX49" s="53"/>
      <c r="DY49" s="53"/>
      <c r="DZ49" s="53"/>
      <c r="EA49" s="53"/>
      <c r="EB49" s="53"/>
      <c r="EC49" s="53"/>
      <c r="ED49" s="53"/>
      <c r="EE49" s="53"/>
      <c r="EF49" s="53"/>
      <c r="EG49" s="53"/>
      <c r="EH49" s="53"/>
      <c r="EI49" s="53"/>
      <c r="EJ49" s="53"/>
      <c r="EK49" s="53"/>
      <c r="EL49" s="53"/>
      <c r="EM49" s="53"/>
      <c r="EN49" s="53"/>
      <c r="EO49" s="53"/>
      <c r="EP49" s="53"/>
      <c r="EQ49" s="53"/>
      <c r="ER49" s="53"/>
      <c r="ES49" s="53"/>
      <c r="ET49" s="53"/>
      <c r="EU49" s="53"/>
      <c r="EV49" s="53"/>
      <c r="EW49" s="53"/>
      <c r="EX49" s="53"/>
      <c r="EY49" s="53"/>
      <c r="EZ49" s="53"/>
      <c r="FA49" s="53"/>
      <c r="FB49" s="53"/>
      <c r="FC49" s="53"/>
      <c r="FD49" s="53"/>
      <c r="FE49" s="53"/>
      <c r="FF49" s="53"/>
      <c r="FG49" s="53"/>
      <c r="FH49" s="53"/>
      <c r="FI49" s="53"/>
      <c r="FJ49" s="53"/>
      <c r="FK49" s="53"/>
      <c r="FL49" s="53"/>
      <c r="FM49" s="53"/>
      <c r="FN49" s="53"/>
      <c r="FO49" s="53"/>
      <c r="FP49" s="53"/>
      <c r="FQ49" s="53"/>
      <c r="FR49" s="53"/>
      <c r="FS49" s="53"/>
      <c r="FT49" s="53"/>
      <c r="FU49" s="53"/>
      <c r="FV49" s="53"/>
      <c r="FW49" s="53"/>
      <c r="FX49" s="53"/>
      <c r="FY49" s="53"/>
      <c r="FZ49" s="53"/>
      <c r="GA49" s="53"/>
      <c r="GB49" s="53"/>
      <c r="GC49" s="53"/>
      <c r="GD49" s="53"/>
      <c r="GE49" s="53"/>
      <c r="GF49" s="53"/>
      <c r="GG49" s="53"/>
      <c r="GH49" s="53"/>
      <c r="GI49" s="53"/>
      <c r="GJ49" s="53"/>
      <c r="GK49" s="53"/>
      <c r="GL49" s="53"/>
      <c r="GM49" s="53"/>
      <c r="GN49" s="53"/>
      <c r="GO49" s="53"/>
      <c r="GP49" s="53"/>
      <c r="GQ49" s="53"/>
      <c r="GR49" s="53"/>
      <c r="GS49" s="53"/>
      <c r="GT49" s="53"/>
      <c r="GU49" s="53"/>
      <c r="GV49" s="53"/>
      <c r="GW49" s="53"/>
      <c r="GX49" s="53"/>
      <c r="GY49" s="53"/>
      <c r="GZ49" s="53"/>
      <c r="HA49" s="53"/>
      <c r="HB49" s="53"/>
      <c r="HC49" s="53"/>
      <c r="HD49" s="53"/>
      <c r="HE49" s="53"/>
      <c r="HF49" s="53"/>
      <c r="HG49" s="53"/>
      <c r="HH49" s="53"/>
      <c r="HI49" s="53"/>
      <c r="HJ49" s="53"/>
      <c r="HK49" s="53"/>
      <c r="HL49" s="53"/>
      <c r="HM49" s="53"/>
      <c r="HN49" s="53"/>
      <c r="HO49" s="53"/>
      <c r="HP49" s="53"/>
      <c r="HQ49" s="53"/>
      <c r="HR49" s="53"/>
      <c r="HS49" s="53"/>
      <c r="HT49" s="53"/>
      <c r="HU49" s="53"/>
      <c r="HV49" s="53"/>
      <c r="HW49" s="53"/>
      <c r="HX49" s="53"/>
      <c r="HY49" s="53"/>
      <c r="HZ49" s="53"/>
      <c r="IA49" s="53"/>
      <c r="IB49" s="53"/>
      <c r="IC49" s="53"/>
      <c r="ID49" s="53"/>
      <c r="IE49" s="53"/>
      <c r="IF49" s="53"/>
      <c r="IG49" s="53"/>
      <c r="IH49" s="53"/>
      <c r="II49" s="53"/>
      <c r="IJ49" s="53"/>
      <c r="IK49" s="53"/>
      <c r="IL49" s="53"/>
      <c r="IM49" s="53"/>
      <c r="IN49" s="53"/>
      <c r="IO49" s="53"/>
      <c r="IP49" s="53"/>
      <c r="IQ49" s="53"/>
      <c r="IR49" s="53"/>
      <c r="IS49" s="53"/>
      <c r="IT49" s="53"/>
      <c r="IU49" s="53"/>
      <c r="IV49" s="53"/>
    </row>
    <row r="50" spans="1:256" s="1" customFormat="1" ht="15.75" thickBot="1" x14ac:dyDescent="0.3">
      <c r="A50" s="124" t="str">
        <f>Données!$H47</f>
        <v>ROUSSEL Jocelyne</v>
      </c>
      <c r="B50" s="350" t="str">
        <f>hfevrier</f>
        <v>REC : REC</v>
      </c>
      <c r="C50" s="350" t="str">
        <f>hfevrier</f>
        <v>09:00 : 16:30</v>
      </c>
      <c r="D50" s="349" t="str">
        <f>hfevrier</f>
        <v/>
      </c>
      <c r="E50" s="349" t="str">
        <f>hfevrier</f>
        <v/>
      </c>
      <c r="F50" s="350" t="str">
        <f>hfevrier</f>
        <v>09:00 : 16:30</v>
      </c>
      <c r="G50" s="350" t="str">
        <f>hfevrier</f>
        <v>09:00 : 16:30</v>
      </c>
      <c r="H50" s="350" t="str">
        <f>hfevrier</f>
        <v>09:00 : 16:30</v>
      </c>
      <c r="I50" s="350" t="str">
        <f>hfevrier</f>
        <v>09:00 : 16:30</v>
      </c>
      <c r="J50" s="350" t="str">
        <f>hfevrier</f>
        <v>09:00 : 16:30</v>
      </c>
      <c r="K50" s="349" t="str">
        <f>hfevrier</f>
        <v/>
      </c>
      <c r="L50" s="349" t="str">
        <f>hfevrier</f>
        <v/>
      </c>
      <c r="M50" s="350" t="str">
        <f>hfevrier</f>
        <v>09:00 : 16:30</v>
      </c>
      <c r="N50" s="350" t="str">
        <f>hfevrier</f>
        <v>09:00 : 16:30</v>
      </c>
      <c r="O50" s="350" t="str">
        <f>hfevrier</f>
        <v>09:00 : 16:30</v>
      </c>
      <c r="P50" s="350" t="str">
        <f>hfevrier</f>
        <v>09:00 : 16:30</v>
      </c>
      <c r="Q50" s="350" t="str">
        <f>hfevrier</f>
        <v>REC : REC</v>
      </c>
      <c r="R50" s="349" t="str">
        <f>hfevrier</f>
        <v/>
      </c>
      <c r="S50" s="349" t="str">
        <f>hfevrier</f>
        <v/>
      </c>
      <c r="T50" s="350" t="str">
        <f>hfevrier</f>
        <v>CA : CA</v>
      </c>
      <c r="U50" s="350" t="str">
        <f>hfevrier</f>
        <v>CA : CA</v>
      </c>
      <c r="V50" s="350" t="str">
        <f>hfevrier</f>
        <v>CA : CA</v>
      </c>
      <c r="W50" s="350" t="str">
        <f>hfevrier</f>
        <v>CA : CA</v>
      </c>
      <c r="X50" s="350" t="str">
        <f>hfevrier</f>
        <v>CA : CA</v>
      </c>
      <c r="Y50" s="349" t="str">
        <f>hfevrier</f>
        <v/>
      </c>
      <c r="Z50" s="349" t="str">
        <f>hfevrier</f>
        <v/>
      </c>
      <c r="AA50" s="350" t="str">
        <f>hfevrier</f>
        <v>09:00 : 16:30</v>
      </c>
      <c r="AB50" s="350" t="str">
        <f>hfevrier</f>
        <v>09:00 : 16:30</v>
      </c>
      <c r="AC50" s="350" t="str">
        <f>hfevrier</f>
        <v>09:00 : 16:30</v>
      </c>
      <c r="AD50" s="355" t="str">
        <f>hfevrier</f>
        <v/>
      </c>
      <c r="AE50"/>
      <c r="AF50"/>
      <c r="AG50"/>
      <c r="AH50"/>
      <c r="AI50"/>
      <c r="AJ50"/>
      <c r="AK50"/>
      <c r="AL50"/>
      <c r="AM50"/>
      <c r="AN50"/>
      <c r="AO50"/>
      <c r="AP50"/>
      <c r="AQ50"/>
      <c r="AR50"/>
      <c r="AS50"/>
      <c r="AT50"/>
      <c r="AU50"/>
      <c r="AV50"/>
      <c r="AW50"/>
      <c r="AX50"/>
      <c r="AY50"/>
      <c r="AZ50"/>
      <c r="BA50"/>
      <c r="BB50"/>
      <c r="BC50"/>
      <c r="BD50"/>
      <c r="BE50"/>
      <c r="BF50"/>
      <c r="BG50"/>
      <c r="BH50"/>
      <c r="BI50"/>
      <c r="BJ50"/>
      <c r="BK50"/>
      <c r="BL50"/>
      <c r="BM50"/>
      <c r="BN50" s="53"/>
      <c r="BO50" s="53"/>
      <c r="BP50" s="53"/>
      <c r="BQ50" s="53"/>
      <c r="BR50" s="53"/>
      <c r="BS50" s="53"/>
      <c r="BT50" s="53"/>
      <c r="BU50" s="53"/>
      <c r="BV50" s="53"/>
      <c r="BW50" s="53"/>
      <c r="BX50" s="53"/>
      <c r="BY50" s="53"/>
      <c r="BZ50" s="53"/>
      <c r="CA50" s="53"/>
      <c r="CB50" s="53"/>
      <c r="CC50" s="53"/>
      <c r="CD50" s="53"/>
      <c r="CE50" s="53"/>
      <c r="CF50" s="53"/>
      <c r="CG50" s="53"/>
      <c r="CH50" s="53"/>
      <c r="CI50" s="53"/>
      <c r="CJ50" s="53"/>
      <c r="CK50" s="53"/>
      <c r="CL50" s="53"/>
      <c r="CM50" s="53"/>
      <c r="CN50" s="53"/>
      <c r="CO50" s="53"/>
      <c r="CP50" s="53"/>
      <c r="CQ50" s="53"/>
      <c r="CR50" s="53"/>
      <c r="CS50" s="53"/>
      <c r="CT50" s="53"/>
      <c r="CU50" s="53"/>
      <c r="CV50" s="53"/>
      <c r="CW50" s="53"/>
      <c r="CX50" s="53"/>
      <c r="CY50" s="53"/>
      <c r="CZ50" s="53"/>
      <c r="DA50" s="53"/>
      <c r="DB50" s="53"/>
      <c r="DC50" s="53"/>
      <c r="DD50" s="53"/>
      <c r="DE50" s="53"/>
      <c r="DF50" s="53"/>
      <c r="DG50" s="53"/>
      <c r="DH50" s="53"/>
      <c r="DI50" s="53"/>
      <c r="DJ50" s="53"/>
      <c r="DK50" s="53"/>
      <c r="DL50" s="53"/>
      <c r="DM50" s="53"/>
      <c r="DN50" s="53"/>
      <c r="DO50" s="53"/>
      <c r="DP50" s="53"/>
      <c r="DQ50" s="53"/>
      <c r="DR50" s="53"/>
      <c r="DS50" s="53"/>
      <c r="DT50" s="53"/>
      <c r="DU50" s="53"/>
      <c r="DV50" s="53"/>
      <c r="DW50" s="53"/>
      <c r="DX50" s="53"/>
      <c r="DY50" s="53"/>
      <c r="DZ50" s="53"/>
      <c r="EA50" s="53"/>
      <c r="EB50" s="53"/>
      <c r="EC50" s="53"/>
      <c r="ED50" s="53"/>
      <c r="EE50" s="53"/>
      <c r="EF50" s="53"/>
      <c r="EG50" s="53"/>
      <c r="EH50" s="53"/>
      <c r="EI50" s="53"/>
      <c r="EJ50" s="53"/>
      <c r="EK50" s="53"/>
      <c r="EL50" s="53"/>
      <c r="EM50" s="53"/>
      <c r="EN50" s="53"/>
      <c r="EO50" s="53"/>
      <c r="EP50" s="53"/>
      <c r="EQ50" s="53"/>
      <c r="ER50" s="53"/>
      <c r="ES50" s="53"/>
      <c r="ET50" s="53"/>
      <c r="EU50" s="53"/>
      <c r="EV50" s="53"/>
      <c r="EW50" s="53"/>
      <c r="EX50" s="53"/>
      <c r="EY50" s="53"/>
      <c r="EZ50" s="53"/>
      <c r="FA50" s="53"/>
      <c r="FB50" s="53"/>
      <c r="FC50" s="53"/>
      <c r="FD50" s="53"/>
      <c r="FE50" s="53"/>
      <c r="FF50" s="53"/>
      <c r="FG50" s="53"/>
      <c r="FH50" s="53"/>
      <c r="FI50" s="53"/>
      <c r="FJ50" s="53"/>
      <c r="FK50" s="53"/>
      <c r="FL50" s="53"/>
      <c r="FM50" s="53"/>
      <c r="FN50" s="53"/>
      <c r="FO50" s="53"/>
      <c r="FP50" s="53"/>
      <c r="FQ50" s="53"/>
      <c r="FR50" s="53"/>
      <c r="FS50" s="53"/>
      <c r="FT50" s="53"/>
      <c r="FU50" s="53"/>
      <c r="FV50" s="53"/>
      <c r="FW50" s="53"/>
      <c r="FX50" s="53"/>
      <c r="FY50" s="53"/>
      <c r="FZ50" s="53"/>
      <c r="GA50" s="53"/>
      <c r="GB50" s="53"/>
      <c r="GC50" s="53"/>
      <c r="GD50" s="53"/>
      <c r="GE50" s="53"/>
      <c r="GF50" s="53"/>
      <c r="GG50" s="53"/>
      <c r="GH50" s="53"/>
      <c r="GI50" s="53"/>
      <c r="GJ50" s="53"/>
      <c r="GK50" s="53"/>
      <c r="GL50" s="53"/>
      <c r="GM50" s="53"/>
      <c r="GN50" s="53"/>
      <c r="GO50" s="53"/>
      <c r="GP50" s="53"/>
      <c r="GQ50" s="53"/>
      <c r="GR50" s="53"/>
      <c r="GS50" s="53"/>
      <c r="GT50" s="53"/>
      <c r="GU50" s="53"/>
      <c r="GV50" s="53"/>
      <c r="GW50" s="53"/>
      <c r="GX50" s="53"/>
      <c r="GY50" s="53"/>
      <c r="GZ50" s="53"/>
      <c r="HA50" s="53"/>
      <c r="HB50" s="53"/>
      <c r="HC50" s="53"/>
      <c r="HD50" s="53"/>
      <c r="HE50" s="53"/>
      <c r="HF50" s="53"/>
      <c r="HG50" s="53"/>
      <c r="HH50" s="53"/>
      <c r="HI50" s="53"/>
      <c r="HJ50" s="53"/>
      <c r="HK50" s="53"/>
      <c r="HL50" s="53"/>
      <c r="HM50" s="53"/>
      <c r="HN50" s="53"/>
      <c r="HO50" s="53"/>
      <c r="HP50" s="53"/>
      <c r="HQ50" s="53"/>
      <c r="HR50" s="53"/>
      <c r="HS50" s="53"/>
      <c r="HT50" s="53"/>
      <c r="HU50" s="53"/>
      <c r="HV50" s="53"/>
      <c r="HW50" s="53"/>
      <c r="HX50" s="53"/>
      <c r="HY50" s="53"/>
      <c r="HZ50" s="53"/>
      <c r="IA50" s="53"/>
      <c r="IB50" s="53"/>
      <c r="IC50" s="53"/>
      <c r="ID50" s="53"/>
      <c r="IE50" s="53"/>
      <c r="IF50" s="53"/>
      <c r="IG50" s="53"/>
      <c r="IH50" s="53"/>
      <c r="II50" s="53"/>
      <c r="IJ50" s="53"/>
      <c r="IK50" s="53"/>
      <c r="IL50" s="53"/>
      <c r="IM50" s="53"/>
      <c r="IN50" s="53"/>
      <c r="IO50" s="53"/>
      <c r="IP50" s="53"/>
      <c r="IQ50" s="53"/>
      <c r="IR50" s="53"/>
      <c r="IS50" s="53"/>
      <c r="IT50" s="53"/>
      <c r="IU50" s="53"/>
      <c r="IV50" s="53"/>
    </row>
    <row r="51" spans="1:256" s="1" customFormat="1" ht="15.75" hidden="1" customHeight="1" x14ac:dyDescent="0.25">
      <c r="A51" s="124">
        <f>Données!$H48</f>
        <v>0</v>
      </c>
      <c r="B51" s="350" t="str">
        <f>hfevrier</f>
        <v/>
      </c>
      <c r="C51" s="350" t="str">
        <f>hfevrier</f>
        <v/>
      </c>
      <c r="D51" s="349" t="str">
        <f>hfevrier</f>
        <v/>
      </c>
      <c r="E51" s="349" t="str">
        <f>hfevrier</f>
        <v/>
      </c>
      <c r="F51" s="350" t="str">
        <f>hfevrier</f>
        <v/>
      </c>
      <c r="G51" s="350" t="str">
        <f>hfevrier</f>
        <v/>
      </c>
      <c r="H51" s="350" t="str">
        <f>hfevrier</f>
        <v/>
      </c>
      <c r="I51" s="350" t="str">
        <f>hfevrier</f>
        <v/>
      </c>
      <c r="J51" s="350" t="str">
        <f>hfevrier</f>
        <v/>
      </c>
      <c r="K51" s="349" t="str">
        <f>hfevrier</f>
        <v/>
      </c>
      <c r="L51" s="349" t="str">
        <f>hfevrier</f>
        <v/>
      </c>
      <c r="M51" s="350" t="str">
        <f>hfevrier</f>
        <v/>
      </c>
      <c r="N51" s="350" t="str">
        <f>hfevrier</f>
        <v/>
      </c>
      <c r="O51" s="350" t="str">
        <f>hfevrier</f>
        <v/>
      </c>
      <c r="P51" s="350" t="str">
        <f>hfevrier</f>
        <v/>
      </c>
      <c r="Q51" s="350" t="str">
        <f>hfevrier</f>
        <v/>
      </c>
      <c r="R51" s="349" t="str">
        <f>hfevrier</f>
        <v/>
      </c>
      <c r="S51" s="349" t="str">
        <f>hfevrier</f>
        <v/>
      </c>
      <c r="T51" s="350" t="str">
        <f>hfevrier</f>
        <v/>
      </c>
      <c r="U51" s="350" t="str">
        <f>hfevrier</f>
        <v/>
      </c>
      <c r="V51" s="350" t="str">
        <f>hfevrier</f>
        <v/>
      </c>
      <c r="W51" s="350" t="str">
        <f>hfevrier</f>
        <v/>
      </c>
      <c r="X51" s="350" t="str">
        <f>hfevrier</f>
        <v/>
      </c>
      <c r="Y51" s="349" t="str">
        <f>hfevrier</f>
        <v/>
      </c>
      <c r="Z51" s="349" t="str">
        <f>hfevrier</f>
        <v/>
      </c>
      <c r="AA51" s="350" t="str">
        <f>hfevrier</f>
        <v/>
      </c>
      <c r="AB51" s="350" t="str">
        <f>hfevrier</f>
        <v/>
      </c>
      <c r="AC51" s="350" t="str">
        <f>hfevrier</f>
        <v/>
      </c>
      <c r="AD51" s="355" t="str">
        <f>hfevrier</f>
        <v/>
      </c>
      <c r="AE51"/>
      <c r="AF51"/>
      <c r="AG51"/>
      <c r="AH51"/>
      <c r="AI51"/>
      <c r="AJ51"/>
      <c r="AK51"/>
      <c r="AL51"/>
      <c r="AM51"/>
      <c r="AN51"/>
      <c r="AO51"/>
      <c r="AP51"/>
      <c r="AQ51"/>
      <c r="AR51"/>
      <c r="AS51"/>
      <c r="AT51"/>
      <c r="AU51"/>
      <c r="AV51"/>
      <c r="AW51"/>
      <c r="AX51"/>
      <c r="AY51"/>
      <c r="AZ51"/>
      <c r="BA51"/>
      <c r="BB51"/>
      <c r="BC51"/>
      <c r="BD51"/>
      <c r="BE51"/>
      <c r="BF51"/>
      <c r="BG51"/>
      <c r="BH51"/>
      <c r="BI51"/>
      <c r="BJ51"/>
      <c r="BK51"/>
      <c r="BL51"/>
      <c r="BM51"/>
      <c r="BN51" s="53"/>
      <c r="BO51" s="53"/>
      <c r="BP51" s="53"/>
      <c r="BQ51" s="53"/>
      <c r="BR51" s="53"/>
      <c r="BS51" s="53"/>
      <c r="BT51" s="53"/>
      <c r="BU51" s="53"/>
      <c r="BV51" s="53"/>
      <c r="BW51" s="53"/>
      <c r="BX51" s="53"/>
      <c r="BY51" s="53"/>
      <c r="BZ51" s="53"/>
      <c r="CA51" s="53"/>
      <c r="CB51" s="53"/>
      <c r="CC51" s="53"/>
      <c r="CD51" s="53"/>
      <c r="CE51" s="53"/>
      <c r="CF51" s="53"/>
      <c r="CG51" s="53"/>
      <c r="CH51" s="53"/>
      <c r="CI51" s="53"/>
      <c r="CJ51" s="53"/>
      <c r="CK51" s="53"/>
      <c r="CL51" s="53"/>
      <c r="CM51" s="53"/>
      <c r="CN51" s="53"/>
      <c r="CO51" s="53"/>
      <c r="CP51" s="53"/>
      <c r="CQ51" s="53"/>
      <c r="CR51" s="53"/>
      <c r="CS51" s="53"/>
      <c r="CT51" s="53"/>
      <c r="CU51" s="53"/>
      <c r="CV51" s="53"/>
      <c r="CW51" s="53"/>
      <c r="CX51" s="53"/>
      <c r="CY51" s="53"/>
      <c r="CZ51" s="53"/>
      <c r="DA51" s="53"/>
      <c r="DB51" s="53"/>
      <c r="DC51" s="53"/>
      <c r="DD51" s="53"/>
      <c r="DE51" s="53"/>
      <c r="DF51" s="53"/>
      <c r="DG51" s="53"/>
      <c r="DH51" s="53"/>
      <c r="DI51" s="53"/>
      <c r="DJ51" s="53"/>
      <c r="DK51" s="53"/>
      <c r="DL51" s="53"/>
      <c r="DM51" s="53"/>
      <c r="DN51" s="53"/>
      <c r="DO51" s="53"/>
      <c r="DP51" s="53"/>
      <c r="DQ51" s="53"/>
      <c r="DR51" s="53"/>
      <c r="DS51" s="53"/>
      <c r="DT51" s="53"/>
      <c r="DU51" s="53"/>
      <c r="DV51" s="53"/>
      <c r="DW51" s="53"/>
      <c r="DX51" s="53"/>
      <c r="DY51" s="53"/>
      <c r="DZ51" s="53"/>
      <c r="EA51" s="53"/>
      <c r="EB51" s="53"/>
      <c r="EC51" s="53"/>
      <c r="ED51" s="53"/>
      <c r="EE51" s="53"/>
      <c r="EF51" s="53"/>
      <c r="EG51" s="53"/>
      <c r="EH51" s="53"/>
      <c r="EI51" s="53"/>
      <c r="EJ51" s="53"/>
      <c r="EK51" s="53"/>
      <c r="EL51" s="53"/>
      <c r="EM51" s="53"/>
      <c r="EN51" s="53"/>
      <c r="EO51" s="53"/>
      <c r="EP51" s="53"/>
      <c r="EQ51" s="53"/>
      <c r="ER51" s="53"/>
      <c r="ES51" s="53"/>
      <c r="ET51" s="53"/>
      <c r="EU51" s="53"/>
      <c r="EV51" s="53"/>
      <c r="EW51" s="53"/>
      <c r="EX51" s="53"/>
      <c r="EY51" s="53"/>
      <c r="EZ51" s="53"/>
      <c r="FA51" s="53"/>
      <c r="FB51" s="53"/>
      <c r="FC51" s="53"/>
      <c r="FD51" s="53"/>
      <c r="FE51" s="53"/>
      <c r="FF51" s="53"/>
      <c r="FG51" s="53"/>
      <c r="FH51" s="53"/>
      <c r="FI51" s="53"/>
      <c r="FJ51" s="53"/>
      <c r="FK51" s="53"/>
      <c r="FL51" s="53"/>
      <c r="FM51" s="53"/>
      <c r="FN51" s="53"/>
      <c r="FO51" s="53"/>
      <c r="FP51" s="53"/>
      <c r="FQ51" s="53"/>
      <c r="FR51" s="53"/>
      <c r="FS51" s="53"/>
      <c r="FT51" s="53"/>
      <c r="FU51" s="53"/>
      <c r="FV51" s="53"/>
      <c r="FW51" s="53"/>
      <c r="FX51" s="53"/>
      <c r="FY51" s="53"/>
      <c r="FZ51" s="53"/>
      <c r="GA51" s="53"/>
      <c r="GB51" s="53"/>
      <c r="GC51" s="53"/>
      <c r="GD51" s="53"/>
      <c r="GE51" s="53"/>
      <c r="GF51" s="53"/>
      <c r="GG51" s="53"/>
      <c r="GH51" s="53"/>
      <c r="GI51" s="53"/>
      <c r="GJ51" s="53"/>
      <c r="GK51" s="53"/>
      <c r="GL51" s="53"/>
      <c r="GM51" s="53"/>
      <c r="GN51" s="53"/>
      <c r="GO51" s="53"/>
      <c r="GP51" s="53"/>
      <c r="GQ51" s="53"/>
      <c r="GR51" s="53"/>
      <c r="GS51" s="53"/>
      <c r="GT51" s="53"/>
      <c r="GU51" s="53"/>
      <c r="GV51" s="53"/>
      <c r="GW51" s="53"/>
      <c r="GX51" s="53"/>
      <c r="GY51" s="53"/>
      <c r="GZ51" s="53"/>
      <c r="HA51" s="53"/>
      <c r="HB51" s="53"/>
      <c r="HC51" s="53"/>
      <c r="HD51" s="53"/>
      <c r="HE51" s="53"/>
      <c r="HF51" s="53"/>
      <c r="HG51" s="53"/>
      <c r="HH51" s="53"/>
      <c r="HI51" s="53"/>
      <c r="HJ51" s="53"/>
      <c r="HK51" s="53"/>
      <c r="HL51" s="53"/>
      <c r="HM51" s="53"/>
      <c r="HN51" s="53"/>
      <c r="HO51" s="53"/>
      <c r="HP51" s="53"/>
      <c r="HQ51" s="53"/>
      <c r="HR51" s="53"/>
      <c r="HS51" s="53"/>
      <c r="HT51" s="53"/>
      <c r="HU51" s="53"/>
      <c r="HV51" s="53"/>
      <c r="HW51" s="53"/>
      <c r="HX51" s="53"/>
      <c r="HY51" s="53"/>
      <c r="HZ51" s="53"/>
      <c r="IA51" s="53"/>
      <c r="IB51" s="53"/>
      <c r="IC51" s="53"/>
      <c r="ID51" s="53"/>
      <c r="IE51" s="53"/>
      <c r="IF51" s="53"/>
      <c r="IG51" s="53"/>
      <c r="IH51" s="53"/>
      <c r="II51" s="53"/>
      <c r="IJ51" s="53"/>
      <c r="IK51" s="53"/>
      <c r="IL51" s="53"/>
      <c r="IM51" s="53"/>
      <c r="IN51" s="53"/>
      <c r="IO51" s="53"/>
      <c r="IP51" s="53"/>
      <c r="IQ51" s="53"/>
      <c r="IR51" s="53"/>
      <c r="IS51" s="53"/>
      <c r="IT51" s="53"/>
      <c r="IU51" s="53"/>
      <c r="IV51" s="53"/>
    </row>
    <row r="52" spans="1:256" s="1" customFormat="1" ht="15.75" hidden="1" customHeight="1" x14ac:dyDescent="0.25">
      <c r="A52" s="124">
        <f>Données!$H49</f>
        <v>0</v>
      </c>
      <c r="B52" s="350" t="str">
        <f>hfevrier</f>
        <v/>
      </c>
      <c r="C52" s="350" t="str">
        <f>hfevrier</f>
        <v/>
      </c>
      <c r="D52" s="349" t="str">
        <f>hfevrier</f>
        <v/>
      </c>
      <c r="E52" s="349" t="str">
        <f>hfevrier</f>
        <v/>
      </c>
      <c r="F52" s="350" t="str">
        <f>hfevrier</f>
        <v/>
      </c>
      <c r="G52" s="350" t="str">
        <f>hfevrier</f>
        <v/>
      </c>
      <c r="H52" s="350" t="str">
        <f>hfevrier</f>
        <v/>
      </c>
      <c r="I52" s="350" t="str">
        <f>hfevrier</f>
        <v/>
      </c>
      <c r="J52" s="350" t="str">
        <f>hfevrier</f>
        <v/>
      </c>
      <c r="K52" s="349" t="str">
        <f>hfevrier</f>
        <v/>
      </c>
      <c r="L52" s="349" t="str">
        <f>hfevrier</f>
        <v/>
      </c>
      <c r="M52" s="350" t="str">
        <f>hfevrier</f>
        <v/>
      </c>
      <c r="N52" s="350" t="str">
        <f>hfevrier</f>
        <v/>
      </c>
      <c r="O52" s="350" t="str">
        <f>hfevrier</f>
        <v/>
      </c>
      <c r="P52" s="350" t="str">
        <f>hfevrier</f>
        <v/>
      </c>
      <c r="Q52" s="350" t="str">
        <f>hfevrier</f>
        <v/>
      </c>
      <c r="R52" s="349" t="str">
        <f>hfevrier</f>
        <v/>
      </c>
      <c r="S52" s="349" t="str">
        <f>hfevrier</f>
        <v/>
      </c>
      <c r="T52" s="350" t="str">
        <f>hfevrier</f>
        <v/>
      </c>
      <c r="U52" s="350" t="str">
        <f>hfevrier</f>
        <v/>
      </c>
      <c r="V52" s="350" t="str">
        <f>hfevrier</f>
        <v/>
      </c>
      <c r="W52" s="350" t="str">
        <f>hfevrier</f>
        <v/>
      </c>
      <c r="X52" s="350" t="str">
        <f>hfevrier</f>
        <v/>
      </c>
      <c r="Y52" s="349" t="str">
        <f>hfevrier</f>
        <v/>
      </c>
      <c r="Z52" s="349" t="str">
        <f>hfevrier</f>
        <v/>
      </c>
      <c r="AA52" s="350" t="str">
        <f>hfevrier</f>
        <v/>
      </c>
      <c r="AB52" s="350" t="str">
        <f>hfevrier</f>
        <v/>
      </c>
      <c r="AC52" s="350" t="str">
        <f>hfevrier</f>
        <v/>
      </c>
      <c r="AD52" s="355" t="str">
        <f>hfevrier</f>
        <v/>
      </c>
      <c r="AE52"/>
      <c r="AF52"/>
      <c r="AG52"/>
      <c r="AH52"/>
      <c r="AI52"/>
      <c r="AJ52"/>
      <c r="AK52"/>
      <c r="AL52"/>
      <c r="AM52"/>
      <c r="AN52"/>
      <c r="AO52"/>
      <c r="AP52"/>
      <c r="AQ52"/>
      <c r="AR52"/>
      <c r="AS52"/>
      <c r="AT52"/>
      <c r="AU52"/>
      <c r="AV52"/>
      <c r="AW52"/>
      <c r="AX52"/>
      <c r="AY52"/>
      <c r="AZ52"/>
      <c r="BA52"/>
      <c r="BB52"/>
      <c r="BC52"/>
      <c r="BD52"/>
      <c r="BE52"/>
      <c r="BF52"/>
      <c r="BG52"/>
      <c r="BH52"/>
      <c r="BI52"/>
      <c r="BJ52"/>
      <c r="BK52"/>
      <c r="BL52"/>
      <c r="BM52"/>
      <c r="BN52" s="53"/>
      <c r="BO52" s="53"/>
      <c r="BP52" s="53"/>
      <c r="BQ52" s="53"/>
      <c r="BR52" s="53"/>
      <c r="BS52" s="53"/>
      <c r="BT52" s="53"/>
      <c r="BU52" s="53"/>
      <c r="BV52" s="53"/>
      <c r="BW52" s="53"/>
      <c r="BX52" s="53"/>
      <c r="BY52" s="53"/>
      <c r="BZ52" s="53"/>
      <c r="CA52" s="53"/>
      <c r="CB52" s="53"/>
      <c r="CC52" s="53"/>
      <c r="CD52" s="53"/>
      <c r="CE52" s="53"/>
      <c r="CF52" s="53"/>
      <c r="CG52" s="53"/>
      <c r="CH52" s="53"/>
      <c r="CI52" s="53"/>
      <c r="CJ52" s="53"/>
      <c r="CK52" s="53"/>
      <c r="CL52" s="53"/>
      <c r="CM52" s="53"/>
      <c r="CN52" s="53"/>
      <c r="CO52" s="53"/>
      <c r="CP52" s="53"/>
      <c r="CQ52" s="53"/>
      <c r="CR52" s="53"/>
      <c r="CS52" s="53"/>
      <c r="CT52" s="53"/>
      <c r="CU52" s="53"/>
      <c r="CV52" s="53"/>
      <c r="CW52" s="53"/>
      <c r="CX52" s="53"/>
      <c r="CY52" s="53"/>
      <c r="CZ52" s="53"/>
      <c r="DA52" s="53"/>
      <c r="DB52" s="53"/>
      <c r="DC52" s="53"/>
      <c r="DD52" s="53"/>
      <c r="DE52" s="53"/>
      <c r="DF52" s="53"/>
      <c r="DG52" s="53"/>
      <c r="DH52" s="53"/>
      <c r="DI52" s="53"/>
      <c r="DJ52" s="53"/>
      <c r="DK52" s="53"/>
      <c r="DL52" s="53"/>
      <c r="DM52" s="53"/>
      <c r="DN52" s="53"/>
      <c r="DO52" s="53"/>
      <c r="DP52" s="53"/>
      <c r="DQ52" s="53"/>
      <c r="DR52" s="53"/>
      <c r="DS52" s="53"/>
      <c r="DT52" s="53"/>
      <c r="DU52" s="53"/>
      <c r="DV52" s="53"/>
      <c r="DW52" s="53"/>
      <c r="DX52" s="53"/>
      <c r="DY52" s="53"/>
      <c r="DZ52" s="53"/>
      <c r="EA52" s="53"/>
      <c r="EB52" s="53"/>
      <c r="EC52" s="53"/>
      <c r="ED52" s="53"/>
      <c r="EE52" s="53"/>
      <c r="EF52" s="53"/>
      <c r="EG52" s="53"/>
      <c r="EH52" s="53"/>
      <c r="EI52" s="53"/>
      <c r="EJ52" s="53"/>
      <c r="EK52" s="53"/>
      <c r="EL52" s="53"/>
      <c r="EM52" s="53"/>
      <c r="EN52" s="53"/>
      <c r="EO52" s="53"/>
      <c r="EP52" s="53"/>
      <c r="EQ52" s="53"/>
      <c r="ER52" s="53"/>
      <c r="ES52" s="53"/>
      <c r="ET52" s="53"/>
      <c r="EU52" s="53"/>
      <c r="EV52" s="53"/>
      <c r="EW52" s="53"/>
      <c r="EX52" s="53"/>
      <c r="EY52" s="53"/>
      <c r="EZ52" s="53"/>
      <c r="FA52" s="53"/>
      <c r="FB52" s="53"/>
      <c r="FC52" s="53"/>
      <c r="FD52" s="53"/>
      <c r="FE52" s="53"/>
      <c r="FF52" s="53"/>
      <c r="FG52" s="53"/>
      <c r="FH52" s="53"/>
      <c r="FI52" s="53"/>
      <c r="FJ52" s="53"/>
      <c r="FK52" s="53"/>
      <c r="FL52" s="53"/>
      <c r="FM52" s="53"/>
      <c r="FN52" s="53"/>
      <c r="FO52" s="53"/>
      <c r="FP52" s="53"/>
      <c r="FQ52" s="53"/>
      <c r="FR52" s="53"/>
      <c r="FS52" s="53"/>
      <c r="FT52" s="53"/>
      <c r="FU52" s="53"/>
      <c r="FV52" s="53"/>
      <c r="FW52" s="53"/>
      <c r="FX52" s="53"/>
      <c r="FY52" s="53"/>
      <c r="FZ52" s="53"/>
      <c r="GA52" s="53"/>
      <c r="GB52" s="53"/>
      <c r="GC52" s="53"/>
      <c r="GD52" s="53"/>
      <c r="GE52" s="53"/>
      <c r="GF52" s="53"/>
      <c r="GG52" s="53"/>
      <c r="GH52" s="53"/>
      <c r="GI52" s="53"/>
      <c r="GJ52" s="53"/>
      <c r="GK52" s="53"/>
      <c r="GL52" s="53"/>
      <c r="GM52" s="53"/>
      <c r="GN52" s="53"/>
      <c r="GO52" s="53"/>
      <c r="GP52" s="53"/>
      <c r="GQ52" s="53"/>
      <c r="GR52" s="53"/>
      <c r="GS52" s="53"/>
      <c r="GT52" s="53"/>
      <c r="GU52" s="53"/>
      <c r="GV52" s="53"/>
      <c r="GW52" s="53"/>
      <c r="GX52" s="53"/>
      <c r="GY52" s="53"/>
      <c r="GZ52" s="53"/>
      <c r="HA52" s="53"/>
      <c r="HB52" s="53"/>
      <c r="HC52" s="53"/>
      <c r="HD52" s="53"/>
      <c r="HE52" s="53"/>
      <c r="HF52" s="53"/>
      <c r="HG52" s="53"/>
      <c r="HH52" s="53"/>
      <c r="HI52" s="53"/>
      <c r="HJ52" s="53"/>
      <c r="HK52" s="53"/>
      <c r="HL52" s="53"/>
      <c r="HM52" s="53"/>
      <c r="HN52" s="53"/>
      <c r="HO52" s="53"/>
      <c r="HP52" s="53"/>
      <c r="HQ52" s="53"/>
      <c r="HR52" s="53"/>
      <c r="HS52" s="53"/>
      <c r="HT52" s="53"/>
      <c r="HU52" s="53"/>
      <c r="HV52" s="53"/>
      <c r="HW52" s="53"/>
      <c r="HX52" s="53"/>
      <c r="HY52" s="53"/>
      <c r="HZ52" s="53"/>
      <c r="IA52" s="53"/>
      <c r="IB52" s="53"/>
      <c r="IC52" s="53"/>
      <c r="ID52" s="53"/>
      <c r="IE52" s="53"/>
      <c r="IF52" s="53"/>
      <c r="IG52" s="53"/>
      <c r="IH52" s="53"/>
      <c r="II52" s="53"/>
      <c r="IJ52" s="53"/>
      <c r="IK52" s="53"/>
      <c r="IL52" s="53"/>
      <c r="IM52" s="53"/>
      <c r="IN52" s="53"/>
      <c r="IO52" s="53"/>
      <c r="IP52" s="53"/>
      <c r="IQ52" s="53"/>
      <c r="IR52" s="53"/>
      <c r="IS52" s="53"/>
      <c r="IT52" s="53"/>
      <c r="IU52" s="53"/>
      <c r="IV52" s="53"/>
    </row>
    <row r="53" spans="1:256" s="1" customFormat="1" ht="15.75" hidden="1" customHeight="1" x14ac:dyDescent="0.25">
      <c r="A53" s="124">
        <f>Données!$H50</f>
        <v>0</v>
      </c>
      <c r="B53" s="350" t="str">
        <f>hfevrier</f>
        <v/>
      </c>
      <c r="C53" s="350" t="str">
        <f>hfevrier</f>
        <v/>
      </c>
      <c r="D53" s="349" t="str">
        <f>hfevrier</f>
        <v/>
      </c>
      <c r="E53" s="349" t="str">
        <f>hfevrier</f>
        <v/>
      </c>
      <c r="F53" s="350" t="str">
        <f>hfevrier</f>
        <v/>
      </c>
      <c r="G53" s="350" t="str">
        <f>hfevrier</f>
        <v/>
      </c>
      <c r="H53" s="350" t="str">
        <f>hfevrier</f>
        <v/>
      </c>
      <c r="I53" s="350" t="str">
        <f>hfevrier</f>
        <v/>
      </c>
      <c r="J53" s="350" t="str">
        <f>hfevrier</f>
        <v/>
      </c>
      <c r="K53" s="349" t="str">
        <f>hfevrier</f>
        <v/>
      </c>
      <c r="L53" s="349" t="str">
        <f>hfevrier</f>
        <v/>
      </c>
      <c r="M53" s="350" t="str">
        <f>hfevrier</f>
        <v/>
      </c>
      <c r="N53" s="350" t="str">
        <f>hfevrier</f>
        <v/>
      </c>
      <c r="O53" s="350" t="str">
        <f>hfevrier</f>
        <v/>
      </c>
      <c r="P53" s="350" t="str">
        <f>hfevrier</f>
        <v/>
      </c>
      <c r="Q53" s="350" t="str">
        <f>hfevrier</f>
        <v/>
      </c>
      <c r="R53" s="349" t="str">
        <f>hfevrier</f>
        <v/>
      </c>
      <c r="S53" s="349" t="str">
        <f>hfevrier</f>
        <v/>
      </c>
      <c r="T53" s="350" t="str">
        <f>hfevrier</f>
        <v/>
      </c>
      <c r="U53" s="350" t="str">
        <f>hfevrier</f>
        <v/>
      </c>
      <c r="V53" s="350" t="str">
        <f>hfevrier</f>
        <v/>
      </c>
      <c r="W53" s="350" t="str">
        <f>hfevrier</f>
        <v/>
      </c>
      <c r="X53" s="350" t="str">
        <f>hfevrier</f>
        <v/>
      </c>
      <c r="Y53" s="349" t="str">
        <f>hfevrier</f>
        <v/>
      </c>
      <c r="Z53" s="349" t="str">
        <f>hfevrier</f>
        <v/>
      </c>
      <c r="AA53" s="350" t="str">
        <f>hfevrier</f>
        <v/>
      </c>
      <c r="AB53" s="350" t="str">
        <f>hfevrier</f>
        <v/>
      </c>
      <c r="AC53" s="350" t="str">
        <f>hfevrier</f>
        <v/>
      </c>
      <c r="AD53" s="355" t="str">
        <f>hfevrier</f>
        <v/>
      </c>
      <c r="AE53"/>
      <c r="AF53"/>
      <c r="AG53"/>
      <c r="AH53"/>
      <c r="AI53"/>
      <c r="AJ53"/>
      <c r="AK53"/>
      <c r="AL53"/>
      <c r="AM53"/>
      <c r="AN53"/>
      <c r="AO53"/>
      <c r="AP53"/>
      <c r="AQ53"/>
      <c r="AR53"/>
      <c r="AS53"/>
      <c r="AT53"/>
      <c r="AU53"/>
      <c r="AV53"/>
      <c r="AW53"/>
      <c r="AX53"/>
      <c r="AY53"/>
      <c r="AZ53"/>
      <c r="BA53"/>
      <c r="BB53"/>
      <c r="BC53"/>
      <c r="BD53"/>
      <c r="BE53"/>
      <c r="BF53"/>
      <c r="BG53"/>
      <c r="BH53"/>
      <c r="BI53"/>
      <c r="BJ53"/>
      <c r="BK53"/>
      <c r="BL53"/>
      <c r="BM53"/>
      <c r="BN53" s="53"/>
      <c r="BO53" s="53"/>
      <c r="BP53" s="53"/>
      <c r="BQ53" s="53"/>
      <c r="BR53" s="53"/>
      <c r="BS53" s="53"/>
      <c r="BT53" s="53"/>
      <c r="BU53" s="53"/>
      <c r="BV53" s="53"/>
      <c r="BW53" s="53"/>
      <c r="BX53" s="53"/>
      <c r="BY53" s="53"/>
      <c r="BZ53" s="53"/>
      <c r="CA53" s="53"/>
      <c r="CB53" s="53"/>
      <c r="CC53" s="53"/>
      <c r="CD53" s="53"/>
      <c r="CE53" s="53"/>
      <c r="CF53" s="53"/>
      <c r="CG53" s="53"/>
      <c r="CH53" s="53"/>
      <c r="CI53" s="53"/>
      <c r="CJ53" s="53"/>
      <c r="CK53" s="53"/>
      <c r="CL53" s="53"/>
      <c r="CM53" s="53"/>
      <c r="CN53" s="53"/>
      <c r="CO53" s="53"/>
      <c r="CP53" s="53"/>
      <c r="CQ53" s="53"/>
      <c r="CR53" s="53"/>
      <c r="CS53" s="53"/>
      <c r="CT53" s="53"/>
      <c r="CU53" s="53"/>
      <c r="CV53" s="53"/>
      <c r="CW53" s="53"/>
      <c r="CX53" s="53"/>
      <c r="CY53" s="53"/>
      <c r="CZ53" s="53"/>
      <c r="DA53" s="53"/>
      <c r="DB53" s="53"/>
      <c r="DC53" s="53"/>
      <c r="DD53" s="53"/>
      <c r="DE53" s="53"/>
      <c r="DF53" s="53"/>
      <c r="DG53" s="53"/>
      <c r="DH53" s="53"/>
      <c r="DI53" s="53"/>
      <c r="DJ53" s="53"/>
      <c r="DK53" s="53"/>
      <c r="DL53" s="53"/>
      <c r="DM53" s="53"/>
      <c r="DN53" s="53"/>
      <c r="DO53" s="53"/>
      <c r="DP53" s="53"/>
      <c r="DQ53" s="53"/>
      <c r="DR53" s="53"/>
      <c r="DS53" s="53"/>
      <c r="DT53" s="53"/>
      <c r="DU53" s="53"/>
      <c r="DV53" s="53"/>
      <c r="DW53" s="53"/>
      <c r="DX53" s="53"/>
      <c r="DY53" s="53"/>
      <c r="DZ53" s="53"/>
      <c r="EA53" s="53"/>
      <c r="EB53" s="53"/>
      <c r="EC53" s="53"/>
      <c r="ED53" s="53"/>
      <c r="EE53" s="53"/>
      <c r="EF53" s="53"/>
      <c r="EG53" s="53"/>
      <c r="EH53" s="53"/>
      <c r="EI53" s="53"/>
      <c r="EJ53" s="53"/>
      <c r="EK53" s="53"/>
      <c r="EL53" s="53"/>
      <c r="EM53" s="53"/>
      <c r="EN53" s="53"/>
      <c r="EO53" s="53"/>
      <c r="EP53" s="53"/>
      <c r="EQ53" s="53"/>
      <c r="ER53" s="53"/>
      <c r="ES53" s="53"/>
      <c r="ET53" s="53"/>
      <c r="EU53" s="53"/>
      <c r="EV53" s="53"/>
      <c r="EW53" s="53"/>
      <c r="EX53" s="53"/>
      <c r="EY53" s="53"/>
      <c r="EZ53" s="53"/>
      <c r="FA53" s="53"/>
      <c r="FB53" s="53"/>
      <c r="FC53" s="53"/>
      <c r="FD53" s="53"/>
      <c r="FE53" s="53"/>
      <c r="FF53" s="53"/>
      <c r="FG53" s="53"/>
      <c r="FH53" s="53"/>
      <c r="FI53" s="53"/>
      <c r="FJ53" s="53"/>
      <c r="FK53" s="53"/>
      <c r="FL53" s="53"/>
      <c r="FM53" s="53"/>
      <c r="FN53" s="53"/>
      <c r="FO53" s="53"/>
      <c r="FP53" s="53"/>
      <c r="FQ53" s="53"/>
      <c r="FR53" s="53"/>
      <c r="FS53" s="53"/>
      <c r="FT53" s="53"/>
      <c r="FU53" s="53"/>
      <c r="FV53" s="53"/>
      <c r="FW53" s="53"/>
      <c r="FX53" s="53"/>
      <c r="FY53" s="53"/>
      <c r="FZ53" s="53"/>
      <c r="GA53" s="53"/>
      <c r="GB53" s="53"/>
      <c r="GC53" s="53"/>
      <c r="GD53" s="53"/>
      <c r="GE53" s="53"/>
      <c r="GF53" s="53"/>
      <c r="GG53" s="53"/>
      <c r="GH53" s="53"/>
      <c r="GI53" s="53"/>
      <c r="GJ53" s="53"/>
      <c r="GK53" s="53"/>
      <c r="GL53" s="53"/>
      <c r="GM53" s="53"/>
      <c r="GN53" s="53"/>
      <c r="GO53" s="53"/>
      <c r="GP53" s="53"/>
      <c r="GQ53" s="53"/>
      <c r="GR53" s="53"/>
      <c r="GS53" s="53"/>
      <c r="GT53" s="53"/>
      <c r="GU53" s="53"/>
      <c r="GV53" s="53"/>
      <c r="GW53" s="53"/>
      <c r="GX53" s="53"/>
      <c r="GY53" s="53"/>
      <c r="GZ53" s="53"/>
      <c r="HA53" s="53"/>
      <c r="HB53" s="53"/>
      <c r="HC53" s="53"/>
      <c r="HD53" s="53"/>
      <c r="HE53" s="53"/>
      <c r="HF53" s="53"/>
      <c r="HG53" s="53"/>
      <c r="HH53" s="53"/>
      <c r="HI53" s="53"/>
      <c r="HJ53" s="53"/>
      <c r="HK53" s="53"/>
      <c r="HL53" s="53"/>
      <c r="HM53" s="53"/>
      <c r="HN53" s="53"/>
      <c r="HO53" s="53"/>
      <c r="HP53" s="53"/>
      <c r="HQ53" s="53"/>
      <c r="HR53" s="53"/>
      <c r="HS53" s="53"/>
      <c r="HT53" s="53"/>
      <c r="HU53" s="53"/>
      <c r="HV53" s="53"/>
      <c r="HW53" s="53"/>
      <c r="HX53" s="53"/>
      <c r="HY53" s="53"/>
      <c r="HZ53" s="53"/>
      <c r="IA53" s="53"/>
      <c r="IB53" s="53"/>
      <c r="IC53" s="53"/>
      <c r="ID53" s="53"/>
      <c r="IE53" s="53"/>
      <c r="IF53" s="53"/>
      <c r="IG53" s="53"/>
      <c r="IH53" s="53"/>
      <c r="II53" s="53"/>
      <c r="IJ53" s="53"/>
      <c r="IK53" s="53"/>
      <c r="IL53" s="53"/>
      <c r="IM53" s="53"/>
      <c r="IN53" s="53"/>
      <c r="IO53" s="53"/>
      <c r="IP53" s="53"/>
      <c r="IQ53" s="53"/>
      <c r="IR53" s="53"/>
      <c r="IS53" s="53"/>
      <c r="IT53" s="53"/>
      <c r="IU53" s="53"/>
      <c r="IV53" s="53"/>
    </row>
    <row r="54" spans="1:256" s="1" customFormat="1" ht="15.75" hidden="1" customHeight="1" thickBot="1" x14ac:dyDescent="0.3">
      <c r="A54" s="124">
        <f>Données!$H51</f>
        <v>0</v>
      </c>
      <c r="B54" s="350" t="str">
        <f>hfevrier</f>
        <v/>
      </c>
      <c r="C54" s="350" t="str">
        <f>hfevrier</f>
        <v/>
      </c>
      <c r="D54" s="349" t="str">
        <f>hfevrier</f>
        <v/>
      </c>
      <c r="E54" s="349" t="str">
        <f>hfevrier</f>
        <v/>
      </c>
      <c r="F54" s="350" t="str">
        <f>hfevrier</f>
        <v/>
      </c>
      <c r="G54" s="350" t="str">
        <f>hfevrier</f>
        <v/>
      </c>
      <c r="H54" s="350" t="str">
        <f>hfevrier</f>
        <v/>
      </c>
      <c r="I54" s="350" t="str">
        <f>hfevrier</f>
        <v/>
      </c>
      <c r="J54" s="350" t="str">
        <f>hfevrier</f>
        <v/>
      </c>
      <c r="K54" s="349" t="str">
        <f>hfevrier</f>
        <v/>
      </c>
      <c r="L54" s="349" t="str">
        <f>hfevrier</f>
        <v/>
      </c>
      <c r="M54" s="350" t="str">
        <f>hfevrier</f>
        <v/>
      </c>
      <c r="N54" s="350" t="str">
        <f>hfevrier</f>
        <v/>
      </c>
      <c r="O54" s="350" t="str">
        <f>hfevrier</f>
        <v/>
      </c>
      <c r="P54" s="350" t="str">
        <f>hfevrier</f>
        <v/>
      </c>
      <c r="Q54" s="350" t="str">
        <f>hfevrier</f>
        <v/>
      </c>
      <c r="R54" s="349" t="str">
        <f>hfevrier</f>
        <v/>
      </c>
      <c r="S54" s="349" t="str">
        <f>hfevrier</f>
        <v/>
      </c>
      <c r="T54" s="350" t="str">
        <f>hfevrier</f>
        <v/>
      </c>
      <c r="U54" s="350" t="str">
        <f>hfevrier</f>
        <v/>
      </c>
      <c r="V54" s="350" t="str">
        <f>hfevrier</f>
        <v/>
      </c>
      <c r="W54" s="350" t="str">
        <f>hfevrier</f>
        <v/>
      </c>
      <c r="X54" s="350" t="str">
        <f>hfevrier</f>
        <v/>
      </c>
      <c r="Y54" s="349" t="str">
        <f>hfevrier</f>
        <v/>
      </c>
      <c r="Z54" s="349" t="str">
        <f>hfevrier</f>
        <v/>
      </c>
      <c r="AA54" s="350" t="str">
        <f>hfevrier</f>
        <v/>
      </c>
      <c r="AB54" s="350" t="str">
        <f>hfevrier</f>
        <v/>
      </c>
      <c r="AC54" s="350" t="str">
        <f>hfevrier</f>
        <v/>
      </c>
      <c r="AD54" s="355" t="str">
        <f>hfevrier</f>
        <v/>
      </c>
      <c r="AE54"/>
      <c r="AF54"/>
      <c r="AG54"/>
      <c r="AH54"/>
      <c r="AI54"/>
      <c r="AJ54"/>
      <c r="AK54"/>
      <c r="AL54"/>
      <c r="AM54"/>
      <c r="AN54"/>
      <c r="AO54"/>
      <c r="AP54"/>
      <c r="AQ54"/>
      <c r="AR54"/>
      <c r="AS54"/>
      <c r="AT54"/>
      <c r="AU54"/>
      <c r="AV54"/>
      <c r="AW54"/>
      <c r="AX54"/>
      <c r="AY54"/>
      <c r="AZ54"/>
      <c r="BA54"/>
      <c r="BB54"/>
      <c r="BC54"/>
      <c r="BD54"/>
      <c r="BE54"/>
      <c r="BF54"/>
      <c r="BG54"/>
      <c r="BH54"/>
      <c r="BI54"/>
      <c r="BJ54"/>
      <c r="BK54"/>
      <c r="BL54"/>
      <c r="BM54"/>
      <c r="BN54" s="53"/>
      <c r="BO54" s="53"/>
      <c r="BP54" s="53"/>
      <c r="BQ54" s="53"/>
      <c r="BR54" s="53"/>
      <c r="BS54" s="53"/>
      <c r="BT54" s="53"/>
      <c r="BU54" s="53"/>
      <c r="BV54" s="53"/>
      <c r="BW54" s="53"/>
      <c r="BX54" s="53"/>
      <c r="BY54" s="53"/>
      <c r="BZ54" s="53"/>
      <c r="CA54" s="53"/>
      <c r="CB54" s="53"/>
      <c r="CC54" s="53"/>
      <c r="CD54" s="53"/>
      <c r="CE54" s="53"/>
      <c r="CF54" s="53"/>
      <c r="CG54" s="53"/>
      <c r="CH54" s="53"/>
      <c r="CI54" s="53"/>
      <c r="CJ54" s="53"/>
      <c r="CK54" s="53"/>
      <c r="CL54" s="53"/>
      <c r="CM54" s="53"/>
      <c r="CN54" s="53"/>
      <c r="CO54" s="53"/>
      <c r="CP54" s="53"/>
      <c r="CQ54" s="53"/>
      <c r="CR54" s="53"/>
      <c r="CS54" s="53"/>
      <c r="CT54" s="53"/>
      <c r="CU54" s="53"/>
      <c r="CV54" s="53"/>
      <c r="CW54" s="53"/>
      <c r="CX54" s="53"/>
      <c r="CY54" s="53"/>
      <c r="CZ54" s="53"/>
      <c r="DA54" s="53"/>
      <c r="DB54" s="53"/>
      <c r="DC54" s="53"/>
      <c r="DD54" s="53"/>
      <c r="DE54" s="53"/>
      <c r="DF54" s="53"/>
      <c r="DG54" s="53"/>
      <c r="DH54" s="53"/>
      <c r="DI54" s="53"/>
      <c r="DJ54" s="53"/>
      <c r="DK54" s="53"/>
      <c r="DL54" s="53"/>
      <c r="DM54" s="53"/>
      <c r="DN54" s="53"/>
      <c r="DO54" s="53"/>
      <c r="DP54" s="53"/>
      <c r="DQ54" s="53"/>
      <c r="DR54" s="53"/>
      <c r="DS54" s="53"/>
      <c r="DT54" s="53"/>
      <c r="DU54" s="53"/>
      <c r="DV54" s="53"/>
      <c r="DW54" s="53"/>
      <c r="DX54" s="53"/>
      <c r="DY54" s="53"/>
      <c r="DZ54" s="53"/>
      <c r="EA54" s="53"/>
      <c r="EB54" s="53"/>
      <c r="EC54" s="53"/>
      <c r="ED54" s="53"/>
      <c r="EE54" s="53"/>
      <c r="EF54" s="53"/>
      <c r="EG54" s="53"/>
      <c r="EH54" s="53"/>
      <c r="EI54" s="53"/>
      <c r="EJ54" s="53"/>
      <c r="EK54" s="53"/>
      <c r="EL54" s="53"/>
      <c r="EM54" s="53"/>
      <c r="EN54" s="53"/>
      <c r="EO54" s="53"/>
      <c r="EP54" s="53"/>
      <c r="EQ54" s="53"/>
      <c r="ER54" s="53"/>
      <c r="ES54" s="53"/>
      <c r="ET54" s="53"/>
      <c r="EU54" s="53"/>
      <c r="EV54" s="53"/>
      <c r="EW54" s="53"/>
      <c r="EX54" s="53"/>
      <c r="EY54" s="53"/>
      <c r="EZ54" s="53"/>
      <c r="FA54" s="53"/>
      <c r="FB54" s="53"/>
      <c r="FC54" s="53"/>
      <c r="FD54" s="53"/>
      <c r="FE54" s="53"/>
      <c r="FF54" s="53"/>
      <c r="FG54" s="53"/>
      <c r="FH54" s="53"/>
      <c r="FI54" s="53"/>
      <c r="FJ54" s="53"/>
      <c r="FK54" s="53"/>
      <c r="FL54" s="53"/>
      <c r="FM54" s="53"/>
      <c r="FN54" s="53"/>
      <c r="FO54" s="53"/>
      <c r="FP54" s="53"/>
      <c r="FQ54" s="53"/>
      <c r="FR54" s="53"/>
      <c r="FS54" s="53"/>
      <c r="FT54" s="53"/>
      <c r="FU54" s="53"/>
      <c r="FV54" s="53"/>
      <c r="FW54" s="53"/>
      <c r="FX54" s="53"/>
      <c r="FY54" s="53"/>
      <c r="FZ54" s="53"/>
      <c r="GA54" s="53"/>
      <c r="GB54" s="53"/>
      <c r="GC54" s="53"/>
      <c r="GD54" s="53"/>
      <c r="GE54" s="53"/>
      <c r="GF54" s="53"/>
      <c r="GG54" s="53"/>
      <c r="GH54" s="53"/>
      <c r="GI54" s="53"/>
      <c r="GJ54" s="53"/>
      <c r="GK54" s="53"/>
      <c r="GL54" s="53"/>
      <c r="GM54" s="53"/>
      <c r="GN54" s="53"/>
      <c r="GO54" s="53"/>
      <c r="GP54" s="53"/>
      <c r="GQ54" s="53"/>
      <c r="GR54" s="53"/>
      <c r="GS54" s="53"/>
      <c r="GT54" s="53"/>
      <c r="GU54" s="53"/>
      <c r="GV54" s="53"/>
      <c r="GW54" s="53"/>
      <c r="GX54" s="53"/>
      <c r="GY54" s="53"/>
      <c r="GZ54" s="53"/>
      <c r="HA54" s="53"/>
      <c r="HB54" s="53"/>
      <c r="HC54" s="53"/>
      <c r="HD54" s="53"/>
      <c r="HE54" s="53"/>
      <c r="HF54" s="53"/>
      <c r="HG54" s="53"/>
      <c r="HH54" s="53"/>
      <c r="HI54" s="53"/>
      <c r="HJ54" s="53"/>
      <c r="HK54" s="53"/>
      <c r="HL54" s="53"/>
      <c r="HM54" s="53"/>
      <c r="HN54" s="53"/>
      <c r="HO54" s="53"/>
      <c r="HP54" s="53"/>
      <c r="HQ54" s="53"/>
      <c r="HR54" s="53"/>
      <c r="HS54" s="53"/>
      <c r="HT54" s="53"/>
      <c r="HU54" s="53"/>
      <c r="HV54" s="53"/>
      <c r="HW54" s="53"/>
      <c r="HX54" s="53"/>
      <c r="HY54" s="53"/>
      <c r="HZ54" s="53"/>
      <c r="IA54" s="53"/>
      <c r="IB54" s="53"/>
      <c r="IC54" s="53"/>
      <c r="ID54" s="53"/>
      <c r="IE54" s="53"/>
      <c r="IF54" s="53"/>
      <c r="IG54" s="53"/>
      <c r="IH54" s="53"/>
      <c r="II54" s="53"/>
      <c r="IJ54" s="53"/>
      <c r="IK54" s="53"/>
      <c r="IL54" s="53"/>
      <c r="IM54" s="53"/>
      <c r="IN54" s="53"/>
      <c r="IO54" s="53"/>
      <c r="IP54" s="53"/>
      <c r="IQ54" s="53"/>
      <c r="IR54" s="53"/>
      <c r="IS54" s="53"/>
      <c r="IT54" s="53"/>
      <c r="IU54" s="53"/>
      <c r="IV54" s="53"/>
    </row>
    <row r="55" spans="1:256" s="1" customFormat="1" ht="15.75" thickBot="1" x14ac:dyDescent="0.3">
      <c r="A55" s="344" t="str">
        <f>Données!$H52</f>
        <v>Chef de service</v>
      </c>
      <c r="B55" s="344"/>
      <c r="C55" s="344"/>
      <c r="D55" s="344"/>
      <c r="E55" s="344"/>
      <c r="F55" s="344"/>
      <c r="G55" s="344"/>
      <c r="H55" s="344"/>
      <c r="I55" s="344"/>
      <c r="J55" s="344"/>
      <c r="K55" s="344"/>
      <c r="L55" s="344"/>
      <c r="M55" s="344"/>
      <c r="N55" s="344"/>
      <c r="O55" s="344"/>
      <c r="P55" s="344"/>
      <c r="Q55" s="344"/>
      <c r="R55" s="344"/>
      <c r="S55" s="344"/>
      <c r="T55" s="344"/>
      <c r="U55" s="344"/>
      <c r="V55" s="344"/>
      <c r="W55" s="344"/>
      <c r="X55" s="344"/>
      <c r="Y55" s="344"/>
      <c r="Z55" s="344"/>
      <c r="AA55" s="344"/>
      <c r="AB55" s="344"/>
      <c r="AC55" s="344"/>
      <c r="AD55" s="354"/>
      <c r="AE55"/>
      <c r="AF55"/>
      <c r="AG55"/>
      <c r="AH55"/>
      <c r="AI55"/>
      <c r="AJ55"/>
      <c r="AK55"/>
      <c r="AL55"/>
      <c r="AM55"/>
      <c r="AN55"/>
      <c r="AO55"/>
      <c r="AP55"/>
      <c r="AQ55"/>
      <c r="AR55"/>
      <c r="AS55"/>
      <c r="AT55"/>
      <c r="AU55"/>
      <c r="AV55"/>
      <c r="AW55"/>
      <c r="AX55"/>
      <c r="AY55"/>
      <c r="AZ55"/>
      <c r="BA55"/>
      <c r="BB55"/>
      <c r="BC55"/>
      <c r="BD55"/>
      <c r="BE55"/>
      <c r="BF55"/>
      <c r="BG55"/>
      <c r="BH55"/>
      <c r="BI55"/>
      <c r="BJ55"/>
      <c r="BK55"/>
      <c r="BL55"/>
      <c r="BM55"/>
      <c r="BN55" s="53"/>
      <c r="BO55" s="53"/>
      <c r="BP55" s="53"/>
      <c r="BQ55" s="53"/>
      <c r="BR55" s="53"/>
      <c r="BS55" s="53"/>
      <c r="BT55" s="53"/>
      <c r="BU55" s="53"/>
      <c r="BV55" s="53"/>
      <c r="BW55" s="53"/>
      <c r="BX55" s="53"/>
      <c r="BY55" s="53"/>
      <c r="BZ55" s="53"/>
      <c r="CA55" s="53"/>
      <c r="CB55" s="53"/>
      <c r="CC55" s="53"/>
      <c r="CD55" s="53"/>
      <c r="CE55" s="53"/>
      <c r="CF55" s="53"/>
      <c r="CG55" s="53"/>
      <c r="CH55" s="53"/>
      <c r="CI55" s="53"/>
      <c r="CJ55" s="53"/>
      <c r="CK55" s="53"/>
      <c r="CL55" s="53"/>
      <c r="CM55" s="53"/>
      <c r="CN55" s="53"/>
      <c r="CO55" s="53"/>
      <c r="CP55" s="53"/>
      <c r="CQ55" s="53"/>
      <c r="CR55" s="53"/>
      <c r="CS55" s="53"/>
      <c r="CT55" s="53"/>
      <c r="CU55" s="53"/>
      <c r="CV55" s="53"/>
      <c r="CW55" s="53"/>
      <c r="CX55" s="53"/>
      <c r="CY55" s="53"/>
      <c r="CZ55" s="53"/>
      <c r="DA55" s="53"/>
      <c r="DB55" s="53"/>
      <c r="DC55" s="53"/>
      <c r="DD55" s="53"/>
      <c r="DE55" s="53"/>
      <c r="DF55" s="53"/>
      <c r="DG55" s="53"/>
      <c r="DH55" s="53"/>
      <c r="DI55" s="53"/>
      <c r="DJ55" s="53"/>
      <c r="DK55" s="53"/>
      <c r="DL55" s="53"/>
      <c r="DM55" s="53"/>
      <c r="DN55" s="53"/>
      <c r="DO55" s="53"/>
      <c r="DP55" s="53"/>
      <c r="DQ55" s="53"/>
      <c r="DR55" s="53"/>
      <c r="DS55" s="53"/>
      <c r="DT55" s="53"/>
      <c r="DU55" s="53"/>
      <c r="DV55" s="53"/>
      <c r="DW55" s="53"/>
      <c r="DX55" s="53"/>
      <c r="DY55" s="53"/>
      <c r="DZ55" s="53"/>
      <c r="EA55" s="53"/>
      <c r="EB55" s="53"/>
      <c r="EC55" s="53"/>
      <c r="ED55" s="53"/>
      <c r="EE55" s="53"/>
      <c r="EF55" s="53"/>
      <c r="EG55" s="53"/>
      <c r="EH55" s="53"/>
      <c r="EI55" s="53"/>
      <c r="EJ55" s="53"/>
      <c r="EK55" s="53"/>
      <c r="EL55" s="53"/>
      <c r="EM55" s="53"/>
      <c r="EN55" s="53"/>
      <c r="EO55" s="53"/>
      <c r="EP55" s="53"/>
      <c r="EQ55" s="53"/>
      <c r="ER55" s="53"/>
      <c r="ES55" s="53"/>
      <c r="ET55" s="53"/>
      <c r="EU55" s="53"/>
      <c r="EV55" s="53"/>
      <c r="EW55" s="53"/>
      <c r="EX55" s="53"/>
      <c r="EY55" s="53"/>
      <c r="EZ55" s="53"/>
      <c r="FA55" s="53"/>
      <c r="FB55" s="53"/>
      <c r="FC55" s="53"/>
      <c r="FD55" s="53"/>
      <c r="FE55" s="53"/>
      <c r="FF55" s="53"/>
      <c r="FG55" s="53"/>
      <c r="FH55" s="53"/>
      <c r="FI55" s="53"/>
      <c r="FJ55" s="53"/>
      <c r="FK55" s="53"/>
      <c r="FL55" s="53"/>
      <c r="FM55" s="53"/>
      <c r="FN55" s="53"/>
      <c r="FO55" s="53"/>
      <c r="FP55" s="53"/>
      <c r="FQ55" s="53"/>
      <c r="FR55" s="53"/>
      <c r="FS55" s="53"/>
      <c r="FT55" s="53"/>
      <c r="FU55" s="53"/>
      <c r="FV55" s="53"/>
      <c r="FW55" s="53"/>
      <c r="FX55" s="53"/>
      <c r="FY55" s="53"/>
      <c r="FZ55" s="53"/>
      <c r="GA55" s="53"/>
      <c r="GB55" s="53"/>
      <c r="GC55" s="53"/>
      <c r="GD55" s="53"/>
      <c r="GE55" s="53"/>
      <c r="GF55" s="53"/>
      <c r="GG55" s="53"/>
      <c r="GH55" s="53"/>
      <c r="GI55" s="53"/>
      <c r="GJ55" s="53"/>
      <c r="GK55" s="53"/>
      <c r="GL55" s="53"/>
      <c r="GM55" s="53"/>
      <c r="GN55" s="53"/>
      <c r="GO55" s="53"/>
      <c r="GP55" s="53"/>
      <c r="GQ55" s="53"/>
      <c r="GR55" s="53"/>
      <c r="GS55" s="53"/>
      <c r="GT55" s="53"/>
      <c r="GU55" s="53"/>
      <c r="GV55" s="53"/>
      <c r="GW55" s="53"/>
      <c r="GX55" s="53"/>
      <c r="GY55" s="53"/>
      <c r="GZ55" s="53"/>
      <c r="HA55" s="53"/>
      <c r="HB55" s="53"/>
      <c r="HC55" s="53"/>
      <c r="HD55" s="53"/>
      <c r="HE55" s="53"/>
      <c r="HF55" s="53"/>
      <c r="HG55" s="53"/>
      <c r="HH55" s="53"/>
      <c r="HI55" s="53"/>
      <c r="HJ55" s="53"/>
      <c r="HK55" s="53"/>
      <c r="HL55" s="53"/>
      <c r="HM55" s="53"/>
      <c r="HN55" s="53"/>
      <c r="HO55" s="53"/>
      <c r="HP55" s="53"/>
      <c r="HQ55" s="53"/>
      <c r="HR55" s="53"/>
      <c r="HS55" s="53"/>
      <c r="HT55" s="53"/>
      <c r="HU55" s="53"/>
      <c r="HV55" s="53"/>
      <c r="HW55" s="53"/>
      <c r="HX55" s="53"/>
      <c r="HY55" s="53"/>
      <c r="HZ55" s="53"/>
      <c r="IA55" s="53"/>
      <c r="IB55" s="53"/>
      <c r="IC55" s="53"/>
      <c r="ID55" s="53"/>
      <c r="IE55" s="53"/>
      <c r="IF55" s="53"/>
      <c r="IG55" s="53"/>
      <c r="IH55" s="53"/>
      <c r="II55" s="53"/>
      <c r="IJ55" s="53"/>
      <c r="IK55" s="53"/>
      <c r="IL55" s="53"/>
      <c r="IM55" s="53"/>
      <c r="IN55" s="53"/>
      <c r="IO55" s="53"/>
      <c r="IP55" s="53"/>
      <c r="IQ55" s="53"/>
      <c r="IR55" s="53"/>
      <c r="IS55" s="53"/>
      <c r="IT55" s="53"/>
      <c r="IU55" s="53"/>
      <c r="IV55" s="53"/>
    </row>
    <row r="56" spans="1:256" s="1" customFormat="1" ht="15.75" thickBot="1" x14ac:dyDescent="0.3">
      <c r="A56" s="125" t="str">
        <f>Données!$H53</f>
        <v>SOMERS Catherine</v>
      </c>
      <c r="B56" s="353" t="str">
        <f>hfevrier</f>
        <v>09:00 : 16:30</v>
      </c>
      <c r="C56" s="353" t="str">
        <f>hfevrier</f>
        <v>09:00 : 16:30</v>
      </c>
      <c r="D56" s="352" t="str">
        <f>hfevrier</f>
        <v/>
      </c>
      <c r="E56" s="352" t="str">
        <f>hfevrier</f>
        <v/>
      </c>
      <c r="F56" s="353" t="str">
        <f>hfevrier</f>
        <v>09:00 : 16:30</v>
      </c>
      <c r="G56" s="353" t="str">
        <f>hfevrier</f>
        <v>09:00 : 16:30</v>
      </c>
      <c r="H56" s="353" t="str">
        <f>hfevrier</f>
        <v>09:00 : 16:30</v>
      </c>
      <c r="I56" s="353" t="str">
        <f>hfevrier</f>
        <v>09:00 : 16:30</v>
      </c>
      <c r="J56" s="353" t="str">
        <f>hfevrier</f>
        <v>09:00 : 16:30</v>
      </c>
      <c r="K56" s="352" t="str">
        <f>hfevrier</f>
        <v/>
      </c>
      <c r="L56" s="352" t="str">
        <f>hfevrier</f>
        <v/>
      </c>
      <c r="M56" s="353" t="str">
        <f>hfevrier</f>
        <v>09:00 : 16:30</v>
      </c>
      <c r="N56" s="353" t="str">
        <f>hfevrier</f>
        <v>09:00 : 16:30</v>
      </c>
      <c r="O56" s="353" t="str">
        <f>hfevrier</f>
        <v>09:00 : 16:30</v>
      </c>
      <c r="P56" s="353" t="str">
        <f>hfevrier</f>
        <v>09:00 : 16:30</v>
      </c>
      <c r="Q56" s="353" t="str">
        <f>hfevrier</f>
        <v>09:00 : 16:30</v>
      </c>
      <c r="R56" s="352" t="str">
        <f>hfevrier</f>
        <v/>
      </c>
      <c r="S56" s="352" t="str">
        <f>hfevrier</f>
        <v/>
      </c>
      <c r="T56" s="353" t="str">
        <f>hfevrier</f>
        <v>09:00 : 16:30</v>
      </c>
      <c r="U56" s="353" t="str">
        <f>hfevrier</f>
        <v>09:00 : 16:30</v>
      </c>
      <c r="V56" s="353" t="str">
        <f>hfevrier</f>
        <v>09:00 : 16:30</v>
      </c>
      <c r="W56" s="353" t="str">
        <f>hfevrier</f>
        <v>09:00 : 16:30</v>
      </c>
      <c r="X56" s="353" t="str">
        <f>hfevrier</f>
        <v>09:00 : 16:30</v>
      </c>
      <c r="Y56" s="352" t="str">
        <f>hfevrier</f>
        <v/>
      </c>
      <c r="Z56" s="352" t="str">
        <f>hfevrier</f>
        <v/>
      </c>
      <c r="AA56" s="353" t="str">
        <f>hfevrier</f>
        <v>09:00 : 16:30</v>
      </c>
      <c r="AB56" s="353" t="str">
        <f>hfevrier</f>
        <v>09:00 : 16:30</v>
      </c>
      <c r="AC56" s="353" t="str">
        <f>hfevrier</f>
        <v>09:00 : 16:30</v>
      </c>
      <c r="AD56" s="356" t="str">
        <f>hfevrier</f>
        <v/>
      </c>
      <c r="AE56"/>
      <c r="AF56"/>
      <c r="AG56"/>
      <c r="AH56"/>
      <c r="AI56"/>
      <c r="AJ56"/>
      <c r="AK56"/>
      <c r="AL56"/>
      <c r="AM56"/>
      <c r="AN56"/>
      <c r="AO56"/>
      <c r="AP56"/>
      <c r="AQ56"/>
      <c r="AR56"/>
      <c r="AS56"/>
      <c r="AT56"/>
      <c r="AU56"/>
      <c r="AV56"/>
      <c r="AW56"/>
      <c r="AX56"/>
      <c r="AY56"/>
      <c r="AZ56"/>
      <c r="BA56"/>
      <c r="BB56"/>
      <c r="BC56"/>
      <c r="BD56"/>
      <c r="BE56"/>
      <c r="BF56"/>
      <c r="BG56"/>
      <c r="BH56"/>
      <c r="BI56"/>
      <c r="BJ56"/>
      <c r="BK56"/>
      <c r="BL56"/>
      <c r="BM56"/>
      <c r="BN56" s="53"/>
      <c r="BO56" s="53"/>
      <c r="BP56" s="53"/>
      <c r="BQ56" s="53"/>
      <c r="BR56" s="53"/>
      <c r="BS56" s="53"/>
      <c r="BT56" s="53"/>
      <c r="BU56" s="53"/>
      <c r="BV56" s="53"/>
      <c r="BW56" s="53"/>
      <c r="BX56" s="53"/>
      <c r="BY56" s="53"/>
      <c r="BZ56" s="53"/>
      <c r="CA56" s="53"/>
      <c r="CB56" s="53"/>
      <c r="CC56" s="53"/>
      <c r="CD56" s="53"/>
      <c r="CE56" s="53"/>
      <c r="CF56" s="53"/>
      <c r="CG56" s="53"/>
      <c r="CH56" s="53"/>
      <c r="CI56" s="53"/>
      <c r="CJ56" s="53"/>
      <c r="CK56" s="53"/>
      <c r="CL56" s="53"/>
      <c r="CM56" s="53"/>
      <c r="CN56" s="53"/>
      <c r="CO56" s="53"/>
      <c r="CP56" s="53"/>
      <c r="CQ56" s="53"/>
      <c r="CR56" s="53"/>
      <c r="CS56" s="53"/>
      <c r="CT56" s="53"/>
      <c r="CU56" s="53"/>
      <c r="CV56" s="53"/>
      <c r="CW56" s="53"/>
      <c r="CX56" s="53"/>
      <c r="CY56" s="53"/>
      <c r="CZ56" s="53"/>
      <c r="DA56" s="53"/>
      <c r="DB56" s="53"/>
      <c r="DC56" s="53"/>
      <c r="DD56" s="53"/>
      <c r="DE56" s="53"/>
      <c r="DF56" s="53"/>
      <c r="DG56" s="53"/>
      <c r="DH56" s="53"/>
      <c r="DI56" s="53"/>
      <c r="DJ56" s="53"/>
      <c r="DK56" s="53"/>
      <c r="DL56" s="53"/>
      <c r="DM56" s="53"/>
      <c r="DN56" s="53"/>
      <c r="DO56" s="53"/>
      <c r="DP56" s="53"/>
      <c r="DQ56" s="53"/>
      <c r="DR56" s="53"/>
      <c r="DS56" s="53"/>
      <c r="DT56" s="53"/>
      <c r="DU56" s="53"/>
      <c r="DV56" s="53"/>
      <c r="DW56" s="53"/>
      <c r="DX56" s="53"/>
      <c r="DY56" s="53"/>
      <c r="DZ56" s="53"/>
      <c r="EA56" s="53"/>
      <c r="EB56" s="53"/>
      <c r="EC56" s="53"/>
      <c r="ED56" s="53"/>
      <c r="EE56" s="53"/>
      <c r="EF56" s="53"/>
      <c r="EG56" s="53"/>
      <c r="EH56" s="53"/>
      <c r="EI56" s="53"/>
      <c r="EJ56" s="53"/>
      <c r="EK56" s="53"/>
      <c r="EL56" s="53"/>
      <c r="EM56" s="53"/>
      <c r="EN56" s="53"/>
      <c r="EO56" s="53"/>
      <c r="EP56" s="53"/>
      <c r="EQ56" s="53"/>
      <c r="ER56" s="53"/>
      <c r="ES56" s="53"/>
      <c r="ET56" s="53"/>
      <c r="EU56" s="53"/>
      <c r="EV56" s="53"/>
      <c r="EW56" s="53"/>
      <c r="EX56" s="53"/>
      <c r="EY56" s="53"/>
      <c r="EZ56" s="53"/>
      <c r="FA56" s="53"/>
      <c r="FB56" s="53"/>
      <c r="FC56" s="53"/>
      <c r="FD56" s="53"/>
      <c r="FE56" s="53"/>
      <c r="FF56" s="53"/>
      <c r="FG56" s="53"/>
      <c r="FH56" s="53"/>
      <c r="FI56" s="53"/>
      <c r="FJ56" s="53"/>
      <c r="FK56" s="53"/>
      <c r="FL56" s="53"/>
      <c r="FM56" s="53"/>
      <c r="FN56" s="53"/>
      <c r="FO56" s="53"/>
      <c r="FP56" s="53"/>
      <c r="FQ56" s="53"/>
      <c r="FR56" s="53"/>
      <c r="FS56" s="53"/>
      <c r="FT56" s="53"/>
      <c r="FU56" s="53"/>
      <c r="FV56" s="53"/>
      <c r="FW56" s="53"/>
      <c r="FX56" s="53"/>
      <c r="FY56" s="53"/>
      <c r="FZ56" s="53"/>
      <c r="GA56" s="53"/>
      <c r="GB56" s="53"/>
      <c r="GC56" s="53"/>
      <c r="GD56" s="53"/>
      <c r="GE56" s="53"/>
      <c r="GF56" s="53"/>
      <c r="GG56" s="53"/>
      <c r="GH56" s="53"/>
      <c r="GI56" s="53"/>
      <c r="GJ56" s="53"/>
      <c r="GK56" s="53"/>
      <c r="GL56" s="53"/>
      <c r="GM56" s="53"/>
      <c r="GN56" s="53"/>
      <c r="GO56" s="53"/>
      <c r="GP56" s="53"/>
      <c r="GQ56" s="53"/>
      <c r="GR56" s="53"/>
      <c r="GS56" s="53"/>
      <c r="GT56" s="53"/>
      <c r="GU56" s="53"/>
      <c r="GV56" s="53"/>
      <c r="GW56" s="53"/>
      <c r="GX56" s="53"/>
      <c r="GY56" s="53"/>
      <c r="GZ56" s="53"/>
      <c r="HA56" s="53"/>
      <c r="HB56" s="53"/>
      <c r="HC56" s="53"/>
      <c r="HD56" s="53"/>
      <c r="HE56" s="53"/>
      <c r="HF56" s="53"/>
      <c r="HG56" s="53"/>
      <c r="HH56" s="53"/>
      <c r="HI56" s="53"/>
      <c r="HJ56" s="53"/>
      <c r="HK56" s="53"/>
      <c r="HL56" s="53"/>
      <c r="HM56" s="53"/>
      <c r="HN56" s="53"/>
      <c r="HO56" s="53"/>
      <c r="HP56" s="53"/>
      <c r="HQ56" s="53"/>
      <c r="HR56" s="53"/>
      <c r="HS56" s="53"/>
      <c r="HT56" s="53"/>
      <c r="HU56" s="53"/>
      <c r="HV56" s="53"/>
      <c r="HW56" s="53"/>
      <c r="HX56" s="53"/>
      <c r="HY56" s="53"/>
      <c r="HZ56" s="53"/>
      <c r="IA56" s="53"/>
      <c r="IB56" s="53"/>
      <c r="IC56" s="53"/>
      <c r="ID56" s="53"/>
      <c r="IE56" s="53"/>
      <c r="IF56" s="53"/>
      <c r="IG56" s="53"/>
      <c r="IH56" s="53"/>
      <c r="II56" s="53"/>
      <c r="IJ56" s="53"/>
      <c r="IK56" s="53"/>
      <c r="IL56" s="53"/>
      <c r="IM56" s="53"/>
      <c r="IN56" s="53"/>
      <c r="IO56" s="53"/>
      <c r="IP56" s="53"/>
      <c r="IQ56" s="53"/>
      <c r="IR56" s="53"/>
      <c r="IS56" s="53"/>
      <c r="IT56" s="53"/>
      <c r="IU56" s="53"/>
      <c r="IV56" s="53"/>
    </row>
    <row r="58" spans="1:256" x14ac:dyDescent="0.25">
      <c r="C58" s="53" t="str">
        <f>Données!$A3</f>
        <v>M</v>
      </c>
      <c r="D58" s="53" t="s">
        <v>87</v>
      </c>
      <c r="E58" s="53" t="str">
        <f>IF(ISBLANK(Données!$C3),TEXT(Données!$B3,"hh:mm"),TEXT(Données!$B3,"hh:mm")&amp;" : "&amp;TEXT(Données!$C3,"hh:mm"))</f>
        <v>07:00 : 14:30</v>
      </c>
      <c r="I58" s="53" t="str">
        <f>Données!$A7</f>
        <v>R</v>
      </c>
      <c r="J58" s="53" t="s">
        <v>87</v>
      </c>
      <c r="K58" s="53" t="str">
        <f>IF(ISBLANK(Données!$C7),TEXT(Données!$B7,"hh:mm"),TEXT(Données!$B7,"hh:mm")&amp;" : "&amp;TEXT(Données!$C7,"hh:mm"))</f>
        <v>10:00 : 12:30</v>
      </c>
      <c r="O58" s="53" t="str">
        <f>Données!$A10</f>
        <v>W+</v>
      </c>
      <c r="P58" s="53" t="s">
        <v>87</v>
      </c>
      <c r="Q58" s="53" t="str">
        <f>IF(ISBLANK(Données!$C10),TEXT(Données!$B10,"hh:mm"),TEXT(Données!$B10,"hh:mm")&amp;" : "&amp;TEXT(Données!$C10,"hh:mm"))</f>
        <v>10:00 : 21:30</v>
      </c>
      <c r="U58" s="53" t="str">
        <f>Données!$A14</f>
        <v>F</v>
      </c>
      <c r="V58" s="53" t="s">
        <v>87</v>
      </c>
      <c r="W58" s="53" t="str">
        <f>IF(ISBLANK(Données!$C14),TEXT(Données!$B14,"hh:mm"),TEXT(Données!$B14,"hh:mm")&amp;" : "&amp;TEXT(Données!$C14,"hh:mm"))</f>
        <v>F : 19:00</v>
      </c>
      <c r="AA58" s="53" t="str">
        <f>Données!$A18</f>
        <v>EM</v>
      </c>
      <c r="AB58" s="53" t="s">
        <v>87</v>
      </c>
      <c r="AC58" s="53" t="str">
        <f>IF(ISBLANK(Données!$C18),TEXT(Données!$B18,"hh:mm"),TEXT(Données!$B18,"hh:mm")&amp;" : "&amp;TEXT(Données!$C18,"hh:mm"))</f>
        <v>EM : EM</v>
      </c>
    </row>
    <row r="59" spans="1:256" x14ac:dyDescent="0.25">
      <c r="C59" s="53" t="str">
        <f>Données!$A4</f>
        <v>S</v>
      </c>
      <c r="D59" s="53" t="s">
        <v>87</v>
      </c>
      <c r="E59" s="53" t="str">
        <f>IF(ISBLANK(Données!$C4),TEXT(Données!$B4,"hh:mm"),TEXT(Données!$B4,"hh:mm")&amp;" : "&amp;TEXT(Données!$C4,"hh:mm"))</f>
        <v>14:00 : 21:30</v>
      </c>
      <c r="I59" s="53" t="str">
        <f>Données!$A8</f>
        <v>RS</v>
      </c>
      <c r="J59" s="53" t="s">
        <v>87</v>
      </c>
      <c r="K59" s="53" t="str">
        <f>IF(ISBLANK(Données!$C8),TEXT(Données!$B8,"hh:mm"),TEXT(Données!$B8,"hh:mm")&amp;" : "&amp;TEXT(Données!$C8,"hh:mm"))</f>
        <v>10:00 : 21:30</v>
      </c>
      <c r="O59" s="53" t="str">
        <f>Données!$A11</f>
        <v>N</v>
      </c>
      <c r="P59" s="53" t="s">
        <v>87</v>
      </c>
      <c r="Q59" s="53" t="str">
        <f>IF(ISBLANK(Données!$C11),TEXT(Données!$B11,"hh:mm"),TEXT(Données!$B11,"hh:mm")&amp;" : "&amp;TEXT(Données!$C11,"hh:mm"))</f>
        <v>19:15 : 07:15</v>
      </c>
      <c r="U59" s="53" t="str">
        <f>Données!$A15</f>
        <v>SYN</v>
      </c>
      <c r="V59" s="53" t="s">
        <v>87</v>
      </c>
      <c r="W59" s="53" t="str">
        <f>IF(ISBLANK(Données!$C15),TEXT(Données!$B15,"hh:mm"),TEXT(Données!$B15,"hh:mm")&amp;" : "&amp;TEXT(Données!$C15,"hh:mm"))</f>
        <v>Syn : Syn</v>
      </c>
      <c r="AA59" s="53" t="str">
        <f>Données!$A19</f>
        <v>CE</v>
      </c>
      <c r="AB59" s="53" t="s">
        <v>87</v>
      </c>
      <c r="AC59" s="53" t="str">
        <f>IF(ISBLANK(Données!$C19),TEXT(Données!$B19,"hh:mm"),TEXT(Données!$B19,"hh:mm")&amp;" : "&amp;TEXT(Données!$C19,"hh:mm"))</f>
        <v>CE : CE</v>
      </c>
    </row>
    <row r="60" spans="1:256" x14ac:dyDescent="0.25">
      <c r="C60" s="53" t="str">
        <f>Données!$A5</f>
        <v>J</v>
      </c>
      <c r="D60" s="53" t="s">
        <v>87</v>
      </c>
      <c r="E60" s="53" t="str">
        <f>IF(ISBLANK(Données!$C5),TEXT(Données!$B5,"hh:mm"),TEXT(Données!$B5,"hh:mm")&amp;" : "&amp;TEXT(Données!$C5,"hh:mm"))</f>
        <v>10:00 : 17:30</v>
      </c>
      <c r="I60" s="53" t="str">
        <f>Données!$A9</f>
        <v>W</v>
      </c>
      <c r="J60" s="53" t="s">
        <v>87</v>
      </c>
      <c r="K60" s="53" t="str">
        <f>IF(ISBLANK(Données!$C9),TEXT(Données!$B9,"hh:mm"),TEXT(Données!$B9,"hh:mm")&amp;" : "&amp;TEXT(Données!$C9,"hh:mm"))</f>
        <v>07:00 : 19:15</v>
      </c>
      <c r="O60" s="53" t="str">
        <f>Données!$A12</f>
        <v>N-</v>
      </c>
      <c r="P60" s="53" t="s">
        <v>87</v>
      </c>
      <c r="Q60" s="53" t="str">
        <f>IF(ISBLANK(Données!$C12),TEXT(Données!$B12,"hh:mm"),TEXT(Données!$B12,"hh:mm")&amp;" : "&amp;TEXT(Données!$C12,"hh:mm"))</f>
        <v>20:15 : 07:15</v>
      </c>
      <c r="U60" s="53" t="str">
        <f>Données!$A16</f>
        <v>AT</v>
      </c>
      <c r="V60" s="53" t="s">
        <v>87</v>
      </c>
      <c r="W60" s="53" t="str">
        <f>IF(ISBLANK(Données!$C16),TEXT(Données!$B16,"hh:mm"),TEXT(Données!$B16,"hh:mm")&amp;" : "&amp;TEXT(Données!$C16,"hh:mm"))</f>
        <v>AT : AT</v>
      </c>
      <c r="AA60" s="53" t="str">
        <f>Données!$A20</f>
        <v>CA</v>
      </c>
      <c r="AB60" s="53" t="s">
        <v>87</v>
      </c>
      <c r="AC60" s="53" t="str">
        <f>IF(ISBLANK(Données!$C20),TEXT(Données!$B20,"hh:mm"),TEXT(Données!$B20,"hh:mm")&amp;" : "&amp;TEXT(Données!$C20,"hh:mm"))</f>
        <v>CA : CA</v>
      </c>
    </row>
    <row r="61" spans="1:256" x14ac:dyDescent="0.25">
      <c r="C61" s="53" t="str">
        <f>Données!$A6</f>
        <v>J+</v>
      </c>
      <c r="D61" s="53" t="s">
        <v>87</v>
      </c>
      <c r="E61" s="53" t="str">
        <f>IF(ISBLANK(Données!$C6),TEXT(Données!$B6,"hh:mm"),TEXT(Données!$B6,"hh:mm")&amp;" : "&amp;TEXT(Données!$C6,"hh:mm"))</f>
        <v>11:30 : 19:00</v>
      </c>
      <c r="I61" s="53" t="str">
        <f>Données!$A10</f>
        <v>W+</v>
      </c>
      <c r="J61" s="53" t="s">
        <v>87</v>
      </c>
      <c r="K61" s="53" t="str">
        <f>IF(ISBLANK(Données!$C10),TEXT(Données!$B10,"hh:mm"),TEXT(Données!$B10,"hh:mm")&amp;" : "&amp;TEXT(Données!$C10,"hh:mm"))</f>
        <v>10:00 : 21:30</v>
      </c>
      <c r="O61" s="53" t="str">
        <f>Données!$A13</f>
        <v>T</v>
      </c>
      <c r="P61" s="53" t="s">
        <v>87</v>
      </c>
      <c r="Q61" s="53" t="str">
        <f>IF(ISBLANK(Données!$C13),TEXT(Données!$B13,"hh:mm"),TEXT(Données!$B13,"hh:mm")&amp;" : "&amp;TEXT(Données!$C13,"hh:mm"))</f>
        <v>10:00 : 22:00</v>
      </c>
      <c r="U61" s="53" t="str">
        <f>Données!$A17</f>
        <v>AM</v>
      </c>
      <c r="V61" s="53" t="s">
        <v>87</v>
      </c>
      <c r="W61" s="53" t="str">
        <f>IF(ISBLANK(Données!$C17),TEXT(Données!$B17,"hh:mm"),TEXT(Données!$B17,"hh:mm")&amp;" : "&amp;TEXT(Données!$C17,"hh:mm"))</f>
        <v>AM : AM</v>
      </c>
      <c r="AA61" s="53" t="str">
        <f>Données!$A21</f>
        <v>CA17</v>
      </c>
      <c r="AB61" s="53" t="s">
        <v>87</v>
      </c>
      <c r="AC61" s="53" t="str">
        <f>IF(ISBLANK(Données!$C21),TEXT(Données!$B21,"hh:mm"),TEXT(Données!$B21,"hh:mm")&amp;" : "&amp;TEXT(Données!$C21,"hh:mm"))</f>
        <v>CA17 : CA17</v>
      </c>
    </row>
  </sheetData>
  <sheetProtection password="DBAF" sheet="1" objects="1" scenarios="1" formatCells="0" formatColumns="0" formatRows="0" autoFilter="0"/>
  <mergeCells count="1">
    <mergeCell ref="E1:F1"/>
  </mergeCells>
  <conditionalFormatting sqref="B9:B24 B26:B34 B36:B44 B46:B48 B50:B54 B56">
    <cfRule type="containsText" dxfId="402" priority="410" operator="containsText" text="Syn">
      <formula>NOT(ISERROR(SEARCH("Syn",B9)))</formula>
    </cfRule>
    <cfRule type="containsText" dxfId="401" priority="411" operator="containsText" text="EM">
      <formula>NOT(ISERROR(SEARCH("EM",B9)))</formula>
    </cfRule>
    <cfRule type="containsText" dxfId="400" priority="412" operator="containsText" text="AM">
      <formula>NOT(ISERROR(SEARCH("AM",B9)))</formula>
    </cfRule>
    <cfRule type="containsText" dxfId="399" priority="413" operator="containsText" text="AT">
      <formula>NOT(ISERROR(SEARCH("AT",B9)))</formula>
    </cfRule>
    <cfRule type="containsText" dxfId="398" priority="414" operator="containsText" text="F">
      <formula>NOT(ISERROR(SEARCH("F",B9)))</formula>
    </cfRule>
    <cfRule type="containsText" dxfId="397" priority="415" operator="containsText" text="CA17">
      <formula>NOT(ISERROR(SEARCH("CA17",B9)))</formula>
    </cfRule>
    <cfRule type="containsText" dxfId="396" priority="416" operator="containsText" text="CA">
      <formula>NOT(ISERROR(SEARCH("CA",B9)))</formula>
    </cfRule>
  </conditionalFormatting>
  <conditionalFormatting sqref="B9:B24 B26:B34 B36:B44 B46:B48 B50:B54 B56">
    <cfRule type="containsText" dxfId="395" priority="402" operator="containsText" text="PL">
      <formula>NOT(ISERROR(SEARCH("PL",B9)))</formula>
    </cfRule>
    <cfRule type="containsText" dxfId="394" priority="403" operator="containsText" text="CE">
      <formula>NOT(ISERROR(SEARCH("CE",B9)))</formula>
    </cfRule>
    <cfRule type="containsText" dxfId="393" priority="404" operator="containsText" text="PFJ">
      <formula>NOT(ISERROR(SEARCH("PFJ",B9)))</formula>
    </cfRule>
    <cfRule type="containsText" dxfId="392" priority="405" operator="containsText" text="sta">
      <formula>NOT(ISERROR(SEARCH("sta",B9)))</formula>
    </cfRule>
    <cfRule type="colorScale" priority="406">
      <colorScale>
        <cfvo type="min"/>
        <cfvo type="max"/>
        <color rgb="FFFF7128"/>
        <color rgb="FFFFEF9C"/>
      </colorScale>
    </cfRule>
    <cfRule type="containsText" dxfId="391" priority="407" operator="containsText" text="TP">
      <formula>NOT(ISERROR(SEARCH("TP",B9)))</formula>
    </cfRule>
    <cfRule type="containsText" dxfId="390" priority="408" operator="containsText" text="REC">
      <formula>NOT(ISERROR(SEARCH("REC",B9)))</formula>
    </cfRule>
    <cfRule type="containsText" dxfId="389" priority="409" operator="containsText" text="CM">
      <formula>NOT(ISERROR(SEARCH("CM",B9)))</formula>
    </cfRule>
  </conditionalFormatting>
  <conditionalFormatting sqref="C9:C24 C26:C34 C36:C44 C46:C48 C50:C54 C56">
    <cfRule type="containsText" dxfId="388" priority="395" operator="containsText" text="Syn">
      <formula>NOT(ISERROR(SEARCH("Syn",C9)))</formula>
    </cfRule>
    <cfRule type="containsText" dxfId="387" priority="396" operator="containsText" text="EM">
      <formula>NOT(ISERROR(SEARCH("EM",C9)))</formula>
    </cfRule>
    <cfRule type="containsText" dxfId="386" priority="397" operator="containsText" text="AM">
      <formula>NOT(ISERROR(SEARCH("AM",C9)))</formula>
    </cfRule>
    <cfRule type="containsText" dxfId="385" priority="398" operator="containsText" text="AT">
      <formula>NOT(ISERROR(SEARCH("AT",C9)))</formula>
    </cfRule>
    <cfRule type="containsText" dxfId="384" priority="399" operator="containsText" text="F">
      <formula>NOT(ISERROR(SEARCH("F",C9)))</formula>
    </cfRule>
    <cfRule type="containsText" dxfId="383" priority="400" operator="containsText" text="CA17">
      <formula>NOT(ISERROR(SEARCH("CA17",C9)))</formula>
    </cfRule>
    <cfRule type="containsText" dxfId="382" priority="401" operator="containsText" text="CA">
      <formula>NOT(ISERROR(SEARCH("CA",C9)))</formula>
    </cfRule>
  </conditionalFormatting>
  <conditionalFormatting sqref="C9:C24 C26:C34 C36:C44 C46:C48 C50:C54 C56">
    <cfRule type="containsText" dxfId="381" priority="387" operator="containsText" text="PL">
      <formula>NOT(ISERROR(SEARCH("PL",C9)))</formula>
    </cfRule>
    <cfRule type="containsText" dxfId="380" priority="388" operator="containsText" text="CE">
      <formula>NOT(ISERROR(SEARCH("CE",C9)))</formula>
    </cfRule>
    <cfRule type="containsText" dxfId="379" priority="389" operator="containsText" text="PFJ">
      <formula>NOT(ISERROR(SEARCH("PFJ",C9)))</formula>
    </cfRule>
    <cfRule type="containsText" dxfId="378" priority="390" operator="containsText" text="sta">
      <formula>NOT(ISERROR(SEARCH("sta",C9)))</formula>
    </cfRule>
    <cfRule type="colorScale" priority="391">
      <colorScale>
        <cfvo type="min"/>
        <cfvo type="max"/>
        <color rgb="FFFF7128"/>
        <color rgb="FFFFEF9C"/>
      </colorScale>
    </cfRule>
    <cfRule type="containsText" dxfId="377" priority="392" operator="containsText" text="TP">
      <formula>NOT(ISERROR(SEARCH("TP",C9)))</formula>
    </cfRule>
    <cfRule type="containsText" dxfId="376" priority="393" operator="containsText" text="REC">
      <formula>NOT(ISERROR(SEARCH("REC",C9)))</formula>
    </cfRule>
    <cfRule type="containsText" dxfId="375" priority="394" operator="containsText" text="CM">
      <formula>NOT(ISERROR(SEARCH("CM",C9)))</formula>
    </cfRule>
  </conditionalFormatting>
  <conditionalFormatting sqref="D9:D24 D26:D34 D36:D44 D46:D48 D50:D54 D56">
    <cfRule type="containsText" dxfId="374" priority="380" operator="containsText" text="Syn">
      <formula>NOT(ISERROR(SEARCH("Syn",D9)))</formula>
    </cfRule>
    <cfRule type="containsText" dxfId="373" priority="381" operator="containsText" text="EM">
      <formula>NOT(ISERROR(SEARCH("EM",D9)))</formula>
    </cfRule>
    <cfRule type="containsText" dxfId="372" priority="382" operator="containsText" text="AM">
      <formula>NOT(ISERROR(SEARCH("AM",D9)))</formula>
    </cfRule>
    <cfRule type="containsText" dxfId="371" priority="383" operator="containsText" text="AT">
      <formula>NOT(ISERROR(SEARCH("AT",D9)))</formula>
    </cfRule>
    <cfRule type="containsText" dxfId="370" priority="384" operator="containsText" text="F">
      <formula>NOT(ISERROR(SEARCH("F",D9)))</formula>
    </cfRule>
    <cfRule type="containsText" dxfId="369" priority="385" operator="containsText" text="CA17">
      <formula>NOT(ISERROR(SEARCH("CA17",D9)))</formula>
    </cfRule>
    <cfRule type="containsText" dxfId="368" priority="386" operator="containsText" text="CA">
      <formula>NOT(ISERROR(SEARCH("CA",D9)))</formula>
    </cfRule>
  </conditionalFormatting>
  <conditionalFormatting sqref="E9:E24 E26:E34 E36:E44 E46:E48 E50:E54 E56">
    <cfRule type="containsText" dxfId="367" priority="373" operator="containsText" text="Syn">
      <formula>NOT(ISERROR(SEARCH("Syn",E9)))</formula>
    </cfRule>
    <cfRule type="containsText" dxfId="366" priority="374" operator="containsText" text="EM">
      <formula>NOT(ISERROR(SEARCH("EM",E9)))</formula>
    </cfRule>
    <cfRule type="containsText" dxfId="365" priority="375" operator="containsText" text="AM">
      <formula>NOT(ISERROR(SEARCH("AM",E9)))</formula>
    </cfRule>
    <cfRule type="containsText" dxfId="364" priority="376" operator="containsText" text="AT">
      <formula>NOT(ISERROR(SEARCH("AT",E9)))</formula>
    </cfRule>
    <cfRule type="containsText" dxfId="363" priority="377" operator="containsText" text="F">
      <formula>NOT(ISERROR(SEARCH("F",E9)))</formula>
    </cfRule>
    <cfRule type="containsText" dxfId="362" priority="378" operator="containsText" text="CA17">
      <formula>NOT(ISERROR(SEARCH("CA17",E9)))</formula>
    </cfRule>
    <cfRule type="containsText" dxfId="361" priority="379" operator="containsText" text="CA">
      <formula>NOT(ISERROR(SEARCH("CA",E9)))</formula>
    </cfRule>
  </conditionalFormatting>
  <conditionalFormatting sqref="F9:F24 F26:F34 F36:F44 F46:F48 F50:F54 F56">
    <cfRule type="containsText" dxfId="360" priority="366" operator="containsText" text="Syn">
      <formula>NOT(ISERROR(SEARCH("Syn",F9)))</formula>
    </cfRule>
    <cfRule type="containsText" dxfId="359" priority="367" operator="containsText" text="EM">
      <formula>NOT(ISERROR(SEARCH("EM",F9)))</formula>
    </cfRule>
    <cfRule type="containsText" dxfId="358" priority="368" operator="containsText" text="AM">
      <formula>NOT(ISERROR(SEARCH("AM",F9)))</formula>
    </cfRule>
    <cfRule type="containsText" dxfId="357" priority="369" operator="containsText" text="AT">
      <formula>NOT(ISERROR(SEARCH("AT",F9)))</formula>
    </cfRule>
    <cfRule type="containsText" dxfId="356" priority="370" operator="containsText" text="F">
      <formula>NOT(ISERROR(SEARCH("F",F9)))</formula>
    </cfRule>
    <cfRule type="containsText" dxfId="355" priority="371" operator="containsText" text="CA17">
      <formula>NOT(ISERROR(SEARCH("CA17",F9)))</formula>
    </cfRule>
    <cfRule type="containsText" dxfId="354" priority="372" operator="containsText" text="CA">
      <formula>NOT(ISERROR(SEARCH("CA",F9)))</formula>
    </cfRule>
  </conditionalFormatting>
  <conditionalFormatting sqref="F9:F24 F26:F34 F36:F44 F46:F48 F50:F54 F56">
    <cfRule type="containsText" dxfId="353" priority="358" operator="containsText" text="PL">
      <formula>NOT(ISERROR(SEARCH("PL",F9)))</formula>
    </cfRule>
    <cfRule type="containsText" dxfId="352" priority="359" operator="containsText" text="CE">
      <formula>NOT(ISERROR(SEARCH("CE",F9)))</formula>
    </cfRule>
    <cfRule type="containsText" dxfId="351" priority="360" operator="containsText" text="PFJ">
      <formula>NOT(ISERROR(SEARCH("PFJ",F9)))</formula>
    </cfRule>
    <cfRule type="containsText" dxfId="350" priority="361" operator="containsText" text="sta">
      <formula>NOT(ISERROR(SEARCH("sta",F9)))</formula>
    </cfRule>
    <cfRule type="colorScale" priority="362">
      <colorScale>
        <cfvo type="min"/>
        <cfvo type="max"/>
        <color rgb="FFFF7128"/>
        <color rgb="FFFFEF9C"/>
      </colorScale>
    </cfRule>
    <cfRule type="containsText" dxfId="349" priority="363" operator="containsText" text="TP">
      <formula>NOT(ISERROR(SEARCH("TP",F9)))</formula>
    </cfRule>
    <cfRule type="containsText" dxfId="348" priority="364" operator="containsText" text="REC">
      <formula>NOT(ISERROR(SEARCH("REC",F9)))</formula>
    </cfRule>
    <cfRule type="containsText" dxfId="347" priority="365" operator="containsText" text="CM">
      <formula>NOT(ISERROR(SEARCH("CM",F9)))</formula>
    </cfRule>
  </conditionalFormatting>
  <conditionalFormatting sqref="G9:G24 G26:G34 G36:G44 G46:G48 G50:G54 G56">
    <cfRule type="containsText" dxfId="346" priority="351" operator="containsText" text="Syn">
      <formula>NOT(ISERROR(SEARCH("Syn",G9)))</formula>
    </cfRule>
    <cfRule type="containsText" dxfId="345" priority="352" operator="containsText" text="EM">
      <formula>NOT(ISERROR(SEARCH("EM",G9)))</formula>
    </cfRule>
    <cfRule type="containsText" dxfId="344" priority="353" operator="containsText" text="AM">
      <formula>NOT(ISERROR(SEARCH("AM",G9)))</formula>
    </cfRule>
    <cfRule type="containsText" dxfId="343" priority="354" operator="containsText" text="AT">
      <formula>NOT(ISERROR(SEARCH("AT",G9)))</formula>
    </cfRule>
    <cfRule type="containsText" dxfId="342" priority="355" operator="containsText" text="F">
      <formula>NOT(ISERROR(SEARCH("F",G9)))</formula>
    </cfRule>
    <cfRule type="containsText" dxfId="341" priority="356" operator="containsText" text="CA17">
      <formula>NOT(ISERROR(SEARCH("CA17",G9)))</formula>
    </cfRule>
    <cfRule type="containsText" dxfId="340" priority="357" operator="containsText" text="CA">
      <formula>NOT(ISERROR(SEARCH("CA",G9)))</formula>
    </cfRule>
  </conditionalFormatting>
  <conditionalFormatting sqref="G9:G24 G26:G34 G36:G44 G46:G48 G50:G54 G56">
    <cfRule type="containsText" dxfId="339" priority="343" operator="containsText" text="PL">
      <formula>NOT(ISERROR(SEARCH("PL",G9)))</formula>
    </cfRule>
    <cfRule type="containsText" dxfId="338" priority="344" operator="containsText" text="CE">
      <formula>NOT(ISERROR(SEARCH("CE",G9)))</formula>
    </cfRule>
    <cfRule type="containsText" dxfId="337" priority="345" operator="containsText" text="PFJ">
      <formula>NOT(ISERROR(SEARCH("PFJ",G9)))</formula>
    </cfRule>
    <cfRule type="containsText" dxfId="336" priority="346" operator="containsText" text="sta">
      <formula>NOT(ISERROR(SEARCH("sta",G9)))</formula>
    </cfRule>
    <cfRule type="colorScale" priority="347">
      <colorScale>
        <cfvo type="min"/>
        <cfvo type="max"/>
        <color rgb="FFFF7128"/>
        <color rgb="FFFFEF9C"/>
      </colorScale>
    </cfRule>
    <cfRule type="containsText" dxfId="335" priority="348" operator="containsText" text="TP">
      <formula>NOT(ISERROR(SEARCH("TP",G9)))</formula>
    </cfRule>
    <cfRule type="containsText" dxfId="334" priority="349" operator="containsText" text="REC">
      <formula>NOT(ISERROR(SEARCH("REC",G9)))</formula>
    </cfRule>
    <cfRule type="containsText" dxfId="333" priority="350" operator="containsText" text="CM">
      <formula>NOT(ISERROR(SEARCH("CM",G9)))</formula>
    </cfRule>
  </conditionalFormatting>
  <conditionalFormatting sqref="H9:H24 H26:H34 H36:H44 H46:H48 H50:H54 H56">
    <cfRule type="containsText" dxfId="332" priority="336" operator="containsText" text="Syn">
      <formula>NOT(ISERROR(SEARCH("Syn",H9)))</formula>
    </cfRule>
    <cfRule type="containsText" dxfId="331" priority="337" operator="containsText" text="EM">
      <formula>NOT(ISERROR(SEARCH("EM",H9)))</formula>
    </cfRule>
    <cfRule type="containsText" dxfId="330" priority="338" operator="containsText" text="AM">
      <formula>NOT(ISERROR(SEARCH("AM",H9)))</formula>
    </cfRule>
    <cfRule type="containsText" dxfId="329" priority="339" operator="containsText" text="AT">
      <formula>NOT(ISERROR(SEARCH("AT",H9)))</formula>
    </cfRule>
    <cfRule type="containsText" dxfId="328" priority="340" operator="containsText" text="F">
      <formula>NOT(ISERROR(SEARCH("F",H9)))</formula>
    </cfRule>
    <cfRule type="containsText" dxfId="327" priority="341" operator="containsText" text="CA17">
      <formula>NOT(ISERROR(SEARCH("CA17",H9)))</formula>
    </cfRule>
    <cfRule type="containsText" dxfId="326" priority="342" operator="containsText" text="CA">
      <formula>NOT(ISERROR(SEARCH("CA",H9)))</formula>
    </cfRule>
  </conditionalFormatting>
  <conditionalFormatting sqref="H9:H24 H26:H34 H36:H44 H46:H48 H50:H54 H56">
    <cfRule type="containsText" dxfId="325" priority="328" operator="containsText" text="PL">
      <formula>NOT(ISERROR(SEARCH("PL",H9)))</formula>
    </cfRule>
    <cfRule type="containsText" dxfId="324" priority="329" operator="containsText" text="CE">
      <formula>NOT(ISERROR(SEARCH("CE",H9)))</formula>
    </cfRule>
    <cfRule type="containsText" dxfId="323" priority="330" operator="containsText" text="PFJ">
      <formula>NOT(ISERROR(SEARCH("PFJ",H9)))</formula>
    </cfRule>
    <cfRule type="containsText" dxfId="322" priority="331" operator="containsText" text="sta">
      <formula>NOT(ISERROR(SEARCH("sta",H9)))</formula>
    </cfRule>
    <cfRule type="colorScale" priority="332">
      <colorScale>
        <cfvo type="min"/>
        <cfvo type="max"/>
        <color rgb="FFFF7128"/>
        <color rgb="FFFFEF9C"/>
      </colorScale>
    </cfRule>
    <cfRule type="containsText" dxfId="321" priority="333" operator="containsText" text="TP">
      <formula>NOT(ISERROR(SEARCH("TP",H9)))</formula>
    </cfRule>
    <cfRule type="containsText" dxfId="320" priority="334" operator="containsText" text="REC">
      <formula>NOT(ISERROR(SEARCH("REC",H9)))</formula>
    </cfRule>
    <cfRule type="containsText" dxfId="319" priority="335" operator="containsText" text="CM">
      <formula>NOT(ISERROR(SEARCH("CM",H9)))</formula>
    </cfRule>
  </conditionalFormatting>
  <conditionalFormatting sqref="I9:I24 I26:I34 I36:I44 I46:I48 I50:I54 I56">
    <cfRule type="containsText" dxfId="318" priority="321" operator="containsText" text="Syn">
      <formula>NOT(ISERROR(SEARCH("Syn",I9)))</formula>
    </cfRule>
    <cfRule type="containsText" dxfId="317" priority="322" operator="containsText" text="EM">
      <formula>NOT(ISERROR(SEARCH("EM",I9)))</formula>
    </cfRule>
    <cfRule type="containsText" dxfId="316" priority="323" operator="containsText" text="AM">
      <formula>NOT(ISERROR(SEARCH("AM",I9)))</formula>
    </cfRule>
    <cfRule type="containsText" dxfId="315" priority="324" operator="containsText" text="AT">
      <formula>NOT(ISERROR(SEARCH("AT",I9)))</formula>
    </cfRule>
    <cfRule type="containsText" dxfId="314" priority="325" operator="containsText" text="F">
      <formula>NOT(ISERROR(SEARCH("F",I9)))</formula>
    </cfRule>
    <cfRule type="containsText" dxfId="313" priority="326" operator="containsText" text="CA17">
      <formula>NOT(ISERROR(SEARCH("CA17",I9)))</formula>
    </cfRule>
    <cfRule type="containsText" dxfId="312" priority="327" operator="containsText" text="CA">
      <formula>NOT(ISERROR(SEARCH("CA",I9)))</formula>
    </cfRule>
  </conditionalFormatting>
  <conditionalFormatting sqref="I9:I24 I26:I34 I36:I44 I46:I48 I50:I54 I56">
    <cfRule type="containsText" dxfId="311" priority="313" operator="containsText" text="PL">
      <formula>NOT(ISERROR(SEARCH("PL",I9)))</formula>
    </cfRule>
    <cfRule type="containsText" dxfId="310" priority="314" operator="containsText" text="CE">
      <formula>NOT(ISERROR(SEARCH("CE",I9)))</formula>
    </cfRule>
    <cfRule type="containsText" dxfId="309" priority="315" operator="containsText" text="PFJ">
      <formula>NOT(ISERROR(SEARCH("PFJ",I9)))</formula>
    </cfRule>
    <cfRule type="containsText" dxfId="308" priority="316" operator="containsText" text="sta">
      <formula>NOT(ISERROR(SEARCH("sta",I9)))</formula>
    </cfRule>
    <cfRule type="colorScale" priority="317">
      <colorScale>
        <cfvo type="min"/>
        <cfvo type="max"/>
        <color rgb="FFFF7128"/>
        <color rgb="FFFFEF9C"/>
      </colorScale>
    </cfRule>
    <cfRule type="containsText" dxfId="307" priority="318" operator="containsText" text="TP">
      <formula>NOT(ISERROR(SEARCH("TP",I9)))</formula>
    </cfRule>
    <cfRule type="containsText" dxfId="306" priority="319" operator="containsText" text="REC">
      <formula>NOT(ISERROR(SEARCH("REC",I9)))</formula>
    </cfRule>
    <cfRule type="containsText" dxfId="305" priority="320" operator="containsText" text="CM">
      <formula>NOT(ISERROR(SEARCH("CM",I9)))</formula>
    </cfRule>
  </conditionalFormatting>
  <conditionalFormatting sqref="J9:J24 J26:J34 J36:J44 J46:J48 J50:J54 J56">
    <cfRule type="containsText" dxfId="304" priority="306" operator="containsText" text="Syn">
      <formula>NOT(ISERROR(SEARCH("Syn",J9)))</formula>
    </cfRule>
    <cfRule type="containsText" dxfId="303" priority="307" operator="containsText" text="EM">
      <formula>NOT(ISERROR(SEARCH("EM",J9)))</formula>
    </cfRule>
    <cfRule type="containsText" dxfId="302" priority="308" operator="containsText" text="AM">
      <formula>NOT(ISERROR(SEARCH("AM",J9)))</formula>
    </cfRule>
    <cfRule type="containsText" dxfId="301" priority="309" operator="containsText" text="AT">
      <formula>NOT(ISERROR(SEARCH("AT",J9)))</formula>
    </cfRule>
    <cfRule type="containsText" dxfId="300" priority="310" operator="containsText" text="F">
      <formula>NOT(ISERROR(SEARCH("F",J9)))</formula>
    </cfRule>
    <cfRule type="containsText" dxfId="299" priority="311" operator="containsText" text="CA17">
      <formula>NOT(ISERROR(SEARCH("CA17",J9)))</formula>
    </cfRule>
    <cfRule type="containsText" dxfId="298" priority="312" operator="containsText" text="CA">
      <formula>NOT(ISERROR(SEARCH("CA",J9)))</formula>
    </cfRule>
  </conditionalFormatting>
  <conditionalFormatting sqref="J9:J24 J26:J34 J36:J44 J46:J48 J50:J54 J56">
    <cfRule type="containsText" dxfId="297" priority="298" operator="containsText" text="PL">
      <formula>NOT(ISERROR(SEARCH("PL",J9)))</formula>
    </cfRule>
    <cfRule type="containsText" dxfId="296" priority="299" operator="containsText" text="CE">
      <formula>NOT(ISERROR(SEARCH("CE",J9)))</formula>
    </cfRule>
    <cfRule type="containsText" dxfId="295" priority="300" operator="containsText" text="PFJ">
      <formula>NOT(ISERROR(SEARCH("PFJ",J9)))</formula>
    </cfRule>
    <cfRule type="containsText" dxfId="294" priority="301" operator="containsText" text="sta">
      <formula>NOT(ISERROR(SEARCH("sta",J9)))</formula>
    </cfRule>
    <cfRule type="colorScale" priority="302">
      <colorScale>
        <cfvo type="min"/>
        <cfvo type="max"/>
        <color rgb="FFFF7128"/>
        <color rgb="FFFFEF9C"/>
      </colorScale>
    </cfRule>
    <cfRule type="containsText" dxfId="293" priority="303" operator="containsText" text="TP">
      <formula>NOT(ISERROR(SEARCH("TP",J9)))</formula>
    </cfRule>
    <cfRule type="containsText" dxfId="292" priority="304" operator="containsText" text="REC">
      <formula>NOT(ISERROR(SEARCH("REC",J9)))</formula>
    </cfRule>
    <cfRule type="containsText" dxfId="291" priority="305" operator="containsText" text="CM">
      <formula>NOT(ISERROR(SEARCH("CM",J9)))</formula>
    </cfRule>
  </conditionalFormatting>
  <conditionalFormatting sqref="K9:K24 K26:K34 K36:K44 K46:K48 K50:K54 K56">
    <cfRule type="containsText" dxfId="290" priority="291" operator="containsText" text="Syn">
      <formula>NOT(ISERROR(SEARCH("Syn",K9)))</formula>
    </cfRule>
    <cfRule type="containsText" dxfId="289" priority="292" operator="containsText" text="EM">
      <formula>NOT(ISERROR(SEARCH("EM",K9)))</formula>
    </cfRule>
    <cfRule type="containsText" dxfId="288" priority="293" operator="containsText" text="AM">
      <formula>NOT(ISERROR(SEARCH("AM",K9)))</formula>
    </cfRule>
    <cfRule type="containsText" dxfId="287" priority="294" operator="containsText" text="AT">
      <formula>NOT(ISERROR(SEARCH("AT",K9)))</formula>
    </cfRule>
    <cfRule type="containsText" dxfId="286" priority="295" operator="containsText" text="F">
      <formula>NOT(ISERROR(SEARCH("F",K9)))</formula>
    </cfRule>
    <cfRule type="containsText" dxfId="285" priority="296" operator="containsText" text="CA17">
      <formula>NOT(ISERROR(SEARCH("CA17",K9)))</formula>
    </cfRule>
    <cfRule type="containsText" dxfId="284" priority="297" operator="containsText" text="CA">
      <formula>NOT(ISERROR(SEARCH("CA",K9)))</formula>
    </cfRule>
  </conditionalFormatting>
  <conditionalFormatting sqref="L9:L24 L26:L34 L36:L44 L46:L48 L50:L54 L56">
    <cfRule type="containsText" dxfId="283" priority="284" operator="containsText" text="Syn">
      <formula>NOT(ISERROR(SEARCH("Syn",L9)))</formula>
    </cfRule>
    <cfRule type="containsText" dxfId="282" priority="285" operator="containsText" text="EM">
      <formula>NOT(ISERROR(SEARCH("EM",L9)))</formula>
    </cfRule>
    <cfRule type="containsText" dxfId="281" priority="286" operator="containsText" text="AM">
      <formula>NOT(ISERROR(SEARCH("AM",L9)))</formula>
    </cfRule>
    <cfRule type="containsText" dxfId="280" priority="287" operator="containsText" text="AT">
      <formula>NOT(ISERROR(SEARCH("AT",L9)))</formula>
    </cfRule>
    <cfRule type="containsText" dxfId="279" priority="288" operator="containsText" text="F">
      <formula>NOT(ISERROR(SEARCH("F",L9)))</formula>
    </cfRule>
    <cfRule type="containsText" dxfId="278" priority="289" operator="containsText" text="CA17">
      <formula>NOT(ISERROR(SEARCH("CA17",L9)))</formula>
    </cfRule>
    <cfRule type="containsText" dxfId="277" priority="290" operator="containsText" text="CA">
      <formula>NOT(ISERROR(SEARCH("CA",L9)))</formula>
    </cfRule>
  </conditionalFormatting>
  <conditionalFormatting sqref="M9:M24 M26:M34 M36:M44 M46:M48 M50:M54 M56">
    <cfRule type="containsText" dxfId="276" priority="277" operator="containsText" text="Syn">
      <formula>NOT(ISERROR(SEARCH("Syn",M9)))</formula>
    </cfRule>
    <cfRule type="containsText" dxfId="275" priority="278" operator="containsText" text="EM">
      <formula>NOT(ISERROR(SEARCH("EM",M9)))</formula>
    </cfRule>
    <cfRule type="containsText" dxfId="274" priority="279" operator="containsText" text="AM">
      <formula>NOT(ISERROR(SEARCH("AM",M9)))</formula>
    </cfRule>
    <cfRule type="containsText" dxfId="273" priority="280" operator="containsText" text="AT">
      <formula>NOT(ISERROR(SEARCH("AT",M9)))</formula>
    </cfRule>
    <cfRule type="containsText" dxfId="272" priority="281" operator="containsText" text="F">
      <formula>NOT(ISERROR(SEARCH("F",M9)))</formula>
    </cfRule>
    <cfRule type="containsText" dxfId="271" priority="282" operator="containsText" text="CA17">
      <formula>NOT(ISERROR(SEARCH("CA17",M9)))</formula>
    </cfRule>
    <cfRule type="containsText" dxfId="270" priority="283" operator="containsText" text="CA">
      <formula>NOT(ISERROR(SEARCH("CA",M9)))</formula>
    </cfRule>
  </conditionalFormatting>
  <conditionalFormatting sqref="M9:M24 M26:M34 M36:M44 M46:M48 M50:M54 M56">
    <cfRule type="containsText" dxfId="269" priority="269" operator="containsText" text="PL">
      <formula>NOT(ISERROR(SEARCH("PL",M9)))</formula>
    </cfRule>
    <cfRule type="containsText" dxfId="268" priority="270" operator="containsText" text="CE">
      <formula>NOT(ISERROR(SEARCH("CE",M9)))</formula>
    </cfRule>
    <cfRule type="containsText" dxfId="267" priority="271" operator="containsText" text="PFJ">
      <formula>NOT(ISERROR(SEARCH("PFJ",M9)))</formula>
    </cfRule>
    <cfRule type="containsText" dxfId="266" priority="272" operator="containsText" text="sta">
      <formula>NOT(ISERROR(SEARCH("sta",M9)))</formula>
    </cfRule>
    <cfRule type="colorScale" priority="273">
      <colorScale>
        <cfvo type="min"/>
        <cfvo type="max"/>
        <color rgb="FFFF7128"/>
        <color rgb="FFFFEF9C"/>
      </colorScale>
    </cfRule>
    <cfRule type="containsText" dxfId="265" priority="274" operator="containsText" text="TP">
      <formula>NOT(ISERROR(SEARCH("TP",M9)))</formula>
    </cfRule>
    <cfRule type="containsText" dxfId="264" priority="275" operator="containsText" text="REC">
      <formula>NOT(ISERROR(SEARCH("REC",M9)))</formula>
    </cfRule>
    <cfRule type="containsText" dxfId="263" priority="276" operator="containsText" text="CM">
      <formula>NOT(ISERROR(SEARCH("CM",M9)))</formula>
    </cfRule>
  </conditionalFormatting>
  <conditionalFormatting sqref="N9:N24 N26:N34 N36:N44 N46:N48 N50:N54 N56">
    <cfRule type="containsText" dxfId="262" priority="262" operator="containsText" text="Syn">
      <formula>NOT(ISERROR(SEARCH("Syn",N9)))</formula>
    </cfRule>
    <cfRule type="containsText" dxfId="261" priority="263" operator="containsText" text="EM">
      <formula>NOT(ISERROR(SEARCH("EM",N9)))</formula>
    </cfRule>
    <cfRule type="containsText" dxfId="260" priority="264" operator="containsText" text="AM">
      <formula>NOT(ISERROR(SEARCH("AM",N9)))</formula>
    </cfRule>
    <cfRule type="containsText" dxfId="259" priority="265" operator="containsText" text="AT">
      <formula>NOT(ISERROR(SEARCH("AT",N9)))</formula>
    </cfRule>
    <cfRule type="containsText" dxfId="258" priority="266" operator="containsText" text="F">
      <formula>NOT(ISERROR(SEARCH("F",N9)))</formula>
    </cfRule>
    <cfRule type="containsText" dxfId="257" priority="267" operator="containsText" text="CA17">
      <formula>NOT(ISERROR(SEARCH("CA17",N9)))</formula>
    </cfRule>
    <cfRule type="containsText" dxfId="256" priority="268" operator="containsText" text="CA">
      <formula>NOT(ISERROR(SEARCH("CA",N9)))</formula>
    </cfRule>
  </conditionalFormatting>
  <conditionalFormatting sqref="N9:N24 N26:N34 N36:N44 N46:N48 N50:N54 N56">
    <cfRule type="containsText" dxfId="255" priority="254" operator="containsText" text="PL">
      <formula>NOT(ISERROR(SEARCH("PL",N9)))</formula>
    </cfRule>
    <cfRule type="containsText" dxfId="254" priority="255" operator="containsText" text="CE">
      <formula>NOT(ISERROR(SEARCH("CE",N9)))</formula>
    </cfRule>
    <cfRule type="containsText" dxfId="253" priority="256" operator="containsText" text="PFJ">
      <formula>NOT(ISERROR(SEARCH("PFJ",N9)))</formula>
    </cfRule>
    <cfRule type="containsText" dxfId="252" priority="257" operator="containsText" text="sta">
      <formula>NOT(ISERROR(SEARCH("sta",N9)))</formula>
    </cfRule>
    <cfRule type="colorScale" priority="258">
      <colorScale>
        <cfvo type="min"/>
        <cfvo type="max"/>
        <color rgb="FFFF7128"/>
        <color rgb="FFFFEF9C"/>
      </colorScale>
    </cfRule>
    <cfRule type="containsText" dxfId="251" priority="259" operator="containsText" text="TP">
      <formula>NOT(ISERROR(SEARCH("TP",N9)))</formula>
    </cfRule>
    <cfRule type="containsText" dxfId="250" priority="260" operator="containsText" text="REC">
      <formula>NOT(ISERROR(SEARCH("REC",N9)))</formula>
    </cfRule>
    <cfRule type="containsText" dxfId="249" priority="261" operator="containsText" text="CM">
      <formula>NOT(ISERROR(SEARCH("CM",N9)))</formula>
    </cfRule>
  </conditionalFormatting>
  <conditionalFormatting sqref="O9:O24 O26:O34 O36:O44 O46:O48 O50:O54 O56">
    <cfRule type="containsText" dxfId="248" priority="247" operator="containsText" text="Syn">
      <formula>NOT(ISERROR(SEARCH("Syn",O9)))</formula>
    </cfRule>
    <cfRule type="containsText" dxfId="247" priority="248" operator="containsText" text="EM">
      <formula>NOT(ISERROR(SEARCH("EM",O9)))</formula>
    </cfRule>
    <cfRule type="containsText" dxfId="246" priority="249" operator="containsText" text="AM">
      <formula>NOT(ISERROR(SEARCH("AM",O9)))</formula>
    </cfRule>
    <cfRule type="containsText" dxfId="245" priority="250" operator="containsText" text="AT">
      <formula>NOT(ISERROR(SEARCH("AT",O9)))</formula>
    </cfRule>
    <cfRule type="containsText" dxfId="244" priority="251" operator="containsText" text="F">
      <formula>NOT(ISERROR(SEARCH("F",O9)))</formula>
    </cfRule>
    <cfRule type="containsText" dxfId="243" priority="252" operator="containsText" text="CA17">
      <formula>NOT(ISERROR(SEARCH("CA17",O9)))</formula>
    </cfRule>
    <cfRule type="containsText" dxfId="242" priority="253" operator="containsText" text="CA">
      <formula>NOT(ISERROR(SEARCH("CA",O9)))</formula>
    </cfRule>
  </conditionalFormatting>
  <conditionalFormatting sqref="O9:O24 O26:O34 O36:O44 O46:O48 O50:O54 O56">
    <cfRule type="containsText" dxfId="241" priority="239" operator="containsText" text="PL">
      <formula>NOT(ISERROR(SEARCH("PL",O9)))</formula>
    </cfRule>
    <cfRule type="containsText" dxfId="240" priority="240" operator="containsText" text="CE">
      <formula>NOT(ISERROR(SEARCH("CE",O9)))</formula>
    </cfRule>
    <cfRule type="containsText" dxfId="239" priority="241" operator="containsText" text="PFJ">
      <formula>NOT(ISERROR(SEARCH("PFJ",O9)))</formula>
    </cfRule>
    <cfRule type="containsText" dxfId="238" priority="242" operator="containsText" text="sta">
      <formula>NOT(ISERROR(SEARCH("sta",O9)))</formula>
    </cfRule>
    <cfRule type="colorScale" priority="243">
      <colorScale>
        <cfvo type="min"/>
        <cfvo type="max"/>
        <color rgb="FFFF7128"/>
        <color rgb="FFFFEF9C"/>
      </colorScale>
    </cfRule>
    <cfRule type="containsText" dxfId="237" priority="244" operator="containsText" text="TP">
      <formula>NOT(ISERROR(SEARCH("TP",O9)))</formula>
    </cfRule>
    <cfRule type="containsText" dxfId="236" priority="245" operator="containsText" text="REC">
      <formula>NOT(ISERROR(SEARCH("REC",O9)))</formula>
    </cfRule>
    <cfRule type="containsText" dxfId="235" priority="246" operator="containsText" text="CM">
      <formula>NOT(ISERROR(SEARCH("CM",O9)))</formula>
    </cfRule>
  </conditionalFormatting>
  <conditionalFormatting sqref="P9:P24 P26:P34 P36:P44 P46:P48 P50:P54 P56">
    <cfRule type="containsText" dxfId="234" priority="232" operator="containsText" text="Syn">
      <formula>NOT(ISERROR(SEARCH("Syn",P9)))</formula>
    </cfRule>
    <cfRule type="containsText" dxfId="233" priority="233" operator="containsText" text="EM">
      <formula>NOT(ISERROR(SEARCH("EM",P9)))</formula>
    </cfRule>
    <cfRule type="containsText" dxfId="232" priority="234" operator="containsText" text="AM">
      <formula>NOT(ISERROR(SEARCH("AM",P9)))</formula>
    </cfRule>
    <cfRule type="containsText" dxfId="231" priority="235" operator="containsText" text="AT">
      <formula>NOT(ISERROR(SEARCH("AT",P9)))</formula>
    </cfRule>
    <cfRule type="containsText" dxfId="230" priority="236" operator="containsText" text="F">
      <formula>NOT(ISERROR(SEARCH("F",P9)))</formula>
    </cfRule>
    <cfRule type="containsText" dxfId="229" priority="237" operator="containsText" text="CA17">
      <formula>NOT(ISERROR(SEARCH("CA17",P9)))</formula>
    </cfRule>
    <cfRule type="containsText" dxfId="228" priority="238" operator="containsText" text="CA">
      <formula>NOT(ISERROR(SEARCH("CA",P9)))</formula>
    </cfRule>
  </conditionalFormatting>
  <conditionalFormatting sqref="P9:P24 P26:P34 P36:P44 P46:P48 P50:P54 P56">
    <cfRule type="containsText" dxfId="227" priority="224" operator="containsText" text="PL">
      <formula>NOT(ISERROR(SEARCH("PL",P9)))</formula>
    </cfRule>
    <cfRule type="containsText" dxfId="226" priority="225" operator="containsText" text="CE">
      <formula>NOT(ISERROR(SEARCH("CE",P9)))</formula>
    </cfRule>
    <cfRule type="containsText" dxfId="225" priority="226" operator="containsText" text="PFJ">
      <formula>NOT(ISERROR(SEARCH("PFJ",P9)))</formula>
    </cfRule>
    <cfRule type="containsText" dxfId="224" priority="227" operator="containsText" text="sta">
      <formula>NOT(ISERROR(SEARCH("sta",P9)))</formula>
    </cfRule>
    <cfRule type="colorScale" priority="228">
      <colorScale>
        <cfvo type="min"/>
        <cfvo type="max"/>
        <color rgb="FFFF7128"/>
        <color rgb="FFFFEF9C"/>
      </colorScale>
    </cfRule>
    <cfRule type="containsText" dxfId="223" priority="229" operator="containsText" text="TP">
      <formula>NOT(ISERROR(SEARCH("TP",P9)))</formula>
    </cfRule>
    <cfRule type="containsText" dxfId="222" priority="230" operator="containsText" text="REC">
      <formula>NOT(ISERROR(SEARCH("REC",P9)))</formula>
    </cfRule>
    <cfRule type="containsText" dxfId="221" priority="231" operator="containsText" text="CM">
      <formula>NOT(ISERROR(SEARCH("CM",P9)))</formula>
    </cfRule>
  </conditionalFormatting>
  <conditionalFormatting sqref="Q9:Q24 Q26:Q34 Q36:Q44 Q46:Q48 Q50:Q54 Q56">
    <cfRule type="containsText" dxfId="220" priority="217" operator="containsText" text="Syn">
      <formula>NOT(ISERROR(SEARCH("Syn",Q9)))</formula>
    </cfRule>
    <cfRule type="containsText" dxfId="219" priority="218" operator="containsText" text="EM">
      <formula>NOT(ISERROR(SEARCH("EM",Q9)))</formula>
    </cfRule>
    <cfRule type="containsText" dxfId="218" priority="219" operator="containsText" text="AM">
      <formula>NOT(ISERROR(SEARCH("AM",Q9)))</formula>
    </cfRule>
    <cfRule type="containsText" dxfId="217" priority="220" operator="containsText" text="AT">
      <formula>NOT(ISERROR(SEARCH("AT",Q9)))</formula>
    </cfRule>
    <cfRule type="containsText" dxfId="216" priority="221" operator="containsText" text="F">
      <formula>NOT(ISERROR(SEARCH("F",Q9)))</formula>
    </cfRule>
    <cfRule type="containsText" dxfId="215" priority="222" operator="containsText" text="CA17">
      <formula>NOT(ISERROR(SEARCH("CA17",Q9)))</formula>
    </cfRule>
    <cfRule type="containsText" dxfId="214" priority="223" operator="containsText" text="CA">
      <formula>NOT(ISERROR(SEARCH("CA",Q9)))</formula>
    </cfRule>
  </conditionalFormatting>
  <conditionalFormatting sqref="Q9:Q24 Q26:Q34 Q36:Q44 Q46:Q48 Q50:Q54 Q56">
    <cfRule type="containsText" dxfId="213" priority="209" operator="containsText" text="PL">
      <formula>NOT(ISERROR(SEARCH("PL",Q9)))</formula>
    </cfRule>
    <cfRule type="containsText" dxfId="212" priority="210" operator="containsText" text="CE">
      <formula>NOT(ISERROR(SEARCH("CE",Q9)))</formula>
    </cfRule>
    <cfRule type="containsText" dxfId="211" priority="211" operator="containsText" text="PFJ">
      <formula>NOT(ISERROR(SEARCH("PFJ",Q9)))</formula>
    </cfRule>
    <cfRule type="containsText" dxfId="210" priority="212" operator="containsText" text="sta">
      <formula>NOT(ISERROR(SEARCH("sta",Q9)))</formula>
    </cfRule>
    <cfRule type="colorScale" priority="213">
      <colorScale>
        <cfvo type="min"/>
        <cfvo type="max"/>
        <color rgb="FFFF7128"/>
        <color rgb="FFFFEF9C"/>
      </colorScale>
    </cfRule>
    <cfRule type="containsText" dxfId="209" priority="214" operator="containsText" text="TP">
      <formula>NOT(ISERROR(SEARCH("TP",Q9)))</formula>
    </cfRule>
    <cfRule type="containsText" dxfId="208" priority="215" operator="containsText" text="REC">
      <formula>NOT(ISERROR(SEARCH("REC",Q9)))</formula>
    </cfRule>
    <cfRule type="containsText" dxfId="207" priority="216" operator="containsText" text="CM">
      <formula>NOT(ISERROR(SEARCH("CM",Q9)))</formula>
    </cfRule>
  </conditionalFormatting>
  <conditionalFormatting sqref="R9:R24 R26:R34 R36:R44 R46:R48 R50:R54 R56">
    <cfRule type="containsText" dxfId="206" priority="202" operator="containsText" text="Syn">
      <formula>NOT(ISERROR(SEARCH("Syn",R9)))</formula>
    </cfRule>
    <cfRule type="containsText" dxfId="205" priority="203" operator="containsText" text="EM">
      <formula>NOT(ISERROR(SEARCH("EM",R9)))</formula>
    </cfRule>
    <cfRule type="containsText" dxfId="204" priority="204" operator="containsText" text="AM">
      <formula>NOT(ISERROR(SEARCH("AM",R9)))</formula>
    </cfRule>
    <cfRule type="containsText" dxfId="203" priority="205" operator="containsText" text="AT">
      <formula>NOT(ISERROR(SEARCH("AT",R9)))</formula>
    </cfRule>
    <cfRule type="containsText" dxfId="202" priority="206" operator="containsText" text="F">
      <formula>NOT(ISERROR(SEARCH("F",R9)))</formula>
    </cfRule>
    <cfRule type="containsText" dxfId="201" priority="207" operator="containsText" text="CA17">
      <formula>NOT(ISERROR(SEARCH("CA17",R9)))</formula>
    </cfRule>
    <cfRule type="containsText" dxfId="200" priority="208" operator="containsText" text="CA">
      <formula>NOT(ISERROR(SEARCH("CA",R9)))</formula>
    </cfRule>
  </conditionalFormatting>
  <conditionalFormatting sqref="S9:S24 S26:S34 S36:S44 S46:S48 S50:S54 S56">
    <cfRule type="containsText" dxfId="199" priority="195" operator="containsText" text="Syn">
      <formula>NOT(ISERROR(SEARCH("Syn",S9)))</formula>
    </cfRule>
    <cfRule type="containsText" dxfId="198" priority="196" operator="containsText" text="EM">
      <formula>NOT(ISERROR(SEARCH("EM",S9)))</formula>
    </cfRule>
    <cfRule type="containsText" dxfId="197" priority="197" operator="containsText" text="AM">
      <formula>NOT(ISERROR(SEARCH("AM",S9)))</formula>
    </cfRule>
    <cfRule type="containsText" dxfId="196" priority="198" operator="containsText" text="AT">
      <formula>NOT(ISERROR(SEARCH("AT",S9)))</formula>
    </cfRule>
    <cfRule type="containsText" dxfId="195" priority="199" operator="containsText" text="F">
      <formula>NOT(ISERROR(SEARCH("F",S9)))</formula>
    </cfRule>
    <cfRule type="containsText" dxfId="194" priority="200" operator="containsText" text="CA17">
      <formula>NOT(ISERROR(SEARCH("CA17",S9)))</formula>
    </cfRule>
    <cfRule type="containsText" dxfId="193" priority="201" operator="containsText" text="CA">
      <formula>NOT(ISERROR(SEARCH("CA",S9)))</formula>
    </cfRule>
  </conditionalFormatting>
  <conditionalFormatting sqref="T9:T24 T26:T34 T36:T44 T46:T48 T50:T54 T56">
    <cfRule type="containsText" dxfId="192" priority="188" operator="containsText" text="Syn">
      <formula>NOT(ISERROR(SEARCH("Syn",T9)))</formula>
    </cfRule>
    <cfRule type="containsText" dxfId="191" priority="189" operator="containsText" text="EM">
      <formula>NOT(ISERROR(SEARCH("EM",T9)))</formula>
    </cfRule>
    <cfRule type="containsText" dxfId="190" priority="190" operator="containsText" text="AM">
      <formula>NOT(ISERROR(SEARCH("AM",T9)))</formula>
    </cfRule>
    <cfRule type="containsText" dxfId="189" priority="191" operator="containsText" text="AT">
      <formula>NOT(ISERROR(SEARCH("AT",T9)))</formula>
    </cfRule>
    <cfRule type="containsText" dxfId="188" priority="192" operator="containsText" text="F">
      <formula>NOT(ISERROR(SEARCH("F",T9)))</formula>
    </cfRule>
    <cfRule type="containsText" dxfId="187" priority="193" operator="containsText" text="CA17">
      <formula>NOT(ISERROR(SEARCH("CA17",T9)))</formula>
    </cfRule>
    <cfRule type="containsText" dxfId="186" priority="194" operator="containsText" text="CA">
      <formula>NOT(ISERROR(SEARCH("CA",T9)))</formula>
    </cfRule>
  </conditionalFormatting>
  <conditionalFormatting sqref="T9:T24 T26:T34 T36:T44 T46:T48 T50:T54 T56">
    <cfRule type="containsText" dxfId="185" priority="180" operator="containsText" text="PL">
      <formula>NOT(ISERROR(SEARCH("PL",T9)))</formula>
    </cfRule>
    <cfRule type="containsText" dxfId="184" priority="181" operator="containsText" text="CE">
      <formula>NOT(ISERROR(SEARCH("CE",T9)))</formula>
    </cfRule>
    <cfRule type="containsText" dxfId="183" priority="182" operator="containsText" text="PFJ">
      <formula>NOT(ISERROR(SEARCH("PFJ",T9)))</formula>
    </cfRule>
    <cfRule type="containsText" dxfId="182" priority="183" operator="containsText" text="sta">
      <formula>NOT(ISERROR(SEARCH("sta",T9)))</formula>
    </cfRule>
    <cfRule type="colorScale" priority="184">
      <colorScale>
        <cfvo type="min"/>
        <cfvo type="max"/>
        <color rgb="FFFF7128"/>
        <color rgb="FFFFEF9C"/>
      </colorScale>
    </cfRule>
    <cfRule type="containsText" dxfId="181" priority="185" operator="containsText" text="TP">
      <formula>NOT(ISERROR(SEARCH("TP",T9)))</formula>
    </cfRule>
    <cfRule type="containsText" dxfId="180" priority="186" operator="containsText" text="REC">
      <formula>NOT(ISERROR(SEARCH("REC",T9)))</formula>
    </cfRule>
    <cfRule type="containsText" dxfId="179" priority="187" operator="containsText" text="CM">
      <formula>NOT(ISERROR(SEARCH("CM",T9)))</formula>
    </cfRule>
  </conditionalFormatting>
  <conditionalFormatting sqref="U9:U24 U26:U34 U36:U44 U46:U48 U50:U54 U56">
    <cfRule type="containsText" dxfId="178" priority="173" operator="containsText" text="Syn">
      <formula>NOT(ISERROR(SEARCH("Syn",U9)))</formula>
    </cfRule>
    <cfRule type="containsText" dxfId="177" priority="174" operator="containsText" text="EM">
      <formula>NOT(ISERROR(SEARCH("EM",U9)))</formula>
    </cfRule>
    <cfRule type="containsText" dxfId="176" priority="175" operator="containsText" text="AM">
      <formula>NOT(ISERROR(SEARCH("AM",U9)))</formula>
    </cfRule>
    <cfRule type="containsText" dxfId="175" priority="176" operator="containsText" text="AT">
      <formula>NOT(ISERROR(SEARCH("AT",U9)))</formula>
    </cfRule>
    <cfRule type="containsText" dxfId="174" priority="177" operator="containsText" text="F">
      <formula>NOT(ISERROR(SEARCH("F",U9)))</formula>
    </cfRule>
    <cfRule type="containsText" dxfId="173" priority="178" operator="containsText" text="CA17">
      <formula>NOT(ISERROR(SEARCH("CA17",U9)))</formula>
    </cfRule>
    <cfRule type="containsText" dxfId="172" priority="179" operator="containsText" text="CA">
      <formula>NOT(ISERROR(SEARCH("CA",U9)))</formula>
    </cfRule>
  </conditionalFormatting>
  <conditionalFormatting sqref="U9:U24 U26:U34 U36:U44 U46:U48 U50:U54 U56">
    <cfRule type="containsText" dxfId="171" priority="165" operator="containsText" text="PL">
      <formula>NOT(ISERROR(SEARCH("PL",U9)))</formula>
    </cfRule>
    <cfRule type="containsText" dxfId="170" priority="166" operator="containsText" text="CE">
      <formula>NOT(ISERROR(SEARCH("CE",U9)))</formula>
    </cfRule>
    <cfRule type="containsText" dxfId="169" priority="167" operator="containsText" text="PFJ">
      <formula>NOT(ISERROR(SEARCH("PFJ",U9)))</formula>
    </cfRule>
    <cfRule type="containsText" dxfId="168" priority="168" operator="containsText" text="sta">
      <formula>NOT(ISERROR(SEARCH("sta",U9)))</formula>
    </cfRule>
    <cfRule type="colorScale" priority="169">
      <colorScale>
        <cfvo type="min"/>
        <cfvo type="max"/>
        <color rgb="FFFF7128"/>
        <color rgb="FFFFEF9C"/>
      </colorScale>
    </cfRule>
    <cfRule type="containsText" dxfId="167" priority="170" operator="containsText" text="TP">
      <formula>NOT(ISERROR(SEARCH("TP",U9)))</formula>
    </cfRule>
    <cfRule type="containsText" dxfId="166" priority="171" operator="containsText" text="REC">
      <formula>NOT(ISERROR(SEARCH("REC",U9)))</formula>
    </cfRule>
    <cfRule type="containsText" dxfId="165" priority="172" operator="containsText" text="CM">
      <formula>NOT(ISERROR(SEARCH("CM",U9)))</formula>
    </cfRule>
  </conditionalFormatting>
  <conditionalFormatting sqref="V9:V24 V26:V34 V36:V44 V46:V48 V50:V54 V56">
    <cfRule type="containsText" dxfId="164" priority="158" operator="containsText" text="Syn">
      <formula>NOT(ISERROR(SEARCH("Syn",V9)))</formula>
    </cfRule>
    <cfRule type="containsText" dxfId="163" priority="159" operator="containsText" text="EM">
      <formula>NOT(ISERROR(SEARCH("EM",V9)))</formula>
    </cfRule>
    <cfRule type="containsText" dxfId="162" priority="160" operator="containsText" text="AM">
      <formula>NOT(ISERROR(SEARCH("AM",V9)))</formula>
    </cfRule>
    <cfRule type="containsText" dxfId="161" priority="161" operator="containsText" text="AT">
      <formula>NOT(ISERROR(SEARCH("AT",V9)))</formula>
    </cfRule>
    <cfRule type="containsText" dxfId="160" priority="162" operator="containsText" text="F">
      <formula>NOT(ISERROR(SEARCH("F",V9)))</formula>
    </cfRule>
    <cfRule type="containsText" dxfId="159" priority="163" operator="containsText" text="CA17">
      <formula>NOT(ISERROR(SEARCH("CA17",V9)))</formula>
    </cfRule>
    <cfRule type="containsText" dxfId="158" priority="164" operator="containsText" text="CA">
      <formula>NOT(ISERROR(SEARCH("CA",V9)))</formula>
    </cfRule>
  </conditionalFormatting>
  <conditionalFormatting sqref="V9:V24 V26:V34 V36:V44 V46:V48 V50:V54 V56">
    <cfRule type="containsText" dxfId="157" priority="150" operator="containsText" text="PL">
      <formula>NOT(ISERROR(SEARCH("PL",V9)))</formula>
    </cfRule>
    <cfRule type="containsText" dxfId="156" priority="151" operator="containsText" text="CE">
      <formula>NOT(ISERROR(SEARCH("CE",V9)))</formula>
    </cfRule>
    <cfRule type="containsText" dxfId="155" priority="152" operator="containsText" text="PFJ">
      <formula>NOT(ISERROR(SEARCH("PFJ",V9)))</formula>
    </cfRule>
    <cfRule type="containsText" dxfId="154" priority="153" operator="containsText" text="sta">
      <formula>NOT(ISERROR(SEARCH("sta",V9)))</formula>
    </cfRule>
    <cfRule type="colorScale" priority="154">
      <colorScale>
        <cfvo type="min"/>
        <cfvo type="max"/>
        <color rgb="FFFF7128"/>
        <color rgb="FFFFEF9C"/>
      </colorScale>
    </cfRule>
    <cfRule type="containsText" dxfId="153" priority="155" operator="containsText" text="TP">
      <formula>NOT(ISERROR(SEARCH("TP",V9)))</formula>
    </cfRule>
    <cfRule type="containsText" dxfId="152" priority="156" operator="containsText" text="REC">
      <formula>NOT(ISERROR(SEARCH("REC",V9)))</formula>
    </cfRule>
    <cfRule type="containsText" dxfId="151" priority="157" operator="containsText" text="CM">
      <formula>NOT(ISERROR(SEARCH("CM",V9)))</formula>
    </cfRule>
  </conditionalFormatting>
  <conditionalFormatting sqref="W9:W24 W26:W34 W36:W44 W46:W48 W50:W54 W56">
    <cfRule type="containsText" dxfId="150" priority="143" operator="containsText" text="Syn">
      <formula>NOT(ISERROR(SEARCH("Syn",W9)))</formula>
    </cfRule>
    <cfRule type="containsText" dxfId="149" priority="144" operator="containsText" text="EM">
      <formula>NOT(ISERROR(SEARCH("EM",W9)))</formula>
    </cfRule>
    <cfRule type="containsText" dxfId="148" priority="145" operator="containsText" text="AM">
      <formula>NOT(ISERROR(SEARCH("AM",W9)))</formula>
    </cfRule>
    <cfRule type="containsText" dxfId="147" priority="146" operator="containsText" text="AT">
      <formula>NOT(ISERROR(SEARCH("AT",W9)))</formula>
    </cfRule>
    <cfRule type="containsText" dxfId="146" priority="147" operator="containsText" text="F">
      <formula>NOT(ISERROR(SEARCH("F",W9)))</formula>
    </cfRule>
    <cfRule type="containsText" dxfId="145" priority="148" operator="containsText" text="CA17">
      <formula>NOT(ISERROR(SEARCH("CA17",W9)))</formula>
    </cfRule>
    <cfRule type="containsText" dxfId="144" priority="149" operator="containsText" text="CA">
      <formula>NOT(ISERROR(SEARCH("CA",W9)))</formula>
    </cfRule>
  </conditionalFormatting>
  <conditionalFormatting sqref="W9:W24 W26:W34 W36:W44 W46:W48 W50:W54 W56">
    <cfRule type="containsText" dxfId="143" priority="135" operator="containsText" text="PL">
      <formula>NOT(ISERROR(SEARCH("PL",W9)))</formula>
    </cfRule>
    <cfRule type="containsText" dxfId="142" priority="136" operator="containsText" text="CE">
      <formula>NOT(ISERROR(SEARCH("CE",W9)))</formula>
    </cfRule>
    <cfRule type="containsText" dxfId="141" priority="137" operator="containsText" text="PFJ">
      <formula>NOT(ISERROR(SEARCH("PFJ",W9)))</formula>
    </cfRule>
    <cfRule type="containsText" dxfId="140" priority="138" operator="containsText" text="sta">
      <formula>NOT(ISERROR(SEARCH("sta",W9)))</formula>
    </cfRule>
    <cfRule type="colorScale" priority="139">
      <colorScale>
        <cfvo type="min"/>
        <cfvo type="max"/>
        <color rgb="FFFF7128"/>
        <color rgb="FFFFEF9C"/>
      </colorScale>
    </cfRule>
    <cfRule type="containsText" dxfId="139" priority="140" operator="containsText" text="TP">
      <formula>NOT(ISERROR(SEARCH("TP",W9)))</formula>
    </cfRule>
    <cfRule type="containsText" dxfId="138" priority="141" operator="containsText" text="REC">
      <formula>NOT(ISERROR(SEARCH("REC",W9)))</formula>
    </cfRule>
    <cfRule type="containsText" dxfId="137" priority="142" operator="containsText" text="CM">
      <formula>NOT(ISERROR(SEARCH("CM",W9)))</formula>
    </cfRule>
  </conditionalFormatting>
  <conditionalFormatting sqref="X9:X24 X26:X34 X36:X44 X46:X48 X50:X54 X56">
    <cfRule type="containsText" dxfId="136" priority="128" operator="containsText" text="Syn">
      <formula>NOT(ISERROR(SEARCH("Syn",X9)))</formula>
    </cfRule>
    <cfRule type="containsText" dxfId="135" priority="129" operator="containsText" text="EM">
      <formula>NOT(ISERROR(SEARCH("EM",X9)))</formula>
    </cfRule>
    <cfRule type="containsText" dxfId="134" priority="130" operator="containsText" text="AM">
      <formula>NOT(ISERROR(SEARCH("AM",X9)))</formula>
    </cfRule>
    <cfRule type="containsText" dxfId="133" priority="131" operator="containsText" text="AT">
      <formula>NOT(ISERROR(SEARCH("AT",X9)))</formula>
    </cfRule>
    <cfRule type="containsText" dxfId="132" priority="132" operator="containsText" text="F">
      <formula>NOT(ISERROR(SEARCH("F",X9)))</formula>
    </cfRule>
    <cfRule type="containsText" dxfId="131" priority="133" operator="containsText" text="CA17">
      <formula>NOT(ISERROR(SEARCH("CA17",X9)))</formula>
    </cfRule>
    <cfRule type="containsText" dxfId="130" priority="134" operator="containsText" text="CA">
      <formula>NOT(ISERROR(SEARCH("CA",X9)))</formula>
    </cfRule>
  </conditionalFormatting>
  <conditionalFormatting sqref="X9:X24 X26:X34 X36:X44 X46:X48 X50:X54 X56">
    <cfRule type="containsText" dxfId="129" priority="120" operator="containsText" text="PL">
      <formula>NOT(ISERROR(SEARCH("PL",X9)))</formula>
    </cfRule>
    <cfRule type="containsText" dxfId="128" priority="121" operator="containsText" text="CE">
      <formula>NOT(ISERROR(SEARCH("CE",X9)))</formula>
    </cfRule>
    <cfRule type="containsText" dxfId="127" priority="122" operator="containsText" text="PFJ">
      <formula>NOT(ISERROR(SEARCH("PFJ",X9)))</formula>
    </cfRule>
    <cfRule type="containsText" dxfId="126" priority="123" operator="containsText" text="sta">
      <formula>NOT(ISERROR(SEARCH("sta",X9)))</formula>
    </cfRule>
    <cfRule type="colorScale" priority="124">
      <colorScale>
        <cfvo type="min"/>
        <cfvo type="max"/>
        <color rgb="FFFF7128"/>
        <color rgb="FFFFEF9C"/>
      </colorScale>
    </cfRule>
    <cfRule type="containsText" dxfId="125" priority="125" operator="containsText" text="TP">
      <formula>NOT(ISERROR(SEARCH("TP",X9)))</formula>
    </cfRule>
    <cfRule type="containsText" dxfId="124" priority="126" operator="containsText" text="REC">
      <formula>NOT(ISERROR(SEARCH("REC",X9)))</formula>
    </cfRule>
    <cfRule type="containsText" dxfId="123" priority="127" operator="containsText" text="CM">
      <formula>NOT(ISERROR(SEARCH("CM",X9)))</formula>
    </cfRule>
  </conditionalFormatting>
  <conditionalFormatting sqref="Y9:Y24 Y26:Y34 Y36:Y44 Y46:Y48 Y50:Y54 Y56">
    <cfRule type="containsText" dxfId="122" priority="113" operator="containsText" text="Syn">
      <formula>NOT(ISERROR(SEARCH("Syn",Y9)))</formula>
    </cfRule>
    <cfRule type="containsText" dxfId="121" priority="114" operator="containsText" text="EM">
      <formula>NOT(ISERROR(SEARCH("EM",Y9)))</formula>
    </cfRule>
    <cfRule type="containsText" dxfId="120" priority="115" operator="containsText" text="AM">
      <formula>NOT(ISERROR(SEARCH("AM",Y9)))</formula>
    </cfRule>
    <cfRule type="containsText" dxfId="119" priority="116" operator="containsText" text="AT">
      <formula>NOT(ISERROR(SEARCH("AT",Y9)))</formula>
    </cfRule>
    <cfRule type="containsText" dxfId="118" priority="117" operator="containsText" text="F">
      <formula>NOT(ISERROR(SEARCH("F",Y9)))</formula>
    </cfRule>
    <cfRule type="containsText" dxfId="117" priority="118" operator="containsText" text="CA17">
      <formula>NOT(ISERROR(SEARCH("CA17",Y9)))</formula>
    </cfRule>
    <cfRule type="containsText" dxfId="116" priority="119" operator="containsText" text="CA">
      <formula>NOT(ISERROR(SEARCH("CA",Y9)))</formula>
    </cfRule>
  </conditionalFormatting>
  <conditionalFormatting sqref="Z9:Z24 Z26:Z34 Z36:Z44 Z46:Z48 Z50:Z54 Z56">
    <cfRule type="containsText" dxfId="115" priority="106" operator="containsText" text="Syn">
      <formula>NOT(ISERROR(SEARCH("Syn",Z9)))</formula>
    </cfRule>
    <cfRule type="containsText" dxfId="114" priority="107" operator="containsText" text="EM">
      <formula>NOT(ISERROR(SEARCH("EM",Z9)))</formula>
    </cfRule>
    <cfRule type="containsText" dxfId="113" priority="108" operator="containsText" text="AM">
      <formula>NOT(ISERROR(SEARCH("AM",Z9)))</formula>
    </cfRule>
    <cfRule type="containsText" dxfId="112" priority="109" operator="containsText" text="AT">
      <formula>NOT(ISERROR(SEARCH("AT",Z9)))</formula>
    </cfRule>
    <cfRule type="containsText" dxfId="111" priority="110" operator="containsText" text="F">
      <formula>NOT(ISERROR(SEARCH("F",Z9)))</formula>
    </cfRule>
    <cfRule type="containsText" dxfId="110" priority="111" operator="containsText" text="CA17">
      <formula>NOT(ISERROR(SEARCH("CA17",Z9)))</formula>
    </cfRule>
    <cfRule type="containsText" dxfId="109" priority="112" operator="containsText" text="CA">
      <formula>NOT(ISERROR(SEARCH("CA",Z9)))</formula>
    </cfRule>
  </conditionalFormatting>
  <conditionalFormatting sqref="AA9:AA24 AA26:AA34 AA36:AA44 AA46:AA48 AA50:AA54 AA56">
    <cfRule type="containsText" dxfId="108" priority="99" operator="containsText" text="Syn">
      <formula>NOT(ISERROR(SEARCH("Syn",AA9)))</formula>
    </cfRule>
    <cfRule type="containsText" dxfId="107" priority="100" operator="containsText" text="EM">
      <formula>NOT(ISERROR(SEARCH("EM",AA9)))</formula>
    </cfRule>
    <cfRule type="containsText" dxfId="106" priority="101" operator="containsText" text="AM">
      <formula>NOT(ISERROR(SEARCH("AM",AA9)))</formula>
    </cfRule>
    <cfRule type="containsText" dxfId="105" priority="102" operator="containsText" text="AT">
      <formula>NOT(ISERROR(SEARCH("AT",AA9)))</formula>
    </cfRule>
    <cfRule type="containsText" dxfId="104" priority="103" operator="containsText" text="F">
      <formula>NOT(ISERROR(SEARCH("F",AA9)))</formula>
    </cfRule>
    <cfRule type="containsText" dxfId="103" priority="104" operator="containsText" text="CA17">
      <formula>NOT(ISERROR(SEARCH("CA17",AA9)))</formula>
    </cfRule>
    <cfRule type="containsText" dxfId="102" priority="105" operator="containsText" text="CA">
      <formula>NOT(ISERROR(SEARCH("CA",AA9)))</formula>
    </cfRule>
  </conditionalFormatting>
  <conditionalFormatting sqref="AA9:AA24 AA26:AA34 AA36:AA44 AA46:AA48 AA50:AA54 AA56">
    <cfRule type="containsText" dxfId="101" priority="91" operator="containsText" text="PL">
      <formula>NOT(ISERROR(SEARCH("PL",AA9)))</formula>
    </cfRule>
    <cfRule type="containsText" dxfId="100" priority="92" operator="containsText" text="CE">
      <formula>NOT(ISERROR(SEARCH("CE",AA9)))</formula>
    </cfRule>
    <cfRule type="containsText" dxfId="99" priority="93" operator="containsText" text="PFJ">
      <formula>NOT(ISERROR(SEARCH("PFJ",AA9)))</formula>
    </cfRule>
    <cfRule type="containsText" dxfId="98" priority="94" operator="containsText" text="sta">
      <formula>NOT(ISERROR(SEARCH("sta",AA9)))</formula>
    </cfRule>
    <cfRule type="colorScale" priority="95">
      <colorScale>
        <cfvo type="min"/>
        <cfvo type="max"/>
        <color rgb="FFFF7128"/>
        <color rgb="FFFFEF9C"/>
      </colorScale>
    </cfRule>
    <cfRule type="containsText" dxfId="97" priority="96" operator="containsText" text="TP">
      <formula>NOT(ISERROR(SEARCH("TP",AA9)))</formula>
    </cfRule>
    <cfRule type="containsText" dxfId="96" priority="97" operator="containsText" text="REC">
      <formula>NOT(ISERROR(SEARCH("REC",AA9)))</formula>
    </cfRule>
    <cfRule type="containsText" dxfId="95" priority="98" operator="containsText" text="CM">
      <formula>NOT(ISERROR(SEARCH("CM",AA9)))</formula>
    </cfRule>
  </conditionalFormatting>
  <conditionalFormatting sqref="AB9:AB24 AB26:AB34 AB36:AB44 AB46:AB48 AB50:AB54 AB56">
    <cfRule type="containsText" dxfId="94" priority="84" operator="containsText" text="Syn">
      <formula>NOT(ISERROR(SEARCH("Syn",AB9)))</formula>
    </cfRule>
    <cfRule type="containsText" dxfId="93" priority="85" operator="containsText" text="EM">
      <formula>NOT(ISERROR(SEARCH("EM",AB9)))</formula>
    </cfRule>
    <cfRule type="containsText" dxfId="92" priority="86" operator="containsText" text="AM">
      <formula>NOT(ISERROR(SEARCH("AM",AB9)))</formula>
    </cfRule>
    <cfRule type="containsText" dxfId="91" priority="87" operator="containsText" text="AT">
      <formula>NOT(ISERROR(SEARCH("AT",AB9)))</formula>
    </cfRule>
    <cfRule type="containsText" dxfId="90" priority="88" operator="containsText" text="F">
      <formula>NOT(ISERROR(SEARCH("F",AB9)))</formula>
    </cfRule>
    <cfRule type="containsText" dxfId="89" priority="89" operator="containsText" text="CA17">
      <formula>NOT(ISERROR(SEARCH("CA17",AB9)))</formula>
    </cfRule>
    <cfRule type="containsText" dxfId="88" priority="90" operator="containsText" text="CA">
      <formula>NOT(ISERROR(SEARCH("CA",AB9)))</formula>
    </cfRule>
  </conditionalFormatting>
  <conditionalFormatting sqref="AB9:AB24 AB26:AB34 AB36:AB44 AB46:AB48 AB50:AB54 AB56">
    <cfRule type="containsText" dxfId="87" priority="76" operator="containsText" text="PL">
      <formula>NOT(ISERROR(SEARCH("PL",AB9)))</formula>
    </cfRule>
    <cfRule type="containsText" dxfId="86" priority="77" operator="containsText" text="CE">
      <formula>NOT(ISERROR(SEARCH("CE",AB9)))</formula>
    </cfRule>
    <cfRule type="containsText" dxfId="85" priority="78" operator="containsText" text="PFJ">
      <formula>NOT(ISERROR(SEARCH("PFJ",AB9)))</formula>
    </cfRule>
    <cfRule type="containsText" dxfId="84" priority="79" operator="containsText" text="sta">
      <formula>NOT(ISERROR(SEARCH("sta",AB9)))</formula>
    </cfRule>
    <cfRule type="colorScale" priority="80">
      <colorScale>
        <cfvo type="min"/>
        <cfvo type="max"/>
        <color rgb="FFFF7128"/>
        <color rgb="FFFFEF9C"/>
      </colorScale>
    </cfRule>
    <cfRule type="containsText" dxfId="83" priority="81" operator="containsText" text="TP">
      <formula>NOT(ISERROR(SEARCH("TP",AB9)))</formula>
    </cfRule>
    <cfRule type="containsText" dxfId="82" priority="82" operator="containsText" text="REC">
      <formula>NOT(ISERROR(SEARCH("REC",AB9)))</formula>
    </cfRule>
    <cfRule type="containsText" dxfId="81" priority="83" operator="containsText" text="CM">
      <formula>NOT(ISERROR(SEARCH("CM",AB9)))</formula>
    </cfRule>
  </conditionalFormatting>
  <conditionalFormatting sqref="AC9:AC24 AC26:AC34 AC36:AC44 AC46:AC48 AC50:AC54 AC56">
    <cfRule type="containsText" dxfId="80" priority="69" operator="containsText" text="Syn">
      <formula>NOT(ISERROR(SEARCH("Syn",AC9)))</formula>
    </cfRule>
    <cfRule type="containsText" dxfId="79" priority="70" operator="containsText" text="EM">
      <formula>NOT(ISERROR(SEARCH("EM",AC9)))</formula>
    </cfRule>
    <cfRule type="containsText" dxfId="78" priority="71" operator="containsText" text="AM">
      <formula>NOT(ISERROR(SEARCH("AM",AC9)))</formula>
    </cfRule>
    <cfRule type="containsText" dxfId="77" priority="72" operator="containsText" text="AT">
      <formula>NOT(ISERROR(SEARCH("AT",AC9)))</formula>
    </cfRule>
    <cfRule type="containsText" dxfId="76" priority="73" operator="containsText" text="F">
      <formula>NOT(ISERROR(SEARCH("F",AC9)))</formula>
    </cfRule>
    <cfRule type="containsText" dxfId="75" priority="74" operator="containsText" text="CA17">
      <formula>NOT(ISERROR(SEARCH("CA17",AC9)))</formula>
    </cfRule>
    <cfRule type="containsText" dxfId="74" priority="75" operator="containsText" text="CA">
      <formula>NOT(ISERROR(SEARCH("CA",AC9)))</formula>
    </cfRule>
  </conditionalFormatting>
  <conditionalFormatting sqref="AC9:AC24 AC26:AC34 AC36:AC44 AC46:AC48 AC50:AC54 AC56">
    <cfRule type="containsText" dxfId="73" priority="61" operator="containsText" text="PL">
      <formula>NOT(ISERROR(SEARCH("PL",AC9)))</formula>
    </cfRule>
    <cfRule type="containsText" dxfId="72" priority="62" operator="containsText" text="CE">
      <formula>NOT(ISERROR(SEARCH("CE",AC9)))</formula>
    </cfRule>
    <cfRule type="containsText" dxfId="71" priority="63" operator="containsText" text="PFJ">
      <formula>NOT(ISERROR(SEARCH("PFJ",AC9)))</formula>
    </cfRule>
    <cfRule type="containsText" dxfId="70" priority="64" operator="containsText" text="sta">
      <formula>NOT(ISERROR(SEARCH("sta",AC9)))</formula>
    </cfRule>
    <cfRule type="colorScale" priority="65">
      <colorScale>
        <cfvo type="min"/>
        <cfvo type="max"/>
        <color rgb="FFFF7128"/>
        <color rgb="FFFFEF9C"/>
      </colorScale>
    </cfRule>
    <cfRule type="containsText" dxfId="69" priority="66" operator="containsText" text="TP">
      <formula>NOT(ISERROR(SEARCH("TP",AC9)))</formula>
    </cfRule>
    <cfRule type="containsText" dxfId="68" priority="67" operator="containsText" text="REC">
      <formula>NOT(ISERROR(SEARCH("REC",AC9)))</formula>
    </cfRule>
    <cfRule type="containsText" dxfId="67" priority="68" operator="containsText" text="CM">
      <formula>NOT(ISERROR(SEARCH("CM",AC9)))</formula>
    </cfRule>
  </conditionalFormatting>
  <conditionalFormatting sqref="AD9:AD24 AD26:AD34 AD36:AD44 AD46:AD48 AD50:AD54 AD56">
    <cfRule type="containsText" dxfId="66" priority="54" operator="containsText" text="Syn">
      <formula>NOT(ISERROR(SEARCH("Syn",AD9)))</formula>
    </cfRule>
    <cfRule type="containsText" dxfId="65" priority="55" operator="containsText" text="EM">
      <formula>NOT(ISERROR(SEARCH("EM",AD9)))</formula>
    </cfRule>
    <cfRule type="containsText" dxfId="64" priority="56" operator="containsText" text="AM">
      <formula>NOT(ISERROR(SEARCH("AM",AD9)))</formula>
    </cfRule>
    <cfRule type="containsText" dxfId="63" priority="57" operator="containsText" text="AT">
      <formula>NOT(ISERROR(SEARCH("AT",AD9)))</formula>
    </cfRule>
    <cfRule type="containsText" dxfId="62" priority="58" operator="containsText" text="F">
      <formula>NOT(ISERROR(SEARCH("F",AD9)))</formula>
    </cfRule>
    <cfRule type="containsText" dxfId="61" priority="59" operator="containsText" text="CA17">
      <formula>NOT(ISERROR(SEARCH("CA17",AD9)))</formula>
    </cfRule>
    <cfRule type="containsText" dxfId="60" priority="60" operator="containsText" text="CA">
      <formula>NOT(ISERROR(SEARCH("CA",AD9)))</formula>
    </cfRule>
  </conditionalFormatting>
  <conditionalFormatting sqref="AD9:AD24 AD26:AD34 AD36:AD44 AD46:AD48 AD50:AD54 AD56">
    <cfRule type="containsText" dxfId="59" priority="46" operator="containsText" text="PL">
      <formula>NOT(ISERROR(SEARCH("PL",AD9)))</formula>
    </cfRule>
    <cfRule type="containsText" dxfId="58" priority="47" operator="containsText" text="CE">
      <formula>NOT(ISERROR(SEARCH("CE",AD9)))</formula>
    </cfRule>
    <cfRule type="containsText" dxfId="57" priority="48" operator="containsText" text="PFJ">
      <formula>NOT(ISERROR(SEARCH("PFJ",AD9)))</formula>
    </cfRule>
    <cfRule type="containsText" dxfId="56" priority="49" operator="containsText" text="sta">
      <formula>NOT(ISERROR(SEARCH("sta",AD9)))</formula>
    </cfRule>
    <cfRule type="colorScale" priority="50">
      <colorScale>
        <cfvo type="min"/>
        <cfvo type="max"/>
        <color rgb="FFFF7128"/>
        <color rgb="FFFFEF9C"/>
      </colorScale>
    </cfRule>
    <cfRule type="containsText" dxfId="55" priority="51" operator="containsText" text="TP">
      <formula>NOT(ISERROR(SEARCH("TP",AD9)))</formula>
    </cfRule>
    <cfRule type="containsText" dxfId="54" priority="52" operator="containsText" text="REC">
      <formula>NOT(ISERROR(SEARCH("REC",AD9)))</formula>
    </cfRule>
    <cfRule type="containsText" dxfId="53" priority="53" operator="containsText" text="CM">
      <formula>NOT(ISERROR(SEARCH("CM",AD9)))</formula>
    </cfRule>
  </conditionalFormatting>
  <pageMargins left="0.7" right="0.7" top="0.75" bottom="0.75" header="0.3" footer="0.3"/>
  <pageSetup paperSize="9" scale="88" orientation="landscape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7521" r:id="rId4" name="Bouton 1">
              <controlPr defaultSize="0" print="0" autoFill="0" autoPict="0">
                <anchor moveWithCells="1" sizeWithCells="1">
                  <from>
                    <xdr:col>0</xdr:col>
                    <xdr:colOff>0</xdr:colOff>
                    <xdr:row>0</xdr:row>
                    <xdr:rowOff>0</xdr:rowOff>
                  </from>
                  <to>
                    <xdr:col>1</xdr:col>
                    <xdr:colOff>0</xdr:colOff>
                    <xdr:row>2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A00-000000000000}">
  <sheetPr codeName="Feuil27" filterMode="1">
    <tabColor rgb="FFFFFF00"/>
  </sheetPr>
  <dimension ref="A1:BR64"/>
  <sheetViews>
    <sheetView showGridLines="0" zoomScaleNormal="100" workbookViewId="0">
      <pane xSplit="1" ySplit="8" topLeftCell="AQ9" activePane="bottomRight" state="frozen"/>
      <selection activeCell="V3" sqref="V3"/>
      <selection pane="topRight" activeCell="V3" sqref="V3"/>
      <selection pane="bottomLeft" activeCell="V3" sqref="V3"/>
      <selection pane="bottomRight" activeCell="AT25" sqref="AT25"/>
    </sheetView>
  </sheetViews>
  <sheetFormatPr baseColWidth="10" defaultRowHeight="15" x14ac:dyDescent="0.25"/>
  <cols>
    <col min="1" max="1" width="25.7109375" customWidth="1"/>
    <col min="2" max="22" width="6.7109375" customWidth="1"/>
    <col min="23" max="24" width="6.7109375" style="53" hidden="1" customWidth="1"/>
    <col min="25" max="29" width="6.7109375" hidden="1" customWidth="1"/>
    <col min="30" max="31" width="6.7109375" style="53" hidden="1" customWidth="1"/>
    <col min="32" max="33" width="8.7109375" customWidth="1"/>
    <col min="34" max="34" width="3.7109375" customWidth="1"/>
    <col min="35" max="37" width="7.7109375" customWidth="1"/>
    <col min="38" max="38" width="3.7109375" customWidth="1"/>
    <col min="39" max="40" width="7.7109375" customWidth="1"/>
    <col min="41" max="41" width="3.7109375" customWidth="1"/>
    <col min="42" max="43" width="7.7109375" customWidth="1"/>
    <col min="44" max="44" width="3.7109375" customWidth="1"/>
    <col min="45" max="46" width="8.7109375" customWidth="1"/>
    <col min="47" max="47" width="12.85546875" customWidth="1"/>
    <col min="48" max="53" width="8.7109375" customWidth="1"/>
  </cols>
  <sheetData>
    <row r="1" spans="1:65" ht="21" x14ac:dyDescent="0.35">
      <c r="A1" s="89" t="s">
        <v>29</v>
      </c>
      <c r="B1" s="78"/>
      <c r="C1" s="78"/>
      <c r="D1" s="78"/>
      <c r="E1" s="89"/>
      <c r="F1" s="78"/>
      <c r="G1" s="78"/>
      <c r="H1" s="78"/>
      <c r="I1" s="78"/>
      <c r="J1" s="78"/>
      <c r="K1" s="78"/>
      <c r="L1" s="78"/>
      <c r="M1" s="78"/>
      <c r="N1" s="78"/>
      <c r="O1" s="78"/>
      <c r="P1" s="78"/>
      <c r="Q1" s="78"/>
      <c r="R1" s="78"/>
      <c r="S1" s="78"/>
      <c r="T1" s="78"/>
      <c r="U1" s="78"/>
      <c r="V1" s="78"/>
      <c r="W1" s="78"/>
      <c r="X1" s="78"/>
      <c r="Y1" s="78"/>
      <c r="Z1" s="78"/>
    </row>
    <row r="2" spans="1:65" x14ac:dyDescent="0.25">
      <c r="A2" s="90"/>
      <c r="B2" s="78"/>
      <c r="C2" s="105" t="str">
        <f ca="1">LEFT(OFFSET(INDIRECT("H"&amp;$A$1&amp;"!B8:AF8"),MATCH($A9,INDIRECT("H"&amp;$A$1&amp;"!A9:A56"),0),),5)</f>
        <v/>
      </c>
      <c r="D2" s="78"/>
      <c r="E2" s="78"/>
      <c r="F2" s="78"/>
      <c r="G2" s="78"/>
      <c r="H2" s="78"/>
      <c r="I2" s="78"/>
      <c r="J2" s="78"/>
      <c r="K2" s="78"/>
      <c r="L2" s="78"/>
      <c r="M2" s="78"/>
      <c r="N2" s="78"/>
      <c r="O2" s="78"/>
      <c r="P2" s="78"/>
      <c r="Q2" s="78"/>
      <c r="R2" s="78"/>
      <c r="S2" s="78"/>
      <c r="T2" s="78"/>
      <c r="U2" s="78"/>
      <c r="V2" s="78"/>
      <c r="W2" s="78"/>
      <c r="X2" s="78"/>
      <c r="Y2" s="78"/>
      <c r="Z2" s="78"/>
    </row>
    <row r="3" spans="1:65" x14ac:dyDescent="0.25">
      <c r="A3" s="78"/>
      <c r="B3" s="78"/>
      <c r="C3" s="105" t="str">
        <f ca="1">RIGHT(OFFSET(INDIRECT("H"&amp;$A$1&amp;"!B8:AF8"),MATCH($A3,INDIRECT("H"&amp;$A$1&amp;"!A9:A56"),0),),5)</f>
        <v/>
      </c>
      <c r="D3" s="78"/>
      <c r="E3" s="78"/>
      <c r="F3" s="78"/>
      <c r="G3" s="78"/>
      <c r="H3" s="78"/>
      <c r="I3" s="78"/>
      <c r="J3" s="78"/>
      <c r="K3" s="78"/>
      <c r="L3" s="78"/>
      <c r="M3" s="78"/>
      <c r="N3" s="78"/>
      <c r="O3" s="78"/>
      <c r="P3" s="78"/>
      <c r="Q3" s="78"/>
      <c r="R3" s="78"/>
      <c r="S3" s="78"/>
      <c r="T3" s="78"/>
      <c r="U3" s="78"/>
      <c r="V3" s="78"/>
      <c r="W3" s="78"/>
      <c r="X3" s="78"/>
      <c r="Y3" s="78"/>
      <c r="Z3" s="78"/>
      <c r="AA3" s="53"/>
      <c r="AB3" s="53"/>
      <c r="AC3" s="53"/>
      <c r="AF3" s="53"/>
      <c r="AG3" s="53"/>
      <c r="AH3" s="53"/>
      <c r="AI3" s="53"/>
      <c r="AJ3" s="53"/>
      <c r="AK3" s="53"/>
    </row>
    <row r="4" spans="1:65" ht="15.75" customHeight="1" x14ac:dyDescent="0.25">
      <c r="A4" s="78"/>
      <c r="B4" s="78"/>
      <c r="C4" s="78"/>
      <c r="D4" s="78"/>
      <c r="E4" s="78"/>
      <c r="F4" s="78"/>
      <c r="G4" s="78"/>
      <c r="H4" s="78"/>
      <c r="I4" s="78"/>
      <c r="J4" s="78"/>
      <c r="K4" s="78"/>
      <c r="L4" s="78"/>
      <c r="M4" s="78"/>
      <c r="N4" s="78"/>
      <c r="O4" s="78"/>
      <c r="P4" s="78"/>
      <c r="Q4" s="78"/>
      <c r="R4" s="78"/>
      <c r="S4" s="78"/>
      <c r="T4" s="78"/>
      <c r="U4" s="78"/>
      <c r="V4" s="78"/>
      <c r="W4" s="78"/>
      <c r="X4" s="78"/>
      <c r="Y4" s="78"/>
      <c r="Z4" s="78"/>
      <c r="AA4" s="78"/>
      <c r="AB4" s="78"/>
      <c r="AC4" s="78"/>
      <c r="AD4" s="78"/>
      <c r="AE4" s="78"/>
      <c r="AF4" s="78"/>
      <c r="AG4" s="78"/>
      <c r="AH4" s="78"/>
      <c r="AI4" s="78"/>
      <c r="AJ4" s="78"/>
      <c r="AK4" s="78"/>
      <c r="AL4" s="78"/>
      <c r="AM4" s="78"/>
      <c r="AN4" s="78"/>
      <c r="AO4" s="78"/>
      <c r="AP4" s="78"/>
      <c r="AQ4" s="78"/>
      <c r="AR4" s="78"/>
      <c r="AS4" s="78"/>
    </row>
    <row r="5" spans="1:65" ht="15.75" thickBot="1" x14ac:dyDescent="0.3">
      <c r="A5" s="78"/>
      <c r="B5" s="78"/>
      <c r="C5" s="78"/>
      <c r="D5" s="78"/>
      <c r="E5" s="78"/>
      <c r="F5" s="78"/>
      <c r="G5" s="78"/>
      <c r="H5" s="78"/>
      <c r="I5" s="78"/>
      <c r="J5" s="78"/>
      <c r="K5" s="78"/>
      <c r="L5" s="78"/>
      <c r="M5" s="78"/>
      <c r="N5" s="78"/>
      <c r="O5" s="78"/>
      <c r="P5" s="78"/>
      <c r="Q5" s="78"/>
      <c r="R5" s="78"/>
      <c r="S5" s="78"/>
      <c r="T5" s="78"/>
      <c r="U5" s="78"/>
      <c r="V5" s="78"/>
      <c r="W5" s="78"/>
      <c r="X5" s="78"/>
      <c r="Y5" s="78"/>
      <c r="Z5" s="78"/>
      <c r="AA5" s="53"/>
      <c r="AB5" s="53"/>
      <c r="AC5" s="53"/>
      <c r="AF5" s="53"/>
      <c r="AG5" s="53"/>
      <c r="AH5" s="53"/>
      <c r="AI5" s="53"/>
      <c r="AJ5" s="53"/>
      <c r="AK5" s="53"/>
      <c r="AL5" s="53"/>
      <c r="AM5" s="53"/>
      <c r="AN5" s="53"/>
      <c r="AO5" s="53"/>
      <c r="AP5" s="53"/>
      <c r="AQ5" s="53"/>
      <c r="AR5" s="53"/>
      <c r="AS5" s="53"/>
      <c r="AT5" s="53"/>
      <c r="AU5" s="53"/>
      <c r="AV5" s="53"/>
      <c r="AW5" s="53"/>
      <c r="AX5" s="53"/>
    </row>
    <row r="6" spans="1:65" ht="15.75" thickBot="1" x14ac:dyDescent="0.3">
      <c r="A6" s="203"/>
      <c r="B6" s="204">
        <f>Données!$E3</f>
        <v>0.31249999999999994</v>
      </c>
      <c r="C6" s="205">
        <f>Données!$E4</f>
        <v>0.3125</v>
      </c>
      <c r="D6" s="204">
        <f>Données!$E5</f>
        <v>0.31249999999999994</v>
      </c>
      <c r="E6" s="205">
        <f>Données!$E6</f>
        <v>0.31249999999999994</v>
      </c>
      <c r="F6" s="204">
        <f>Données!$E7</f>
        <v>0.10416666666666669</v>
      </c>
      <c r="G6" s="205">
        <f>Données!$E8</f>
        <v>0.47916666666666669</v>
      </c>
      <c r="H6" s="204">
        <f>Données!$E9</f>
        <v>0.51041666666666674</v>
      </c>
      <c r="I6" s="205">
        <f>Données!$E10</f>
        <v>0.47916666666666669</v>
      </c>
      <c r="J6" s="204">
        <f>Données!$E11</f>
        <v>0.49999999999999989</v>
      </c>
      <c r="K6" s="205">
        <f>Données!$E12</f>
        <v>0.45833333333333326</v>
      </c>
      <c r="L6" s="204">
        <f>Données!$E13</f>
        <v>0.49999999999999994</v>
      </c>
      <c r="M6" s="205">
        <f>Données!$E14</f>
        <v>0.29166666666666669</v>
      </c>
      <c r="N6" s="204">
        <f>Données!$E15</f>
        <v>0.3125</v>
      </c>
      <c r="O6" s="205">
        <f>Données!$E16</f>
        <v>0.3125</v>
      </c>
      <c r="P6" s="204">
        <f>Données!$E17</f>
        <v>0.3125</v>
      </c>
      <c r="Q6" s="205">
        <f>Données!$E18</f>
        <v>0.3125</v>
      </c>
      <c r="R6" s="204">
        <f>Données!$E19</f>
        <v>0.29166666666666669</v>
      </c>
      <c r="S6" s="205" t="str">
        <f>Données!$E20</f>
        <v>00:00</v>
      </c>
      <c r="T6" s="204" t="str">
        <f>Données!$E21</f>
        <v>00:00</v>
      </c>
      <c r="U6" s="205" t="str">
        <f>Données!$E22</f>
        <v>00:00</v>
      </c>
      <c r="V6" s="205">
        <f>Données!$E23</f>
        <v>0.3125</v>
      </c>
      <c r="W6" s="204">
        <f>Données!$E24</f>
        <v>0</v>
      </c>
      <c r="X6" s="205">
        <f>Données!$E25</f>
        <v>0</v>
      </c>
      <c r="Y6" s="204" t="str">
        <f>Données!$E26</f>
        <v>00:00</v>
      </c>
      <c r="Z6" s="205">
        <f>Données!$E27</f>
        <v>0.3125</v>
      </c>
      <c r="AA6" s="204" t="str">
        <f>Données!$E28</f>
        <v>00:00</v>
      </c>
      <c r="AB6" s="205" t="str">
        <f>Données!$E29</f>
        <v>00:00</v>
      </c>
      <c r="AC6" s="204">
        <f>Données!$E30</f>
        <v>0</v>
      </c>
      <c r="AD6" s="205">
        <f>Données!$E31</f>
        <v>0</v>
      </c>
      <c r="AE6" s="204">
        <f>Données!$E32</f>
        <v>0</v>
      </c>
      <c r="AF6" s="208"/>
      <c r="AG6" s="208"/>
    </row>
    <row r="7" spans="1:65" ht="29.25" thickBot="1" x14ac:dyDescent="0.3">
      <c r="A7" s="99"/>
      <c r="B7" s="91" t="str">
        <f>Données!$A3</f>
        <v>M</v>
      </c>
      <c r="C7" s="92" t="str">
        <f>Données!$A4</f>
        <v>S</v>
      </c>
      <c r="D7" s="91" t="str">
        <f>Données!$A5</f>
        <v>J</v>
      </c>
      <c r="E7" s="92" t="str">
        <f>Données!$A6</f>
        <v>J+</v>
      </c>
      <c r="F7" s="91" t="str">
        <f>Données!$A7</f>
        <v>R</v>
      </c>
      <c r="G7" s="92" t="str">
        <f>Données!$A8</f>
        <v>RS</v>
      </c>
      <c r="H7" s="91" t="str">
        <f>Données!$A9</f>
        <v>W</v>
      </c>
      <c r="I7" s="92" t="str">
        <f>Données!$A10</f>
        <v>W+</v>
      </c>
      <c r="J7" s="91" t="str">
        <f>Données!$A11</f>
        <v>N</v>
      </c>
      <c r="K7" s="92" t="str">
        <f>Données!$A12</f>
        <v>N-</v>
      </c>
      <c r="L7" s="91" t="str">
        <f>Données!$A13</f>
        <v>T</v>
      </c>
      <c r="M7" s="92" t="str">
        <f>Données!$A14</f>
        <v>F</v>
      </c>
      <c r="N7" s="91" t="str">
        <f>Données!$A15</f>
        <v>SYN</v>
      </c>
      <c r="O7" s="92" t="str">
        <f>Données!$A16</f>
        <v>AT</v>
      </c>
      <c r="P7" s="91" t="str">
        <f>Données!$A17</f>
        <v>AM</v>
      </c>
      <c r="Q7" s="92" t="str">
        <f>Données!$A18</f>
        <v>EM</v>
      </c>
      <c r="R7" s="91" t="str">
        <f>Données!$A19</f>
        <v>CE</v>
      </c>
      <c r="S7" s="92" t="str">
        <f>Données!$A20</f>
        <v>CA</v>
      </c>
      <c r="T7" s="91" t="str">
        <f>Données!$A21</f>
        <v>CA17</v>
      </c>
      <c r="U7" s="92" t="str">
        <f>Données!$A22</f>
        <v>REC</v>
      </c>
      <c r="V7" s="92" t="str">
        <f>Données!$A23</f>
        <v>PL</v>
      </c>
      <c r="W7" s="91" t="str">
        <f>Données!$A24</f>
        <v>D</v>
      </c>
      <c r="X7" s="92">
        <f>Données!$A25</f>
        <v>0</v>
      </c>
      <c r="Y7" s="91" t="str">
        <f>Données!$A26</f>
        <v>TP</v>
      </c>
      <c r="Z7" s="92" t="str">
        <f>Données!$A27</f>
        <v>P</v>
      </c>
      <c r="AA7" s="91" t="str">
        <f>Données!$A28</f>
        <v>RT</v>
      </c>
      <c r="AB7" s="92" t="str">
        <f>Données!$A29</f>
        <v>AC</v>
      </c>
      <c r="AC7" s="91">
        <f>Données!$A30</f>
        <v>0</v>
      </c>
      <c r="AD7" s="92">
        <f>Données!$A31</f>
        <v>0</v>
      </c>
      <c r="AE7" s="91">
        <f>Données!$A32</f>
        <v>0</v>
      </c>
      <c r="AF7" s="504" t="s">
        <v>74</v>
      </c>
      <c r="AG7" s="506" t="s">
        <v>75</v>
      </c>
      <c r="AI7" s="510" t="s">
        <v>76</v>
      </c>
      <c r="AJ7" s="514" t="s">
        <v>95</v>
      </c>
      <c r="AK7" s="508" t="s">
        <v>77</v>
      </c>
    </row>
    <row r="8" spans="1:65" ht="71.25" customHeight="1" thickBot="1" x14ac:dyDescent="0.3">
      <c r="A8" s="100" t="s">
        <v>16</v>
      </c>
      <c r="B8" s="94" t="str">
        <f>IF(ISBLANK(Données!$C3),TEXT(Données!$B3,"hh:mm"),TEXT(Données!$B3,"hh:mm")&amp;" : "&amp;TEXT(Données!$C3,"hh:mm"))</f>
        <v>07:00 : 14:30</v>
      </c>
      <c r="C8" s="95" t="str">
        <f>IF(ISBLANK(Données!$C4),TEXT(Données!$B4,"hh:mm"),TEXT(Données!$B4,"hh:mm")&amp;" : "&amp;TEXT(Données!$C4,"hh:mm"))</f>
        <v>14:00 : 21:30</v>
      </c>
      <c r="D8" s="94" t="str">
        <f>IF(ISBLANK(Données!$C5),TEXT(Données!$B5,"hh:mm"),TEXT(Données!$B5,"hh:mm")&amp;" : "&amp;TEXT(Données!$C5,"hh:mm"))</f>
        <v>10:00 : 17:30</v>
      </c>
      <c r="E8" s="95" t="str">
        <f>IF(ISBLANK(Données!$C6),TEXT(Données!$B6,"hh:mm"),TEXT(Données!$B6,"hh:mm")&amp;" : "&amp;TEXT(Données!$C6,"hh:mm"))</f>
        <v>11:30 : 19:00</v>
      </c>
      <c r="F8" s="94" t="str">
        <f>IF(ISBLANK(Données!$C7),TEXT(Données!$B7,"hh:mm"),TEXT(Données!$B7,"hh:mm")&amp;" : "&amp;TEXT(Données!$C7,"hh:mm"))</f>
        <v>10:00 : 12:30</v>
      </c>
      <c r="G8" s="95" t="str">
        <f>IF(ISBLANK(Données!$C8),TEXT(Données!$B8,"hh:mm"),TEXT(Données!$B8,"hh:mm")&amp;" : "&amp;TEXT(Données!$C8,"hh:mm"))</f>
        <v>10:00 : 21:30</v>
      </c>
      <c r="H8" s="94" t="str">
        <f>IF(ISBLANK(Données!$C9),TEXT(Données!$B9,"hh:mm"),TEXT(Données!$B9,"hh:mm")&amp;" : "&amp;TEXT(Données!$C9,"hh:mm"))</f>
        <v>07:00 : 19:15</v>
      </c>
      <c r="I8" s="95" t="str">
        <f>IF(ISBLANK(Données!$C10),TEXT(Données!$B10,"hh:mm"),TEXT(Données!$B10,"hh:mm")&amp;" : "&amp;TEXT(Données!$C10,"hh:mm"))</f>
        <v>10:00 : 21:30</v>
      </c>
      <c r="J8" s="94" t="str">
        <f>IF(ISBLANK(Données!$C11),TEXT(Données!$B11,"hh:mm"),TEXT(Données!$B11,"hh:mm")&amp;" : "&amp;TEXT(Données!$C11,"hh:mm"))</f>
        <v>19:15 : 07:15</v>
      </c>
      <c r="K8" s="95" t="str">
        <f>IF(ISBLANK(Données!$C12),TEXT(Données!$B12,"hh:mm"),TEXT(Données!$B12,"hh:mm")&amp;" : "&amp;TEXT(Données!$C12,"hh:mm"))</f>
        <v>20:15 : 07:15</v>
      </c>
      <c r="L8" s="94" t="str">
        <f>IF(ISBLANK(Données!$C13),TEXT(Données!$B13,"hh:mm"),TEXT(Données!$B13,"hh:mm")&amp;" : "&amp;TEXT(Données!$C13,"hh:mm"))</f>
        <v>10:00 : 22:00</v>
      </c>
      <c r="M8" s="95" t="str">
        <f>IF(ISBLANK(Données!$C14),TEXT(Données!$B14,"hh:mm"),TEXT(Données!$B14,"hh:mm")&amp;" : "&amp;TEXT(Données!$C14,"hh:mm"))</f>
        <v>F : 19:00</v>
      </c>
      <c r="N8" s="94" t="str">
        <f>IF(ISBLANK(Données!$C15),TEXT(Données!$B15,"hh:mm"),TEXT(Données!$B15,"hh:mm")&amp;" : "&amp;TEXT(Données!$C15,"hh:mm"))</f>
        <v>Syn : Syn</v>
      </c>
      <c r="O8" s="95" t="str">
        <f>IF(ISBLANK(Données!$C16),TEXT(Données!$B16,"hh:mm"),TEXT(Données!$B16,"hh:mm")&amp;" : "&amp;TEXT(Données!$C16,"hh:mm"))</f>
        <v>AT : AT</v>
      </c>
      <c r="P8" s="94" t="str">
        <f>IF(ISBLANK(Données!$C17),TEXT(Données!$B17,"hh:mm"),TEXT(Données!$B17,"hh:mm")&amp;" : "&amp;TEXT(Données!$C17,"hh:mm"))</f>
        <v>AM : AM</v>
      </c>
      <c r="Q8" s="95" t="str">
        <f>IF(ISBLANK(Données!$C18),TEXT(Données!$B18,"hh:mm"),TEXT(Données!$B18,"hh:mm")&amp;" : "&amp;TEXT(Données!$C18,"hh:mm"))</f>
        <v>EM : EM</v>
      </c>
      <c r="R8" s="94" t="str">
        <f>IF(ISBLANK(Données!$C19),TEXT(Données!$B19,"hh:mm"),TEXT(Données!$B19,"hh:mm")&amp;" : "&amp;TEXT(Données!$C19,"hh:mm"))</f>
        <v>CE : CE</v>
      </c>
      <c r="S8" s="95" t="str">
        <f>IF(ISBLANK(Données!$C20),TEXT(Données!$B20,"hh:mm"),TEXT(Données!$B20,"hh:mm")&amp;" : "&amp;TEXT(Données!$C20,"hh:mm"))</f>
        <v>CA : CA</v>
      </c>
      <c r="T8" s="94" t="str">
        <f>IF(ISBLANK(Données!$C21),TEXT(Données!$B21,"hh:mm"),TEXT(Données!$B21,"hh:mm")&amp;" : "&amp;TEXT(Données!$C21,"hh:mm"))</f>
        <v>CA17 : CA17</v>
      </c>
      <c r="U8" s="95" t="str">
        <f>IF(ISBLANK(Données!$C22),TEXT(Données!$B22,"hh:mm"),TEXT(Données!$B22,"hh:mm")&amp;" : "&amp;TEXT(Données!$C22,"hh:mm"))</f>
        <v>REC : REC</v>
      </c>
      <c r="V8" s="95" t="str">
        <f>IF(ISBLANK(Données!$C23),TEXT(Données!$B23,"hh:mm"),TEXT(Données!$B23,"hh:mm")&amp;" : "&amp;TEXT(Données!$C23,"hh:mm"))</f>
        <v>09:00 : 16:30</v>
      </c>
      <c r="W8" s="94" t="str">
        <f>IF(ISBLANK(Données!$C24),TEXT(Données!$B24,"hh:mm"),TEXT(Données!$B24,"hh:mm")&amp;" : "&amp;TEXT(Données!$C24,"hh:mm"))</f>
        <v>00:00</v>
      </c>
      <c r="X8" s="95" t="str">
        <f>IF(ISBLANK(Données!$C25),TEXT(Données!$B25,"hh:mm"),TEXT(Données!$B25,"hh:mm")&amp;" : "&amp;TEXT(Données!$C25,"hh:mm"))</f>
        <v>00:00</v>
      </c>
      <c r="Y8" s="94" t="str">
        <f>IF(ISBLANK(Données!$C26),TEXT(Données!$B26,"hh:mm"),TEXT(Données!$B26,"hh:mm")&amp;" : "&amp;TEXT(Données!$C26,"hh:mm"))</f>
        <v>TP</v>
      </c>
      <c r="Z8" s="95" t="str">
        <f>IF(ISBLANK(Données!$C27),TEXT(Données!$B27,"hh:mm"),TEXT(Données!$B27,"hh:mm")&amp;" : "&amp;TEXT(Données!$C27,"hh:mm"))</f>
        <v>09:00 : 16:30</v>
      </c>
      <c r="AA8" s="94" t="str">
        <f>IF(ISBLANK(Données!$C28),TEXT(Données!$B28,"hh:mm"),TEXT(Données!$B28,"hh:mm")&amp;" : "&amp;TEXT(Données!$C28,"hh:mm"))</f>
        <v>RT : RT</v>
      </c>
      <c r="AB8" s="95" t="str">
        <f>IF(ISBLANK(Données!$C29),TEXT(Données!$B29,"hh:mm"),TEXT(Données!$B29,"hh:mm")&amp;" : "&amp;TEXT(Données!$C29,"hh:mm"))</f>
        <v>AC : AC</v>
      </c>
      <c r="AC8" s="94" t="str">
        <f>IF(ISBLANK(Données!$C30),TEXT(Données!$B30,"hh:mm"),TEXT(Données!$B30,"hh:mm")&amp;" : "&amp;TEXT(Données!$C30,"hh:mm"))</f>
        <v>00:00</v>
      </c>
      <c r="AD8" s="95" t="str">
        <f>IF(ISBLANK(Données!$C31),TEXT(Données!$B31,"hh:mm"),TEXT(Données!$B31,"hh:mm")&amp;" : "&amp;TEXT(Données!$C31,"hh:mm"))</f>
        <v>00:00</v>
      </c>
      <c r="AE8" s="94" t="str">
        <f>IF(ISBLANK(Données!$C32),TEXT(Données!$B32,"hh:mm"),TEXT(Données!$B32,"hh:mm")&amp;" : "&amp;TEXT(Données!$C32,"hh:mm"))</f>
        <v>00:00</v>
      </c>
      <c r="AF8" s="505"/>
      <c r="AG8" s="507"/>
      <c r="AI8" s="511"/>
      <c r="AJ8" s="515"/>
      <c r="AK8" s="509"/>
      <c r="AM8" s="512" t="s">
        <v>30</v>
      </c>
      <c r="AN8" s="513"/>
      <c r="AP8" s="502" t="s">
        <v>10</v>
      </c>
      <c r="AQ8" s="503"/>
      <c r="AS8" s="188" t="s">
        <v>94</v>
      </c>
      <c r="AU8" s="52"/>
    </row>
    <row r="9" spans="1:65" ht="16.5" thickBot="1" x14ac:dyDescent="0.3">
      <c r="A9" s="101" t="str">
        <f>Données!$H6</f>
        <v>MUBANGIA Emeraude</v>
      </c>
      <c r="B9" s="96">
        <f t="shared" ref="B9:B19" ca="1" si="0">IF(SUMPRODUCT((INDIRECT("'"&amp;$A$1&amp;"'!$A$7:$A$56")=$A9)*(INDIRECT("'"&amp;$A$1&amp;"'!$B$7:$AF$56")=B$7))=0,"",SUMPRODUCT((INDIRECT("'"&amp;$A$1&amp;"'!$A$7:$A$56")=$A9)*(INDIRECT("'"&amp;$A$1&amp;"'!$B$7:$AF$56")=B$7)))</f>
        <v>7</v>
      </c>
      <c r="C9" s="96">
        <f t="shared" ref="C9:AD18" ca="1" si="1">IF(SUMPRODUCT((INDIRECT("'"&amp;$A$1&amp;"'!$A$7:$A$56")=$A9)*(INDIRECT("'"&amp;$A$1&amp;"'!$B$7:$AF$56")=C$7))=0,"",SUMPRODUCT((INDIRECT("'"&amp;$A$1&amp;"'!$A$7:$A$56")=$A9)*(INDIRECT("'"&amp;$A$1&amp;"'!$B$7:$AF$56")=C$7)))</f>
        <v>6</v>
      </c>
      <c r="D9" s="96" t="str">
        <f t="shared" ca="1" si="1"/>
        <v/>
      </c>
      <c r="E9" s="96">
        <f t="shared" ca="1" si="1"/>
        <v>1</v>
      </c>
      <c r="F9" s="96">
        <f t="shared" ca="1" si="1"/>
        <v>1</v>
      </c>
      <c r="G9" s="96">
        <f t="shared" ca="1" si="1"/>
        <v>1</v>
      </c>
      <c r="H9" s="96">
        <f t="shared" ca="1" si="1"/>
        <v>3</v>
      </c>
      <c r="I9" s="96">
        <f t="shared" ca="1" si="1"/>
        <v>1</v>
      </c>
      <c r="J9" s="96" t="str">
        <f t="shared" ca="1" si="1"/>
        <v/>
      </c>
      <c r="K9" s="96" t="str">
        <f t="shared" ca="1" si="1"/>
        <v/>
      </c>
      <c r="L9" s="96" t="str">
        <f t="shared" ca="1" si="1"/>
        <v/>
      </c>
      <c r="M9" s="96" t="str">
        <f t="shared" ca="1" si="1"/>
        <v/>
      </c>
      <c r="N9" s="96" t="str">
        <f t="shared" ca="1" si="1"/>
        <v/>
      </c>
      <c r="O9" s="96" t="str">
        <f t="shared" ca="1" si="1"/>
        <v/>
      </c>
      <c r="P9" s="96" t="str">
        <f t="shared" ca="1" si="1"/>
        <v/>
      </c>
      <c r="Q9" s="96" t="str">
        <f t="shared" ca="1" si="1"/>
        <v/>
      </c>
      <c r="R9" s="96" t="str">
        <f t="shared" ca="1" si="1"/>
        <v/>
      </c>
      <c r="S9" s="96" t="str">
        <f t="shared" ca="1" si="1"/>
        <v/>
      </c>
      <c r="T9" s="96" t="str">
        <f t="shared" ca="1" si="1"/>
        <v/>
      </c>
      <c r="U9" s="96" t="str">
        <f t="shared" ca="1" si="1"/>
        <v/>
      </c>
      <c r="V9" s="96" t="str">
        <f t="shared" ca="1" si="1"/>
        <v/>
      </c>
      <c r="W9" s="96" t="str">
        <f t="shared" ca="1" si="1"/>
        <v/>
      </c>
      <c r="X9" s="96">
        <f t="shared" ca="1" si="1"/>
        <v>11</v>
      </c>
      <c r="Y9" s="96" t="str">
        <f t="shared" ca="1" si="1"/>
        <v/>
      </c>
      <c r="Z9" s="96" t="str">
        <f t="shared" ca="1" si="1"/>
        <v/>
      </c>
      <c r="AA9" s="96" t="str">
        <f t="shared" ca="1" si="1"/>
        <v/>
      </c>
      <c r="AB9" s="96" t="str">
        <f t="shared" ca="1" si="1"/>
        <v/>
      </c>
      <c r="AC9" s="212">
        <f t="shared" ca="1" si="1"/>
        <v>11</v>
      </c>
      <c r="AD9" s="212">
        <f t="shared" ca="1" si="1"/>
        <v>11</v>
      </c>
      <c r="AE9" s="96">
        <f t="shared" ref="AD9:AE19" ca="1" si="2">IF(SUMPRODUCT((INDIRECT("'"&amp;$A$1&amp;"'!$A$7:$A$56")=$A9)*(INDIRECT("'"&amp;$A$1&amp;"'!$B$7:$AF$56")=AE$7))=0,"",SUMPRODUCT((INDIRECT("'"&amp;$A$1&amp;"'!$A$7:$A$56")=$A9)*(INDIRECT("'"&amp;$A$1&amp;"'!$B$7:$AF$56")=AE$7)))</f>
        <v>11</v>
      </c>
      <c r="AF9" s="218">
        <f ca="1">VLOOKUP($A9,INDIRECT("'"&amp;$A$1&amp;"'!$A$7:$AR$56"),35,0)</f>
        <v>0</v>
      </c>
      <c r="AG9" s="45">
        <f ca="1">VLOOKUP($A9,INDIRECT("'"&amp;$A$1&amp;"'!$A$7:$AR$56"),36,0)</f>
        <v>0</v>
      </c>
      <c r="AH9" s="229"/>
      <c r="AI9" s="198">
        <f t="array" aca="1" ref="AI9" ca="1">SUMPRODUCT(ISNUMBER(MATCH(INDIRECT("H"&amp;$A$1&amp;"!B2:AF2"),DimFe,0))*IFERROR(IF("19:00"&gt;=IFERROR(Hgauche,0),IFERROR(hdroite-Hgauche,0)-IF(durée6&lt;0,0,durée6),"00:00"),0))+SUMPRODUCT(ISNUMBER(MATCH(INDIRECT("H"&amp;$A$1&amp;"!B2:AF2"),moindimfe,0))*IFERROR(IF("19:00"&lt;=IFERROR(Hgauche,0),IF(durée4&lt;0,0,durée4),"00:00"),0))</f>
        <v>1.0208333333333335</v>
      </c>
      <c r="AJ9" s="198">
        <f t="array" aca="1" ref="AJ9" ca="1">SUMPRODUCT(ISNUMBER(MATCH(INDIRECT("H"&amp;$A$1&amp;"!B2:AF2"),DimFe,0))*IFERROR(IF("19:00"&lt;=IFERROR(Hgauche,0),IF(durée6&lt;0,0,durée6),IF(durée&lt;0,0,durée)),0))+SUMPRODUCT(ISNUMBER(MATCH(INDIRECT("H"&amp;$A$1&amp;"!B2:AF2"),moindimfe,0))*IFERROR(IF("19:00"&lt;=IFERROR(Hgauche,0),IF(durée2&lt;0,0,durée2),"00:00"),0))</f>
        <v>0</v>
      </c>
      <c r="AK9" s="198">
        <f t="array" aca="1" ref="AK9" ca="1">SUMPRODUCT(IFERROR(IF("19:00"&lt;=IFERROR(Hgauche,0),IF(durée6&lt;0,0,durée6),IF(durée&lt;0,0,durée)),0))+SUMPRODUCT(IFERROR(IF("19:00"&lt;=IFERROR(Hgauche,0),IF(durée2&lt;0,0,durée2),"00:00"),0))-durée5</f>
        <v>0.16666666666666696</v>
      </c>
      <c r="AM9" s="58">
        <f ca="1">bilanh</f>
        <v>6.9687500000000009</v>
      </c>
      <c r="AN9" s="41">
        <f ca="1">VLOOKUP($A9,Bilan!$A$9:$AW57,41,FALSE)</f>
        <v>11.197916666666666</v>
      </c>
      <c r="AO9" s="31"/>
      <c r="AP9" s="319">
        <f ca="1">Bilan!AT9</f>
        <v>60</v>
      </c>
      <c r="AQ9" s="296">
        <f>Bilan!AU9</f>
        <v>65</v>
      </c>
      <c r="AR9" s="11"/>
      <c r="AS9" s="296">
        <f t="shared" ref="AS9:AS18" ca="1" si="3">Jourtravaillé</f>
        <v>20</v>
      </c>
      <c r="AT9" s="397"/>
      <c r="AU9" s="398"/>
      <c r="AV9" s="398"/>
      <c r="AW9" s="398" t="str">
        <f>IF(AND(OR(AND(LEFT(HJanvier!B9,5)&gt;"06:59",RIGHT(HJanvier!B9,5)&gt;"21:00"),AND(LEFT(HJanvier!B9,5)&lt;"06:59",RIGHT(HJanvier!B9,5)&gt;"19:00")),ISNA(VLOOKUP(HJanvier!B$2,DimFe,1,FALSE)),ISNA(VLOOKUP(HJanvier!B$2,moindimfe,1,FALSE))),HJanvier!B$2&amp;" - ","")</f>
        <v/>
      </c>
      <c r="AX9" s="398" t="str">
        <f>IF(AND(OR(AND(LEFT(HJanvier!C9,5)&gt;"06:59",RIGHT(HJanvier!C9,5)&gt;"21:00"),AND(LEFT(HJanvier!C9,5)&lt;"06:59",RIGHT(HJanvier!C9,5)&gt;"19:00")),ISNA(VLOOKUP(HJanvier!C$2,DimFe,1,FALSE)),ISNA(VLOOKUP(HJanvier!C$2,moindimfe,1,FALSE))),HJanvier!C$2&amp;" - ","")</f>
        <v/>
      </c>
      <c r="AY9" s="398" t="str">
        <f>IF(AND(OR(AND(LEFT(HJanvier!D9,5)&gt;"06:59",RIGHT(HJanvier!D9,5)&gt;"21:00"),AND(LEFT(HJanvier!D9,5)&lt;"06:59",RIGHT(HJanvier!D9,5)&gt;"19:00")),ISNA(VLOOKUP(HJanvier!D$2,DimFe,1,FALSE)),ISNA(VLOOKUP(HJanvier!D$2,moindimfe,1,FALSE))),HJanvier!D$2&amp;" - ","")</f>
        <v/>
      </c>
      <c r="AZ9" s="398" t="str">
        <f>IF(AND(OR(AND(LEFT(HJanvier!E9,5)&gt;"06:59",RIGHT(HJanvier!E9,5)&gt;"21:00"),AND(LEFT(HJanvier!E9,5)&lt;"06:59",RIGHT(HJanvier!E9,5)&gt;"19:00")),ISERROR(VLOOKUP(HJanvier!E$2,DimFe,1,FALSE)),ISERROR(VLOOKUP(HJanvier!E$2,moindimfe,1,FALSE))),TEXT(HJanvier!E$2,"jj/mm/aa")&amp;" - ","")</f>
        <v/>
      </c>
      <c r="BA9" s="398" t="str">
        <f>IF(AND(OR(AND(LEFT(HJanvier!F9,5)&gt;"06:59",RIGHT(HJanvier!F9,5)&gt;"21:00"),AND(LEFT(HJanvier!F9,5)&lt;"06:59",RIGHT(HJanvier!F9,5)&gt;"19:00")),ISERROR(VLOOKUP(HJanvier!F$2,DimFe,1,FALSE)),ISERROR(VLOOKUP(HJanvier!F$2,moindimfe,1,FALSE))),TEXT(HJanvier!F$2,"jj/mm/aa")&amp;" - ","")</f>
        <v xml:space="preserve">05/01/18 - </v>
      </c>
      <c r="BB9" s="398" t="str">
        <f>IF(AND(OR(AND(LEFT(HJanvier!G9,5)&gt;"06:59",RIGHT(HJanvier!G9,5)&gt;"21:00"),AND(LEFT(HJanvier!G9,5)&lt;"06:59",RIGHT(HJanvier!G9,5)&gt;"19:00")),ISERROR(VLOOKUP(HJanvier!G$2,DimFe,1,FALSE)),ISERROR(VLOOKUP(HJanvier!G$2,moindimfe,1,FALSE))),TEXT(HJanvier!G$2,"jj/mm/aa")&amp;" - ","")</f>
        <v/>
      </c>
      <c r="BC9" s="398" t="str">
        <f>IF(AND(OR(AND(LEFT(HJanvier!H9,5)&gt;"06:59",RIGHT(HJanvier!H9,5)&gt;"21:00"),AND(LEFT(HJanvier!H9,5)&lt;"06:59",RIGHT(HJanvier!H9,5)&gt;"19:00")),ISERROR(VLOOKUP(HJanvier!H$2,DimFe,1,FALSE)),ISERROR(VLOOKUP(HJanvier!H$2,moindimfe,1,FALSE))),TEXT(HJanvier!H$2,"jj/mm/aa")&amp;" - ","")</f>
        <v/>
      </c>
      <c r="BD9" s="398" t="str">
        <f>IF(AND(OR(AND(LEFT(HJanvier!I9,5)&gt;"06:59",RIGHT(HJanvier!I9,5)&gt;"21:00"),AND(LEFT(HJanvier!I9,5)&lt;"06:59",RIGHT(HJanvier!I9,5)&gt;"19:00")),ISERROR(VLOOKUP(HJanvier!I$2,DimFe,1,FALSE)),ISERROR(VLOOKUP(HJanvier!I$2,moindimfe,1,FALSE))),TEXT(HJanvier!I$2,"jj/mm/aa")&amp;" - ","")</f>
        <v xml:space="preserve">08/01/18 - </v>
      </c>
      <c r="BE9" s="398" t="str">
        <f>IF(AND(OR(AND(LEFT(HJanvier!J9,5)&gt;"06:59",RIGHT(HJanvier!J9,5)&gt;"21:00"),AND(LEFT(HJanvier!J9,5)&lt;"06:59",RIGHT(HJanvier!J9,5)&gt;"19:00")),ISERROR(VLOOKUP(HJanvier!J$2,DimFe,1,FALSE)),ISERROR(VLOOKUP(HJanvier!J$2,moindimfe,1,FALSE))),TEXT(HJanvier!J$2,"jj/mm/aa")&amp;" - ","")</f>
        <v xml:space="preserve">09/01/18 - </v>
      </c>
      <c r="BF9" s="398" t="str">
        <f>IF(AND(OR(AND(LEFT(HJanvier!K9,5)&gt;"06:59",RIGHT(HJanvier!K9,5)&gt;"21:00"),AND(LEFT(HJanvier!K9,5)&lt;"06:59",RIGHT(HJanvier!K9,5)&gt;"19:00")),ISERROR(VLOOKUP(HJanvier!K$2,DimFe,1,FALSE)),ISERROR(VLOOKUP(HJanvier!K$2,moindimfe,1,FALSE))),TEXT(HJanvier!K$2,"jj/mm/aa")&amp;" - ","")</f>
        <v xml:space="preserve">10/01/18 - </v>
      </c>
      <c r="BG9" s="398" t="str">
        <f>IF(AND(OR(AND(LEFT(HJanvier!L9,5)&gt;"06:59",RIGHT(HJanvier!L9,5)&gt;"21:00"),AND(LEFT(HJanvier!L9,5)&lt;"06:59",RIGHT(HJanvier!L9,5)&gt;"19:00")),ISERROR(VLOOKUP(HJanvier!L$2,DimFe,1,FALSE)),ISERROR(VLOOKUP(HJanvier!L$2,moindimfe,1,FALSE))),TEXT(HJanvier!L$2,"jj/mm/aa")&amp;" - ","")</f>
        <v/>
      </c>
      <c r="BH9" s="398" t="str">
        <f>IF(AND(OR(AND(LEFT(HJanvier!M9,5)&gt;"06:59",RIGHT(HJanvier!M9,5)&gt;"21:00"),AND(LEFT(HJanvier!M9,5)&lt;"06:59",RIGHT(HJanvier!M9,5)&gt;"19:00")),ISERROR(VLOOKUP(HJanvier!M$2,DimFe,1,FALSE)),ISERROR(VLOOKUP(HJanvier!M$2,moindimfe,1,FALSE))),TEXT(HJanvier!M$2,"jj/mm/aa")&amp;" - ","")</f>
        <v xml:space="preserve">12/01/18 - </v>
      </c>
      <c r="BI9" s="398" t="str">
        <f>IF(AND(OR(AND(LEFT(HJanvier!N9,5)&gt;"06:59",RIGHT(HJanvier!N9,5)&gt;"21:00"),AND(LEFT(HJanvier!N9,5)&lt;"06:59",RIGHT(HJanvier!N9,5)&gt;"19:00")),ISERROR(VLOOKUP(HJanvier!N$2,DimFe,1,FALSE)),ISERROR(VLOOKUP(HJanvier!N$2,moindimfe,1,FALSE))),TEXT(HJanvier!N$2,"jj/mm/aa")&amp;" - ","")</f>
        <v/>
      </c>
      <c r="BJ9" s="398" t="str">
        <f>IF(AND(OR(AND(LEFT(HJanvier!O9,5)&gt;"06:59",RIGHT(HJanvier!O9,5)&gt;"21:00"),AND(LEFT(HJanvier!O9,5)&lt;"06:59",RIGHT(HJanvier!O9,5)&gt;"19:00")),ISERROR(VLOOKUP(HJanvier!O$2,DimFe,1,FALSE)),ISERROR(VLOOKUP(HJanvier!O$2,moindimfe,1,FALSE))),TEXT(HJanvier!O$2,"jj/mm/aa")&amp;" - ","")</f>
        <v/>
      </c>
      <c r="BK9" s="398" t="str">
        <f>IF(AND(OR(AND(LEFT(HJanvier!P9,5)&gt;"06:59",RIGHT(HJanvier!P9,5)&gt;"21:00"),AND(LEFT(HJanvier!P9,5)&lt;"06:59",RIGHT(HJanvier!P9,5)&gt;"19:00")),ISERROR(VLOOKUP(HJanvier!P$2,DimFe,1,FALSE)),ISERROR(VLOOKUP(HJanvier!P$2,moindimfe,1,FALSE))),TEXT(HJanvier!P$2,"jj/mm/aa")&amp;" - ","")</f>
        <v/>
      </c>
      <c r="BL9" s="398" t="str">
        <f>IF(AND(OR(AND(LEFT(HJanvier!Q9,5)&gt;"06:59",RIGHT(HJanvier!Q9,5)&gt;"21:00"),AND(LEFT(HJanvier!Q9,5)&lt;"06:59",RIGHT(HJanvier!Q9,5)&gt;"19:00")),ISERROR(VLOOKUP(HJanvier!Q$2,DimFe,1,FALSE)),ISERROR(VLOOKUP(HJanvier!Q$2,moindimfe,1,FALSE))),TEXT(HJanvier!Q$2,"jj/mm/aa")&amp;" - ","")</f>
        <v/>
      </c>
      <c r="BM9" s="398" t="str">
        <f>IF(AND(OR(AND(LEFT(HJanvier!T9,5)&gt;"06:59",RIGHT(HJanvier!T9,5)&gt;"21:00"),AND(LEFT(HJanvier!T9,5)&lt;"06:59",RIGHT(HJanvier!T9,5)&gt;"19:00")),ISNA(VLOOKUP(HJanvier!T$2,DimFe,1,FALSE)),ISNA(VLOOKUP(HJanvier!T$2,moindimfe,1,FALSE))),TEXT(HJanvier!T$2,"jj/mm/aa")&amp;" - ","")</f>
        <v/>
      </c>
    </row>
    <row r="10" spans="1:65" ht="16.5" thickBot="1" x14ac:dyDescent="0.3">
      <c r="A10" s="102" t="str">
        <f>Données!$H7</f>
        <v>CLAVIER William</v>
      </c>
      <c r="B10" s="79">
        <f t="shared" ca="1" si="0"/>
        <v>6</v>
      </c>
      <c r="C10" s="79">
        <f t="shared" ca="1" si="1"/>
        <v>5</v>
      </c>
      <c r="D10" s="79">
        <f t="shared" ca="1" si="1"/>
        <v>1</v>
      </c>
      <c r="E10" s="79" t="str">
        <f t="shared" ca="1" si="1"/>
        <v/>
      </c>
      <c r="F10" s="79" t="str">
        <f t="shared" ca="1" si="1"/>
        <v/>
      </c>
      <c r="G10" s="79">
        <f t="shared" ca="1" si="1"/>
        <v>1</v>
      </c>
      <c r="H10" s="79">
        <f t="shared" ca="1" si="1"/>
        <v>1</v>
      </c>
      <c r="I10" s="79">
        <f t="shared" ca="1" si="1"/>
        <v>1</v>
      </c>
      <c r="J10" s="79" t="str">
        <f t="shared" ca="1" si="1"/>
        <v/>
      </c>
      <c r="K10" s="79" t="str">
        <f t="shared" ca="1" si="1"/>
        <v/>
      </c>
      <c r="L10" s="79" t="str">
        <f t="shared" ca="1" si="1"/>
        <v/>
      </c>
      <c r="M10" s="79" t="str">
        <f t="shared" ca="1" si="1"/>
        <v/>
      </c>
      <c r="N10" s="79" t="str">
        <f t="shared" ca="1" si="1"/>
        <v/>
      </c>
      <c r="O10" s="79" t="str">
        <f t="shared" ca="1" si="1"/>
        <v/>
      </c>
      <c r="P10" s="79" t="str">
        <f t="shared" ca="1" si="1"/>
        <v/>
      </c>
      <c r="Q10" s="79" t="str">
        <f t="shared" ca="1" si="1"/>
        <v/>
      </c>
      <c r="R10" s="79" t="str">
        <f t="shared" ca="1" si="1"/>
        <v/>
      </c>
      <c r="S10" s="79">
        <f t="shared" ca="1" si="1"/>
        <v>4</v>
      </c>
      <c r="T10" s="79" t="str">
        <f t="shared" ca="1" si="1"/>
        <v/>
      </c>
      <c r="U10" s="79" t="str">
        <f t="shared" ca="1" si="1"/>
        <v/>
      </c>
      <c r="V10" s="79" t="str">
        <f t="shared" ca="1" si="1"/>
        <v/>
      </c>
      <c r="W10" s="79" t="str">
        <f t="shared" ca="1" si="1"/>
        <v/>
      </c>
      <c r="X10" s="79">
        <f t="shared" ref="W10:Y18" ca="1" si="4">IF(SUMPRODUCT((INDIRECT("'"&amp;$A$1&amp;"'!$A$7:$A$56")=$A10)*(INDIRECT("'"&amp;$A$1&amp;"'!$B$7:$AF$56")=X$7))=0,"",SUMPRODUCT((INDIRECT("'"&amp;$A$1&amp;"'!$A$7:$A$56")=$A10)*(INDIRECT("'"&amp;$A$1&amp;"'!$B$7:$AF$56")=X$7)))</f>
        <v>12</v>
      </c>
      <c r="Y10" s="79" t="str">
        <f t="shared" ca="1" si="4"/>
        <v/>
      </c>
      <c r="Z10" s="79" t="str">
        <f t="shared" ca="1" si="1"/>
        <v/>
      </c>
      <c r="AA10" s="79" t="str">
        <f t="shared" ca="1" si="1"/>
        <v/>
      </c>
      <c r="AB10" s="79" t="str">
        <f t="shared" ca="1" si="1"/>
        <v/>
      </c>
      <c r="AC10" s="213">
        <f t="shared" ca="1" si="1"/>
        <v>12</v>
      </c>
      <c r="AD10" s="213">
        <f t="shared" ca="1" si="2"/>
        <v>12</v>
      </c>
      <c r="AE10" s="79">
        <f t="shared" ca="1" si="2"/>
        <v>12</v>
      </c>
      <c r="AF10" s="219">
        <f t="shared" ref="AF10:AF19" ca="1" si="5">VLOOKUP($A10,INDIRECT("'"&amp;$A$1&amp;"'!$A$7:$AR$56"),35,0)</f>
        <v>0</v>
      </c>
      <c r="AG10" s="27">
        <f t="shared" ref="AG10:AG19" ca="1" si="6">VLOOKUP($A10,INDIRECT("'"&amp;$A$1&amp;"'!$A$7:$AR$56"),36,0)</f>
        <v>0</v>
      </c>
      <c r="AH10" s="229"/>
      <c r="AI10" s="74">
        <f t="array" aca="1" ref="AI10" ca="1">SUMPRODUCT(ISNUMBER(MATCH(INDIRECT("H"&amp;$A$1&amp;"!B2:AF2"),DimFe,0))*IFERROR(IF("19:00"&gt;=IFERROR(Hgauche,0),IFERROR(hdroite-Hgauche,0)-IF(durée6&lt;0,0,durée6),"00:00"),0))+SUMPRODUCT(ISNUMBER(MATCH(INDIRECT("H"&amp;$A$1&amp;"!B2:AF2"),moindimfe,0))*IFERROR(IF("19:00"&lt;=IFERROR(Hgauche,0),IF(durée4&lt;0,0,durée4),"00:00"),0))</f>
        <v>0.51041666666666674</v>
      </c>
      <c r="AJ10" s="74">
        <f t="array" aca="1" ref="AJ10" ca="1">SUMPRODUCT(ISNUMBER(MATCH(INDIRECT("H"&amp;$A$1&amp;"!B2:AF2"),DimFe,0))*IFERROR(IF("19:00"&lt;=IFERROR(Hgauche,0),IF(durée6&lt;0,0,durée6),IF(durée&lt;0,0,durée)),0))+SUMPRODUCT(ISNUMBER(MATCH(INDIRECT("H"&amp;$A$1&amp;"!B2:AF2"),moindimfe,0))*IFERROR(IF("19:00"&lt;=IFERROR(Hgauche,0),IF(durée2&lt;0,0,durée2),"00:00"),0))</f>
        <v>0</v>
      </c>
      <c r="AK10" s="74">
        <f t="array" aca="1" ref="AK10" ca="1">SUMPRODUCT(IFERROR(IF("19:00"&lt;=IFERROR(Hgauche,0),IF(durée6&lt;0,0,durée6),IF(durée&lt;0,0,durée)),0))+SUMPRODUCT(IFERROR(IF("19:00"&lt;=IFERROR(Hgauche,0),IF(durée2&lt;0,0,durée2),"00:00"),0))-durée5</f>
        <v>0.14583333333333359</v>
      </c>
      <c r="AM10" s="58">
        <f t="shared" ref="AM10:AM17" ca="1" si="7">bilanh</f>
        <v>5.21875</v>
      </c>
      <c r="AN10" s="59">
        <f ca="1">VLOOKUP($A10,Bilan!$A$9:$AW58,41,FALSE)</f>
        <v>11.802083333333334</v>
      </c>
      <c r="AO10" s="31"/>
      <c r="AP10" s="319">
        <f ca="1">Bilan!AT10</f>
        <v>61</v>
      </c>
      <c r="AQ10" s="296">
        <f>Bilan!AU10</f>
        <v>65</v>
      </c>
      <c r="AR10" s="11"/>
      <c r="AS10" s="296">
        <f t="shared" ca="1" si="3"/>
        <v>19</v>
      </c>
      <c r="AU10" s="398"/>
      <c r="AV10" s="398"/>
      <c r="AW10" s="398" t="str">
        <f>IF(AND(OR(AND(LEFT(HJanvier!B10,5)&gt;"06:59",RIGHT(HJanvier!B10,5)&gt;"21:00"),AND(LEFT(HJanvier!B10,5)&lt;"06:59",RIGHT(HJanvier!B10,5)&gt;"19:00")),ISNA(VLOOKUP(TEXT(HJanvier!B$2,"jj/mm/aa"),DimFe,FALSE)),ISNA(VLOOKUP(TEXT(HJanvier!B$2,"jj/mm/aa"),moindimfe,FALSE))),TEXT(HJanvier!B$2,"jj/mm/aa")&amp;" - ","")</f>
        <v/>
      </c>
      <c r="AX10" s="398" t="str">
        <f>IF(AND(OR(AND(LEFT(HJanvier!C10,5)&gt;"06:59",RIGHT(HJanvier!C10,5)&gt;"21:00"),AND(LEFT(HJanvier!C10,5)&lt;"06:59",RIGHT(HJanvier!C10,5)&gt;"19:00")),ISNA(VLOOKUP(TEXT(HJanvier!C$2,"jj/mm/aa"),DimFe,FALSE)),ISNA(VLOOKUP(TEXT(HJanvier!C$2,"jj/mm/aa"),moindimfe,FALSE))),TEXT(HJanvier!C$2,"jj/mm/aa")&amp;" - ","")</f>
        <v/>
      </c>
      <c r="AY10" s="398" t="str">
        <f>IF(AND(OR(AND(ISNUMBER(LEFT(HJanvier!D10,5)&gt;"06:59"),ISNUMBER(RIGHT(HJanvier!D10,5)&gt;"21:00")),AND(ISNUMBER(LEFT(HJanvier!D10,5)&lt;"06:59"),RIGHT(HJanvier!D10,5)&gt;"19:00")),ISERROR(VLOOKUP(HJanvier!D$2,DimFe,1,FALSE)),ISERROR(VLOOKUP(HJanvier!D$2,moindimfe,1,FALSE))),TEXT(HJanvier!D$2,"jj/mm/aa")&amp;" - ","")</f>
        <v/>
      </c>
      <c r="AZ10" s="398" t="str">
        <f>IF(AND(OR(AND(LEFT(HJanvier!E10,5)&gt;"06:59",RIGHT(HJanvier!E10,5)&gt;"21:00"),AND(LEFT(HJanvier!E10,5)&lt;"06:59",RIGHT(HJanvier!E10,5)&gt;"19:00")),ISERROR(VLOOKUP(HJanvier!E$2,DimFe,1,FALSE)),ISERROR(VLOOKUP(HJanvier!E$2,moindimfe,1,FALSE))),TEXT(HJanvier!E$2,"jj/mm/aa")&amp;" - ","")</f>
        <v/>
      </c>
      <c r="BA10" s="398" t="str">
        <f>IF(AND(OR(AND(LEFT(HJanvier!F10,5)&gt;"06:59",RIGHT(HJanvier!F10,5)&gt;"21:00"),AND(LEFT(HJanvier!F10,5)&lt;"06:59",RIGHT(HJanvier!F10,5)&gt;"19:00")),ISERROR(VLOOKUP(HJanvier!F$2,DimFe,1,FALSE)),ISERROR(VLOOKUP(HJanvier!F$2,moindimfe,1,FALSE))),TEXT(HJanvier!F$2,"jj/mm/aa")&amp;" - ","")</f>
        <v/>
      </c>
      <c r="BB10" s="398" t="str">
        <f>IF(AND(OR(AND(LEFT(HJanvier!G10,5)&gt;"06:59",RIGHT(HJanvier!G10,5)&gt;"21:00"),AND(LEFT(HJanvier!G10,5)&lt;"06:59",RIGHT(HJanvier!G10,5)&gt;"19:00")),ISERROR(VLOOKUP(HJanvier!G$2,DimFe,1,FALSE)),ISERROR(VLOOKUP(TEXT(HJanvier!G$2,"jj/mm/aa"),moindimfe,1,FALSE))),TEXT(HJanvier!G$2,"jj/mm/aa")&amp;" - ","")</f>
        <v/>
      </c>
      <c r="BC10" s="398" t="str">
        <f>IF(AND(OR(AND(LEFT(HJanvier!H10,5)&gt;"06:59",RIGHT(HJanvier!H10,5)&gt;"21:00"),AND(LEFT(HJanvier!H10,5)&lt;"06:59",RIGHT(HJanvier!H10,5)&gt;"19:00")),ISERROR(VLOOKUP(HJanvier!H$2,DimFe,1,FALSE)),ISERROR(VLOOKUP(TEXT(HJanvier!H$2,"jj/mm/aa"),moindimfe,1,FALSE))),TEXT(HJanvier!H$2,"jj/mm/aa")&amp;" - ","")</f>
        <v/>
      </c>
      <c r="BD10" s="398" t="str">
        <f>IF(AND(OR(AND(LEFT(HJanvier!I10,5)&gt;"06:59",RIGHT(HJanvier!I10,5)&gt;"21:00"),AND(LEFT(HJanvier!I10,5)&lt;"06:59",RIGHT(HJanvier!I10,5)&gt;"19:00")),ISERROR(VLOOKUP(HJanvier!I$2,DimFe,1,FALSE)),ISERROR(VLOOKUP(HJanvier!I$2,moindimfe,1,FALSE))),TEXT(HJanvier!I$2,"jj/mm/aa")&amp;" - ","")</f>
        <v/>
      </c>
      <c r="BE10" s="398" t="str">
        <f>IF(AND(OR(AND(LEFT(HJanvier!J10,5)&gt;"06:59",RIGHT(HJanvier!J10,5)&gt;"21:00"),AND(LEFT(HJanvier!J10,5)&lt;"06:59",RIGHT(HJanvier!J10,5)&gt;"19:00")),ISERROR(VLOOKUP(HJanvier!J$2,DimFe,1,FALSE)),ISERROR(VLOOKUP(TEXT(HJanvier!J$2,"jj/mm/aa"),moindimfe,1,FALSE))),TEXT(HJanvier!J$2,"jj/mm/aa")&amp;" - ","")</f>
        <v/>
      </c>
      <c r="BF10" s="398" t="str">
        <f>IF(AND(OR(AND(LEFT(HJanvier!K10,5)&gt;"06:59",RIGHT(HJanvier!K10,5)&gt;"21:00"),AND(LEFT(HJanvier!K10,5)&lt;"06:59",RIGHT(HJanvier!K10,5)&gt;"19:00")),ISERROR(VLOOKUP(HJanvier!K$2,DimFe,1,FALSE)),ISERROR(VLOOKUP(TEXT(HJanvier!K$2,"jj/mm/aa"),moindimfe,1,FALSE))),TEXT(HJanvier!K$2,"jj/mm/aa")&amp;" - ","")</f>
        <v xml:space="preserve">10/01/18 - </v>
      </c>
      <c r="BG10" s="398" t="str">
        <f>IF(AND(OR(AND(LEFT(HJanvier!L10,5)&gt;"06:59",RIGHT(HJanvier!L10,5)&gt;"21:00"),AND(LEFT(HJanvier!L10,5)&lt;"06:59",RIGHT(HJanvier!L10,5)&gt;"19:00")),ISERROR(VLOOKUP(HJanvier!L$2,DimFe,1,FALSE)),ISERROR(VLOOKUP(TEXT(HJanvier!L$2,"jj/mm/aa"),moindimfe,1,FALSE))),TEXT(HJanvier!L$2,"jj/mm/aa")&amp;" - ","")</f>
        <v/>
      </c>
      <c r="BH10" s="398" t="str">
        <f>IF(AND(OR(AND(LEFT(HJanvier!M10,5)&gt;"06:59",RIGHT(HJanvier!M10,5)&gt;"21:00"),AND(LEFT(HJanvier!M10,5)&lt;"06:59",RIGHT(HJanvier!M10,5)&gt;"19:00")),ISERROR(VLOOKUP(HJanvier!M$2,DimFe,1,FALSE)),ISERROR(VLOOKUP(TEXT(HJanvier!M$2,"jj/mm/aa"),moindimfe,1,FALSE))),TEXT(HJanvier!M$2,"jj/mm/aa")&amp;" - ","")</f>
        <v/>
      </c>
      <c r="BI10" s="398" t="str">
        <f>IF(AND(OR(AND(LEFT(HJanvier!N10,5)&gt;"06:59",RIGHT(HJanvier!N10,5)&gt;"21:00"),AND(LEFT(HJanvier!N10,5)&lt;"06:59",RIGHT(HJanvier!N10,5)&gt;"19:00")),ISERROR(VLOOKUP(HJanvier!N$2,DimFe,1,FALSE)),ISERROR(VLOOKUP(TEXT(HJanvier!N$2,"jj/mm/aa"),moindimfe,1,FALSE))),TEXT(HJanvier!N$2,"jj/mm/aa")&amp;" - ","")</f>
        <v xml:space="preserve">13/01/18 - </v>
      </c>
      <c r="BJ10" s="398" t="str">
        <f>IF(AND(OR(AND(LEFT(HJanvier!O10,5)&gt;"06:59",RIGHT(HJanvier!O10,5)&gt;"21:00"),AND(LEFT(HJanvier!O10,5)&lt;"06:59",RIGHT(HJanvier!O10,5)&gt;"19:00")),ISERROR(VLOOKUP(HJanvier!O$2,DimFe,1,FALSE)),ISERROR(VLOOKUP(TEXT(HJanvier!O$2,"jj/mm/aa"),moindimfe,1,FALSE))),TEXT(HJanvier!O$2,"jj/mm/aa")&amp;" - ","")</f>
        <v/>
      </c>
      <c r="BK10" s="398" t="str">
        <f>IF(AND(OR(AND(LEFT(HJanvier!P10,5)&gt;"06:59",RIGHT(HJanvier!P10,5)&gt;"21:00"),AND(LEFT(HJanvier!P10,5)&lt;"06:59",RIGHT(HJanvier!P10,5)&gt;"19:00")),ISERROR(VLOOKUP(HJanvier!P$2,DimFe,1,FALSE)),ISERROR(VLOOKUP(TEXT(HJanvier!P$2,"jj/mm/aa"),moindimfe,1,FALSE))),TEXT(HJanvier!P$2,"jj/mm/aa")&amp;" - ","")</f>
        <v/>
      </c>
      <c r="BL10" s="398" t="str">
        <f>IF(AND(OR(AND(LEFT(HJanvier!Q10,5)&gt;"06:59",RIGHT(HJanvier!Q10,5)&gt;"21:00"),AND(LEFT(HJanvier!Q10,5)&lt;"06:59",RIGHT(HJanvier!Q10,5)&gt;"19:00")),ISERROR(VLOOKUP(HJanvier!Q$2,DimFe,1,FALSE)),ISERROR(VLOOKUP(TEXT(HJanvier!Q$2,"jj/mm/aa"),moindimfe,1,FALSE))),TEXT(HJanvier!Q$2,"jj/mm/aa")&amp;" - ","")</f>
        <v/>
      </c>
    </row>
    <row r="11" spans="1:65" ht="16.5" thickBot="1" x14ac:dyDescent="0.3">
      <c r="A11" s="102" t="str">
        <f>Données!$H8</f>
        <v>BOUNGUELA Silvère</v>
      </c>
      <c r="B11" s="79">
        <f t="shared" ca="1" si="0"/>
        <v>2</v>
      </c>
      <c r="C11" s="79">
        <f t="shared" ca="1" si="1"/>
        <v>3</v>
      </c>
      <c r="D11" s="79" t="str">
        <f t="shared" ca="1" si="1"/>
        <v/>
      </c>
      <c r="E11" s="79">
        <f t="shared" ca="1" si="1"/>
        <v>1</v>
      </c>
      <c r="F11" s="79" t="str">
        <f t="shared" ca="1" si="1"/>
        <v/>
      </c>
      <c r="G11" s="79">
        <f t="shared" ca="1" si="1"/>
        <v>1</v>
      </c>
      <c r="H11" s="79" t="str">
        <f t="shared" ca="1" si="1"/>
        <v/>
      </c>
      <c r="I11" s="79">
        <f t="shared" ca="1" si="1"/>
        <v>2</v>
      </c>
      <c r="J11" s="79" t="str">
        <f t="shared" ca="1" si="1"/>
        <v/>
      </c>
      <c r="K11" s="79" t="str">
        <f t="shared" ca="1" si="1"/>
        <v/>
      </c>
      <c r="L11" s="79" t="str">
        <f t="shared" ca="1" si="1"/>
        <v/>
      </c>
      <c r="M11" s="79" t="str">
        <f t="shared" ca="1" si="1"/>
        <v/>
      </c>
      <c r="N11" s="79" t="str">
        <f t="shared" ca="1" si="1"/>
        <v/>
      </c>
      <c r="O11" s="79" t="str">
        <f t="shared" ca="1" si="1"/>
        <v/>
      </c>
      <c r="P11" s="79" t="str">
        <f t="shared" ca="1" si="1"/>
        <v/>
      </c>
      <c r="Q11" s="79" t="str">
        <f t="shared" ca="1" si="1"/>
        <v/>
      </c>
      <c r="R11" s="79">
        <f t="shared" ca="1" si="1"/>
        <v>1</v>
      </c>
      <c r="S11" s="79" t="str">
        <f t="shared" ca="1" si="1"/>
        <v/>
      </c>
      <c r="T11" s="79">
        <f t="shared" ca="1" si="1"/>
        <v>9</v>
      </c>
      <c r="U11" s="79" t="str">
        <f t="shared" ca="1" si="1"/>
        <v/>
      </c>
      <c r="V11" s="79" t="str">
        <f t="shared" ca="1" si="1"/>
        <v/>
      </c>
      <c r="W11" s="79" t="str">
        <f t="shared" ca="1" si="4"/>
        <v/>
      </c>
      <c r="X11" s="79">
        <f t="shared" ca="1" si="4"/>
        <v>12</v>
      </c>
      <c r="Y11" s="79" t="str">
        <f t="shared" ca="1" si="4"/>
        <v/>
      </c>
      <c r="Z11" s="79" t="str">
        <f t="shared" ca="1" si="1"/>
        <v/>
      </c>
      <c r="AA11" s="79" t="str">
        <f t="shared" ca="1" si="1"/>
        <v/>
      </c>
      <c r="AB11" s="79" t="str">
        <f t="shared" ca="1" si="1"/>
        <v/>
      </c>
      <c r="AC11" s="213">
        <f t="shared" ca="1" si="1"/>
        <v>12</v>
      </c>
      <c r="AD11" s="213">
        <f t="shared" ca="1" si="2"/>
        <v>12</v>
      </c>
      <c r="AE11" s="79">
        <f t="shared" ca="1" si="2"/>
        <v>12</v>
      </c>
      <c r="AF11" s="219">
        <f t="shared" ca="1" si="5"/>
        <v>0</v>
      </c>
      <c r="AG11" s="27">
        <f t="shared" ca="1" si="6"/>
        <v>0</v>
      </c>
      <c r="AH11" s="229"/>
      <c r="AI11" s="74">
        <f t="array" aca="1" ref="AI11" ca="1">SUMPRODUCT(ISNUMBER(MATCH(INDIRECT("H"&amp;$A$1&amp;"!B2:AF2"),DimFe,0))*IFERROR(IF("19:00"&gt;=IFERROR(Hgauche,0),IFERROR(hdroite-Hgauche,0)-IF(durée6&lt;0,0,durée6),"00:00"),0))+SUMPRODUCT(ISNUMBER(MATCH(INDIRECT("H"&amp;$A$1&amp;"!B2:AF2"),moindimfe,0))*IFERROR(IF("19:00"&lt;=IFERROR(Hgauche,0),IF(durée4&lt;0,0,durée4),"00:00"),0))</f>
        <v>0.45833333333333331</v>
      </c>
      <c r="AJ11" s="74">
        <f t="array" aca="1" ref="AJ11" ca="1">SUMPRODUCT(ISNUMBER(MATCH(INDIRECT("H"&amp;$A$1&amp;"!B2:AF2"),DimFe,0))*IFERROR(IF("19:00"&lt;=IFERROR(Hgauche,0),IF(durée6&lt;0,0,durée6),IF(durée&lt;0,0,durée)),0))+SUMPRODUCT(ISNUMBER(MATCH(INDIRECT("H"&amp;$A$1&amp;"!B2:AF2"),moindimfe,0))*IFERROR(IF("19:00"&lt;=IFERROR(Hgauche,0),IF(durée2&lt;0,0,durée2),"00:00"),0))</f>
        <v>2.083333333333337E-2</v>
      </c>
      <c r="AK11" s="74">
        <f t="array" aca="1" ref="AK11" ca="1">SUMPRODUCT(IFERROR(IF("19:00"&lt;=IFERROR(Hgauche,0),IF(durée6&lt;0,0,durée6),IF(durée&lt;0,0,durée)),0))+SUMPRODUCT(IFERROR(IF("19:00"&lt;=IFERROR(Hgauche,0),IF(durée2&lt;0,0,durée2),"00:00"),0))-durée5</f>
        <v>0.10416666666666685</v>
      </c>
      <c r="AM11" s="58">
        <f t="shared" ca="1" si="7"/>
        <v>3.6041666666666665</v>
      </c>
      <c r="AN11" s="59">
        <f ca="1">VLOOKUP($A11,Bilan!$A$9:$AW59,41,FALSE)</f>
        <v>10.583333333333332</v>
      </c>
      <c r="AO11" s="31"/>
      <c r="AP11" s="319">
        <f ca="1">Bilan!AT11</f>
        <v>65</v>
      </c>
      <c r="AQ11" s="296">
        <f>Bilan!AU11</f>
        <v>65</v>
      </c>
      <c r="AR11" s="11"/>
      <c r="AS11" s="296">
        <f t="shared" ca="1" si="3"/>
        <v>19</v>
      </c>
      <c r="AU11" s="398"/>
      <c r="AV11" s="398"/>
      <c r="AW11" s="398" t="str">
        <f>IF(AND(OR(AND(LEFT(HJanvier!B11,5)&gt;"06:59",RIGHT(HJanvier!B11,5)&gt;"21:00"),AND(LEFT(HJanvier!B11,5)&lt;"06:59",RIGHT(HJanvier!B11,5)&gt;"19:00")),ISNA(VLOOKUP(TEXT(HJanvier!B$2,"jj/mm/aa"),DimFe,FALSE)),ISNA(VLOOKUP(TEXT(HJanvier!B$2,"jj/mm/aa"),moindimfe,FALSE))),TEXT(HJanvier!B$2,"jj/mm/aa")&amp;" - ","")</f>
        <v/>
      </c>
      <c r="AX11" s="398" t="str">
        <f>IF(AND(OR(AND(LEFT(HJanvier!C11,5)&gt;"06:59",RIGHT(HJanvier!C11,5)&gt;"21:00"),AND(LEFT(HJanvier!C11,5)&lt;"06:59",RIGHT(HJanvier!C11,5)&gt;"19:00")),ISNA(VLOOKUP(TEXT(HJanvier!C$2,"jj/mm/aa"),DimFe,FALSE)),ISNA(VLOOKUP(TEXT(HJanvier!C$2,"jj/mm/aa"),moindimfe,FALSE))),TEXT(HJanvier!C$2,"jj/mm/aa")&amp;" - ","")</f>
        <v/>
      </c>
      <c r="AY11" s="398" t="str">
        <f>IF(AND(OR(AND(ISNUMBER(LEFT(HJanvier!D11,5)&gt;"06:59"),ISNUMBER(RIGHT(HJanvier!D11,5)&gt;"21:00")),AND(ISNUMBER(LEFT(HJanvier!D11,5)&lt;"06:59"),RIGHT(HJanvier!D11,5)&gt;"19:00")),ISERROR(VLOOKUP(HJanvier!D$2,DimFe,1,FALSE)),ISERROR(VLOOKUP(HJanvier!D$2,moindimfe,1,FALSE))),TEXT(HJanvier!D$2,"jj/mm/aa")&amp;" - ","")</f>
        <v/>
      </c>
      <c r="AZ11" s="398" t="str">
        <f>IF(AND(OR(AND(LEFT(HJanvier!E11,5)&gt;"06:59",RIGHT(HJanvier!E11,5)&gt;"21:00"),AND(LEFT(HJanvier!E11,5)&lt;"06:59",RIGHT(HJanvier!E11,5)&gt;"19:00")),ISERROR(VLOOKUP(HJanvier!E$2,DimFe,1,FALSE)),ISERROR(VLOOKUP(HJanvier!E$2,moindimfe,1,FALSE))),TEXT(HJanvier!E$2,"jj/mm/aa")&amp;" - ","")</f>
        <v/>
      </c>
      <c r="BA11" s="398" t="str">
        <f>IF(AND(OR(AND(LEFT(HJanvier!F11,5)&gt;"06:59",RIGHT(HJanvier!F11,5)&gt;"21:00"),AND(LEFT(HJanvier!F11,5)&lt;"06:59",RIGHT(HJanvier!F11,5)&gt;"19:00")),ISERROR(VLOOKUP(HJanvier!F$2,DimFe,1,FALSE)),ISERROR(VLOOKUP(HJanvier!F$2,moindimfe,1,FALSE))),TEXT(HJanvier!F$2,"jj/mm/aa")&amp;" - ","")</f>
        <v/>
      </c>
      <c r="BB11" s="398" t="str">
        <f>IF(AND(OR(AND(LEFT(HJanvier!G11,5)&gt;"06:59",RIGHT(HJanvier!G11,5)&gt;"21:00"),AND(LEFT(HJanvier!G11,5)&lt;"06:59",RIGHT(HJanvier!G11,5)&gt;"19:00")),ISERROR(VLOOKUP(HJanvier!G$2,DimFe,1,FALSE)),ISERROR(VLOOKUP(HJanvier!G$2,moindimfe,1,FALSE))),TEXT(HJanvier!G$2,"jj/mm/aa")&amp;" - ","")</f>
        <v/>
      </c>
      <c r="BC11" s="398" t="str">
        <f>IF(AND(OR(AND(LEFT(HJanvier!H11,5)&gt;"06:59",RIGHT(HJanvier!H11,5)&gt;"21:00"),AND(LEFT(HJanvier!H11,5)&lt;"06:59",RIGHT(HJanvier!H11,5)&gt;"19:00")),ISERROR(VLOOKUP(HJanvier!H$2,DimFe,1,FALSE)),ISERROR(VLOOKUP(HJanvier!H$2,moindimfe,1,FALSE))),TEXT(HJanvier!H$2,"jj/mm/aa")&amp;" - ","")</f>
        <v/>
      </c>
      <c r="BD11" s="398" t="str">
        <f>IF(AND(OR(AND(LEFT(HJanvier!I11,5)&gt;"06:59",RIGHT(HJanvier!I11,5)&gt;"21:00"),AND(LEFT(HJanvier!I11,5)&lt;"06:59",RIGHT(HJanvier!I11,5)&gt;"19:00")),ISERROR(VLOOKUP(HJanvier!I$2,DimFe,1,FALSE)),ISERROR(VLOOKUP(HJanvier!I$2,moindimfe,1,FALSE))),TEXT(HJanvier!I$2,"jj/mm/aa")&amp;" - ","")</f>
        <v/>
      </c>
      <c r="BE11" s="398" t="str">
        <f>IF(AND(OR(AND(LEFT(HJanvier!J11,5)&gt;"06:59",RIGHT(HJanvier!J11,5)&gt;"21:00"),AND(LEFT(HJanvier!J11,5)&lt;"06:59",RIGHT(HJanvier!J11,5)&gt;"19:00")),ISERROR(VLOOKUP(HJanvier!J$2,DimFe,1,FALSE)),ISERROR(VLOOKUP(HJanvier!J$2,moindimfe,1,FALSE))),TEXT(HJanvier!J$2,"jj/mm/aa")&amp;" - ","")</f>
        <v/>
      </c>
      <c r="BF11" s="398" t="str">
        <f>IF(AND(OR(AND(LEFT(HJanvier!K11,5)&gt;"06:59",RIGHT(HJanvier!K11,5)&gt;"21:00"),AND(LEFT(HJanvier!K11,5)&lt;"06:59",RIGHT(HJanvier!K11,5)&gt;"19:00")),ISERROR(VLOOKUP(HJanvier!K$2,DimFe,1,FALSE)),ISERROR(VLOOKUP(HJanvier!K$2,moindimfe,1,FALSE))),TEXT(HJanvier!K$2,"jj/mm/aa")&amp;" - ","")</f>
        <v/>
      </c>
      <c r="BG11" s="398" t="str">
        <f>IF(AND(OR(AND(LEFT(HJanvier!L11,5)&gt;"06:59",RIGHT(HJanvier!L11,5)&gt;"21:00"),AND(LEFT(HJanvier!L11,5)&lt;"06:59",RIGHT(HJanvier!L11,5)&gt;"19:00")),ISERROR(VLOOKUP(HJanvier!L$2,DimFe,1,FALSE)),ISERROR(VLOOKUP(HJanvier!L$2,moindimfe,1,FALSE))),TEXT(HJanvier!L$2,"jj/mm/aa")&amp;" - ","")</f>
        <v/>
      </c>
      <c r="BH11" s="398" t="str">
        <f>IF(AND(OR(AND(LEFT(HJanvier!M11,5)&gt;"06:59",RIGHT(HJanvier!M11,5)&gt;"21:00"),AND(LEFT(HJanvier!M11,5)&lt;"06:59",RIGHT(HJanvier!M11,5)&gt;"19:00")),ISERROR(VLOOKUP(HJanvier!M$2,DimFe,1,FALSE)),ISERROR(VLOOKUP(HJanvier!M$2,moindimfe,1,FALSE))),TEXT(HJanvier!M$2,"jj/mm/aa")&amp;" - ","")</f>
        <v/>
      </c>
      <c r="BI11" s="398" t="str">
        <f>IF(AND(OR(AND(LEFT(HJanvier!N11,5)&gt;"06:59",RIGHT(HJanvier!N11,5)&gt;"21:00"),AND(LEFT(HJanvier!N11,5)&lt;"06:59",RIGHT(HJanvier!N11,5)&gt;"19:00")),ISERROR(VLOOKUP(HJanvier!N$2,DimFe,1,FALSE)),ISERROR(VLOOKUP(HJanvier!N$2,moindimfe,1,FALSE))),TEXT(HJanvier!N$2,"jj/mm/aa")&amp;" - ","")</f>
        <v/>
      </c>
      <c r="BJ11" s="398" t="str">
        <f>IF(AND(OR(AND(LEFT(HJanvier!O11,5)&gt;"06:59",RIGHT(HJanvier!O11,5)&gt;"21:00"),AND(LEFT(HJanvier!O11,5)&lt;"06:59",RIGHT(HJanvier!O11,5)&gt;"19:00")),ISERROR(VLOOKUP(HJanvier!O$2,DimFe,1,FALSE)),ISERROR(VLOOKUP(HJanvier!O$2,moindimfe,1,FALSE))),TEXT(HJanvier!O$2,"jj/mm/aa")&amp;" - ","")</f>
        <v/>
      </c>
      <c r="BK11" s="398" t="str">
        <f>IF(AND(OR(AND(LEFT(HJanvier!P11,5)&gt;"06:59",RIGHT(HJanvier!P11,5)&gt;"21:00"),AND(LEFT(HJanvier!P11,5)&lt;"06:59",RIGHT(HJanvier!P11,5)&gt;"19:00")),ISERROR(VLOOKUP(HJanvier!P$2,DimFe,1,FALSE)),ISERROR(VLOOKUP(HJanvier!P$2,moindimfe,1,FALSE))),TEXT(HJanvier!P$2,"jj/mm/aa")&amp;" - ","")</f>
        <v/>
      </c>
      <c r="BL11" s="398" t="str">
        <f>IF(AND(OR(AND(LEFT(HJanvier!Q11,5)&gt;"06:59",RIGHT(HJanvier!Q11,5)&gt;"21:00"),AND(LEFT(HJanvier!Q11,5)&lt;"06:59",RIGHT(HJanvier!Q11,5)&gt;"19:00")),ISERROR(VLOOKUP(HJanvier!Q$2,DimFe,1,FALSE)),ISERROR(VLOOKUP(HJanvier!Q$2,moindimfe,1,FALSE))),TEXT(HJanvier!Q$2,"jj/mm/aa")&amp;" - ","")</f>
        <v/>
      </c>
    </row>
    <row r="12" spans="1:65" ht="16.5" thickBot="1" x14ac:dyDescent="0.3">
      <c r="A12" s="102" t="str">
        <f>Données!$H9</f>
        <v>RIBEIRO Christelle</v>
      </c>
      <c r="B12" s="79">
        <f t="shared" ca="1" si="0"/>
        <v>7</v>
      </c>
      <c r="C12" s="79">
        <f t="shared" ca="1" si="1"/>
        <v>2</v>
      </c>
      <c r="D12" s="79" t="str">
        <f t="shared" ca="1" si="1"/>
        <v/>
      </c>
      <c r="E12" s="79" t="str">
        <f t="shared" ca="1" si="1"/>
        <v/>
      </c>
      <c r="F12" s="79" t="str">
        <f t="shared" ca="1" si="1"/>
        <v/>
      </c>
      <c r="G12" s="79">
        <f t="shared" ca="1" si="1"/>
        <v>1</v>
      </c>
      <c r="H12" s="79">
        <f t="shared" ca="1" si="1"/>
        <v>4</v>
      </c>
      <c r="I12" s="79">
        <f t="shared" ca="1" si="1"/>
        <v>1</v>
      </c>
      <c r="J12" s="79" t="str">
        <f t="shared" ca="1" si="1"/>
        <v/>
      </c>
      <c r="K12" s="79" t="str">
        <f t="shared" ca="1" si="1"/>
        <v/>
      </c>
      <c r="L12" s="79" t="str">
        <f t="shared" ca="1" si="1"/>
        <v/>
      </c>
      <c r="M12" s="79" t="str">
        <f t="shared" ca="1" si="1"/>
        <v/>
      </c>
      <c r="N12" s="79" t="str">
        <f t="shared" ca="1" si="1"/>
        <v/>
      </c>
      <c r="O12" s="79" t="str">
        <f t="shared" ca="1" si="1"/>
        <v/>
      </c>
      <c r="P12" s="79" t="str">
        <f t="shared" ca="1" si="1"/>
        <v/>
      </c>
      <c r="Q12" s="79" t="str">
        <f t="shared" ca="1" si="1"/>
        <v/>
      </c>
      <c r="R12" s="79" t="str">
        <f t="shared" ca="1" si="1"/>
        <v/>
      </c>
      <c r="S12" s="79">
        <f t="shared" ca="1" si="1"/>
        <v>3</v>
      </c>
      <c r="T12" s="79" t="str">
        <f t="shared" ca="1" si="1"/>
        <v/>
      </c>
      <c r="U12" s="79" t="str">
        <f t="shared" ca="1" si="1"/>
        <v/>
      </c>
      <c r="V12" s="79" t="str">
        <f t="shared" ca="1" si="1"/>
        <v/>
      </c>
      <c r="W12" s="79" t="str">
        <f t="shared" ca="1" si="4"/>
        <v/>
      </c>
      <c r="X12" s="79">
        <f t="shared" ca="1" si="4"/>
        <v>13</v>
      </c>
      <c r="Y12" s="79" t="str">
        <f t="shared" ca="1" si="4"/>
        <v/>
      </c>
      <c r="Z12" s="79" t="str">
        <f t="shared" ca="1" si="1"/>
        <v/>
      </c>
      <c r="AA12" s="79" t="str">
        <f t="shared" ca="1" si="1"/>
        <v/>
      </c>
      <c r="AB12" s="79" t="str">
        <f t="shared" ca="1" si="1"/>
        <v/>
      </c>
      <c r="AC12" s="213">
        <f t="shared" ca="1" si="1"/>
        <v>13</v>
      </c>
      <c r="AD12" s="213">
        <f t="shared" ca="1" si="2"/>
        <v>13</v>
      </c>
      <c r="AE12" s="79">
        <f t="shared" ca="1" si="2"/>
        <v>13</v>
      </c>
      <c r="AF12" s="219">
        <f t="shared" ca="1" si="5"/>
        <v>0</v>
      </c>
      <c r="AG12" s="27">
        <f t="shared" ca="1" si="6"/>
        <v>0</v>
      </c>
      <c r="AH12" s="229"/>
      <c r="AI12" s="74">
        <f t="array" aca="1" ref="AI12" ca="1">SUMPRODUCT(ISNUMBER(MATCH(INDIRECT("H"&amp;$A$1&amp;"!B2:AF2"),DimFe,0))*IFERROR(IF("19:00"&gt;=IFERROR(Hgauche,0),IFERROR(hdroite-Hgauche,0)-IF(durée6&lt;0,0,durée6),"00:00"),0))+SUMPRODUCT(ISNUMBER(MATCH(INDIRECT("H"&amp;$A$1&amp;"!B2:AF2"),moindimfe,0))*IFERROR(IF("19:00"&lt;=IFERROR(Hgauche,0),IF(durée4&lt;0,0,durée4),"00:00"),0))</f>
        <v>0.96875</v>
      </c>
      <c r="AJ12" s="74">
        <f t="array" aca="1" ref="AJ12" ca="1">SUMPRODUCT(ISNUMBER(MATCH(INDIRECT("H"&amp;$A$1&amp;"!B2:AF2"),DimFe,0))*IFERROR(IF("19:00"&lt;=IFERROR(Hgauche,0),IF(durée6&lt;0,0,durée6),IF(durée&lt;0,0,durée)),0))+SUMPRODUCT(ISNUMBER(MATCH(INDIRECT("H"&amp;$A$1&amp;"!B2:AF2"),moindimfe,0))*IFERROR(IF("19:00"&lt;=IFERROR(Hgauche,0),IF(durée2&lt;0,0,durée2),"00:00"),0))</f>
        <v>2.083333333333337E-2</v>
      </c>
      <c r="AK12" s="74">
        <f t="array" aca="1" ref="AK12" ca="1">SUMPRODUCT(IFERROR(IF("19:00"&lt;=IFERROR(Hgauche,0),IF(durée6&lt;0,0,durée6),IF(durée&lt;0,0,durée)),0))+SUMPRODUCT(IFERROR(IF("19:00"&lt;=IFERROR(Hgauche,0),IF(durée2&lt;0,0,durée2),"00:00"),0))-durée5</f>
        <v>6.2500000000000111E-2</v>
      </c>
      <c r="AM12" s="58">
        <f t="shared" ca="1" si="7"/>
        <v>5.8125</v>
      </c>
      <c r="AN12" s="59">
        <f ca="1">VLOOKUP($A12,Bilan!$A$9:$AW60,41,FALSE)</f>
        <v>11.270833333333332</v>
      </c>
      <c r="AO12" s="31"/>
      <c r="AP12" s="319">
        <f ca="1">Bilan!AT12</f>
        <v>57</v>
      </c>
      <c r="AQ12" s="296">
        <f>Bilan!AU12</f>
        <v>65</v>
      </c>
      <c r="AR12" s="11"/>
      <c r="AS12" s="296">
        <f t="shared" ca="1" si="3"/>
        <v>18</v>
      </c>
      <c r="AU12" s="398"/>
      <c r="AV12" s="398"/>
      <c r="AW12" s="398" t="str">
        <f>IF(AND(OR(AND(LEFT(HJanvier!B12,5)&gt;"06:59",RIGHT(HJanvier!B12,5)&gt;"21:00"),AND(LEFT(HJanvier!B12,5)&lt;"06:59",RIGHT(HJanvier!B12,5)&gt;"19:00")),ISNA(VLOOKUP(TEXT(HJanvier!B$2,"jj/mm/aa"),DimFe,FALSE)),ISNA(VLOOKUP(TEXT(HJanvier!B$2,"jj/mm/aa"),moindimfe,FALSE))),TEXT(HJanvier!B$2,"jj/mm/aa")&amp;" - ","")</f>
        <v/>
      </c>
      <c r="AX12" s="398" t="str">
        <f>IF(AND(OR(AND(LEFT(HJanvier!C12,5)&gt;"06:59",RIGHT(HJanvier!C12,5)&gt;"21:00"),AND(LEFT(HJanvier!C12,5)&lt;"06:59",RIGHT(HJanvier!C12,5)&gt;"19:00")),ISNA(VLOOKUP(TEXT(HJanvier!C$2,"jj/mm/aa"),DimFe,FALSE)),ISNA(VLOOKUP(TEXT(HJanvier!C$2,"jj/mm/aa"),moindimfe,FALSE))),TEXT(HJanvier!C$2,"jj/mm/aa")&amp;" - ","")</f>
        <v/>
      </c>
      <c r="AY12" s="398" t="str">
        <f>IF(AND(OR(AND(ISNUMBER(LEFT(HJanvier!D12,5)&gt;"06:59"),ISNUMBER(RIGHT(HJanvier!D12,5)&gt;"21:00")),AND(ISNUMBER(LEFT(HJanvier!D12,5)&lt;"06:59"),RIGHT(HJanvier!D12,5)&gt;"19:00")),ISERROR(VLOOKUP(HJanvier!D$2,DimFe,1,FALSE)),ISERROR(VLOOKUP(HJanvier!D$2,moindimfe,1,FALSE))),TEXT(HJanvier!D$2,"jj/mm/aa")&amp;" - ","")</f>
        <v/>
      </c>
      <c r="AZ12" s="398" t="str">
        <f>IF(AND(OR(AND(LEFT(HJanvier!E12,5)&gt;"06:59",RIGHT(HJanvier!E12,5)&gt;"21:00"),AND(LEFT(HJanvier!E12,5)&lt;"06:59",RIGHT(HJanvier!E12,5)&gt;"19:00")),ISERROR(VLOOKUP(HJanvier!E$2,DimFe,1,FALSE)),ISERROR(VLOOKUP(HJanvier!E$2,moindimfe,1,FALSE))),TEXT(HJanvier!E$2,"jj/mm/aa")&amp;" - ","")</f>
        <v xml:space="preserve">04/01/18 - </v>
      </c>
      <c r="BA12" s="398" t="str">
        <f>IF(AND(OR(AND(LEFT(HJanvier!F12,5)&gt;"06:59",RIGHT(HJanvier!F12,5)&gt;"21:00"),AND(LEFT(HJanvier!F12,5)&lt;"06:59",RIGHT(HJanvier!F12,5)&gt;"19:00")),ISERROR(VLOOKUP(HJanvier!F$2,DimFe,1,FALSE)),ISERROR(VLOOKUP(HJanvier!F$2,moindimfe,1,FALSE))),TEXT(HJanvier!F$2,"jj/mm/aa")&amp;" - ","")</f>
        <v/>
      </c>
      <c r="BB12" s="398" t="str">
        <f>IF(AND(OR(AND(LEFT(HJanvier!G12,5)&gt;"06:59",RIGHT(HJanvier!G12,5)&gt;"21:00"),AND(LEFT(HJanvier!G12,5)&lt;"06:59",RIGHT(HJanvier!G12,5)&gt;"19:00")),ISERROR(VLOOKUP(HJanvier!G$2,DimFe,1,FALSE)),ISERROR(VLOOKUP(HJanvier!G$2,moindimfe,1,FALSE))),TEXT(HJanvier!G$2,"jj/mm/aa")&amp;" - ","")</f>
        <v/>
      </c>
      <c r="BC12" s="398" t="str">
        <f>IF(AND(OR(AND(LEFT(HJanvier!H12,5)&gt;"06:59",RIGHT(HJanvier!H12,5)&gt;"21:00"),AND(LEFT(HJanvier!H12,5)&lt;"06:59",RIGHT(HJanvier!H12,5)&gt;"19:00")),ISERROR(VLOOKUP(HJanvier!H$2,DimFe,1,FALSE)),ISERROR(VLOOKUP(HJanvier!H$2,moindimfe,1,FALSE))),TEXT(HJanvier!H$2,"jj/mm/aa")&amp;" - ","")</f>
        <v/>
      </c>
      <c r="BD12" s="398" t="str">
        <f>IF(AND(OR(AND(LEFT(HJanvier!I12,5)&gt;"06:59",RIGHT(HJanvier!I12,5)&gt;"21:00"),AND(LEFT(HJanvier!I12,5)&lt;"06:59",RIGHT(HJanvier!I12,5)&gt;"19:00")),ISERROR(VLOOKUP(HJanvier!I$2,DimFe,1,FALSE)),ISERROR(VLOOKUP(HJanvier!I$2,moindimfe,1,FALSE))),TEXT(HJanvier!I$2,"jj/mm/aa")&amp;" - ","")</f>
        <v/>
      </c>
      <c r="BE12" s="398" t="str">
        <f>IF(AND(OR(AND(LEFT(HJanvier!J12,5)&gt;"06:59",RIGHT(HJanvier!J12,5)&gt;"21:00"),AND(LEFT(HJanvier!J12,5)&lt;"06:59",RIGHT(HJanvier!J12,5)&gt;"19:00")),ISERROR(VLOOKUP(HJanvier!J$2,DimFe,1,FALSE)),ISERROR(VLOOKUP(HJanvier!J$2,moindimfe,1,FALSE))),TEXT(HJanvier!J$2,"jj/mm/aa")&amp;" - ","")</f>
        <v xml:space="preserve">09/01/18 - </v>
      </c>
      <c r="BF12" s="398" t="str">
        <f>IF(AND(OR(AND(LEFT(HJanvier!K12,5)&gt;"06:59",RIGHT(HJanvier!K12,5)&gt;"21:00"),AND(LEFT(HJanvier!K12,5)&lt;"06:59",RIGHT(HJanvier!K12,5)&gt;"19:00")),ISERROR(VLOOKUP(HJanvier!K$2,DimFe,1,FALSE)),ISERROR(VLOOKUP(HJanvier!K$2,moindimfe,1,FALSE))),TEXT(HJanvier!K$2,"jj/mm/aa")&amp;" - ","")</f>
        <v/>
      </c>
      <c r="BG12" s="398" t="str">
        <f>IF(AND(OR(AND(LEFT(HJanvier!L12,5)&gt;"06:59",RIGHT(HJanvier!L12,5)&gt;"21:00"),AND(LEFT(HJanvier!L12,5)&lt;"06:59",RIGHT(HJanvier!L12,5)&gt;"19:00")),ISERROR(VLOOKUP(HJanvier!L$2,DimFe,1,FALSE)),ISERROR(VLOOKUP(HJanvier!L$2,moindimfe,1,FALSE))),TEXT(HJanvier!L$2,"jj/mm/aa")&amp;" - ","")</f>
        <v/>
      </c>
      <c r="BH12" s="398" t="str">
        <f>IF(AND(OR(AND(LEFT(HJanvier!M12,5)&gt;"06:59",RIGHT(HJanvier!M12,5)&gt;"21:00"),AND(LEFT(HJanvier!M12,5)&lt;"06:59",RIGHT(HJanvier!M12,5)&gt;"19:00")),ISERROR(VLOOKUP(HJanvier!M$2,DimFe,1,FALSE)),ISERROR(VLOOKUP(HJanvier!M$2,moindimfe,1,FALSE))),TEXT(HJanvier!M$2,"jj/mm/aa")&amp;" - ","")</f>
        <v/>
      </c>
      <c r="BI12" s="398" t="str">
        <f>IF(AND(OR(AND(LEFT(HJanvier!N12,5)&gt;"06:59",RIGHT(HJanvier!N12,5)&gt;"21:00"),AND(LEFT(HJanvier!N12,5)&lt;"06:59",RIGHT(HJanvier!N12,5)&gt;"19:00")),ISERROR(VLOOKUP(HJanvier!N$2,DimFe,1,FALSE)),ISERROR(VLOOKUP(HJanvier!N$2,moindimfe,1,FALSE))),TEXT(HJanvier!N$2,"jj/mm/aa")&amp;" - ","")</f>
        <v/>
      </c>
      <c r="BJ12" s="398" t="str">
        <f>IF(AND(OR(AND(LEFT(HJanvier!O12,5)&gt;"06:59",RIGHT(HJanvier!O12,5)&gt;"21:00"),AND(LEFT(HJanvier!O12,5)&lt;"06:59",RIGHT(HJanvier!O12,5)&gt;"19:00")),ISERROR(VLOOKUP(HJanvier!O$2,DimFe,1,FALSE)),ISERROR(VLOOKUP(HJanvier!O$2,moindimfe,1,FALSE))),TEXT(HJanvier!O$2,"jj/mm/aa")&amp;" - ","")</f>
        <v/>
      </c>
      <c r="BK12" s="398" t="str">
        <f>IF(AND(OR(AND(LEFT(HJanvier!P12,5)&gt;"06:59",RIGHT(HJanvier!P12,5)&gt;"21:00"),AND(LEFT(HJanvier!P12,5)&lt;"06:59",RIGHT(HJanvier!P12,5)&gt;"19:00")),ISERROR(VLOOKUP(HJanvier!P$2,DimFe,1,FALSE)),ISERROR(VLOOKUP(HJanvier!P$2,moindimfe,1,FALSE))),TEXT(HJanvier!P$2,"jj/mm/aa")&amp;" - ","")</f>
        <v/>
      </c>
      <c r="BL12" s="398" t="str">
        <f>IF(AND(OR(AND(LEFT(HJanvier!Q12,5)&gt;"06:59",RIGHT(HJanvier!Q12,5)&gt;"21:00"),AND(LEFT(HJanvier!Q12,5)&lt;"06:59",RIGHT(HJanvier!Q12,5)&gt;"19:00")),ISERROR(VLOOKUP(HJanvier!Q$2,DimFe,1,FALSE)),ISERROR(VLOOKUP(HJanvier!Q$2,moindimfe,1,FALSE))),TEXT(HJanvier!Q$2,"jj/mm/aa")&amp;" - ","")</f>
        <v/>
      </c>
    </row>
    <row r="13" spans="1:65" ht="16.5" thickBot="1" x14ac:dyDescent="0.3">
      <c r="A13" s="102" t="str">
        <f>Données!$H10</f>
        <v>LE HIR Sébastien</v>
      </c>
      <c r="B13" s="79">
        <f t="shared" ca="1" si="0"/>
        <v>1</v>
      </c>
      <c r="C13" s="79">
        <f t="shared" ca="1" si="1"/>
        <v>5</v>
      </c>
      <c r="D13" s="79">
        <f t="shared" ca="1" si="1"/>
        <v>1</v>
      </c>
      <c r="E13" s="79" t="str">
        <f t="shared" ca="1" si="1"/>
        <v/>
      </c>
      <c r="F13" s="79" t="str">
        <f t="shared" ca="1" si="1"/>
        <v/>
      </c>
      <c r="G13" s="79">
        <f t="shared" ca="1" si="1"/>
        <v>1</v>
      </c>
      <c r="H13" s="79">
        <f t="shared" ca="1" si="1"/>
        <v>2</v>
      </c>
      <c r="I13" s="79" t="str">
        <f t="shared" ca="1" si="1"/>
        <v/>
      </c>
      <c r="J13" s="79" t="str">
        <f t="shared" ca="1" si="1"/>
        <v/>
      </c>
      <c r="K13" s="79" t="str">
        <f t="shared" ca="1" si="1"/>
        <v/>
      </c>
      <c r="L13" s="79" t="str">
        <f t="shared" ca="1" si="1"/>
        <v/>
      </c>
      <c r="M13" s="79" t="str">
        <f t="shared" ca="1" si="1"/>
        <v/>
      </c>
      <c r="N13" s="79" t="str">
        <f t="shared" ca="1" si="1"/>
        <v/>
      </c>
      <c r="O13" s="79">
        <f t="shared" ca="1" si="1"/>
        <v>4</v>
      </c>
      <c r="P13" s="79" t="str">
        <f t="shared" ca="1" si="1"/>
        <v/>
      </c>
      <c r="Q13" s="79" t="str">
        <f t="shared" ca="1" si="1"/>
        <v/>
      </c>
      <c r="R13" s="79" t="str">
        <f t="shared" ca="1" si="1"/>
        <v/>
      </c>
      <c r="S13" s="79">
        <f t="shared" ca="1" si="1"/>
        <v>7</v>
      </c>
      <c r="T13" s="79" t="str">
        <f t="shared" ca="1" si="1"/>
        <v/>
      </c>
      <c r="U13" s="79" t="str">
        <f t="shared" ca="1" si="1"/>
        <v/>
      </c>
      <c r="V13" s="79" t="str">
        <f t="shared" ca="1" si="1"/>
        <v/>
      </c>
      <c r="W13" s="79" t="str">
        <f t="shared" ca="1" si="4"/>
        <v/>
      </c>
      <c r="X13" s="79">
        <f t="shared" ca="1" si="4"/>
        <v>10</v>
      </c>
      <c r="Y13" s="79" t="str">
        <f t="shared" ca="1" si="4"/>
        <v/>
      </c>
      <c r="Z13" s="79" t="str">
        <f t="shared" ca="1" si="1"/>
        <v/>
      </c>
      <c r="AA13" s="79" t="str">
        <f t="shared" ca="1" si="1"/>
        <v/>
      </c>
      <c r="AB13" s="79" t="str">
        <f t="shared" ca="1" si="1"/>
        <v/>
      </c>
      <c r="AC13" s="213">
        <f t="shared" ca="1" si="1"/>
        <v>10</v>
      </c>
      <c r="AD13" s="213">
        <f t="shared" ca="1" si="2"/>
        <v>10</v>
      </c>
      <c r="AE13" s="79">
        <f t="shared" ca="1" si="2"/>
        <v>10</v>
      </c>
      <c r="AF13" s="219">
        <f t="shared" ca="1" si="5"/>
        <v>0</v>
      </c>
      <c r="AG13" s="27">
        <f t="shared" ca="1" si="6"/>
        <v>0</v>
      </c>
      <c r="AH13" s="229"/>
      <c r="AI13" s="74">
        <f t="array" aca="1" ref="AI13" ca="1">SUMPRODUCT(ISNUMBER(MATCH(INDIRECT("H"&amp;$A$1&amp;"!B2:AF2"),DimFe,0))*IFERROR(IF("19:00"&gt;=IFERROR(Hgauche,0),IFERROR(hdroite-Hgauche,0)-IF(durée6&lt;0,0,durée6),"00:00"),0))+SUMPRODUCT(ISNUMBER(MATCH(INDIRECT("H"&amp;$A$1&amp;"!B2:AF2"),moindimfe,0))*IFERROR(IF("19:00"&lt;=IFERROR(Hgauche,0),IF(durée4&lt;0,0,durée4),"00:00"),0))</f>
        <v>0.51041666666666674</v>
      </c>
      <c r="AJ13" s="74">
        <f t="array" aca="1" ref="AJ13" ca="1">SUMPRODUCT(ISNUMBER(MATCH(INDIRECT("H"&amp;$A$1&amp;"!B2:AF2"),DimFe,0))*IFERROR(IF("19:00"&lt;=IFERROR(Hgauche,0),IF(durée6&lt;0,0,durée6),IF(durée&lt;0,0,durée)),0))+SUMPRODUCT(ISNUMBER(MATCH(INDIRECT("H"&amp;$A$1&amp;"!B2:AF2"),moindimfe,0))*IFERROR(IF("19:00"&lt;=IFERROR(Hgauche,0),IF(durée2&lt;0,0,durée2),"00:00"),0))</f>
        <v>0</v>
      </c>
      <c r="AK13" s="74">
        <f t="array" aca="1" ref="AK13" ca="1">SUMPRODUCT(IFERROR(IF("19:00"&lt;=IFERROR(Hgauche,0),IF(durée6&lt;0,0,durée6),IF(durée&lt;0,0,durée)),0))+SUMPRODUCT(IFERROR(IF("19:00"&lt;=IFERROR(Hgauche,0),IF(durée2&lt;0,0,durée2),"00:00"),0))-durée5</f>
        <v>0.12500000000000022</v>
      </c>
      <c r="AM13" s="58">
        <f ca="1">bilanh-AF13</f>
        <v>4.9375</v>
      </c>
      <c r="AN13" s="59">
        <f ca="1">VLOOKUP($A13,Bilan!$A$9:$AW61,41,FALSE)</f>
        <v>11.354166666666668</v>
      </c>
      <c r="AO13" s="31"/>
      <c r="AP13" s="319">
        <f ca="1">Bilan!AT13</f>
        <v>57</v>
      </c>
      <c r="AQ13" s="296">
        <f>Bilan!AU13</f>
        <v>65</v>
      </c>
      <c r="AR13" s="11"/>
      <c r="AS13" s="296">
        <f t="shared" ca="1" si="3"/>
        <v>17</v>
      </c>
      <c r="AU13" s="398"/>
      <c r="AV13" s="398"/>
      <c r="AW13" s="398" t="str">
        <f>IF(AND(OR(AND(LEFT(HJanvier!B13,5)&gt;"06:59",RIGHT(HJanvier!B13,5)&gt;"21:00"),AND(LEFT(HJanvier!B13,5)&lt;"06:59",RIGHT(HJanvier!B13,5)&gt;"19:00")),ISNA(VLOOKUP(TEXT(HJanvier!B$2,"jj/mm/aa"),DimFe,FALSE)),ISNA(VLOOKUP(TEXT(HJanvier!B$2,"jj/mm/aa"),moindimfe,FALSE))),TEXT(HJanvier!B$2,"jj/mm/aa")&amp;" - ","")</f>
        <v/>
      </c>
      <c r="AX13" s="398" t="str">
        <f>IF(AND(OR(AND(LEFT(HJanvier!C13,5)&gt;"06:59",RIGHT(HJanvier!C13,5)&gt;"21:00"),AND(LEFT(HJanvier!C13,5)&lt;"06:59",RIGHT(HJanvier!C13,5)&gt;"19:00")),ISNA(VLOOKUP(TEXT(HJanvier!C$2,"jj/mm/aa"),DimFe,FALSE)),ISNA(VLOOKUP(TEXT(HJanvier!C$2,"jj/mm/aa"),moindimfe,FALSE))),TEXT(HJanvier!C$2,"jj/mm/aa")&amp;" - ","")</f>
        <v/>
      </c>
      <c r="AY13" s="398" t="str">
        <f>IF(AND(OR(AND(ISNUMBER(LEFT(HJanvier!D13,5)&gt;"06:59"),ISNUMBER(RIGHT(HJanvier!D13,5)&gt;"21:00")),AND(ISNUMBER(LEFT(HJanvier!D13,5)&lt;"06:59"),RIGHT(HJanvier!D13,5)&gt;"19:00")),ISERROR(VLOOKUP(HJanvier!D$2,DimFe,1,FALSE)),ISERROR(VLOOKUP(HJanvier!D$2,moindimfe,1,FALSE))),TEXT(HJanvier!D$2,"jj/mm/aa")&amp;" - ","")</f>
        <v/>
      </c>
      <c r="AZ13" s="398" t="str">
        <f>IF(AND(OR(AND(LEFT(HJanvier!E13,5)&gt;"06:59",RIGHT(HJanvier!E13,5)&gt;"21:00"),AND(LEFT(HJanvier!E13,5)&lt;"06:59",RIGHT(HJanvier!E13,5)&gt;"19:00")),ISERROR(VLOOKUP(HJanvier!E$2,DimFe,1,FALSE)),ISERROR(VLOOKUP(HJanvier!E$2,moindimfe,1,FALSE))),TEXT(HJanvier!E$2,"jj/mm/aa")&amp;" - ","")</f>
        <v/>
      </c>
      <c r="BA13" s="398" t="str">
        <f>IF(AND(OR(AND(LEFT(HJanvier!F13,5)&gt;"06:59",RIGHT(HJanvier!F13,5)&gt;"21:00"),AND(LEFT(HJanvier!F13,5)&lt;"06:59",RIGHT(HJanvier!F13,5)&gt;"19:00")),ISERROR(VLOOKUP(HJanvier!F$2,DimFe,1,FALSE)),ISERROR(VLOOKUP(HJanvier!F$2,moindimfe,1,FALSE))),TEXT(HJanvier!F$2,"jj/mm/aa")&amp;" - ","")</f>
        <v/>
      </c>
      <c r="BB13" s="398" t="str">
        <f>IF(AND(OR(AND(LEFT(HJanvier!G13,5)&gt;"06:59",RIGHT(HJanvier!G13,5)&gt;"21:00"),AND(LEFT(HJanvier!G13,5)&lt;"06:59",RIGHT(HJanvier!G13,5)&gt;"19:00")),ISERROR(VLOOKUP(HJanvier!G$2,DimFe,1,FALSE)),ISERROR(VLOOKUP(HJanvier!G$2,moindimfe,1,FALSE))),TEXT(HJanvier!G$2,"jj/mm/aa")&amp;" - ","")</f>
        <v/>
      </c>
      <c r="BC13" s="398" t="str">
        <f>IF(AND(OR(AND(LEFT(HJanvier!H13,5)&gt;"06:59",RIGHT(HJanvier!H13,5)&gt;"21:00"),AND(LEFT(HJanvier!H13,5)&lt;"06:59",RIGHT(HJanvier!H13,5)&gt;"19:00")),ISERROR(VLOOKUP(HJanvier!H$2,DimFe,1,FALSE)),ISERROR(VLOOKUP(HJanvier!H$2,moindimfe,1,FALSE))),TEXT(HJanvier!H$2,"jj/mm/aa")&amp;" - ","")</f>
        <v/>
      </c>
      <c r="BD13" s="398" t="str">
        <f>IF(AND(OR(AND(LEFT(HJanvier!I13,5)&gt;"06:59",RIGHT(HJanvier!I13,5)&gt;"21:00"),AND(LEFT(HJanvier!I13,5)&lt;"06:59",RIGHT(HJanvier!I13,5)&gt;"19:00")),ISERROR(VLOOKUP(HJanvier!I$2,DimFe,1,FALSE)),ISERROR(VLOOKUP(HJanvier!I$2,moindimfe,1,FALSE))),TEXT(HJanvier!I$2,"jj/mm/aa")&amp;" - ","")</f>
        <v/>
      </c>
      <c r="BE13" s="398" t="str">
        <f>IF(AND(OR(AND(LEFT(HJanvier!J13,5)&gt;"06:59",RIGHT(HJanvier!J13,5)&gt;"21:00"),AND(LEFT(HJanvier!J13,5)&lt;"06:59",RIGHT(HJanvier!J13,5)&gt;"19:00")),ISERROR(VLOOKUP(HJanvier!J$2,DimFe,1,FALSE)),ISERROR(VLOOKUP(HJanvier!J$2,moindimfe,1,FALSE))),TEXT(HJanvier!J$2,"jj/mm/aa")&amp;" - ","")</f>
        <v/>
      </c>
      <c r="BF13" s="398" t="str">
        <f>IF(AND(OR(AND(LEFT(HJanvier!K13,5)&gt;"06:59",RIGHT(HJanvier!K13,5)&gt;"21:00"),AND(LEFT(HJanvier!K13,5)&lt;"06:59",RIGHT(HJanvier!K13,5)&gt;"19:00")),ISERROR(VLOOKUP(HJanvier!K$2,DimFe,1,FALSE)),ISERROR(VLOOKUP(HJanvier!K$2,moindimfe,1,FALSE))),TEXT(HJanvier!K$2,"jj/mm/aa")&amp;" - ","")</f>
        <v/>
      </c>
      <c r="BG13" s="398" t="str">
        <f>IF(AND(OR(AND(LEFT(HJanvier!L13,5)&gt;"06:59",RIGHT(HJanvier!L13,5)&gt;"21:00"),AND(LEFT(HJanvier!L13,5)&lt;"06:59",RIGHT(HJanvier!L13,5)&gt;"19:00")),ISERROR(VLOOKUP(HJanvier!L$2,DimFe,1,FALSE)),ISERROR(VLOOKUP(HJanvier!L$2,moindimfe,1,FALSE))),TEXT(HJanvier!L$2,"jj/mm/aa")&amp;" - ","")</f>
        <v xml:space="preserve">11/01/18 - </v>
      </c>
      <c r="BH13" s="398" t="str">
        <f>IF(AND(OR(AND(LEFT(HJanvier!M13,5)&gt;"06:59",RIGHT(HJanvier!M13,5)&gt;"21:00"),AND(LEFT(HJanvier!M13,5)&lt;"06:59",RIGHT(HJanvier!M13,5)&gt;"19:00")),ISERROR(VLOOKUP(HJanvier!M$2,DimFe,1,FALSE)),ISERROR(VLOOKUP(HJanvier!M$2,moindimfe,1,FALSE))),TEXT(HJanvier!M$2,"jj/mm/aa")&amp;" - ","")</f>
        <v xml:space="preserve">12/01/18 - </v>
      </c>
      <c r="BI13" s="398" t="str">
        <f>IF(AND(OR(AND(LEFT(HJanvier!N13,5)&gt;"06:59",RIGHT(HJanvier!N13,5)&gt;"21:00"),AND(LEFT(HJanvier!N13,5)&lt;"06:59",RIGHT(HJanvier!N13,5)&gt;"19:00")),ISERROR(VLOOKUP(HJanvier!N$2,DimFe,1,FALSE)),ISERROR(VLOOKUP(HJanvier!N$2,moindimfe,1,FALSE))),TEXT(HJanvier!N$2,"jj/mm/aa")&amp;" - ","")</f>
        <v/>
      </c>
      <c r="BJ13" s="398" t="str">
        <f>IF(AND(OR(AND(LEFT(HJanvier!O13,5)&gt;"06:59",RIGHT(HJanvier!O13,5)&gt;"21:00"),AND(LEFT(HJanvier!O13,5)&lt;"06:59",RIGHT(HJanvier!O13,5)&gt;"19:00")),ISERROR(VLOOKUP(HJanvier!O$2,DimFe,1,FALSE)),ISERROR(VLOOKUP(HJanvier!O$2,moindimfe,1,FALSE))),TEXT(HJanvier!O$2,"jj/mm/aa")&amp;" - ","")</f>
        <v/>
      </c>
      <c r="BK13" s="398" t="str">
        <f>IF(AND(OR(AND(LEFT(HJanvier!P13,5)&gt;"06:59",RIGHT(HJanvier!P13,5)&gt;"21:00"),AND(LEFT(HJanvier!P13,5)&lt;"06:59",RIGHT(HJanvier!P13,5)&gt;"19:00")),ISERROR(VLOOKUP(HJanvier!P$2,DimFe,1,FALSE)),ISERROR(VLOOKUP(HJanvier!P$2,moindimfe,1,FALSE))),TEXT(HJanvier!P$2,"jj/mm/aa")&amp;" - ","")</f>
        <v xml:space="preserve">15/01/18 - </v>
      </c>
      <c r="BL13" s="398" t="str">
        <f>IF(AND(OR(AND(LEFT(HJanvier!Q13,5)&gt;"06:59",RIGHT(HJanvier!Q13,5)&gt;"21:00"),AND(LEFT(HJanvier!Q13,5)&lt;"06:59",RIGHT(HJanvier!Q13,5)&gt;"19:00")),ISERROR(VLOOKUP(HJanvier!Q$2,DimFe,1,FALSE)),ISERROR(VLOOKUP(HJanvier!Q$2,moindimfe,1,FALSE))),TEXT(HJanvier!Q$2,"jj/mm/aa")&amp;" - ","")</f>
        <v xml:space="preserve">16/01/18 - </v>
      </c>
    </row>
    <row r="14" spans="1:65" ht="16.5" thickBot="1" x14ac:dyDescent="0.3">
      <c r="A14" s="102" t="str">
        <f>Données!$H11</f>
        <v>BUISSON Vincent</v>
      </c>
      <c r="B14" s="79">
        <f t="shared" ca="1" si="0"/>
        <v>5</v>
      </c>
      <c r="C14" s="79">
        <f t="shared" ca="1" si="1"/>
        <v>4</v>
      </c>
      <c r="D14" s="79" t="str">
        <f t="shared" ca="1" si="1"/>
        <v/>
      </c>
      <c r="E14" s="79" t="str">
        <f t="shared" ca="1" si="1"/>
        <v/>
      </c>
      <c r="F14" s="79">
        <f t="shared" ca="1" si="1"/>
        <v>1</v>
      </c>
      <c r="G14" s="79">
        <f t="shared" ca="1" si="1"/>
        <v>1</v>
      </c>
      <c r="H14" s="79" t="str">
        <f t="shared" ca="1" si="1"/>
        <v/>
      </c>
      <c r="I14" s="79">
        <f t="shared" ca="1" si="1"/>
        <v>4</v>
      </c>
      <c r="J14" s="79" t="str">
        <f t="shared" ca="1" si="1"/>
        <v/>
      </c>
      <c r="K14" s="79" t="str">
        <f t="shared" ca="1" si="1"/>
        <v/>
      </c>
      <c r="L14" s="79" t="str">
        <f t="shared" ca="1" si="1"/>
        <v/>
      </c>
      <c r="M14" s="79" t="str">
        <f t="shared" ca="1" si="1"/>
        <v/>
      </c>
      <c r="N14" s="79" t="str">
        <f t="shared" ca="1" si="1"/>
        <v/>
      </c>
      <c r="O14" s="79" t="str">
        <f t="shared" ca="1" si="1"/>
        <v/>
      </c>
      <c r="P14" s="79" t="str">
        <f t="shared" ca="1" si="1"/>
        <v/>
      </c>
      <c r="Q14" s="79" t="str">
        <f t="shared" ca="1" si="1"/>
        <v/>
      </c>
      <c r="R14" s="79" t="str">
        <f t="shared" ca="1" si="1"/>
        <v/>
      </c>
      <c r="S14" s="79">
        <f t="shared" ca="1" si="1"/>
        <v>4</v>
      </c>
      <c r="T14" s="79" t="str">
        <f t="shared" ca="1" si="1"/>
        <v/>
      </c>
      <c r="U14" s="79" t="str">
        <f t="shared" ca="1" si="1"/>
        <v/>
      </c>
      <c r="V14" s="79">
        <f t="shared" ca="1" si="1"/>
        <v>1</v>
      </c>
      <c r="W14" s="79" t="str">
        <f t="shared" ca="1" si="4"/>
        <v/>
      </c>
      <c r="X14" s="79">
        <f t="shared" ca="1" si="4"/>
        <v>11</v>
      </c>
      <c r="Y14" s="79" t="str">
        <f t="shared" ca="1" si="4"/>
        <v/>
      </c>
      <c r="Z14" s="79" t="str">
        <f t="shared" ca="1" si="1"/>
        <v/>
      </c>
      <c r="AA14" s="79" t="str">
        <f t="shared" ca="1" si="1"/>
        <v/>
      </c>
      <c r="AB14" s="79" t="str">
        <f t="shared" ca="1" si="1"/>
        <v/>
      </c>
      <c r="AC14" s="213">
        <f t="shared" ca="1" si="1"/>
        <v>11</v>
      </c>
      <c r="AD14" s="213">
        <f t="shared" ca="1" si="2"/>
        <v>11</v>
      </c>
      <c r="AE14" s="79">
        <f t="shared" ca="1" si="2"/>
        <v>11</v>
      </c>
      <c r="AF14" s="219">
        <f t="shared" ca="1" si="5"/>
        <v>0</v>
      </c>
      <c r="AG14" s="27">
        <f t="shared" ca="1" si="6"/>
        <v>0</v>
      </c>
      <c r="AH14" s="229"/>
      <c r="AI14" s="74">
        <f t="array" aca="1" ref="AI14" ca="1">SUMPRODUCT(ISNUMBER(MATCH(INDIRECT("H"&amp;$A$1&amp;"!B2:AF2"),DimFe,0))*IFERROR(IF("19:00"&gt;=IFERROR(Hgauche,0),IFERROR(hdroite-Hgauche,0)-IF(durée6&lt;0,0,durée6),"00:00"),0))+SUMPRODUCT(ISNUMBER(MATCH(INDIRECT("H"&amp;$A$1&amp;"!B2:AF2"),moindimfe,0))*IFERROR(IF("19:00"&lt;=IFERROR(Hgauche,0),IF(durée4&lt;0,0,durée4),"00:00"),0))</f>
        <v>0.91666666666666663</v>
      </c>
      <c r="AJ14" s="74">
        <f t="array" aca="1" ref="AJ14" ca="1">SUMPRODUCT(ISNUMBER(MATCH(INDIRECT("H"&amp;$A$1&amp;"!B2:AF2"),DimFe,0))*IFERROR(IF("19:00"&lt;=IFERROR(Hgauche,0),IF(durée6&lt;0,0,durée6),IF(durée&lt;0,0,durée)),0))+SUMPRODUCT(ISNUMBER(MATCH(INDIRECT("H"&amp;$A$1&amp;"!B2:AF2"),moindimfe,0))*IFERROR(IF("19:00"&lt;=IFERROR(Hgauche,0),IF(durée2&lt;0,0,durée2),"00:00"),0))</f>
        <v>4.1666666666666741E-2</v>
      </c>
      <c r="AK14" s="74">
        <f t="array" aca="1" ref="AK14" ca="1">SUMPRODUCT(IFERROR(IF("19:00"&lt;=IFERROR(Hgauche,0),IF(durée6&lt;0,0,durée6),IF(durée&lt;0,0,durée)),0))+SUMPRODUCT(IFERROR(IF("19:00"&lt;=IFERROR(Hgauche,0),IF(durée2&lt;0,0,durée2),"00:00"),0))-durée5</f>
        <v>0.14583333333333359</v>
      </c>
      <c r="AM14" s="58">
        <f t="shared" ca="1" si="7"/>
        <v>5.625</v>
      </c>
      <c r="AN14" s="59">
        <f ca="1">VLOOKUP($A14,Bilan!$A$9:$AW62,41,FALSE)</f>
        <v>10.875</v>
      </c>
      <c r="AO14" s="31"/>
      <c r="AP14" s="319">
        <f ca="1">Bilan!AT14</f>
        <v>56</v>
      </c>
      <c r="AQ14" s="296">
        <f>Bilan!AU14</f>
        <v>65</v>
      </c>
      <c r="AR14" s="11"/>
      <c r="AS14" s="296">
        <f t="shared" ca="1" si="3"/>
        <v>20</v>
      </c>
      <c r="AU14" s="398"/>
      <c r="AV14" s="398"/>
      <c r="AW14" s="398" t="str">
        <f>IF(AND(OR(AND(LEFT(HJanvier!B14,5)&gt;"06:59",RIGHT(HJanvier!B14,5)&gt;"21:00"),AND(LEFT(HJanvier!B14,5)&lt;"06:59",RIGHT(HJanvier!B14,5)&gt;"19:00")),ISNA(VLOOKUP(TEXT(HJanvier!B$2,"jj/mm/aa"),DimFe,FALSE)),ISNA(VLOOKUP(TEXT(HJanvier!B$2,"jj/mm/aa"),moindimfe,FALSE))),TEXT(HJanvier!B$2,"jj/mm/aa")&amp;" - ","")</f>
        <v/>
      </c>
      <c r="AX14" s="398" t="str">
        <f>IF(AND(OR(AND(LEFT(HJanvier!C14,5)&gt;"06:59",RIGHT(HJanvier!C14,5)&gt;"21:00"),AND(LEFT(HJanvier!C14,5)&lt;"06:59",RIGHT(HJanvier!C14,5)&gt;"19:00")),ISNA(VLOOKUP(TEXT(HJanvier!C$2,"jj/mm/aa"),DimFe,FALSE)),ISNA(VLOOKUP(TEXT(HJanvier!C$2,"jj/mm/aa"),moindimfe,FALSE))),TEXT(HJanvier!C$2,"jj/mm/aa")&amp;" - ","")</f>
        <v/>
      </c>
      <c r="AY14" s="398" t="str">
        <f>IF(AND(OR(AND(ISNUMBER(LEFT(HJanvier!D14,5)&gt;"06:59"),ISNUMBER(RIGHT(HJanvier!D14,5)&gt;"21:00")),AND(ISNUMBER(LEFT(HJanvier!D14,5)&lt;"06:59"),RIGHT(HJanvier!D14,5)&gt;"19:00")),ISERROR(VLOOKUP(HJanvier!D$2,DimFe,1,FALSE)),ISERROR(VLOOKUP(HJanvier!D$2,moindimfe,1,FALSE))),TEXT(HJanvier!D$2,"jj/mm/aa")&amp;" - ","")</f>
        <v/>
      </c>
      <c r="AZ14" s="398" t="str">
        <f>IF(AND(OR(AND(LEFT(HJanvier!E14,5)&gt;"06:59",RIGHT(HJanvier!E14,5)&gt;"21:00"),AND(LEFT(HJanvier!E14,5)&lt;"06:59",RIGHT(HJanvier!E14,5)&gt;"19:00")),ISERROR(VLOOKUP(HJanvier!E$2,DimFe,1,FALSE)),ISERROR(VLOOKUP(HJanvier!E$2,moindimfe,1,FALSE))),TEXT(HJanvier!E$2,"jj/mm/aa")&amp;" - ","")</f>
        <v xml:space="preserve">04/01/18 - </v>
      </c>
      <c r="BA14" s="398" t="str">
        <f>IF(AND(OR(AND(LEFT(HJanvier!F14,5)&gt;"06:59",RIGHT(HJanvier!F14,5)&gt;"21:00"),AND(LEFT(HJanvier!F14,5)&lt;"06:59",RIGHT(HJanvier!F14,5)&gt;"19:00")),ISERROR(VLOOKUP(HJanvier!F$2,DimFe,1,FALSE)),ISERROR(VLOOKUP(HJanvier!F$2,moindimfe,1,FALSE))),TEXT(HJanvier!F$2,"jj/mm/aa")&amp;" - ","")</f>
        <v/>
      </c>
      <c r="BB14" s="398" t="str">
        <f>IF(AND(OR(AND(LEFT(HJanvier!G14,5)&gt;"06:59",RIGHT(HJanvier!G14,5)&gt;"21:00"),AND(LEFT(HJanvier!G14,5)&lt;"06:59",RIGHT(HJanvier!G14,5)&gt;"19:00")),ISERROR(VLOOKUP(HJanvier!G$2,DimFe,1,FALSE)),ISERROR(VLOOKUP(HJanvier!G$2,moindimfe,1,FALSE))),TEXT(HJanvier!G$2,"jj/mm/aa")&amp;" - ","")</f>
        <v/>
      </c>
      <c r="BC14" s="398" t="str">
        <f>IF(AND(OR(AND(LEFT(HJanvier!H14,5)&gt;"06:59",RIGHT(HJanvier!H14,5)&gt;"21:00"),AND(LEFT(HJanvier!H14,5)&lt;"06:59",RIGHT(HJanvier!H14,5)&gt;"19:00")),ISERROR(VLOOKUP(HJanvier!H$2,DimFe,1,FALSE)),ISERROR(VLOOKUP(HJanvier!H$2,moindimfe,1,FALSE))),TEXT(HJanvier!H$2,"jj/mm/aa")&amp;" - ","")</f>
        <v/>
      </c>
      <c r="BD14" s="398" t="str">
        <f>IF(AND(OR(AND(LEFT(HJanvier!I14,5)&gt;"06:59",RIGHT(HJanvier!I14,5)&gt;"21:00"),AND(LEFT(HJanvier!I14,5)&lt;"06:59",RIGHT(HJanvier!I14,5)&gt;"19:00")),ISERROR(VLOOKUP(HJanvier!I$2,DimFe,1,FALSE)),ISERROR(VLOOKUP(HJanvier!I$2,moindimfe,1,FALSE))),TEXT(HJanvier!I$2,"jj/mm/aa")&amp;" - ","")</f>
        <v/>
      </c>
      <c r="BE14" s="398" t="str">
        <f>IF(AND(OR(AND(LEFT(HJanvier!J14,5)&gt;"06:59",RIGHT(HJanvier!J14,5)&gt;"21:00"),AND(LEFT(HJanvier!J14,5)&lt;"06:59",RIGHT(HJanvier!J14,5)&gt;"19:00")),ISERROR(VLOOKUP(HJanvier!J$2,DimFe,1,FALSE)),ISERROR(VLOOKUP(HJanvier!J$2,moindimfe,1,FALSE))),TEXT(HJanvier!J$2,"jj/mm/aa")&amp;" - ","")</f>
        <v/>
      </c>
      <c r="BF14" s="398" t="str">
        <f>IF(AND(OR(AND(LEFT(HJanvier!K14,5)&gt;"06:59",RIGHT(HJanvier!K14,5)&gt;"21:00"),AND(LEFT(HJanvier!K14,5)&lt;"06:59",RIGHT(HJanvier!K14,5)&gt;"19:00")),ISERROR(VLOOKUP(HJanvier!K$2,DimFe,1,FALSE)),ISERROR(VLOOKUP(HJanvier!K$2,moindimfe,1,FALSE))),TEXT(HJanvier!K$2,"jj/mm/aa")&amp;" - ","")</f>
        <v/>
      </c>
      <c r="BG14" s="398" t="str">
        <f>IF(AND(OR(AND(LEFT(HJanvier!L14,5)&gt;"06:59",RIGHT(HJanvier!L14,5)&gt;"21:00"),AND(LEFT(HJanvier!L14,5)&lt;"06:59",RIGHT(HJanvier!L14,5)&gt;"19:00")),ISERROR(VLOOKUP(HJanvier!L$2,DimFe,1,FALSE)),ISERROR(VLOOKUP(HJanvier!L$2,moindimfe,1,FALSE))),TEXT(HJanvier!L$2,"jj/mm/aa")&amp;" - ","")</f>
        <v/>
      </c>
      <c r="BH14" s="398" t="str">
        <f>IF(AND(OR(AND(LEFT(HJanvier!M14,5)&gt;"06:59",RIGHT(HJanvier!M14,5)&gt;"21:00"),AND(LEFT(HJanvier!M14,5)&lt;"06:59",RIGHT(HJanvier!M14,5)&gt;"19:00")),ISERROR(VLOOKUP(HJanvier!M$2,DimFe,1,FALSE)),ISERROR(VLOOKUP(HJanvier!M$2,moindimfe,1,FALSE))),TEXT(HJanvier!M$2,"jj/mm/aa")&amp;" - ","")</f>
        <v/>
      </c>
      <c r="BI14" s="398" t="str">
        <f>IF(AND(OR(AND(LEFT(HJanvier!N14,5)&gt;"06:59",RIGHT(HJanvier!N14,5)&gt;"21:00"),AND(LEFT(HJanvier!N14,5)&lt;"06:59",RIGHT(HJanvier!N14,5)&gt;"19:00")),ISERROR(VLOOKUP(HJanvier!N$2,DimFe,1,FALSE)),ISERROR(VLOOKUP(HJanvier!N$2,moindimfe,1,FALSE))),TEXT(HJanvier!N$2,"jj/mm/aa")&amp;" - ","")</f>
        <v/>
      </c>
      <c r="BJ14" s="398" t="str">
        <f>IF(AND(OR(AND(LEFT(HJanvier!O14,5)&gt;"06:59",RIGHT(HJanvier!O14,5)&gt;"21:00"),AND(LEFT(HJanvier!O14,5)&lt;"06:59",RIGHT(HJanvier!O14,5)&gt;"19:00")),ISERROR(VLOOKUP(HJanvier!O$2,DimFe,1,FALSE)),ISERROR(VLOOKUP(HJanvier!O$2,moindimfe,1,FALSE))),TEXT(HJanvier!O$2,"jj/mm/aa")&amp;" - ","")</f>
        <v/>
      </c>
      <c r="BK14" s="398" t="str">
        <f>IF(AND(OR(AND(LEFT(HJanvier!P14,5)&gt;"06:59",RIGHT(HJanvier!P14,5)&gt;"21:00"),AND(LEFT(HJanvier!P14,5)&lt;"06:59",RIGHT(HJanvier!P14,5)&gt;"19:00")),ISERROR(VLOOKUP(HJanvier!P$2,DimFe,1,FALSE)),ISERROR(VLOOKUP(HJanvier!P$2,moindimfe,1,FALSE))),TEXT(HJanvier!P$2,"jj/mm/aa")&amp;" - ","")</f>
        <v/>
      </c>
      <c r="BL14" s="398" t="str">
        <f>IF(AND(OR(AND(LEFT(HJanvier!Q14,5)&gt;"06:59",RIGHT(HJanvier!Q14,5)&gt;"21:00"),AND(LEFT(HJanvier!Q14,5)&lt;"06:59",RIGHT(HJanvier!Q14,5)&gt;"19:00")),ISERROR(VLOOKUP(HJanvier!Q$2,DimFe,1,FALSE)),ISERROR(VLOOKUP(HJanvier!Q$2,moindimfe,1,FALSE))),TEXT(HJanvier!Q$2,"jj/mm/aa")&amp;" - ","")</f>
        <v xml:space="preserve">16/01/18 - </v>
      </c>
    </row>
    <row r="15" spans="1:65" ht="16.5" thickBot="1" x14ac:dyDescent="0.3">
      <c r="A15" s="102" t="str">
        <f>Données!$H12</f>
        <v>NDIAYE Fatou</v>
      </c>
      <c r="B15" s="79">
        <f t="shared" ca="1" si="0"/>
        <v>9</v>
      </c>
      <c r="C15" s="79">
        <f t="shared" ca="1" si="1"/>
        <v>2</v>
      </c>
      <c r="D15" s="79">
        <f t="shared" ca="1" si="1"/>
        <v>2</v>
      </c>
      <c r="E15" s="79">
        <f t="shared" ca="1" si="1"/>
        <v>1</v>
      </c>
      <c r="F15" s="79" t="str">
        <f t="shared" ca="1" si="1"/>
        <v/>
      </c>
      <c r="G15" s="79">
        <f t="shared" ca="1" si="1"/>
        <v>1</v>
      </c>
      <c r="H15" s="79" t="str">
        <f t="shared" ca="1" si="1"/>
        <v/>
      </c>
      <c r="I15" s="79" t="str">
        <f t="shared" ca="1" si="1"/>
        <v/>
      </c>
      <c r="J15" s="79" t="str">
        <f t="shared" ca="1" si="1"/>
        <v/>
      </c>
      <c r="K15" s="79" t="str">
        <f t="shared" ca="1" si="1"/>
        <v/>
      </c>
      <c r="L15" s="79" t="str">
        <f t="shared" ca="1" si="1"/>
        <v/>
      </c>
      <c r="M15" s="79" t="str">
        <f t="shared" ca="1" si="1"/>
        <v/>
      </c>
      <c r="N15" s="79" t="str">
        <f t="shared" ca="1" si="1"/>
        <v/>
      </c>
      <c r="O15" s="79" t="str">
        <f t="shared" ca="1" si="1"/>
        <v/>
      </c>
      <c r="P15" s="79">
        <f t="shared" ca="1" si="1"/>
        <v>2</v>
      </c>
      <c r="Q15" s="79" t="str">
        <f t="shared" ca="1" si="1"/>
        <v/>
      </c>
      <c r="R15" s="79" t="str">
        <f t="shared" ca="1" si="1"/>
        <v/>
      </c>
      <c r="S15" s="79" t="str">
        <f t="shared" ca="1" si="1"/>
        <v/>
      </c>
      <c r="T15" s="79">
        <f t="shared" ca="1" si="1"/>
        <v>4</v>
      </c>
      <c r="U15" s="79" t="str">
        <f t="shared" ca="1" si="1"/>
        <v/>
      </c>
      <c r="V15" s="79" t="str">
        <f t="shared" ca="1" si="1"/>
        <v/>
      </c>
      <c r="W15" s="79" t="str">
        <f t="shared" ca="1" si="4"/>
        <v/>
      </c>
      <c r="X15" s="79">
        <f t="shared" ca="1" si="4"/>
        <v>10</v>
      </c>
      <c r="Y15" s="79" t="str">
        <f t="shared" ca="1" si="4"/>
        <v/>
      </c>
      <c r="Z15" s="79" t="str">
        <f t="shared" ca="1" si="1"/>
        <v/>
      </c>
      <c r="AA15" s="79" t="str">
        <f t="shared" ca="1" si="1"/>
        <v/>
      </c>
      <c r="AB15" s="79" t="str">
        <f t="shared" ca="1" si="1"/>
        <v/>
      </c>
      <c r="AC15" s="213">
        <f t="shared" ca="1" si="1"/>
        <v>10</v>
      </c>
      <c r="AD15" s="213">
        <f t="shared" ca="1" si="2"/>
        <v>10</v>
      </c>
      <c r="AE15" s="79">
        <f t="shared" ca="1" si="2"/>
        <v>10</v>
      </c>
      <c r="AF15" s="219">
        <f t="shared" ca="1" si="5"/>
        <v>0</v>
      </c>
      <c r="AG15" s="27">
        <f t="shared" ca="1" si="6"/>
        <v>0</v>
      </c>
      <c r="AH15" s="229"/>
      <c r="AI15" s="276">
        <f t="array" aca="1" ref="AI15" ca="1">SUMPRODUCT(ISNUMBER(MATCH(INDIRECT("H"&amp;$A$1&amp;"!B2:AF2"),DimFe,0))*IFERROR(IF("19:00"&gt;=IFERROR(Hgauche,0),IFERROR(hdroite-Hgauche,0)-IF(durée6&lt;0,0,durée6),"00:00"),0))+SUMPRODUCT(ISNUMBER(MATCH(INDIRECT("H"&amp;$A$1&amp;"!B2:AF2"),moindimfe,0))*IFERROR(IF("19:00"&lt;=IFERROR(Hgauche,0),IF(durée4&lt;0,0,durée4),"00:00"),0))</f>
        <v>0</v>
      </c>
      <c r="AJ15" s="74">
        <f t="array" aca="1" ref="AJ15" ca="1">SUMPRODUCT(ISNUMBER(MATCH(INDIRECT("H"&amp;$A$1&amp;"!B2:AF2"),DimFe,0))*IFERROR(IF("19:00"&lt;=IFERROR(Hgauche,0),IF(durée6&lt;0,0,durée6),IF(durée&lt;0,0,durée)),0))+SUMPRODUCT(ISNUMBER(MATCH(INDIRECT("H"&amp;$A$1&amp;"!B2:AF2"),moindimfe,0))*IFERROR(IF("19:00"&lt;=IFERROR(Hgauche,0),IF(durée2&lt;0,0,durée2),"00:00"),0))</f>
        <v>0</v>
      </c>
      <c r="AK15" s="74">
        <f t="array" aca="1" ref="AK15" ca="1">SUMPRODUCT(IFERROR(IF("19:00"&lt;=IFERROR(Hgauche,0),IF(durée6&lt;0,0,durée6),IF(durée&lt;0,0,durée)),0))+SUMPRODUCT(IFERROR(IF("19:00"&lt;=IFERROR(Hgauche,0),IF(durée2&lt;0,0,durée2),"00:00"),0))-durée5</f>
        <v>6.2500000000000111E-2</v>
      </c>
      <c r="AM15" s="58">
        <f t="shared" ca="1" si="7"/>
        <v>5.4791666666666661</v>
      </c>
      <c r="AN15" s="59">
        <f ca="1">VLOOKUP($A15,Bilan!$A$9:$AW63,41,FALSE)</f>
        <v>9.8541666666666661</v>
      </c>
      <c r="AO15" s="31"/>
      <c r="AP15" s="319">
        <f ca="1">Bilan!AT15</f>
        <v>59</v>
      </c>
      <c r="AQ15" s="296">
        <f>Bilan!AU15</f>
        <v>65</v>
      </c>
      <c r="AR15" s="11"/>
      <c r="AS15" s="296">
        <f t="shared" ca="1" si="3"/>
        <v>19</v>
      </c>
      <c r="AU15" s="398"/>
      <c r="AV15" s="398"/>
      <c r="AW15" s="398" t="str">
        <f>IF(AND(OR(AND(LEFT(HJanvier!B15,5)&gt;"06:59",RIGHT(HJanvier!B15,5)&gt;"21:00"),AND(LEFT(HJanvier!B15,5)&lt;"06:59",RIGHT(HJanvier!B15,5)&gt;"19:00")),ISNA(VLOOKUP(TEXT(HJanvier!B$2,"jj/mm/aa"),DimFe,FALSE)),ISNA(VLOOKUP(TEXT(HJanvier!B$2,"jj/mm/aa"),moindimfe,FALSE))),TEXT(HJanvier!B$2,"jj/mm/aa")&amp;" - ","")</f>
        <v/>
      </c>
      <c r="AX15" s="398" t="str">
        <f>IF(AND(OR(AND(LEFT(HJanvier!C15,5)&gt;"06:59",RIGHT(HJanvier!C15,5)&gt;"21:00"),AND(LEFT(HJanvier!C15,5)&lt;"06:59",RIGHT(HJanvier!C15,5)&gt;"19:00")),ISNA(VLOOKUP(TEXT(HJanvier!C$2,"jj/mm/aa"),DimFe,FALSE)),ISNA(VLOOKUP(TEXT(HJanvier!C$2,"jj/mm/aa"),moindimfe,FALSE))),TEXT(HJanvier!C$2,"jj/mm/aa")&amp;" - ","")</f>
        <v/>
      </c>
      <c r="AY15" s="398" t="str">
        <f>IF(AND(OR(AND(ISNUMBER(LEFT(HJanvier!D15,5)&gt;"06:59"),ISNUMBER(RIGHT(HJanvier!D15,5)&gt;"21:00")),AND(ISNUMBER(LEFT(HJanvier!D15,5)&lt;"06:59"),RIGHT(HJanvier!D15,5)&gt;"19:00")),ISERROR(VLOOKUP(HJanvier!D$2,DimFe,1,FALSE)),ISERROR(VLOOKUP(HJanvier!D$2,moindimfe,1,FALSE))),TEXT(HJanvier!D$2,"jj/mm/aa")&amp;" - ","")</f>
        <v/>
      </c>
      <c r="AZ15" s="398" t="str">
        <f>IF(AND(OR(AND(LEFT(HJanvier!E15,5)&gt;"06:59",RIGHT(HJanvier!E15,5)&gt;"21:00"),AND(LEFT(HJanvier!E15,5)&lt;"06:59",RIGHT(HJanvier!E15,5)&gt;"19:00")),ISERROR(VLOOKUP(HJanvier!E$2,DimFe,1,FALSE)),ISERROR(VLOOKUP(HJanvier!E$2,moindimfe,1,FALSE))),TEXT(HJanvier!E$2,"jj/mm/aa")&amp;" - ","")</f>
        <v/>
      </c>
      <c r="BA15" s="398" t="str">
        <f>IF(AND(OR(AND(LEFT(HJanvier!F15,5)&gt;"06:59",RIGHT(HJanvier!F15,5)&gt;"21:00"),AND(LEFT(HJanvier!F15,5)&lt;"06:59",RIGHT(HJanvier!F15,5)&gt;"19:00")),ISERROR(VLOOKUP(HJanvier!F$2,DimFe,1,FALSE)),ISERROR(VLOOKUP(HJanvier!F$2,moindimfe,1,FALSE))),TEXT(HJanvier!F$2,"jj/mm/aa")&amp;" - ","")</f>
        <v/>
      </c>
      <c r="BB15" s="398" t="str">
        <f>IF(AND(OR(AND(LEFT(HJanvier!G15,5)&gt;"06:59",RIGHT(HJanvier!G15,5)&gt;"21:00"),AND(LEFT(HJanvier!G15,5)&lt;"06:59",RIGHT(HJanvier!G15,5)&gt;"19:00")),ISERROR(VLOOKUP(HJanvier!G$2,DimFe,1,FALSE)),ISERROR(VLOOKUP(HJanvier!G$2,moindimfe,1,FALSE))),TEXT(HJanvier!G$2,"jj/mm/aa")&amp;" - ","")</f>
        <v/>
      </c>
      <c r="BC15" s="398" t="str">
        <f>IF(AND(OR(AND(LEFT(HJanvier!H15,5)&gt;"06:59",RIGHT(HJanvier!H15,5)&gt;"21:00"),AND(LEFT(HJanvier!H15,5)&lt;"06:59",RIGHT(HJanvier!H15,5)&gt;"19:00")),ISERROR(VLOOKUP(HJanvier!H$2,DimFe,1,FALSE)),ISERROR(VLOOKUP(HJanvier!H$2,moindimfe,1,FALSE))),TEXT(HJanvier!H$2,"jj/mm/aa")&amp;" - ","")</f>
        <v/>
      </c>
      <c r="BD15" s="398" t="str">
        <f>IF(AND(OR(AND(LEFT(HJanvier!I15,5)&gt;"06:59",RIGHT(HJanvier!I15,5)&gt;"21:00"),AND(LEFT(HJanvier!I15,5)&lt;"06:59",RIGHT(HJanvier!I15,5)&gt;"19:00")),ISERROR(VLOOKUP(HJanvier!I$2,DimFe,1,FALSE)),ISERROR(VLOOKUP(HJanvier!I$2,moindimfe,1,FALSE))),TEXT(HJanvier!I$2,"jj/mm/aa")&amp;" - ","")</f>
        <v xml:space="preserve">08/01/18 - </v>
      </c>
      <c r="BE15" s="398" t="str">
        <f>IF(AND(OR(AND(LEFT(HJanvier!J15,5)&gt;"06:59",RIGHT(HJanvier!J15,5)&gt;"21:00"),AND(LEFT(HJanvier!J15,5)&lt;"06:59",RIGHT(HJanvier!J15,5)&gt;"19:00")),ISERROR(VLOOKUP(HJanvier!J$2,DimFe,1,FALSE)),ISERROR(VLOOKUP(HJanvier!J$2,moindimfe,1,FALSE))),TEXT(HJanvier!J$2,"jj/mm/aa")&amp;" - ","")</f>
        <v/>
      </c>
      <c r="BF15" s="398" t="str">
        <f>IF(AND(OR(AND(LEFT(HJanvier!K15,5)&gt;"06:59",RIGHT(HJanvier!K15,5)&gt;"21:00"),AND(LEFT(HJanvier!K15,5)&lt;"06:59",RIGHT(HJanvier!K15,5)&gt;"19:00")),ISERROR(VLOOKUP(HJanvier!K$2,DimFe,1,FALSE)),ISERROR(VLOOKUP(HJanvier!K$2,moindimfe,1,FALSE))),TEXT(HJanvier!K$2,"jj/mm/aa")&amp;" - ","")</f>
        <v/>
      </c>
      <c r="BG15" s="398" t="str">
        <f>IF(AND(OR(AND(LEFT(HJanvier!L15,5)&gt;"06:59",RIGHT(HJanvier!L15,5)&gt;"21:00"),AND(LEFT(HJanvier!L15,5)&lt;"06:59",RIGHT(HJanvier!L15,5)&gt;"19:00")),ISERROR(VLOOKUP(HJanvier!L$2,DimFe,1,FALSE)),ISERROR(VLOOKUP(HJanvier!L$2,moindimfe,1,FALSE))),TEXT(HJanvier!L$2,"jj/mm/aa")&amp;" - ","")</f>
        <v/>
      </c>
      <c r="BH15" s="398" t="str">
        <f>IF(AND(OR(AND(LEFT(HJanvier!M15,5)&gt;"06:59",RIGHT(HJanvier!M15,5)&gt;"21:00"),AND(LEFT(HJanvier!M15,5)&lt;"06:59",RIGHT(HJanvier!M15,5)&gt;"19:00")),ISERROR(VLOOKUP(HJanvier!M$2,DimFe,1,FALSE)),ISERROR(VLOOKUP(HJanvier!M$2,moindimfe,1,FALSE))),TEXT(HJanvier!M$2,"jj/mm/aa")&amp;" - ","")</f>
        <v/>
      </c>
      <c r="BI15" s="398" t="str">
        <f>IF(AND(OR(AND(LEFT(HJanvier!N15,5)&gt;"06:59",RIGHT(HJanvier!N15,5)&gt;"21:00"),AND(LEFT(HJanvier!N15,5)&lt;"06:59",RIGHT(HJanvier!N15,5)&gt;"19:00")),ISERROR(VLOOKUP(HJanvier!N$2,DimFe,1,FALSE)),ISERROR(VLOOKUP(HJanvier!N$2,moindimfe,1,FALSE))),TEXT(HJanvier!N$2,"jj/mm/aa")&amp;" - ","")</f>
        <v/>
      </c>
      <c r="BJ15" s="398" t="str">
        <f>IF(AND(OR(AND(LEFT(HJanvier!O15,5)&gt;"06:59",RIGHT(HJanvier!O15,5)&gt;"21:00"),AND(LEFT(HJanvier!O15,5)&lt;"06:59",RIGHT(HJanvier!O15,5)&gt;"19:00")),ISERROR(VLOOKUP(HJanvier!O$2,DimFe,1,FALSE)),ISERROR(VLOOKUP(HJanvier!O$2,moindimfe,1,FALSE))),TEXT(HJanvier!O$2,"jj/mm/aa")&amp;" - ","")</f>
        <v/>
      </c>
      <c r="BK15" s="398" t="str">
        <f>IF(AND(OR(AND(LEFT(HJanvier!P15,5)&gt;"06:59",RIGHT(HJanvier!P15,5)&gt;"21:00"),AND(LEFT(HJanvier!P15,5)&lt;"06:59",RIGHT(HJanvier!P15,5)&gt;"19:00")),ISERROR(VLOOKUP(HJanvier!P$2,DimFe,1,FALSE)),ISERROR(VLOOKUP(HJanvier!P$2,moindimfe,1,FALSE))),TEXT(HJanvier!P$2,"jj/mm/aa")&amp;" - ","")</f>
        <v/>
      </c>
      <c r="BL15" s="398" t="str">
        <f>IF(AND(OR(AND(LEFT(HJanvier!Q15,5)&gt;"06:59",RIGHT(HJanvier!Q15,5)&gt;"21:00"),AND(LEFT(HJanvier!Q15,5)&lt;"06:59",RIGHT(HJanvier!Q15,5)&gt;"19:00")),ISERROR(VLOOKUP(HJanvier!Q$2,DimFe,1,FALSE)),ISERROR(VLOOKUP(HJanvier!Q$2,moindimfe,1,FALSE))),TEXT(HJanvier!Q$2,"jj/mm/aa")&amp;" - ","")</f>
        <v/>
      </c>
    </row>
    <row r="16" spans="1:65" ht="16.5" thickBot="1" x14ac:dyDescent="0.3">
      <c r="A16" s="102" t="str">
        <f>Données!$H13</f>
        <v>VARELA TAVARES Eunice</v>
      </c>
      <c r="B16" s="79" t="str">
        <f t="shared" ca="1" si="0"/>
        <v/>
      </c>
      <c r="C16" s="79" t="str">
        <f t="shared" ca="1" si="1"/>
        <v/>
      </c>
      <c r="D16" s="79" t="str">
        <f t="shared" ca="1" si="1"/>
        <v/>
      </c>
      <c r="E16" s="79">
        <f t="shared" ca="1" si="1"/>
        <v>1</v>
      </c>
      <c r="F16" s="79" t="str">
        <f t="shared" ca="1" si="1"/>
        <v/>
      </c>
      <c r="G16" s="79" t="str">
        <f t="shared" ca="1" si="1"/>
        <v/>
      </c>
      <c r="H16" s="79" t="str">
        <f t="shared" ca="1" si="1"/>
        <v/>
      </c>
      <c r="I16" s="79" t="str">
        <f t="shared" ca="1" si="1"/>
        <v/>
      </c>
      <c r="J16" s="79" t="str">
        <f t="shared" ca="1" si="1"/>
        <v/>
      </c>
      <c r="K16" s="79" t="str">
        <f t="shared" ca="1" si="1"/>
        <v/>
      </c>
      <c r="L16" s="79" t="str">
        <f t="shared" ca="1" si="1"/>
        <v/>
      </c>
      <c r="M16" s="79">
        <f t="shared" ca="1" si="1"/>
        <v>21</v>
      </c>
      <c r="N16" s="79" t="str">
        <f t="shared" ca="1" si="1"/>
        <v/>
      </c>
      <c r="O16" s="79" t="str">
        <f t="shared" ca="1" si="1"/>
        <v/>
      </c>
      <c r="P16" s="79" t="str">
        <f t="shared" ca="1" si="1"/>
        <v/>
      </c>
      <c r="Q16" s="79" t="str">
        <f t="shared" ca="1" si="1"/>
        <v/>
      </c>
      <c r="R16" s="79" t="str">
        <f t="shared" ca="1" si="1"/>
        <v/>
      </c>
      <c r="S16" s="79" t="str">
        <f t="shared" ca="1" si="1"/>
        <v/>
      </c>
      <c r="T16" s="79" t="str">
        <f t="shared" ca="1" si="1"/>
        <v/>
      </c>
      <c r="U16" s="79" t="str">
        <f t="shared" ca="1" si="1"/>
        <v/>
      </c>
      <c r="V16" s="79" t="str">
        <f t="shared" ca="1" si="1"/>
        <v/>
      </c>
      <c r="W16" s="79" t="str">
        <f t="shared" ca="1" si="4"/>
        <v/>
      </c>
      <c r="X16" s="79">
        <f t="shared" ca="1" si="4"/>
        <v>9</v>
      </c>
      <c r="Y16" s="79" t="str">
        <f t="shared" ca="1" si="4"/>
        <v/>
      </c>
      <c r="Z16" s="79" t="str">
        <f t="shared" ca="1" si="1"/>
        <v/>
      </c>
      <c r="AA16" s="79" t="str">
        <f t="shared" ca="1" si="1"/>
        <v/>
      </c>
      <c r="AB16" s="79" t="str">
        <f t="shared" ca="1" si="1"/>
        <v/>
      </c>
      <c r="AC16" s="213">
        <f t="shared" ca="1" si="1"/>
        <v>9</v>
      </c>
      <c r="AD16" s="213">
        <f t="shared" ca="1" si="2"/>
        <v>9</v>
      </c>
      <c r="AE16" s="79">
        <f t="shared" ca="1" si="2"/>
        <v>9</v>
      </c>
      <c r="AF16" s="219">
        <f t="shared" ca="1" si="5"/>
        <v>0</v>
      </c>
      <c r="AG16" s="27">
        <f t="shared" ca="1" si="6"/>
        <v>0</v>
      </c>
      <c r="AH16" s="229"/>
      <c r="AI16" s="276">
        <f t="array" aca="1" ref="AI16" ca="1">SUMPRODUCT(ISNUMBER(MATCH(INDIRECT("H"&amp;$A$1&amp;"!B2:AF2"),DimFe,0))*IFERROR(IF("19:00"&gt;=IFERROR(Hgauche,0),IFERROR(hdroite-Hgauche,0)-IF(durée6&lt;0,0,durée6),"00:00"),0))+SUMPRODUCT(ISNUMBER(MATCH(INDIRECT("H"&amp;$A$1&amp;"!B2:AF2"),moindimfe,0))*IFERROR(IF("19:00"&lt;=IFERROR(Hgauche,0),IF(durée4&lt;0,0,durée4),"00:00"),0))</f>
        <v>0</v>
      </c>
      <c r="AJ16" s="74">
        <f t="array" aca="1" ref="AJ16" ca="1">SUMPRODUCT(ISNUMBER(MATCH(INDIRECT("H"&amp;$A$1&amp;"!B2:AF2"),DimFe,0))*IFERROR(IF("19:00"&lt;=IFERROR(Hgauche,0),IF(durée6&lt;0,0,durée6),IF(durée&lt;0,0,durée)),0))+SUMPRODUCT(ISNUMBER(MATCH(INDIRECT("H"&amp;$A$1&amp;"!B2:AF2"),moindimfe,0))*IFERROR(IF("19:00"&lt;=IFERROR(Hgauche,0),IF(durée2&lt;0,0,durée2),"00:00"),0))</f>
        <v>0</v>
      </c>
      <c r="AK16" s="74">
        <f t="array" aca="1" ref="AK16" ca="1">SUMPRODUCT(IFERROR(IF("19:00"&lt;=IFERROR(Hgauche,0),IF(durée6&lt;0,0,durée6),IF(durée&lt;0,0,durée)),0))+SUMPRODUCT(IFERROR(IF("19:00"&lt;=IFERROR(Hgauche,0),IF(durée2&lt;0,0,durée2),"00:00"),0))-durée5</f>
        <v>0</v>
      </c>
      <c r="AM16" s="58">
        <f ca="1">bilanh</f>
        <v>6.4375</v>
      </c>
      <c r="AN16" s="59">
        <f ca="1">VLOOKUP($A16,Bilan!$A$9:$AW64,41,FALSE)</f>
        <v>10.770833333333334</v>
      </c>
      <c r="AO16" s="31"/>
      <c r="AP16" s="319">
        <f ca="1">Bilan!AT16</f>
        <v>62</v>
      </c>
      <c r="AQ16" s="296">
        <f>Bilan!AU16</f>
        <v>65</v>
      </c>
      <c r="AR16" s="11"/>
      <c r="AS16" s="296">
        <f t="shared" ca="1" si="3"/>
        <v>22</v>
      </c>
      <c r="AU16" s="398"/>
      <c r="AV16" s="398"/>
      <c r="AW16" s="398" t="str">
        <f>IF(AND(OR(AND(LEFT(HJanvier!B16,5)&gt;"06:59",RIGHT(HJanvier!B16,5)&gt;"21:00"),AND(LEFT(HJanvier!B16,5)&lt;"06:59",RIGHT(HJanvier!B16,5)&gt;"19:00")),ISNA(VLOOKUP(TEXT(HJanvier!B$2,"jj/mm/aa"),DimFe,FALSE)),ISNA(VLOOKUP(TEXT(HJanvier!B$2,"jj/mm/aa"),moindimfe,FALSE))),TEXT(HJanvier!B$2,"jj/mm/aa")&amp;" - ","")</f>
        <v/>
      </c>
      <c r="AX16" s="398" t="str">
        <f>IF(AND(OR(AND(LEFT(HJanvier!C16,5)&gt;"06:59",RIGHT(HJanvier!C16,5)&gt;"21:00"),AND(LEFT(HJanvier!C16,5)&lt;"06:59",RIGHT(HJanvier!C16,5)&gt;"19:00")),ISNA(VLOOKUP(TEXT(HJanvier!C$2,"jj/mm/aa"),DimFe,FALSE)),ISNA(VLOOKUP(TEXT(HJanvier!C$2,"jj/mm/aa"),moindimfe,FALSE))),TEXT(HJanvier!C$2,"jj/mm/aa")&amp;" - ","")</f>
        <v/>
      </c>
      <c r="AY16" s="398" t="str">
        <f>IF(AND(OR(AND(ISNUMBER(LEFT(HJanvier!D16,5)&gt;"06:59"),ISNUMBER(RIGHT(HJanvier!D16,5)&gt;"21:00")),AND(ISNUMBER(LEFT(HJanvier!D16,5)&lt;"06:59"),RIGHT(HJanvier!D16,5)&gt;"19:00")),ISERROR(VLOOKUP(HJanvier!D$2,DimFe,1,FALSE)),ISERROR(VLOOKUP(HJanvier!D$2,moindimfe,1,FALSE))),TEXT(HJanvier!D$2,"jj/mm/aa")&amp;" - ","")</f>
        <v/>
      </c>
      <c r="AZ16" s="398" t="str">
        <f>IF(AND(OR(AND(LEFT(HJanvier!E16,5)&gt;"06:59",RIGHT(HJanvier!E16,5)&gt;"21:00"),AND(LEFT(HJanvier!E16,5)&lt;"06:59",RIGHT(HJanvier!E16,5)&gt;"19:00")),ISERROR(VLOOKUP(HJanvier!E$2,DimFe,1,FALSE)),ISERROR(VLOOKUP(HJanvier!E$2,moindimfe,1,FALSE))),TEXT(HJanvier!E$2,"jj/mm/aa")&amp;" - ","")</f>
        <v/>
      </c>
      <c r="BA16" s="398" t="str">
        <f>IF(AND(OR(AND(LEFT(HJanvier!F16,5)&gt;"06:59",RIGHT(HJanvier!F16,5)&gt;"21:00"),AND(LEFT(HJanvier!F16,5)&lt;"06:59",RIGHT(HJanvier!F16,5)&gt;"19:00")),ISERROR(VLOOKUP(HJanvier!F$2,DimFe,1,FALSE)),ISERROR(VLOOKUP(HJanvier!F$2,moindimfe,1,FALSE))),TEXT(HJanvier!F$2,"jj/mm/aa")&amp;" - ","")</f>
        <v/>
      </c>
      <c r="BB16" s="398" t="str">
        <f>IF(AND(OR(AND(LEFT(HJanvier!G16,5)&gt;"06:59",RIGHT(HJanvier!G16,5)&gt;"21:00"),AND(LEFT(HJanvier!G16,5)&lt;"06:59",RIGHT(HJanvier!G16,5)&gt;"19:00")),ISERROR(VLOOKUP(HJanvier!G$2,DimFe,1,FALSE)),ISERROR(VLOOKUP(HJanvier!G$2,moindimfe,1,FALSE))),TEXT(HJanvier!G$2,"jj/mm/aa")&amp;" - ","")</f>
        <v/>
      </c>
      <c r="BC16" s="398" t="str">
        <f>IF(AND(OR(AND(LEFT(HJanvier!H16,5)&gt;"06:59",RIGHT(HJanvier!H16,5)&gt;"21:00"),AND(LEFT(HJanvier!H16,5)&lt;"06:59",RIGHT(HJanvier!H16,5)&gt;"19:00")),ISERROR(VLOOKUP(HJanvier!H$2,DimFe,1,FALSE)),ISERROR(VLOOKUP(HJanvier!H$2,moindimfe,1,FALSE))),TEXT(HJanvier!H$2,"jj/mm/aa")&amp;" - ","")</f>
        <v/>
      </c>
      <c r="BD16" s="398" t="str">
        <f>IF(AND(OR(AND(LEFT(HJanvier!I16,5)&gt;"06:59",RIGHT(HJanvier!I16,5)&gt;"21:00"),AND(LEFT(HJanvier!I16,5)&lt;"06:59",RIGHT(HJanvier!I16,5)&gt;"19:00")),ISERROR(VLOOKUP(HJanvier!I$2,DimFe,1,FALSE)),ISERROR(VLOOKUP(HJanvier!I$2,moindimfe,1,FALSE))),TEXT(HJanvier!I$2,"jj/mm/aa")&amp;" - ","")</f>
        <v/>
      </c>
      <c r="BE16" s="398" t="str">
        <f>IF(AND(OR(AND(LEFT(HJanvier!J16,5)&gt;"06:59",RIGHT(HJanvier!J16,5)&gt;"21:00"),AND(LEFT(HJanvier!J16,5)&lt;"06:59",RIGHT(HJanvier!J16,5)&gt;"19:00")),ISERROR(VLOOKUP(HJanvier!J$2,DimFe,1,FALSE)),ISERROR(VLOOKUP(HJanvier!J$2,moindimfe,1,FALSE))),TEXT(HJanvier!J$2,"jj/mm/aa")&amp;" - ","")</f>
        <v/>
      </c>
      <c r="BF16" s="398" t="str">
        <f>IF(AND(OR(AND(LEFT(HJanvier!K16,5)&gt;"06:59",RIGHT(HJanvier!K16,5)&gt;"21:00"),AND(LEFT(HJanvier!K16,5)&lt;"06:59",RIGHT(HJanvier!K16,5)&gt;"19:00")),ISERROR(VLOOKUP(HJanvier!K$2,DimFe,1,FALSE)),ISERROR(VLOOKUP(HJanvier!K$2,moindimfe,1,FALSE))),TEXT(HJanvier!K$2,"jj/mm/aa")&amp;" - ","")</f>
        <v/>
      </c>
      <c r="BG16" s="398" t="str">
        <f>IF(AND(OR(AND(LEFT(HJanvier!L16,5)&gt;"06:59",RIGHT(HJanvier!L16,5)&gt;"21:00"),AND(LEFT(HJanvier!L16,5)&lt;"06:59",RIGHT(HJanvier!L16,5)&gt;"19:00")),ISERROR(VLOOKUP(HJanvier!L$2,DimFe,1,FALSE)),ISERROR(VLOOKUP(HJanvier!L$2,moindimfe,1,FALSE))),TEXT(HJanvier!L$2,"jj/mm/aa")&amp;" - ","")</f>
        <v/>
      </c>
      <c r="BH16" s="398" t="str">
        <f>IF(AND(OR(AND(LEFT(HJanvier!M16,5)&gt;"06:59",RIGHT(HJanvier!M16,5)&gt;"21:00"),AND(LEFT(HJanvier!M16,5)&lt;"06:59",RIGHT(HJanvier!M16,5)&gt;"19:00")),ISERROR(VLOOKUP(HJanvier!M$2,DimFe,1,FALSE)),ISERROR(VLOOKUP(HJanvier!M$2,moindimfe,1,FALSE))),TEXT(HJanvier!M$2,"jj/mm/aa")&amp;" - ","")</f>
        <v/>
      </c>
      <c r="BI16" s="398" t="str">
        <f>IF(AND(OR(AND(LEFT(HJanvier!N16,5)&gt;"06:59",RIGHT(HJanvier!N16,5)&gt;"21:00"),AND(LEFT(HJanvier!N16,5)&lt;"06:59",RIGHT(HJanvier!N16,5)&gt;"19:00")),ISERROR(VLOOKUP(HJanvier!N$2,DimFe,1,FALSE)),ISERROR(VLOOKUP(HJanvier!N$2,moindimfe,1,FALSE))),TEXT(HJanvier!N$2,"jj/mm/aa")&amp;" - ","")</f>
        <v/>
      </c>
      <c r="BJ16" s="398" t="str">
        <f>IF(AND(OR(AND(LEFT(HJanvier!O16,5)&gt;"06:59",RIGHT(HJanvier!O16,5)&gt;"21:00"),AND(LEFT(HJanvier!O16,5)&lt;"06:59",RIGHT(HJanvier!O16,5)&gt;"19:00")),ISERROR(VLOOKUP(HJanvier!O$2,DimFe,1,FALSE)),ISERROR(VLOOKUP(HJanvier!O$2,moindimfe,1,FALSE))),TEXT(HJanvier!O$2,"jj/mm/aa")&amp;" - ","")</f>
        <v/>
      </c>
      <c r="BK16" s="398" t="str">
        <f>IF(AND(OR(AND(LEFT(HJanvier!P16,5)&gt;"06:59",RIGHT(HJanvier!P16,5)&gt;"21:00"),AND(LEFT(HJanvier!P16,5)&lt;"06:59",RIGHT(HJanvier!P16,5)&gt;"19:00")),ISERROR(VLOOKUP(HJanvier!P$2,DimFe,1,FALSE)),ISERROR(VLOOKUP(HJanvier!P$2,moindimfe,1,FALSE))),TEXT(HJanvier!P$2,"jj/mm/aa")&amp;" - ","")</f>
        <v/>
      </c>
      <c r="BL16" s="398" t="str">
        <f>IF(AND(OR(AND(LEFT(HJanvier!Q16,5)&gt;"06:59",RIGHT(HJanvier!Q16,5)&gt;"21:00"),AND(LEFT(HJanvier!Q16,5)&lt;"06:59",RIGHT(HJanvier!Q16,5)&gt;"19:00")),ISERROR(VLOOKUP(HJanvier!Q$2,DimFe,1,FALSE)),ISERROR(VLOOKUP(HJanvier!Q$2,moindimfe,1,FALSE))),TEXT(HJanvier!Q$2,"jj/mm/aa")&amp;" - ","")</f>
        <v/>
      </c>
    </row>
    <row r="17" spans="1:70" ht="16.5" thickBot="1" x14ac:dyDescent="0.3">
      <c r="A17" s="102" t="str">
        <f>Données!$H14</f>
        <v>LAVILLE Caroline</v>
      </c>
      <c r="B17" s="79">
        <f t="shared" ca="1" si="0"/>
        <v>5</v>
      </c>
      <c r="C17" s="79" t="str">
        <f t="shared" ca="1" si="1"/>
        <v/>
      </c>
      <c r="D17" s="79">
        <f t="shared" ca="1" si="1"/>
        <v>1</v>
      </c>
      <c r="E17" s="79">
        <f t="shared" ca="1" si="1"/>
        <v>2</v>
      </c>
      <c r="F17" s="79" t="str">
        <f t="shared" ca="1" si="1"/>
        <v/>
      </c>
      <c r="G17" s="79" t="str">
        <f t="shared" ca="1" si="1"/>
        <v/>
      </c>
      <c r="H17" s="79" t="str">
        <f t="shared" ca="1" si="1"/>
        <v/>
      </c>
      <c r="I17" s="79" t="str">
        <f t="shared" ca="1" si="1"/>
        <v/>
      </c>
      <c r="J17" s="79" t="str">
        <f t="shared" ca="1" si="1"/>
        <v/>
      </c>
      <c r="K17" s="79" t="str">
        <f t="shared" ca="1" si="1"/>
        <v/>
      </c>
      <c r="L17" s="79" t="str">
        <f t="shared" ca="1" si="1"/>
        <v/>
      </c>
      <c r="M17" s="79">
        <f t="shared" ca="1" si="1"/>
        <v>2</v>
      </c>
      <c r="N17" s="79" t="str">
        <f t="shared" ca="1" si="1"/>
        <v/>
      </c>
      <c r="O17" s="79" t="str">
        <f t="shared" ca="1" si="1"/>
        <v/>
      </c>
      <c r="P17" s="79">
        <f t="shared" ca="1" si="1"/>
        <v>10</v>
      </c>
      <c r="Q17" s="79" t="str">
        <f t="shared" ca="1" si="1"/>
        <v/>
      </c>
      <c r="R17" s="79" t="str">
        <f t="shared" ca="1" si="1"/>
        <v/>
      </c>
      <c r="S17" s="79">
        <f t="shared" ca="1" si="1"/>
        <v>1</v>
      </c>
      <c r="T17" s="79" t="str">
        <f t="shared" ca="1" si="1"/>
        <v/>
      </c>
      <c r="U17" s="79" t="str">
        <f t="shared" ca="1" si="1"/>
        <v/>
      </c>
      <c r="V17" s="79" t="str">
        <f t="shared" ca="1" si="1"/>
        <v/>
      </c>
      <c r="W17" s="79" t="str">
        <f t="shared" ca="1" si="4"/>
        <v/>
      </c>
      <c r="X17" s="79">
        <f t="shared" ca="1" si="4"/>
        <v>10</v>
      </c>
      <c r="Y17" s="79" t="str">
        <f t="shared" ca="1" si="4"/>
        <v/>
      </c>
      <c r="Z17" s="79" t="str">
        <f t="shared" ca="1" si="1"/>
        <v/>
      </c>
      <c r="AA17" s="79" t="str">
        <f t="shared" ca="1" si="1"/>
        <v/>
      </c>
      <c r="AB17" s="79" t="str">
        <f t="shared" ca="1" si="1"/>
        <v/>
      </c>
      <c r="AC17" s="213">
        <f t="shared" ca="1" si="1"/>
        <v>10</v>
      </c>
      <c r="AD17" s="213">
        <f t="shared" ca="1" si="2"/>
        <v>10</v>
      </c>
      <c r="AE17" s="79">
        <f t="shared" ca="1" si="2"/>
        <v>10</v>
      </c>
      <c r="AF17" s="219">
        <f t="shared" ca="1" si="5"/>
        <v>0</v>
      </c>
      <c r="AG17" s="27">
        <f t="shared" ca="1" si="6"/>
        <v>0</v>
      </c>
      <c r="AH17" s="229"/>
      <c r="AI17" s="276">
        <f t="array" aca="1" ref="AI17" ca="1">SUMPRODUCT(ISNUMBER(MATCH(INDIRECT("H"&amp;$A$1&amp;"!B2:AF2"),DimFe,0))*IFERROR(IF("19:00"&gt;=IFERROR(Hgauche,0),IFERROR(hdroite-Hgauche,0)-IF(durée6&lt;0,0,durée6),"00:00"),0))+SUMPRODUCT(ISNUMBER(MATCH(INDIRECT("H"&amp;$A$1&amp;"!B2:AF2"),moindimfe,0))*IFERROR(IF("19:00"&lt;=IFERROR(Hgauche,0),IF(durée4&lt;0,0,durée4),"00:00"),0))</f>
        <v>0</v>
      </c>
      <c r="AJ17" s="74">
        <f t="array" aca="1" ref="AJ17" ca="1">SUMPRODUCT(ISNUMBER(MATCH(INDIRECT("H"&amp;$A$1&amp;"!B2:AF2"),DimFe,0))*IFERROR(IF("19:00"&lt;=IFERROR(Hgauche,0),IF(durée6&lt;0,0,durée6),IF(durée&lt;0,0,durée)),0))+SUMPRODUCT(ISNUMBER(MATCH(INDIRECT("H"&amp;$A$1&amp;"!B2:AF2"),moindimfe,0))*IFERROR(IF("19:00"&lt;=IFERROR(Hgauche,0),IF(durée2&lt;0,0,durée2),"00:00"),0))</f>
        <v>0</v>
      </c>
      <c r="AK17" s="74">
        <f t="array" aca="1" ref="AK17" ca="1">SUMPRODUCT(IFERROR(IF("19:00"&lt;=IFERROR(Hgauche,0),IF(durée6&lt;0,0,durée6),IF(durée&lt;0,0,durée)),0))+SUMPRODUCT(IFERROR(IF("19:00"&lt;=IFERROR(Hgauche,0),IF(durée2&lt;0,0,durée2),"00:00"),0))-durée5</f>
        <v>0</v>
      </c>
      <c r="AM17" s="58">
        <f t="shared" ca="1" si="7"/>
        <v>6.208333333333333</v>
      </c>
      <c r="AN17" s="59">
        <f ca="1">VLOOKUP($A17,Bilan!$A$9:$AW65,41,FALSE)</f>
        <v>8.3125</v>
      </c>
      <c r="AO17" s="31"/>
      <c r="AP17" s="319">
        <f ca="1">Bilan!AT17</f>
        <v>64</v>
      </c>
      <c r="AQ17" s="324">
        <f>Bilan!AU17</f>
        <v>65</v>
      </c>
      <c r="AR17" s="11"/>
      <c r="AS17" s="324">
        <f t="shared" ca="1" si="3"/>
        <v>11</v>
      </c>
      <c r="AU17" s="398"/>
      <c r="AV17" s="398"/>
      <c r="AW17" s="398" t="str">
        <f>IF(AND(OR(AND(LEFT(HJanvier!B17,5)&gt;"06:59",RIGHT(HJanvier!B17,5)&gt;"21:00"),AND(LEFT(HJanvier!B17,5)&lt;"06:59",RIGHT(HJanvier!B17,5)&gt;"19:00")),ISNA(VLOOKUP(TEXT(HJanvier!B$2,"jj/mm/aa"),DimFe,FALSE)),ISNA(VLOOKUP(TEXT(HJanvier!B$2,"jj/mm/aa"),moindimfe,FALSE))),TEXT(HJanvier!B$2,"jj/mm/aa")&amp;" - ","")</f>
        <v/>
      </c>
      <c r="AX17" s="398" t="str">
        <f>IF(AND(OR(AND(LEFT(HJanvier!C17,5)&gt;"06:59",RIGHT(HJanvier!C17,5)&gt;"21:00"),AND(LEFT(HJanvier!C17,5)&lt;"06:59",RIGHT(HJanvier!C17,5)&gt;"19:00")),ISNA(VLOOKUP(TEXT(HJanvier!C$2,"jj/mm/aa"),DimFe,FALSE)),ISNA(VLOOKUP(TEXT(HJanvier!C$2,"jj/mm/aa"),moindimfe,FALSE))),TEXT(HJanvier!C$2,"jj/mm/aa")&amp;" - ","")</f>
        <v/>
      </c>
      <c r="AY17" s="398" t="str">
        <f>IF(AND(OR(AND(LEFT(HJanvier!D17,5)&gt;"06:59",RIGHT(HJanvier!D17,5)&gt;"21:00"),AND(LEFT(HJanvier!D17,5)&lt;"06:59",RIGHT(HJanvier!D17,5)&gt;"19:00")),ISERROR(VLOOKUP(HJanvier!D$2,DimFe,1,FALSE)),ISERROR(VLOOKUP(HJanvier!D$2,moindimfe,1,FALSE))),TEXT(HJanvier!D$2,"jj/mm/aa")&amp;" - ","")</f>
        <v/>
      </c>
      <c r="AZ17" s="398" t="str">
        <f>IF(AND(OR(AND(LEFT(HJanvier!E17,5)&gt;"06:59",RIGHT(HJanvier!E17,5)&gt;"21:00"),AND(LEFT(HJanvier!E17,5)&lt;"06:59",RIGHT(HJanvier!E17,5)&gt;"19:00")),ISERROR(VLOOKUP(HJanvier!E$2,DimFe,1,FALSE)),ISERROR(VLOOKUP(HJanvier!E$2,moindimfe,1,FALSE))),TEXT(HJanvier!E$2,"jj/mm/aa")&amp;" - ","")</f>
        <v/>
      </c>
      <c r="BA17" s="398" t="str">
        <f>IF(AND(OR(AND(LEFT(HJanvier!F17,5)&gt;"06:59",RIGHT(HJanvier!F17,5)&gt;"21:00"),AND(LEFT(HJanvier!F17,5)&lt;"06:59",RIGHT(HJanvier!F17,5)&gt;"19:00")),ISERROR(VLOOKUP(HJanvier!F$2,DimFe,1,FALSE)),ISERROR(VLOOKUP(HJanvier!F$2,moindimfe,1,FALSE))),TEXT(HJanvier!F$2,"jj/mm/aa")&amp;" - ","")</f>
        <v/>
      </c>
      <c r="BB17" s="398" t="str">
        <f>IF(AND(OR(AND(LEFT(HJanvier!G17,5)&gt;"06:59",RIGHT(HJanvier!G17,5)&gt;"21:00"),AND(LEFT(HJanvier!G17,5)&lt;"06:59",RIGHT(HJanvier!G17,5)&gt;"19:00")),ISERROR(VLOOKUP(HJanvier!G$2,DimFe,1,FALSE)),ISERROR(VLOOKUP(HJanvier!G$2,moindimfe,1,FALSE))),TEXT(HJanvier!G$2,"jj/mm/aa")&amp;" - ","")</f>
        <v/>
      </c>
      <c r="BC17" s="398" t="str">
        <f>IF(AND(OR(AND(LEFT(HJanvier!H17,5)&gt;"06:59",RIGHT(HJanvier!H17,5)&gt;"21:00"),AND(LEFT(HJanvier!H17,5)&lt;"06:59",RIGHT(HJanvier!H17,5)&gt;"19:00")),ISERROR(VLOOKUP(HJanvier!H$2,DimFe,1,FALSE)),ISERROR(VLOOKUP(HJanvier!H$2,moindimfe,1,FALSE))),TEXT(HJanvier!H$2,"jj/mm/aa")&amp;" - ","")</f>
        <v/>
      </c>
      <c r="BD17" s="398" t="str">
        <f>IF(AND(OR(AND(LEFT(HJanvier!I17,5)&gt;"06:59",RIGHT(HJanvier!I17,5)&gt;"21:00"),AND(LEFT(HJanvier!I17,5)&lt;"06:59",RIGHT(HJanvier!I17,5)&gt;"19:00")),ISERROR(VLOOKUP(HJanvier!I$2,DimFe,1,FALSE)),ISERROR(VLOOKUP(HJanvier!I$2,moindimfe,1,FALSE))),TEXT(HJanvier!I$2,"jj/mm/aa")&amp;" - ","")</f>
        <v/>
      </c>
      <c r="BE17" s="398" t="str">
        <f>IF(AND(OR(AND(LEFT(HJanvier!J17,5)&gt;"06:59",RIGHT(HJanvier!J17,5)&gt;"21:00"),AND(LEFT(HJanvier!J17,5)&lt;"06:59",RIGHT(HJanvier!J17,5)&gt;"19:00")),ISERROR(VLOOKUP(HJanvier!J$2,DimFe,1,FALSE)),ISERROR(VLOOKUP(HJanvier!J$2,moindimfe,1,FALSE))),TEXT(HJanvier!J$2,"jj/mm/aa")&amp;" - ","")</f>
        <v/>
      </c>
      <c r="BF17" s="398" t="str">
        <f>IF(AND(OR(AND(LEFT(HJanvier!K17,5)&gt;"06:59",RIGHT(HJanvier!K17,5)&gt;"21:00"),AND(LEFT(HJanvier!K17,5)&lt;"06:59",RIGHT(HJanvier!K17,5)&gt;"19:00")),ISERROR(VLOOKUP(HJanvier!K$2,DimFe,1,FALSE)),ISERROR(VLOOKUP(HJanvier!K$2,moindimfe,1,FALSE))),TEXT(HJanvier!K$2,"jj/mm/aa")&amp;" - ","")</f>
        <v/>
      </c>
      <c r="BG17" s="398" t="str">
        <f>IF(AND(OR(AND(LEFT(HJanvier!L17,5)&gt;"06:59",RIGHT(HJanvier!L17,5)&gt;"21:00"),AND(LEFT(HJanvier!L17,5)&lt;"06:59",RIGHT(HJanvier!L17,5)&gt;"19:00")),ISERROR(VLOOKUP(HJanvier!L$2,DimFe,1,FALSE)),ISERROR(VLOOKUP(HJanvier!L$2,moindimfe,1,FALSE))),TEXT(HJanvier!L$2,"jj/mm/aa")&amp;" - ","")</f>
        <v/>
      </c>
      <c r="BH17" s="398" t="str">
        <f>IF(AND(OR(AND(LEFT(HJanvier!M17,5)&gt;"06:59",RIGHT(HJanvier!M17,5)&gt;"21:00"),AND(LEFT(HJanvier!M17,5)&lt;"06:59",RIGHT(HJanvier!M17,5)&gt;"19:00")),ISERROR(VLOOKUP(HJanvier!M$2,DimFe,1,FALSE)),ISERROR(VLOOKUP(HJanvier!M$2,moindimfe,1,FALSE))),TEXT(HJanvier!M$2,"jj/mm/aa")&amp;" - ","")</f>
        <v/>
      </c>
      <c r="BI17" s="398" t="str">
        <f>IF(AND(OR(AND(LEFT(HJanvier!N17,5)&gt;"06:59",RIGHT(HJanvier!N17,5)&gt;"21:00"),AND(LEFT(HJanvier!N17,5)&lt;"06:59",RIGHT(HJanvier!N17,5)&gt;"19:00")),ISERROR(VLOOKUP(HJanvier!N$2,DimFe,1,FALSE)),ISERROR(VLOOKUP(HJanvier!N$2,moindimfe,1,FALSE))),TEXT(HJanvier!N$2,"jj/mm/aa")&amp;" - ","")</f>
        <v/>
      </c>
      <c r="BJ17" s="398" t="str">
        <f>IF(AND(OR(AND(LEFT(HJanvier!O17,5)&gt;"06:59",RIGHT(HJanvier!O17,5)&gt;"21:00"),AND(LEFT(HJanvier!O17,5)&lt;"06:59",RIGHT(HJanvier!O17,5)&gt;"19:00")),ISERROR(VLOOKUP(HJanvier!O$2,DimFe,1,FALSE)),ISERROR(VLOOKUP(HJanvier!O$2,moindimfe,1,FALSE))),TEXT(HJanvier!O$2,"jj/mm/aa")&amp;" - ","")</f>
        <v/>
      </c>
      <c r="BK17" s="398" t="str">
        <f>IF(AND(OR(AND(LEFT(HJanvier!P17,5)&gt;"06:59",RIGHT(HJanvier!P17,5)&gt;"21:00"),AND(LEFT(HJanvier!P17,5)&lt;"06:59",RIGHT(HJanvier!P17,5)&gt;"19:00")),ISERROR(VLOOKUP(HJanvier!P$2,DimFe,1,FALSE)),ISERROR(VLOOKUP(HJanvier!P$2,moindimfe,1,FALSE))),TEXT(HJanvier!P$2,"jj/mm/aa")&amp;" - ","")</f>
        <v/>
      </c>
      <c r="BL17" s="398" t="str">
        <f>IF(AND(OR(AND(LEFT(HJanvier!Q17,5)&gt;"06:59",RIGHT(HJanvier!Q17,5)&gt;"21:00"),AND(LEFT(HJanvier!Q17,5)&lt;"06:59",RIGHT(HJanvier!Q17,5)&gt;"19:00")),ISERROR(VLOOKUP(HJanvier!Q$2,DimFe,1,FALSE)),ISERROR(VLOOKUP(HJanvier!Q$2,moindimfe,1,FALSE))),TEXT(HJanvier!Q$2,"jj/mm/aa")&amp;" - ","")</f>
        <v/>
      </c>
    </row>
    <row r="18" spans="1:70" ht="16.5" hidden="1" thickBot="1" x14ac:dyDescent="0.3">
      <c r="A18" s="102">
        <f>Données!$H15</f>
        <v>0</v>
      </c>
      <c r="B18" s="79" t="str">
        <f t="shared" ca="1" si="0"/>
        <v/>
      </c>
      <c r="C18" s="79" t="str">
        <f t="shared" ca="1" si="1"/>
        <v/>
      </c>
      <c r="D18" s="79" t="str">
        <f t="shared" ca="1" si="1"/>
        <v/>
      </c>
      <c r="E18" s="79" t="str">
        <f t="shared" ca="1" si="1"/>
        <v/>
      </c>
      <c r="F18" s="79" t="str">
        <f t="shared" ca="1" si="1"/>
        <v/>
      </c>
      <c r="G18" s="79" t="str">
        <f t="shared" ca="1" si="1"/>
        <v/>
      </c>
      <c r="H18" s="79" t="str">
        <f t="shared" ca="1" si="1"/>
        <v/>
      </c>
      <c r="I18" s="79" t="str">
        <f t="shared" ca="1" si="1"/>
        <v/>
      </c>
      <c r="J18" s="79" t="str">
        <f t="shared" ca="1" si="1"/>
        <v/>
      </c>
      <c r="K18" s="79" t="str">
        <f t="shared" ca="1" si="1"/>
        <v/>
      </c>
      <c r="L18" s="79" t="str">
        <f t="shared" ca="1" si="1"/>
        <v/>
      </c>
      <c r="M18" s="79" t="str">
        <f t="shared" ca="1" si="1"/>
        <v/>
      </c>
      <c r="N18" s="79" t="str">
        <f t="shared" ca="1" si="1"/>
        <v/>
      </c>
      <c r="O18" s="79" t="str">
        <f t="shared" ca="1" si="1"/>
        <v/>
      </c>
      <c r="P18" s="79" t="str">
        <f t="shared" ca="1" si="1"/>
        <v/>
      </c>
      <c r="Q18" s="79" t="str">
        <f t="shared" ca="1" si="1"/>
        <v/>
      </c>
      <c r="R18" s="79" t="str">
        <f t="shared" ca="1" si="1"/>
        <v/>
      </c>
      <c r="S18" s="79" t="str">
        <f t="shared" ca="1" si="1"/>
        <v/>
      </c>
      <c r="T18" s="79" t="str">
        <f t="shared" ca="1" si="1"/>
        <v/>
      </c>
      <c r="U18" s="79" t="str">
        <f t="shared" ca="1" si="1"/>
        <v/>
      </c>
      <c r="V18" s="79" t="str">
        <f t="shared" ca="1" si="1"/>
        <v/>
      </c>
      <c r="W18" s="79" t="str">
        <f t="shared" ca="1" si="4"/>
        <v/>
      </c>
      <c r="X18" s="79">
        <f t="shared" ca="1" si="4"/>
        <v>806</v>
      </c>
      <c r="Y18" s="79" t="str">
        <f t="shared" ca="1" si="4"/>
        <v/>
      </c>
      <c r="Z18" s="79" t="str">
        <f t="shared" ca="1" si="1"/>
        <v/>
      </c>
      <c r="AA18" s="79" t="str">
        <f t="shared" ca="1" si="1"/>
        <v/>
      </c>
      <c r="AB18" s="79" t="str">
        <f t="shared" ca="1" si="1"/>
        <v/>
      </c>
      <c r="AC18" s="213">
        <f t="shared" ca="1" si="1"/>
        <v>806</v>
      </c>
      <c r="AD18" s="213">
        <f t="shared" ca="1" si="2"/>
        <v>806</v>
      </c>
      <c r="AE18" s="79">
        <f t="shared" ca="1" si="2"/>
        <v>806</v>
      </c>
      <c r="AF18" s="27">
        <f t="shared" ca="1" si="5"/>
        <v>0</v>
      </c>
      <c r="AG18" s="27">
        <f t="shared" ca="1" si="6"/>
        <v>0</v>
      </c>
      <c r="AH18" s="230"/>
      <c r="AI18" s="74">
        <f t="array" aca="1" ref="AI18" ca="1">SUMPRODUCT(ISNUMBER(MATCH(INDIRECT("H"&amp;$A$1&amp;"!B2:AF2"),DimFe,0))*IFERROR(IF("19:00"&gt;=IFERROR(Hgauche,0),IFERROR(hdroite-Hgauche,0)-IF(durée6&lt;0,0,durée6),"00:00"),0))+SUMPRODUCT(ISNUMBER(MATCH(INDIRECT("H"&amp;$A$1&amp;"!B2:AF2"),moindimfe,0))*IFERROR(IF("19:00"&lt;=IFERROR(Hgauche,0),IF(durée4&lt;0,0,durée4),"00:00"),0))</f>
        <v>0</v>
      </c>
      <c r="AJ18" s="74">
        <f t="array" aca="1" ref="AJ18" ca="1">SUMPRODUCT(ISNUMBER(MATCH(INDIRECT("H"&amp;$A$1&amp;"!B2:AF2"),DimFe,0))*IFERROR(IF("19:00"&lt;=IFERROR(Hgauche,0),IF(durée6&lt;0,0,durée6),IF(durée&lt;0,0,durée)),0))+SUMPRODUCT(ISNUMBER(MATCH(INDIRECT("H"&amp;$A$1&amp;"!B2:AF2"),moindimfe,0))*IFERROR(IF("19:00"&lt;=IFERROR(Hgauche,0),IF(durée2&lt;0,0,durée2),"00:00"),0))</f>
        <v>0</v>
      </c>
      <c r="AK18" s="74">
        <f t="array" aca="1" ref="AK18" ca="1">SUMPRODUCT(IFERROR(IF("19:00"&lt;=IFERROR(Hgauche,0),IF(durée6&lt;0,0,durée6),IF(durée&lt;0,0,durée)),0))+SUMPRODUCT(IFERROR(IF("19:00"&lt;=IFERROR(Hgauche,0),IF(durée2&lt;0,0,durée2),"00:00"),0))-durée5</f>
        <v>0</v>
      </c>
      <c r="AM18" s="58">
        <f ca="1">bilanh</f>
        <v>0</v>
      </c>
      <c r="AN18" s="59">
        <f ca="1">VLOOKUP($A18,Bilan!$A$9:$AW66,41,FALSE)</f>
        <v>1614</v>
      </c>
      <c r="AO18" s="31"/>
      <c r="AP18" s="33">
        <f ca="1">Bilan!AT18</f>
        <v>65</v>
      </c>
      <c r="AQ18" s="322">
        <v>65</v>
      </c>
      <c r="AR18" s="11"/>
      <c r="AS18" s="187">
        <f t="shared" ca="1" si="3"/>
        <v>0</v>
      </c>
      <c r="AU18" s="47"/>
      <c r="AW18" s="43"/>
    </row>
    <row r="19" spans="1:70" ht="16.5" hidden="1" customHeight="1" thickBot="1" x14ac:dyDescent="0.3">
      <c r="A19" s="102">
        <f>Données!$H16</f>
        <v>0</v>
      </c>
      <c r="B19" s="79" t="str">
        <f t="shared" ca="1" si="0"/>
        <v/>
      </c>
      <c r="C19" s="171" t="str">
        <f t="shared" ref="C19:Q19" ca="1" si="8">IF(SUMPRODUCT((INDIRECT("'"&amp;$A$1&amp;"'!$A$7:$A$56")=$A19)*(INDIRECT("'"&amp;$A$1&amp;"'!$B$7:$AF$56")=C$7))=0,"",SUMPRODUCT((INDIRECT("'"&amp;$A$1&amp;"'!$A$7:$A$56")=$A19)*(INDIRECT("'"&amp;$A$1&amp;"'!$B$7:$AF$56")=C$7)))</f>
        <v/>
      </c>
      <c r="D19" s="79" t="str">
        <f t="shared" ca="1" si="8"/>
        <v/>
      </c>
      <c r="E19" s="79" t="str">
        <f t="shared" ca="1" si="8"/>
        <v/>
      </c>
      <c r="F19" s="79" t="str">
        <f t="shared" ca="1" si="8"/>
        <v/>
      </c>
      <c r="G19" s="79" t="str">
        <f t="shared" ca="1" si="8"/>
        <v/>
      </c>
      <c r="H19" s="79" t="str">
        <f t="shared" ca="1" si="8"/>
        <v/>
      </c>
      <c r="I19" s="79" t="str">
        <f t="shared" ca="1" si="8"/>
        <v/>
      </c>
      <c r="J19" s="79" t="str">
        <f t="shared" ca="1" si="8"/>
        <v/>
      </c>
      <c r="K19" s="79" t="str">
        <f t="shared" ca="1" si="8"/>
        <v/>
      </c>
      <c r="L19" s="79" t="str">
        <f t="shared" ca="1" si="8"/>
        <v/>
      </c>
      <c r="M19" s="79" t="str">
        <f t="shared" ca="1" si="8"/>
        <v/>
      </c>
      <c r="N19" s="79" t="str">
        <f t="shared" ca="1" si="8"/>
        <v/>
      </c>
      <c r="O19" s="79" t="str">
        <f t="shared" ca="1" si="8"/>
        <v/>
      </c>
      <c r="P19" s="79" t="str">
        <f t="shared" ca="1" si="8"/>
        <v/>
      </c>
      <c r="Q19" s="79" t="str">
        <f t="shared" ca="1" si="8"/>
        <v/>
      </c>
      <c r="R19" s="79" t="str">
        <f t="shared" ref="R19:AC19" ca="1" si="9">IF(SUMPRODUCT((INDIRECT("'"&amp;$A$1&amp;"'!$A$7:$A$56")=$A19)*(INDIRECT("'"&amp;$A$1&amp;"'!$B$7:$AF$56")=R$7))=0,"",SUMPRODUCT((INDIRECT("'"&amp;$A$1&amp;"'!$A$7:$A$56")=$A19)*(INDIRECT("'"&amp;$A$1&amp;"'!$B$7:$AF$56")=R$7)))</f>
        <v/>
      </c>
      <c r="S19" s="79" t="str">
        <f t="shared" ca="1" si="9"/>
        <v/>
      </c>
      <c r="T19" s="79" t="str">
        <f t="shared" ca="1" si="9"/>
        <v/>
      </c>
      <c r="U19" s="171" t="str">
        <f t="shared" ca="1" si="9"/>
        <v/>
      </c>
      <c r="V19" s="79" t="str">
        <f t="shared" ca="1" si="9"/>
        <v/>
      </c>
      <c r="W19" s="171" t="str">
        <f t="shared" ca="1" si="9"/>
        <v/>
      </c>
      <c r="X19" s="171">
        <f t="shared" ca="1" si="9"/>
        <v>806</v>
      </c>
      <c r="Y19" s="171" t="str">
        <f t="shared" ca="1" si="9"/>
        <v/>
      </c>
      <c r="Z19" s="171" t="str">
        <f t="shared" ca="1" si="9"/>
        <v/>
      </c>
      <c r="AA19" s="171" t="str">
        <f t="shared" ca="1" si="9"/>
        <v/>
      </c>
      <c r="AB19" s="171" t="str">
        <f t="shared" ca="1" si="9"/>
        <v/>
      </c>
      <c r="AC19" s="214">
        <f t="shared" ca="1" si="9"/>
        <v>806</v>
      </c>
      <c r="AD19" s="214">
        <f t="shared" ca="1" si="2"/>
        <v>806</v>
      </c>
      <c r="AE19" s="171">
        <f t="shared" ca="1" si="2"/>
        <v>806</v>
      </c>
      <c r="AF19" s="27">
        <f t="shared" ca="1" si="5"/>
        <v>0</v>
      </c>
      <c r="AG19" s="27">
        <f t="shared" ca="1" si="6"/>
        <v>0</v>
      </c>
      <c r="AH19" s="231"/>
      <c r="AI19" s="228">
        <f t="array" aca="1" ref="AI19" ca="1">SUMPRODUCT(ISNUMBER(MATCH(INDIRECT("H"&amp;$A$1&amp;"!B2:AF2"),DimFe,0))*IFERROR(IF("19:00"&gt;=IFERROR(Hgauche,0),IFERROR(hdroite-Hgauche,0)-IF(durée6&lt;0,0,durée6),"00:00"),0))+SUMPRODUCT(ISNUMBER(MATCH(INDIRECT("H"&amp;$A$1&amp;"!B2:AF2"),moindimfe,0))*IFERROR(IF("19:00"&lt;=IFERROR(Hgauche,0),IF(durée4&lt;0,0,durée4),"00:00"),0))</f>
        <v>0</v>
      </c>
      <c r="AJ19" s="228">
        <f t="array" aca="1" ref="AJ19" ca="1">SUMPRODUCT(ISNUMBER(MATCH(INDIRECT("H"&amp;$A$1&amp;"!B2:AF2"),DimFe,0))*IFERROR(IF("19:00"&lt;=IFERROR(Hgauche,0),IF(durée6&lt;0,0,durée6),IF(durée&lt;0,0,durée)),0))+SUMPRODUCT(ISNUMBER(MATCH(INDIRECT("H"&amp;$A$1&amp;"!B2:AF2"),moindimfe,0))*IFERROR(IF("19:00"&lt;=IFERROR(Hgauche,0),IF(durée2&lt;0,0,durée2),"00:00"),0))</f>
        <v>0</v>
      </c>
      <c r="AK19" s="228">
        <f t="array" aca="1" ref="AK19" ca="1">SUMPRODUCT(IFERROR(IF("19:00"&lt;=IFERROR(Hgauche,0),IF(durée6&lt;0,0,durée6),IF(durée&lt;0,0,durée)),0))+SUMPRODUCT(IFERROR(IF("19:00"&lt;=IFERROR(Hgauche,0),IF(durée2&lt;0,0,durée2),"00:00"),0))-durée5</f>
        <v>0</v>
      </c>
      <c r="AM19" s="58">
        <f ca="1">bilanh</f>
        <v>0</v>
      </c>
      <c r="AN19" s="59">
        <f ca="1">VLOOKUP($A19,Bilan!$A$9:$AW67,41,FALSE)</f>
        <v>1614</v>
      </c>
      <c r="AO19" s="34"/>
      <c r="AP19" s="57">
        <f ca="1">Bilan!AT19</f>
        <v>65</v>
      </c>
      <c r="AQ19" s="55">
        <v>65</v>
      </c>
      <c r="AR19" s="11"/>
      <c r="AS19" s="77">
        <f t="shared" ref="AS19:AS24" ca="1" si="10">SUM(B19:R19)</f>
        <v>0</v>
      </c>
      <c r="AU19" s="47"/>
      <c r="AW19" s="43"/>
      <c r="BQ19" t="str">
        <f>Données!$A14</f>
        <v>F</v>
      </c>
      <c r="BR19" t="str">
        <f>Données!$B14</f>
        <v>F</v>
      </c>
    </row>
    <row r="20" spans="1:70" ht="16.5" hidden="1" customHeight="1" thickBot="1" x14ac:dyDescent="0.3">
      <c r="A20" s="102">
        <f>Données!$H17</f>
        <v>0</v>
      </c>
      <c r="B20" s="79">
        <f t="shared" ref="B20:K24" ca="1" si="11">SUMPRODUCT((INDIRECT("'"&amp;$A$1&amp;"'!$A$7:$A$56")=$A20)*(INDIRECT("'"&amp;$A$1&amp;"'!$B$7:$AF$56")=B$7))</f>
        <v>0</v>
      </c>
      <c r="C20" s="79">
        <f t="shared" ca="1" si="11"/>
        <v>0</v>
      </c>
      <c r="D20" s="79">
        <f t="shared" ca="1" si="11"/>
        <v>0</v>
      </c>
      <c r="E20" s="79">
        <f t="shared" ca="1" si="11"/>
        <v>0</v>
      </c>
      <c r="F20" s="79">
        <f t="shared" ca="1" si="11"/>
        <v>0</v>
      </c>
      <c r="G20" s="79">
        <f t="shared" ca="1" si="11"/>
        <v>0</v>
      </c>
      <c r="H20" s="79">
        <f t="shared" ca="1" si="11"/>
        <v>0</v>
      </c>
      <c r="I20" s="79">
        <f t="shared" ca="1" si="11"/>
        <v>0</v>
      </c>
      <c r="J20" s="79">
        <f t="shared" ca="1" si="11"/>
        <v>0</v>
      </c>
      <c r="K20" s="79">
        <f t="shared" ca="1" si="11"/>
        <v>0</v>
      </c>
      <c r="L20" s="79">
        <f t="shared" ref="L20:U24" ca="1" si="12">SUMPRODUCT((INDIRECT("'"&amp;$A$1&amp;"'!$A$7:$A$56")=$A20)*(INDIRECT("'"&amp;$A$1&amp;"'!$B$7:$AF$56")=L$7))</f>
        <v>0</v>
      </c>
      <c r="M20" s="79">
        <f t="shared" ca="1" si="12"/>
        <v>0</v>
      </c>
      <c r="N20" s="79">
        <f t="shared" ca="1" si="12"/>
        <v>0</v>
      </c>
      <c r="O20" s="79">
        <f t="shared" ca="1" si="12"/>
        <v>0</v>
      </c>
      <c r="P20" s="79">
        <f t="shared" ca="1" si="12"/>
        <v>0</v>
      </c>
      <c r="Q20" s="79">
        <f t="shared" ca="1" si="12"/>
        <v>0</v>
      </c>
      <c r="R20" s="79">
        <f t="shared" ca="1" si="12"/>
        <v>0</v>
      </c>
      <c r="S20" s="79">
        <f t="shared" ca="1" si="12"/>
        <v>0</v>
      </c>
      <c r="T20" s="79">
        <f t="shared" ca="1" si="12"/>
        <v>0</v>
      </c>
      <c r="U20" s="79">
        <f t="shared" ca="1" si="12"/>
        <v>0</v>
      </c>
      <c r="V20" s="79">
        <f t="shared" ref="V20:AC24" ca="1" si="13">SUMPRODUCT((INDIRECT("'"&amp;$A$1&amp;"'!$A$7:$A$56")=$A20)*(INDIRECT("'"&amp;$A$1&amp;"'!$B$7:$AF$56")=V$7))</f>
        <v>0</v>
      </c>
      <c r="W20" s="79"/>
      <c r="X20" s="79"/>
      <c r="Y20" s="79">
        <f t="shared" ca="1" si="13"/>
        <v>0</v>
      </c>
      <c r="Z20" s="79">
        <f t="shared" ca="1" si="13"/>
        <v>0</v>
      </c>
      <c r="AA20" s="12">
        <f t="shared" ca="1" si="13"/>
        <v>0</v>
      </c>
      <c r="AB20" s="12">
        <f t="shared" ca="1" si="13"/>
        <v>0</v>
      </c>
      <c r="AC20" s="12">
        <f t="shared" ca="1" si="13"/>
        <v>806</v>
      </c>
      <c r="AD20" s="54"/>
      <c r="AE20" s="54"/>
      <c r="AF20" s="27">
        <f t="shared" ref="AF20:AF54" ca="1" si="14">VLOOKUP($A20,INDIRECT("'H"&amp;$A$1&amp;"'!$A$7:$AR$56"),35,0)</f>
        <v>0</v>
      </c>
      <c r="AG20" s="27">
        <f t="shared" ref="AG20:AG54" ca="1" si="15">VLOOKUP($A20,INDIRECT("'H"&amp;$A$1&amp;"'!$A$7:$AR$56"),38,0)</f>
        <v>0</v>
      </c>
      <c r="AH20" s="44"/>
      <c r="AI20" s="196">
        <f t="array" aca="1" ref="AI20" ca="1">SUMPRODUCT(ISNUMBER(MATCH(INDIRECT("H"&amp;$A$1&amp;"!B2:AF2"),DimFe,0))*IFERROR(IF("19:00"&gt;=IFERROR(Hgauche,0),IFERROR(hdroite-Hgauche,0),IF(durée1&gt;0,durée1,"00:00")),0))+SUMPRODUCT(ISNUMBER(MATCH(INDIRECT("H"&amp;$A$1&amp;"!B2:AF2"),moindimfe,0))*IFERROR(IF("19:00"&lt;=IFERROR(Hgauche,0),IF(durée4&lt;0,0,durée4),"00:00"),0))</f>
        <v>0</v>
      </c>
      <c r="AJ20" s="196">
        <f t="array" aca="1" ref="AJ20" ca="1">SUMPRODUCT(ISNUMBER(MATCH(INDIRECT("H"&amp;$A$1&amp;"!B2:AF2"),DimFe,0))*IFERROR(IF("19:00"&lt;=IFERROR(Hgauche,0),IF(durée6&lt;0,0,durée6),IF(durée&lt;0,0,durée)),0))+SUMPRODUCT(ISNUMBER(MATCH(INDIRECT("H"&amp;$A$1&amp;"!B2:AF2"),moindimfe,0))*IFERROR(IF("19:00"&lt;=IFERROR(Hgauche,0),IF(durée2&lt;0,0,durée2),"00:00"),0))</f>
        <v>0</v>
      </c>
      <c r="AK20" s="196">
        <f t="array" aca="1" ref="AK20" ca="1">SUMPRODUCT(1*IF(durée&lt;0,0,durée))+SUMPRODUCT(1*IFERROR(IF("19:00"&lt;=IFERROR(Hgauche,0),IF(durée2&lt;0,0,durée2),"00:00"),0))-durée5</f>
        <v>0</v>
      </c>
      <c r="AM20" s="35">
        <f ca="1">(AF20/24)+SUMPRODUCT(($B$6:$AC$6)*(B20:AC20))</f>
        <v>0</v>
      </c>
      <c r="AN20" s="59" t="str">
        <f>VLOOKUP($A20,Bilan!A20:AO68,35,FALSE)</f>
        <v/>
      </c>
      <c r="AO20" s="31"/>
      <c r="AP20" s="33" t="e">
        <f>Bilan!AT20</f>
        <v>#N/A</v>
      </c>
      <c r="AQ20" s="22">
        <v>65</v>
      </c>
      <c r="AR20" s="11"/>
      <c r="AS20" s="25">
        <f t="shared" ca="1" si="10"/>
        <v>0</v>
      </c>
      <c r="AU20" s="47"/>
      <c r="BQ20" t="str">
        <f>Données!$A15</f>
        <v>SYN</v>
      </c>
      <c r="BR20" t="str">
        <f>Données!$B15</f>
        <v>Syn</v>
      </c>
    </row>
    <row r="21" spans="1:70" ht="16.5" hidden="1" customHeight="1" thickBot="1" x14ac:dyDescent="0.3">
      <c r="A21" s="102">
        <f>Données!$H18</f>
        <v>0</v>
      </c>
      <c r="B21" s="79">
        <f t="shared" ca="1" si="11"/>
        <v>0</v>
      </c>
      <c r="C21" s="79">
        <f t="shared" ca="1" si="11"/>
        <v>0</v>
      </c>
      <c r="D21" s="79">
        <f t="shared" ca="1" si="11"/>
        <v>0</v>
      </c>
      <c r="E21" s="79">
        <f t="shared" ca="1" si="11"/>
        <v>0</v>
      </c>
      <c r="F21" s="79">
        <f t="shared" ca="1" si="11"/>
        <v>0</v>
      </c>
      <c r="G21" s="79">
        <f t="shared" ca="1" si="11"/>
        <v>0</v>
      </c>
      <c r="H21" s="79">
        <f t="shared" ca="1" si="11"/>
        <v>0</v>
      </c>
      <c r="I21" s="79">
        <f t="shared" ca="1" si="11"/>
        <v>0</v>
      </c>
      <c r="J21" s="79">
        <f t="shared" ca="1" si="11"/>
        <v>0</v>
      </c>
      <c r="K21" s="79">
        <f t="shared" ca="1" si="11"/>
        <v>0</v>
      </c>
      <c r="L21" s="79">
        <f t="shared" ca="1" si="12"/>
        <v>0</v>
      </c>
      <c r="M21" s="79">
        <f t="shared" ca="1" si="12"/>
        <v>0</v>
      </c>
      <c r="N21" s="79">
        <f t="shared" ca="1" si="12"/>
        <v>0</v>
      </c>
      <c r="O21" s="79">
        <f t="shared" ca="1" si="12"/>
        <v>0</v>
      </c>
      <c r="P21" s="79">
        <f t="shared" ca="1" si="12"/>
        <v>0</v>
      </c>
      <c r="Q21" s="79">
        <f t="shared" ca="1" si="12"/>
        <v>0</v>
      </c>
      <c r="R21" s="79">
        <f t="shared" ca="1" si="12"/>
        <v>0</v>
      </c>
      <c r="S21" s="79">
        <f t="shared" ca="1" si="12"/>
        <v>0</v>
      </c>
      <c r="T21" s="79">
        <f t="shared" ca="1" si="12"/>
        <v>0</v>
      </c>
      <c r="U21" s="79">
        <f t="shared" ca="1" si="12"/>
        <v>0</v>
      </c>
      <c r="V21" s="79">
        <f t="shared" ca="1" si="13"/>
        <v>0</v>
      </c>
      <c r="W21" s="79"/>
      <c r="X21" s="79"/>
      <c r="Y21" s="79">
        <f t="shared" ca="1" si="13"/>
        <v>0</v>
      </c>
      <c r="Z21" s="79">
        <f t="shared" ca="1" si="13"/>
        <v>0</v>
      </c>
      <c r="AA21" s="12">
        <f t="shared" ca="1" si="13"/>
        <v>0</v>
      </c>
      <c r="AB21" s="12">
        <f t="shared" ca="1" si="13"/>
        <v>0</v>
      </c>
      <c r="AC21" s="12">
        <f t="shared" ca="1" si="13"/>
        <v>806</v>
      </c>
      <c r="AD21" s="54"/>
      <c r="AE21" s="54"/>
      <c r="AF21" s="27">
        <f t="shared" ca="1" si="14"/>
        <v>0</v>
      </c>
      <c r="AG21" s="27">
        <f t="shared" ca="1" si="15"/>
        <v>0</v>
      </c>
      <c r="AH21" s="44"/>
      <c r="AI21" s="74">
        <f t="array" aca="1" ref="AI21" ca="1">SUMPRODUCT(ISNUMBER(MATCH(INDIRECT("H"&amp;$A$1&amp;"!B2:AF2"),DimFe,0))*IFERROR(IF("19:00"&gt;=IFERROR(Hgauche,0),IFERROR(hdroite-Hgauche,0),IF(durée1&gt;0,durée1,"00:00")),0))+SUMPRODUCT(ISNUMBER(MATCH(INDIRECT("H"&amp;$A$1&amp;"!B2:AF2"),moindimfe,0))*IFERROR(IF("19:00"&lt;=IFERROR(Hgauche,0),IF(durée4&lt;0,0,durée4),"00:00"),0))</f>
        <v>0</v>
      </c>
      <c r="AJ21" s="74">
        <f t="array" aca="1" ref="AJ21" ca="1">SUMPRODUCT(ISNUMBER(MATCH(INDIRECT("H"&amp;$A$1&amp;"!B2:AF2"),DimFe,0))*IFERROR(IF("19:00"&lt;=IFERROR(Hgauche,0),IF(durée6&lt;0,0,durée6),IF(durée&lt;0,0,durée)),0))+SUMPRODUCT(ISNUMBER(MATCH(INDIRECT("H"&amp;$A$1&amp;"!B2:AF2"),moindimfe,0))*IFERROR(IF("19:00"&lt;=IFERROR(Hgauche,0),IF(durée2&lt;0,0,durée2),"00:00"),0))</f>
        <v>0</v>
      </c>
      <c r="AK21" s="74">
        <f t="array" aca="1" ref="AK21" ca="1">SUMPRODUCT(1*IF(durée&lt;0,0,durée))+SUMPRODUCT(1*IFERROR(IF("19:00"&lt;=IFERROR(Hgauche,0),IF(durée2&lt;0,0,durée2),"00:00"),0))-durée5</f>
        <v>0</v>
      </c>
      <c r="AM21" s="35">
        <f ca="1">(AF21/24)+SUMPRODUCT(($B$6:$AC$6)*(B21:AC21))</f>
        <v>0</v>
      </c>
      <c r="AN21" s="59" t="str">
        <f>VLOOKUP($A21,Bilan!A21:AO69,35,FALSE)</f>
        <v/>
      </c>
      <c r="AO21" s="31"/>
      <c r="AP21" s="33" t="e">
        <f>Bilan!AT21</f>
        <v>#N/A</v>
      </c>
      <c r="AQ21" s="21">
        <v>65</v>
      </c>
      <c r="AR21" s="11"/>
      <c r="AS21" s="25">
        <f t="shared" ca="1" si="10"/>
        <v>0</v>
      </c>
      <c r="AU21" s="47"/>
      <c r="BQ21" t="str">
        <f>Données!$A16</f>
        <v>AT</v>
      </c>
      <c r="BR21" t="str">
        <f>Données!$B16</f>
        <v>AT</v>
      </c>
    </row>
    <row r="22" spans="1:70" ht="16.5" hidden="1" customHeight="1" thickBot="1" x14ac:dyDescent="0.3">
      <c r="A22" s="102">
        <f>Données!$H19</f>
        <v>0</v>
      </c>
      <c r="B22" s="79">
        <f t="shared" ca="1" si="11"/>
        <v>0</v>
      </c>
      <c r="C22" s="79">
        <f t="shared" ca="1" si="11"/>
        <v>0</v>
      </c>
      <c r="D22" s="79">
        <f t="shared" ca="1" si="11"/>
        <v>0</v>
      </c>
      <c r="E22" s="79">
        <f t="shared" ca="1" si="11"/>
        <v>0</v>
      </c>
      <c r="F22" s="79">
        <f t="shared" ca="1" si="11"/>
        <v>0</v>
      </c>
      <c r="G22" s="79">
        <f t="shared" ca="1" si="11"/>
        <v>0</v>
      </c>
      <c r="H22" s="79">
        <f t="shared" ca="1" si="11"/>
        <v>0</v>
      </c>
      <c r="I22" s="79">
        <f t="shared" ca="1" si="11"/>
        <v>0</v>
      </c>
      <c r="J22" s="79">
        <f t="shared" ca="1" si="11"/>
        <v>0</v>
      </c>
      <c r="K22" s="79">
        <f t="shared" ca="1" si="11"/>
        <v>0</v>
      </c>
      <c r="L22" s="79">
        <f t="shared" ca="1" si="12"/>
        <v>0</v>
      </c>
      <c r="M22" s="79">
        <f t="shared" ca="1" si="12"/>
        <v>0</v>
      </c>
      <c r="N22" s="79">
        <f t="shared" ca="1" si="12"/>
        <v>0</v>
      </c>
      <c r="O22" s="79">
        <f t="shared" ca="1" si="12"/>
        <v>0</v>
      </c>
      <c r="P22" s="79">
        <f t="shared" ca="1" si="12"/>
        <v>0</v>
      </c>
      <c r="Q22" s="79">
        <f t="shared" ca="1" si="12"/>
        <v>0</v>
      </c>
      <c r="R22" s="79">
        <f t="shared" ca="1" si="12"/>
        <v>0</v>
      </c>
      <c r="S22" s="79">
        <f t="shared" ca="1" si="12"/>
        <v>0</v>
      </c>
      <c r="T22" s="79">
        <f t="shared" ca="1" si="12"/>
        <v>0</v>
      </c>
      <c r="U22" s="79">
        <f t="shared" ca="1" si="12"/>
        <v>0</v>
      </c>
      <c r="V22" s="79">
        <f t="shared" ca="1" si="13"/>
        <v>0</v>
      </c>
      <c r="W22" s="79"/>
      <c r="X22" s="79"/>
      <c r="Y22" s="79">
        <f t="shared" ca="1" si="13"/>
        <v>0</v>
      </c>
      <c r="Z22" s="79">
        <f t="shared" ca="1" si="13"/>
        <v>0</v>
      </c>
      <c r="AA22" s="12">
        <f t="shared" ca="1" si="13"/>
        <v>0</v>
      </c>
      <c r="AB22" s="12">
        <f t="shared" ca="1" si="13"/>
        <v>0</v>
      </c>
      <c r="AC22" s="12">
        <f t="shared" ca="1" si="13"/>
        <v>806</v>
      </c>
      <c r="AD22" s="54"/>
      <c r="AE22" s="54"/>
      <c r="AF22" s="27">
        <f t="shared" ca="1" si="14"/>
        <v>0</v>
      </c>
      <c r="AG22" s="27">
        <f t="shared" ca="1" si="15"/>
        <v>0</v>
      </c>
      <c r="AH22" s="44"/>
      <c r="AI22" s="74">
        <f t="array" aca="1" ref="AI22" ca="1">SUMPRODUCT(ISNUMBER(MATCH(INDIRECT("H"&amp;$A$1&amp;"!B2:AF2"),DimFe,0))*IFERROR(IF("19:00"&gt;=IFERROR(Hgauche,0),IFERROR(hdroite-Hgauche,0),IF(durée1&gt;0,durée1,"00:00")),0))+SUMPRODUCT(ISNUMBER(MATCH(INDIRECT("H"&amp;$A$1&amp;"!B2:AF2"),moindimfe,0))*IFERROR(IF("19:00"&lt;=IFERROR(Hgauche,0),IF(durée4&lt;0,0,durée4),"00:00"),0))</f>
        <v>0</v>
      </c>
      <c r="AJ22" s="74">
        <f t="array" aca="1" ref="AJ22" ca="1">SUMPRODUCT(ISNUMBER(MATCH(INDIRECT("H"&amp;$A$1&amp;"!B2:AF2"),DimFe,0))*IFERROR(IF("19:00"&lt;=IFERROR(Hgauche,0),IF(durée6&lt;0,0,durée6),IF(durée&lt;0,0,durée)),0))+SUMPRODUCT(ISNUMBER(MATCH(INDIRECT("H"&amp;$A$1&amp;"!B2:AF2"),moindimfe,0))*IFERROR(IF("19:00"&lt;=IFERROR(Hgauche,0),IF(durée2&lt;0,0,durée2),"00:00"),0))</f>
        <v>0</v>
      </c>
      <c r="AK22" s="74">
        <f t="array" aca="1" ref="AK22" ca="1">SUMPRODUCT(1*IF(durée&lt;0,0,durée))+SUMPRODUCT(1*IFERROR(IF("19:00"&lt;=IFERROR(Hgauche,0),IF(durée2&lt;0,0,durée2),"00:00"),0))-durée5</f>
        <v>0</v>
      </c>
      <c r="AM22" s="35">
        <f ca="1">(AF22/24)+SUMPRODUCT(($B$6:$AC$6)*(B22:AC22))</f>
        <v>0</v>
      </c>
      <c r="AN22" s="59" t="str">
        <f>VLOOKUP($A22,Bilan!A22:AO70,35,FALSE)</f>
        <v/>
      </c>
      <c r="AO22" s="31"/>
      <c r="AP22" s="33" t="e">
        <f>Bilan!AT22</f>
        <v>#N/A</v>
      </c>
      <c r="AQ22" s="22">
        <v>65</v>
      </c>
      <c r="AR22" s="11"/>
      <c r="AS22" s="25">
        <f t="shared" ca="1" si="10"/>
        <v>0</v>
      </c>
      <c r="AU22" s="47"/>
      <c r="BQ22" t="str">
        <f>Données!$A17</f>
        <v>AM</v>
      </c>
      <c r="BR22" t="str">
        <f>Données!$B17</f>
        <v>AM</v>
      </c>
    </row>
    <row r="23" spans="1:70" ht="16.5" hidden="1" customHeight="1" thickBot="1" x14ac:dyDescent="0.3">
      <c r="A23" s="102">
        <f>Données!$H20</f>
        <v>0</v>
      </c>
      <c r="B23" s="79">
        <f t="shared" ca="1" si="11"/>
        <v>0</v>
      </c>
      <c r="C23" s="79">
        <f t="shared" ca="1" si="11"/>
        <v>0</v>
      </c>
      <c r="D23" s="79">
        <f t="shared" ca="1" si="11"/>
        <v>0</v>
      </c>
      <c r="E23" s="79">
        <f t="shared" ca="1" si="11"/>
        <v>0</v>
      </c>
      <c r="F23" s="79">
        <f t="shared" ca="1" si="11"/>
        <v>0</v>
      </c>
      <c r="G23" s="79">
        <f t="shared" ca="1" si="11"/>
        <v>0</v>
      </c>
      <c r="H23" s="79">
        <f t="shared" ca="1" si="11"/>
        <v>0</v>
      </c>
      <c r="I23" s="79">
        <f t="shared" ca="1" si="11"/>
        <v>0</v>
      </c>
      <c r="J23" s="79">
        <f t="shared" ca="1" si="11"/>
        <v>0</v>
      </c>
      <c r="K23" s="79">
        <f t="shared" ca="1" si="11"/>
        <v>0</v>
      </c>
      <c r="L23" s="79">
        <f t="shared" ca="1" si="12"/>
        <v>0</v>
      </c>
      <c r="M23" s="79">
        <f t="shared" ca="1" si="12"/>
        <v>0</v>
      </c>
      <c r="N23" s="79">
        <f t="shared" ca="1" si="12"/>
        <v>0</v>
      </c>
      <c r="O23" s="79">
        <f t="shared" ca="1" si="12"/>
        <v>0</v>
      </c>
      <c r="P23" s="79">
        <f t="shared" ca="1" si="12"/>
        <v>0</v>
      </c>
      <c r="Q23" s="79">
        <f t="shared" ca="1" si="12"/>
        <v>0</v>
      </c>
      <c r="R23" s="79">
        <f t="shared" ca="1" si="12"/>
        <v>0</v>
      </c>
      <c r="S23" s="79">
        <f t="shared" ca="1" si="12"/>
        <v>0</v>
      </c>
      <c r="T23" s="79">
        <f t="shared" ca="1" si="12"/>
        <v>0</v>
      </c>
      <c r="U23" s="79">
        <f t="shared" ca="1" si="12"/>
        <v>0</v>
      </c>
      <c r="V23" s="79">
        <f t="shared" ca="1" si="13"/>
        <v>0</v>
      </c>
      <c r="W23" s="79"/>
      <c r="X23" s="79"/>
      <c r="Y23" s="79">
        <f t="shared" ca="1" si="13"/>
        <v>0</v>
      </c>
      <c r="Z23" s="79">
        <f t="shared" ca="1" si="13"/>
        <v>0</v>
      </c>
      <c r="AA23" s="12">
        <f t="shared" ca="1" si="13"/>
        <v>0</v>
      </c>
      <c r="AB23" s="12">
        <f t="shared" ca="1" si="13"/>
        <v>0</v>
      </c>
      <c r="AC23" s="12">
        <f t="shared" ca="1" si="13"/>
        <v>806</v>
      </c>
      <c r="AD23" s="54"/>
      <c r="AE23" s="54"/>
      <c r="AF23" s="27">
        <f t="shared" ca="1" si="14"/>
        <v>0</v>
      </c>
      <c r="AG23" s="27">
        <f t="shared" ca="1" si="15"/>
        <v>0</v>
      </c>
      <c r="AH23" s="44"/>
      <c r="AI23" s="74">
        <f t="array" aca="1" ref="AI23" ca="1">SUMPRODUCT(ISNUMBER(MATCH(INDIRECT("H"&amp;$A$1&amp;"!B2:AF2"),DimFe,0))*IFERROR(IF("19:00"&gt;=IFERROR(Hgauche,0),IFERROR(hdroite-Hgauche,0),IF(durée1&gt;0,durée1,"00:00")),0))+SUMPRODUCT(ISNUMBER(MATCH(INDIRECT("H"&amp;$A$1&amp;"!B2:AF2"),moindimfe,0))*IFERROR(IF("19:00"&lt;=IFERROR(Hgauche,0),IF(durée4&lt;0,0,durée4),"00:00"),0))</f>
        <v>0</v>
      </c>
      <c r="AJ23" s="74">
        <f t="array" aca="1" ref="AJ23" ca="1">SUMPRODUCT(ISNUMBER(MATCH(INDIRECT("H"&amp;$A$1&amp;"!B2:AF2"),DimFe,0))*IFERROR(IF("19:00"&lt;=IFERROR(Hgauche,0),IF(durée6&lt;0,0,durée6),IF(durée&lt;0,0,durée)),0))+SUMPRODUCT(ISNUMBER(MATCH(INDIRECT("H"&amp;$A$1&amp;"!B2:AF2"),moindimfe,0))*IFERROR(IF("19:00"&lt;=IFERROR(Hgauche,0),IF(durée2&lt;0,0,durée2),"00:00"),0))</f>
        <v>0</v>
      </c>
      <c r="AK23" s="74">
        <f t="array" aca="1" ref="AK23" ca="1">SUMPRODUCT(1*IF(durée&lt;0,0,durée))+SUMPRODUCT(1*IFERROR(IF("19:00"&lt;=IFERROR(Hgauche,0),IF(durée2&lt;0,0,durée2),"00:00"),0))-durée5</f>
        <v>0</v>
      </c>
      <c r="AM23" s="35">
        <f ca="1">(AF23/24)+SUMPRODUCT(($B$6:$AC$6)*(B23:AC23))</f>
        <v>0</v>
      </c>
      <c r="AN23" s="59" t="str">
        <f>VLOOKUP($A23,Bilan!A23:AO71,35,FALSE)</f>
        <v/>
      </c>
      <c r="AO23" s="31"/>
      <c r="AP23" s="33" t="e">
        <f>Bilan!AT23</f>
        <v>#N/A</v>
      </c>
      <c r="AQ23" s="21">
        <v>65</v>
      </c>
      <c r="AR23" s="11"/>
      <c r="AS23" s="25">
        <f t="shared" ca="1" si="10"/>
        <v>0</v>
      </c>
      <c r="AU23" s="47"/>
      <c r="BQ23" t="str">
        <f>Données!$A18</f>
        <v>EM</v>
      </c>
      <c r="BR23" t="str">
        <f>Données!$B18</f>
        <v>EM</v>
      </c>
    </row>
    <row r="24" spans="1:70" ht="16.5" hidden="1" customHeight="1" thickBot="1" x14ac:dyDescent="0.3">
      <c r="A24" s="103">
        <f>Données!$H21</f>
        <v>0</v>
      </c>
      <c r="B24" s="174">
        <f t="shared" ca="1" si="11"/>
        <v>0</v>
      </c>
      <c r="C24" s="174">
        <f t="shared" ca="1" si="11"/>
        <v>0</v>
      </c>
      <c r="D24" s="174">
        <f t="shared" ca="1" si="11"/>
        <v>0</v>
      </c>
      <c r="E24" s="174">
        <f t="shared" ca="1" si="11"/>
        <v>0</v>
      </c>
      <c r="F24" s="174">
        <f t="shared" ca="1" si="11"/>
        <v>0</v>
      </c>
      <c r="G24" s="174">
        <f t="shared" ca="1" si="11"/>
        <v>0</v>
      </c>
      <c r="H24" s="174">
        <f t="shared" ca="1" si="11"/>
        <v>0</v>
      </c>
      <c r="I24" s="174">
        <f t="shared" ca="1" si="11"/>
        <v>0</v>
      </c>
      <c r="J24" s="174">
        <f t="shared" ca="1" si="11"/>
        <v>0</v>
      </c>
      <c r="K24" s="174">
        <f t="shared" ca="1" si="11"/>
        <v>0</v>
      </c>
      <c r="L24" s="174">
        <f t="shared" ca="1" si="12"/>
        <v>0</v>
      </c>
      <c r="M24" s="174">
        <f t="shared" ca="1" si="12"/>
        <v>0</v>
      </c>
      <c r="N24" s="174">
        <f t="shared" ca="1" si="12"/>
        <v>0</v>
      </c>
      <c r="O24" s="174">
        <f t="shared" ca="1" si="12"/>
        <v>0</v>
      </c>
      <c r="P24" s="174">
        <f t="shared" ca="1" si="12"/>
        <v>0</v>
      </c>
      <c r="Q24" s="174">
        <f t="shared" ca="1" si="12"/>
        <v>0</v>
      </c>
      <c r="R24" s="174">
        <f t="shared" ca="1" si="12"/>
        <v>0</v>
      </c>
      <c r="S24" s="174">
        <f t="shared" ca="1" si="12"/>
        <v>0</v>
      </c>
      <c r="T24" s="174">
        <f t="shared" ca="1" si="12"/>
        <v>0</v>
      </c>
      <c r="U24" s="174">
        <f t="shared" ca="1" si="12"/>
        <v>0</v>
      </c>
      <c r="V24" s="174">
        <f t="shared" ca="1" si="13"/>
        <v>0</v>
      </c>
      <c r="W24" s="174"/>
      <c r="X24" s="174"/>
      <c r="Y24" s="174">
        <f t="shared" ca="1" si="13"/>
        <v>0</v>
      </c>
      <c r="Z24" s="174">
        <f t="shared" ca="1" si="13"/>
        <v>0</v>
      </c>
      <c r="AA24" s="18">
        <f t="shared" ca="1" si="13"/>
        <v>0</v>
      </c>
      <c r="AB24" s="18">
        <f t="shared" ca="1" si="13"/>
        <v>0</v>
      </c>
      <c r="AC24" s="18">
        <f t="shared" ca="1" si="13"/>
        <v>806</v>
      </c>
      <c r="AD24" s="18"/>
      <c r="AE24" s="18"/>
      <c r="AF24" s="27">
        <f t="shared" ca="1" si="14"/>
        <v>0</v>
      </c>
      <c r="AG24" s="27">
        <f t="shared" ca="1" si="15"/>
        <v>0</v>
      </c>
      <c r="AH24" s="44"/>
      <c r="AI24" s="197">
        <f t="array" aca="1" ref="AI24" ca="1">SUMPRODUCT(ISNUMBER(MATCH(INDIRECT("H"&amp;$A$1&amp;"!B2:AF2"),DimFe,0))*IFERROR(IF("19:00"&gt;=IFERROR(Hgauche,0),IFERROR(hdroite-Hgauche,0),IF(durée1&gt;0,durée1,"00:00")),0))+SUMPRODUCT(ISNUMBER(MATCH(INDIRECT("H"&amp;$A$1&amp;"!B2:AF2"),moindimfe,0))*IFERROR(IF("19:00"&lt;=IFERROR(Hgauche,0),IF(durée4&lt;0,0,durée4),"00:00"),0))</f>
        <v>0</v>
      </c>
      <c r="AJ24" s="197">
        <f t="array" aca="1" ref="AJ24" ca="1">SUMPRODUCT(ISNUMBER(MATCH(INDIRECT("H"&amp;$A$1&amp;"!B2:AF2"),DimFe,0))*IFERROR(IF("19:00"&lt;=IFERROR(Hgauche,0),IF(durée6&lt;0,0,durée6),IF(durée&lt;0,0,durée)),0))+SUMPRODUCT(ISNUMBER(MATCH(INDIRECT("H"&amp;$A$1&amp;"!B2:AF2"),moindimfe,0))*IFERROR(IF("19:00"&lt;=IFERROR(Hgauche,0),IF(durée2&lt;0,0,durée2),"00:00"),0))</f>
        <v>0</v>
      </c>
      <c r="AK24" s="197">
        <f t="array" aca="1" ref="AK24" ca="1">SUMPRODUCT(1*IF(durée&lt;0,0,durée))+SUMPRODUCT(1*IFERROR(IF("19:00"&lt;=IFERROR(Hgauche,0),IF(durée2&lt;0,0,durée2),"00:00"),0))-durée5</f>
        <v>0</v>
      </c>
      <c r="AM24" s="35">
        <f ca="1">(AF24/24)+SUMPRODUCT(($B$6:$AC$6)*(B24:AC24))</f>
        <v>0</v>
      </c>
      <c r="AN24" s="59" t="str">
        <f>VLOOKUP($A24,Bilan!A24:AO72,35,FALSE)</f>
        <v/>
      </c>
      <c r="AO24" s="31"/>
      <c r="AP24" s="33" t="e">
        <f>Bilan!AT24</f>
        <v>#N/A</v>
      </c>
      <c r="AQ24" s="22">
        <v>65</v>
      </c>
      <c r="AR24" s="11"/>
      <c r="AS24" s="76">
        <f t="shared" ca="1" si="10"/>
        <v>0</v>
      </c>
      <c r="AU24" s="47"/>
      <c r="BQ24" t="str">
        <f>Données!$A19</f>
        <v>CE</v>
      </c>
      <c r="BR24" t="str">
        <f>Données!$B19</f>
        <v>CE</v>
      </c>
    </row>
    <row r="25" spans="1:70" ht="15.75" thickBot="1" x14ac:dyDescent="0.3">
      <c r="A25" s="104" t="str">
        <f>Données!$H22</f>
        <v>Equipe de nuit</v>
      </c>
      <c r="B25" s="176"/>
      <c r="C25" s="98"/>
      <c r="D25" s="98"/>
      <c r="E25" s="98"/>
      <c r="F25" s="98"/>
      <c r="G25" s="98"/>
      <c r="H25" s="98"/>
      <c r="I25" s="98"/>
      <c r="J25" s="98"/>
      <c r="K25" s="98"/>
      <c r="L25" s="98"/>
      <c r="M25" s="98"/>
      <c r="N25" s="98"/>
      <c r="O25" s="98"/>
      <c r="P25" s="98"/>
      <c r="Q25" s="98"/>
      <c r="R25" s="98"/>
      <c r="S25" s="98"/>
      <c r="T25" s="98"/>
      <c r="U25" s="98"/>
      <c r="V25" s="98"/>
      <c r="W25" s="98"/>
      <c r="X25" s="98"/>
      <c r="Y25" s="98"/>
      <c r="Z25" s="98"/>
      <c r="AA25" s="98"/>
      <c r="AB25" s="98"/>
      <c r="AC25" s="98"/>
      <c r="AD25" s="98"/>
      <c r="AE25" s="98"/>
      <c r="AF25" s="60"/>
      <c r="AG25" s="75"/>
      <c r="AH25" s="229"/>
      <c r="AI25" s="176"/>
      <c r="AJ25" s="60"/>
      <c r="AK25" s="75"/>
      <c r="AM25" s="177"/>
      <c r="AN25" s="56"/>
      <c r="AO25" s="31"/>
      <c r="AP25" s="320"/>
      <c r="AQ25" s="56"/>
      <c r="AR25" s="11"/>
      <c r="AS25" s="327"/>
      <c r="AU25" s="47"/>
      <c r="AW25" s="398" t="str">
        <f>IF(AND(OR(AND(LEFT(HJanvier!B25,5)&gt;"06:59",RIGHT(HJanvier!B25,5)&gt;"21:00"),AND(LEFT(HJanvier!B25,5)&lt;"06:59",RIGHT(HJanvier!B25,5)&gt;"19:00")),ISNA(VLOOKUP(TEXT(HJanvier!B$2,"jj/mm/aa"),DimFe,FALSE)),ISNA(VLOOKUP(TEXT(HJanvier!B$2,"jj/mm/aa"),moindimfe,FALSE))),TEXT(HJanvier!B$2,"jj/mm/aa")&amp;" - ","")</f>
        <v/>
      </c>
      <c r="AX25" s="398" t="str">
        <f>IF(AND(OR(AND(LEFT(HJanvier!C25,5)&gt;"06:59",RIGHT(HJanvier!C25,5)&gt;"21:00"),AND(LEFT(HJanvier!C25,5)&lt;"06:59",RIGHT(HJanvier!C25,5)&gt;"19:00")),ISNA(VLOOKUP(TEXT(HJanvier!C$2,"jj/mm/aa"),DimFe,FALSE)),ISNA(VLOOKUP(TEXT(HJanvier!C$2,"jj/mm/aa"),moindimfe,FALSE))),TEXT(HJanvier!C$2,"jj/mm/aa")&amp;" - ","")</f>
        <v/>
      </c>
      <c r="AY25" s="398" t="str">
        <f>IF(AND(OR(AND(LEFT(HJanvier!D25,5)&gt;"06:59",RIGHT(HJanvier!D25,5)&gt;"21:00"),AND(LEFT(HJanvier!D25,5)&lt;"06:59",RIGHT(HJanvier!D25,5)&gt;"19:00")),ISERROR(VLOOKUP(HJanvier!D$2,DimFe,1,FALSE)),ISERROR(VLOOKUP(HJanvier!D$2,moindimfe,1,FALSE))),TEXT(HJanvier!D$2,"jj/mm/aa")&amp;" - ","")</f>
        <v/>
      </c>
      <c r="AZ25" s="398" t="str">
        <f>IF(AND(OR(AND(LEFT(HJanvier!E25,5)&gt;"06:59",RIGHT(HJanvier!E25,5)&gt;"21:00"),AND(LEFT(HJanvier!E25,5)&lt;"06:59",RIGHT(HJanvier!E25,5)&gt;"19:00")),ISERROR(VLOOKUP(HJanvier!E$2,DimFe,1,FALSE)),ISERROR(VLOOKUP(HJanvier!E$2,moindimfe,1,FALSE))),TEXT(HJanvier!E$2,"jj/mm/aa")&amp;" - ","")</f>
        <v/>
      </c>
      <c r="BA25" s="398" t="str">
        <f>IF(AND(OR(AND(LEFT(HJanvier!F25,5)&gt;"06:59",RIGHT(HJanvier!F25,5)&gt;"21:00"),AND(LEFT(HJanvier!F25,5)&lt;"06:59",RIGHT(HJanvier!F25,5)&gt;"19:00")),ISERROR(VLOOKUP(HJanvier!F$2,DimFe,1,FALSE)),ISERROR(VLOOKUP(HJanvier!F$2,moindimfe,1,FALSE))),TEXT(HJanvier!F$2,"jj/mm/aa")&amp;" - ","")</f>
        <v/>
      </c>
      <c r="BB25" s="398" t="str">
        <f>IF(AND(OR(AND(LEFT(HJanvier!G25,5)&gt;"06:59",RIGHT(HJanvier!G25,5)&gt;"21:00"),AND(LEFT(HJanvier!G25,5)&lt;"06:59",RIGHT(HJanvier!G25,5)&gt;"19:00")),ISERROR(VLOOKUP(HJanvier!G$2,DimFe,1,FALSE)),ISERROR(VLOOKUP(HJanvier!G$2,moindimfe,1,FALSE))),TEXT(HJanvier!G$2,"jj/mm/aa")&amp;" - ","")</f>
        <v/>
      </c>
      <c r="BC25" s="398" t="str">
        <f>IF(AND(OR(AND(LEFT(HJanvier!H25,5)&gt;"06:59",RIGHT(HJanvier!H25,5)&gt;"21:00"),AND(LEFT(HJanvier!H25,5)&lt;"06:59",RIGHT(HJanvier!H25,5)&gt;"19:00")),ISERROR(VLOOKUP(HJanvier!H$2,DimFe,1,FALSE)),ISERROR(VLOOKUP(HJanvier!H$2,moindimfe,1,FALSE))),TEXT(HJanvier!H$2,"jj/mm/aa")&amp;" - ","")</f>
        <v/>
      </c>
      <c r="BD25" s="398" t="str">
        <f>IF(AND(OR(AND(LEFT(HJanvier!I25,5)&gt;"06:59",RIGHT(HJanvier!I25,5)&gt;"21:00"),AND(LEFT(HJanvier!I25,5)&lt;"06:59",RIGHT(HJanvier!I25,5)&gt;"19:00")),ISERROR(VLOOKUP(HJanvier!I$2,DimFe,1,FALSE)),ISERROR(VLOOKUP(HJanvier!I$2,moindimfe,1,FALSE))),TEXT(HJanvier!I$2,"jj/mm/aa")&amp;" - ","")</f>
        <v/>
      </c>
      <c r="BE25" s="398" t="str">
        <f>IF(AND(OR(AND(LEFT(HJanvier!J25,5)&gt;"06:59",RIGHT(HJanvier!J25,5)&gt;"21:00"),AND(LEFT(HJanvier!J25,5)&lt;"06:59",RIGHT(HJanvier!J25,5)&gt;"19:00")),ISERROR(VLOOKUP(HJanvier!J$2,DimFe,1,FALSE)),ISERROR(VLOOKUP(HJanvier!J$2,moindimfe,1,FALSE))),TEXT(HJanvier!J$2,"jj/mm/aa")&amp;" - ","")</f>
        <v/>
      </c>
      <c r="BF25" s="398" t="str">
        <f>IF(AND(OR(AND(LEFT(HJanvier!K25,5)&gt;"06:59",RIGHT(HJanvier!K25,5)&gt;"21:00"),AND(LEFT(HJanvier!K25,5)&lt;"06:59",RIGHT(HJanvier!K25,5)&gt;"19:00")),ISERROR(VLOOKUP(HJanvier!K$2,DimFe,1,FALSE)),ISERROR(VLOOKUP(HJanvier!K$2,moindimfe,1,FALSE))),TEXT(HJanvier!K$2,"jj/mm/aa")&amp;" - ","")</f>
        <v/>
      </c>
      <c r="BG25" s="398" t="str">
        <f>IF(AND(OR(AND(LEFT(HJanvier!L25,5)&gt;"06:59",RIGHT(HJanvier!L25,5)&gt;"21:00"),AND(LEFT(HJanvier!L25,5)&lt;"06:59",RIGHT(HJanvier!L25,5)&gt;"19:00")),ISERROR(VLOOKUP(HJanvier!L$2,DimFe,1,FALSE)),ISERROR(VLOOKUP(HJanvier!L$2,moindimfe,1,FALSE))),TEXT(HJanvier!L$2,"jj/mm/aa")&amp;" - ","")</f>
        <v/>
      </c>
      <c r="BH25" s="398" t="str">
        <f>IF(AND(OR(AND(LEFT(HJanvier!M25,5)&gt;"06:59",RIGHT(HJanvier!M25,5)&gt;"21:00"),AND(LEFT(HJanvier!M25,5)&lt;"06:59",RIGHT(HJanvier!M25,5)&gt;"19:00")),ISERROR(VLOOKUP(HJanvier!M$2,DimFe,1,FALSE)),ISERROR(VLOOKUP(HJanvier!M$2,moindimfe,1,FALSE))),TEXT(HJanvier!M$2,"jj/mm/aa")&amp;" - ","")</f>
        <v/>
      </c>
      <c r="BI25" s="398" t="str">
        <f>IF(AND(OR(AND(LEFT(HJanvier!N25,5)&gt;"06:59",RIGHT(HJanvier!N25,5)&gt;"21:00"),AND(LEFT(HJanvier!N25,5)&lt;"06:59",RIGHT(HJanvier!N25,5)&gt;"19:00")),ISERROR(VLOOKUP(HJanvier!N$2,DimFe,1,FALSE)),ISERROR(VLOOKUP(HJanvier!N$2,moindimfe,1,FALSE))),TEXT(HJanvier!N$2,"jj/mm/aa")&amp;" - ","")</f>
        <v/>
      </c>
      <c r="BJ25" s="398" t="str">
        <f>IF(AND(OR(AND(LEFT(HJanvier!O25,5)&gt;"06:59",RIGHT(HJanvier!O25,5)&gt;"21:00"),AND(LEFT(HJanvier!O25,5)&lt;"06:59",RIGHT(HJanvier!O25,5)&gt;"19:00")),ISERROR(VLOOKUP(HJanvier!O$2,DimFe,1,FALSE)),ISERROR(VLOOKUP(HJanvier!O$2,moindimfe,1,FALSE))),TEXT(HJanvier!O$2,"jj/mm/aa")&amp;" - ","")</f>
        <v/>
      </c>
      <c r="BK25" s="398" t="str">
        <f>IF(AND(OR(AND(LEFT(HJanvier!P25,5)&gt;"06:59",RIGHT(HJanvier!P25,5)&gt;"21:00"),AND(LEFT(HJanvier!P25,5)&lt;"06:59",RIGHT(HJanvier!P25,5)&gt;"19:00")),ISERROR(VLOOKUP(HJanvier!P$2,DimFe,1,FALSE)),ISERROR(VLOOKUP(HJanvier!P$2,moindimfe,1,FALSE))),TEXT(HJanvier!P$2,"jj/mm/aa")&amp;" - ","")</f>
        <v/>
      </c>
      <c r="BL25" s="398" t="str">
        <f>IF(AND(OR(AND(LEFT(HJanvier!Q25,5)&gt;"06:59",RIGHT(HJanvier!Q25,5)&gt;"21:00"),AND(LEFT(HJanvier!Q25,5)&lt;"06:59",RIGHT(HJanvier!Q25,5)&gt;"19:00")),ISERROR(VLOOKUP(HJanvier!Q$2,DimFe,1,FALSE)),ISERROR(VLOOKUP(HJanvier!Q$2,moindimfe,1,FALSE))),TEXT(HJanvier!Q$2,"jj/mm/aa")&amp;" - ","")</f>
        <v/>
      </c>
    </row>
    <row r="26" spans="1:70" ht="16.5" thickBot="1" x14ac:dyDescent="0.3">
      <c r="A26" s="102" t="str">
        <f>Données!$H23</f>
        <v>DARDAINE Séverine</v>
      </c>
      <c r="B26" s="169" t="str">
        <f t="shared" ref="B26:Q29" ca="1" si="16">IF(SUMPRODUCT((INDIRECT("'"&amp;$A$1&amp;"'!$A$7:$A$56")=$A26)*(INDIRECT("'"&amp;$A$1&amp;"'!$B$7:$AF$56")=B$7))=0,"",SUMPRODUCT((INDIRECT("'"&amp;$A$1&amp;"'!$A$7:$A$56")=$A26)*(INDIRECT("'"&amp;$A$1&amp;"'!$B$7:$AF$56")=B$7)))</f>
        <v/>
      </c>
      <c r="C26" s="169" t="str">
        <f t="shared" ca="1" si="16"/>
        <v/>
      </c>
      <c r="D26" s="169" t="str">
        <f t="shared" ca="1" si="16"/>
        <v/>
      </c>
      <c r="E26" s="169" t="str">
        <f t="shared" ca="1" si="16"/>
        <v/>
      </c>
      <c r="F26" s="169">
        <f t="shared" ca="1" si="16"/>
        <v>3</v>
      </c>
      <c r="G26" s="169" t="str">
        <f t="shared" ca="1" si="16"/>
        <v/>
      </c>
      <c r="H26" s="169" t="str">
        <f t="shared" ca="1" si="16"/>
        <v/>
      </c>
      <c r="I26" s="169" t="str">
        <f t="shared" ca="1" si="16"/>
        <v/>
      </c>
      <c r="J26" s="169">
        <f t="shared" ca="1" si="16"/>
        <v>10</v>
      </c>
      <c r="K26" s="169" t="str">
        <f t="shared" ca="1" si="16"/>
        <v/>
      </c>
      <c r="L26" s="169" t="str">
        <f t="shared" ca="1" si="16"/>
        <v/>
      </c>
      <c r="M26" s="169" t="str">
        <f t="shared" ca="1" si="16"/>
        <v/>
      </c>
      <c r="N26" s="169" t="str">
        <f t="shared" ca="1" si="16"/>
        <v/>
      </c>
      <c r="O26" s="169" t="str">
        <f t="shared" ca="1" si="16"/>
        <v/>
      </c>
      <c r="P26" s="169" t="str">
        <f t="shared" ca="1" si="16"/>
        <v/>
      </c>
      <c r="Q26" s="169" t="str">
        <f t="shared" ca="1" si="16"/>
        <v/>
      </c>
      <c r="R26" s="169" t="str">
        <f t="shared" ref="R26:AE29" ca="1" si="17">IF(SUMPRODUCT((INDIRECT("'"&amp;$A$1&amp;"'!$A$7:$A$56")=$A26)*(INDIRECT("'"&amp;$A$1&amp;"'!$B$7:$AF$56")=R$7))=0,"",SUMPRODUCT((INDIRECT("'"&amp;$A$1&amp;"'!$A$7:$A$56")=$A26)*(INDIRECT("'"&amp;$A$1&amp;"'!$B$7:$AF$56")=R$7)))</f>
        <v/>
      </c>
      <c r="S26" s="169">
        <f t="shared" ca="1" si="17"/>
        <v>3</v>
      </c>
      <c r="T26" s="169" t="str">
        <f t="shared" ca="1" si="17"/>
        <v/>
      </c>
      <c r="U26" s="169" t="str">
        <f t="shared" ca="1" si="17"/>
        <v/>
      </c>
      <c r="V26" s="169" t="str">
        <f t="shared" ca="1" si="17"/>
        <v/>
      </c>
      <c r="W26" s="169" t="str">
        <f t="shared" ca="1" si="17"/>
        <v/>
      </c>
      <c r="X26" s="169">
        <f t="shared" ca="1" si="17"/>
        <v>15</v>
      </c>
      <c r="Y26" s="169" t="str">
        <f t="shared" ca="1" si="17"/>
        <v/>
      </c>
      <c r="Z26" s="169" t="str">
        <f t="shared" ca="1" si="17"/>
        <v/>
      </c>
      <c r="AA26" s="169" t="str">
        <f t="shared" ca="1" si="17"/>
        <v/>
      </c>
      <c r="AB26" s="169" t="str">
        <f t="shared" ca="1" si="17"/>
        <v/>
      </c>
      <c r="AC26" s="215">
        <f t="shared" ca="1" si="17"/>
        <v>15</v>
      </c>
      <c r="AD26" s="215">
        <f t="shared" ca="1" si="17"/>
        <v>15</v>
      </c>
      <c r="AE26" s="169">
        <f t="shared" ca="1" si="17"/>
        <v>15</v>
      </c>
      <c r="AF26" s="219">
        <f ca="1">VLOOKUP($A26,INDIRECT("'"&amp;$A$1&amp;"'!$A$7:$AR$56"),35,0)</f>
        <v>0</v>
      </c>
      <c r="AG26" s="27">
        <f ca="1">VLOOKUP($A26,INDIRECT("'"&amp;$A$1&amp;"'!$A$7:$AR$56"),36,0)</f>
        <v>0</v>
      </c>
      <c r="AH26" s="229"/>
      <c r="AI26" s="74">
        <f t="array" aca="1" ref="AI26" ca="1">SUMPRODUCT(ISNUMBER(MATCH(INDIRECT("H"&amp;$A$1&amp;"!B2:AF2"),DimFe,0))*IFERROR(IF("19:00"&gt;=IFERROR(Hgauche,0),IFERROR(hdroite-Hgauche,0)-IF(durée6&lt;0,0,durée6),"00:00"),0))+SUMPRODUCT(ISNUMBER(MATCH(INDIRECT("H"&amp;$A$1&amp;"!B2:AF2"),moindimfe,0))*IFERROR(IF("19:00"&lt;=IFERROR(Hgauche,0),IF(durée4&lt;0,0,durée4),"00:00"),0))</f>
        <v>2.0833333333333259E-2</v>
      </c>
      <c r="AJ26" s="74">
        <f t="array" aca="1" ref="AJ26" ca="1">SUMPRODUCT(ISNUMBER(MATCH(INDIRECT("H"&amp;$A$1&amp;"!B2:AF2"),DimFe,0))*IFERROR(IF("19:00"&lt;=IFERROR(Hgauche,0),IF(durée6&lt;0,0,durée6),IF(durée&lt;0,0,durée)),0))+SUMPRODUCT(ISNUMBER(MATCH(INDIRECT("H"&amp;$A$1&amp;"!B2:AF2"),moindimfe,0))*IFERROR(IF("19:00"&lt;=IFERROR(Hgauche,0),IF(durée2&lt;0,0,durée2),"00:00"),0))</f>
        <v>0.81250000000000011</v>
      </c>
      <c r="AK26" s="74">
        <f t="array" aca="1" ref="AK26" ca="1">SUMPRODUCT(IFERROR(IF("19:00"&lt;=IFERROR(Hgauche,0),IF(durée6&lt;0,0,durée6),IF(durée&lt;0,0,durée)),0))+SUMPRODUCT(IFERROR(IF("19:00"&lt;=IFERROR(Hgauche,0),IF(durée2&lt;0,0,durée2),"00:00"),0))-durée5</f>
        <v>3.25</v>
      </c>
      <c r="AM26" s="58">
        <f ca="1">bilanh</f>
        <v>5.3124999999999991</v>
      </c>
      <c r="AN26" s="59">
        <f ca="1">VLOOKUP($A26,Bilan!$A$9:$AW74,41,FALSE)</f>
        <v>10.729166666666664</v>
      </c>
      <c r="AO26" s="31"/>
      <c r="AP26" s="319">
        <f ca="1">Bilan!AT26</f>
        <v>59</v>
      </c>
      <c r="AQ26" s="296">
        <f>Bilan!AU26</f>
        <v>65</v>
      </c>
      <c r="AR26" s="11"/>
      <c r="AS26" s="296">
        <f ca="1">Jourtravaillé</f>
        <v>16</v>
      </c>
      <c r="AU26" s="47"/>
      <c r="AW26" s="43"/>
    </row>
    <row r="27" spans="1:70" ht="16.5" thickBot="1" x14ac:dyDescent="0.3">
      <c r="A27" s="102" t="str">
        <f>Données!$H24</f>
        <v>CHAPON Aurélie</v>
      </c>
      <c r="B27" s="79" t="str">
        <f t="shared" ca="1" si="16"/>
        <v/>
      </c>
      <c r="C27" s="79" t="str">
        <f t="shared" ca="1" si="16"/>
        <v/>
      </c>
      <c r="D27" s="79" t="str">
        <f t="shared" ca="1" si="16"/>
        <v/>
      </c>
      <c r="E27" s="79" t="str">
        <f t="shared" ca="1" si="16"/>
        <v/>
      </c>
      <c r="F27" s="79">
        <f t="shared" ca="1" si="16"/>
        <v>3</v>
      </c>
      <c r="G27" s="79" t="str">
        <f t="shared" ca="1" si="16"/>
        <v/>
      </c>
      <c r="H27" s="79" t="str">
        <f t="shared" ca="1" si="16"/>
        <v/>
      </c>
      <c r="I27" s="79" t="str">
        <f t="shared" ca="1" si="16"/>
        <v/>
      </c>
      <c r="J27" s="79">
        <f t="shared" ca="1" si="16"/>
        <v>10</v>
      </c>
      <c r="K27" s="79" t="str">
        <f t="shared" ca="1" si="16"/>
        <v/>
      </c>
      <c r="L27" s="79" t="str">
        <f t="shared" ca="1" si="16"/>
        <v/>
      </c>
      <c r="M27" s="79" t="str">
        <f t="shared" ca="1" si="16"/>
        <v/>
      </c>
      <c r="N27" s="79" t="str">
        <f t="shared" ca="1" si="16"/>
        <v/>
      </c>
      <c r="O27" s="79" t="str">
        <f t="shared" ca="1" si="16"/>
        <v/>
      </c>
      <c r="P27" s="79" t="str">
        <f t="shared" ca="1" si="16"/>
        <v/>
      </c>
      <c r="Q27" s="79" t="str">
        <f t="shared" ca="1" si="16"/>
        <v/>
      </c>
      <c r="R27" s="79" t="str">
        <f t="shared" ca="1" si="17"/>
        <v/>
      </c>
      <c r="S27" s="79">
        <f t="shared" ca="1" si="17"/>
        <v>3</v>
      </c>
      <c r="T27" s="79" t="str">
        <f t="shared" ca="1" si="17"/>
        <v/>
      </c>
      <c r="U27" s="79" t="str">
        <f t="shared" ca="1" si="17"/>
        <v/>
      </c>
      <c r="V27" s="79" t="str">
        <f t="shared" ca="1" si="17"/>
        <v/>
      </c>
      <c r="W27" s="79" t="str">
        <f t="shared" ca="1" si="17"/>
        <v/>
      </c>
      <c r="X27" s="79">
        <f t="shared" ca="1" si="17"/>
        <v>15</v>
      </c>
      <c r="Y27" s="79" t="str">
        <f t="shared" ca="1" si="17"/>
        <v/>
      </c>
      <c r="Z27" s="79" t="str">
        <f t="shared" ca="1" si="17"/>
        <v/>
      </c>
      <c r="AA27" s="79" t="str">
        <f t="shared" ca="1" si="17"/>
        <v/>
      </c>
      <c r="AB27" s="79" t="str">
        <f t="shared" ca="1" si="17"/>
        <v/>
      </c>
      <c r="AC27" s="213">
        <f t="shared" ca="1" si="17"/>
        <v>15</v>
      </c>
      <c r="AD27" s="213">
        <f t="shared" ca="1" si="17"/>
        <v>15</v>
      </c>
      <c r="AE27" s="79">
        <f t="shared" ca="1" si="17"/>
        <v>15</v>
      </c>
      <c r="AF27" s="219">
        <f ca="1">VLOOKUP($A27,INDIRECT("'"&amp;$A$1&amp;"'!$A$7:$AR$56"),35,0)</f>
        <v>8.3333333333333329E-2</v>
      </c>
      <c r="AG27" s="27">
        <f ca="1">VLOOKUP($A27,INDIRECT("'"&amp;$A$1&amp;"'!$A$7:$AR$56"),36,0)</f>
        <v>0</v>
      </c>
      <c r="AH27" s="229"/>
      <c r="AI27" s="74">
        <f t="array" aca="1" ref="AI27" ca="1">SUMPRODUCT(ISNUMBER(MATCH(INDIRECT("H"&amp;$A$1&amp;"!B2:AF2"),DimFe,0))*IFERROR(IF("19:00"&gt;=IFERROR(Hgauche,0),IFERROR(hdroite-Hgauche,0)-IF(durée6&lt;0,0,durée6),"00:00"),0))+SUMPRODUCT(ISNUMBER(MATCH(INDIRECT("H"&amp;$A$1&amp;"!B2:AF2"),moindimfe,0))*IFERROR(IF("19:00"&lt;=IFERROR(Hgauche,0),IF(durée4&lt;0,0,durée4),"00:00"),0))</f>
        <v>1.041666666666663E-2</v>
      </c>
      <c r="AJ27" s="74">
        <f t="array" aca="1" ref="AJ27" ca="1">SUMPRODUCT(ISNUMBER(MATCH(INDIRECT("H"&amp;$A$1&amp;"!B2:AF2"),DimFe,0))*IFERROR(IF("19:00"&lt;=IFERROR(Hgauche,0),IF(durée6&lt;0,0,durée6),IF(durée&lt;0,0,durée)),0))+SUMPRODUCT(ISNUMBER(MATCH(INDIRECT("H"&amp;$A$1&amp;"!B2:AF2"),moindimfe,0))*IFERROR(IF("19:00"&lt;=IFERROR(Hgauche,0),IF(durée2&lt;0,0,durée2),"00:00"),0))</f>
        <v>0.40625000000000006</v>
      </c>
      <c r="AK27" s="74">
        <f t="array" aca="1" ref="AK27" ca="1">SUMPRODUCT(IFERROR(IF("19:00"&lt;=IFERROR(Hgauche,0),IF(durée6&lt;0,0,durée6),IF(durée&lt;0,0,durée)),0))+SUMPRODUCT(IFERROR(IF("19:00"&lt;=IFERROR(Hgauche,0),IF(durée2&lt;0,0,durée2),"00:00"),0))-durée5</f>
        <v>3.65625</v>
      </c>
      <c r="AM27" s="58">
        <f ca="1">bilanh</f>
        <v>5.3958333333333321</v>
      </c>
      <c r="AN27" s="59">
        <f ca="1">VLOOKUP($A27,Bilan!$A$9:$AW75,41,FALSE)</f>
        <v>9.5208333333333321</v>
      </c>
      <c r="AO27" s="31"/>
      <c r="AP27" s="319">
        <f ca="1">Bilan!AT27</f>
        <v>57</v>
      </c>
      <c r="AQ27" s="296">
        <f>Bilan!AU27</f>
        <v>65</v>
      </c>
      <c r="AR27" s="11"/>
      <c r="AS27" s="296">
        <f ca="1">Jourtravaillé</f>
        <v>16</v>
      </c>
      <c r="AU27" s="47"/>
      <c r="AW27" s="43"/>
    </row>
    <row r="28" spans="1:70" ht="16.5" thickBot="1" x14ac:dyDescent="0.3">
      <c r="A28" s="102" t="str">
        <f>Données!$H25</f>
        <v>DIARRA Kani</v>
      </c>
      <c r="B28" s="79" t="str">
        <f t="shared" ca="1" si="16"/>
        <v/>
      </c>
      <c r="C28" s="79" t="str">
        <f t="shared" ca="1" si="16"/>
        <v/>
      </c>
      <c r="D28" s="79">
        <f t="shared" ca="1" si="16"/>
        <v>1</v>
      </c>
      <c r="E28" s="79" t="str">
        <f t="shared" ca="1" si="16"/>
        <v/>
      </c>
      <c r="F28" s="79">
        <f t="shared" ca="1" si="16"/>
        <v>3</v>
      </c>
      <c r="G28" s="79" t="str">
        <f t="shared" ca="1" si="16"/>
        <v/>
      </c>
      <c r="H28" s="79" t="str">
        <f t="shared" ca="1" si="16"/>
        <v/>
      </c>
      <c r="I28" s="79" t="str">
        <f t="shared" ca="1" si="16"/>
        <v/>
      </c>
      <c r="J28" s="79">
        <f t="shared" ca="1" si="16"/>
        <v>6</v>
      </c>
      <c r="K28" s="79">
        <f t="shared" ca="1" si="16"/>
        <v>2</v>
      </c>
      <c r="L28" s="79" t="str">
        <f t="shared" ca="1" si="16"/>
        <v/>
      </c>
      <c r="M28" s="79" t="str">
        <f t="shared" ca="1" si="16"/>
        <v/>
      </c>
      <c r="N28" s="79" t="str">
        <f t="shared" ca="1" si="16"/>
        <v/>
      </c>
      <c r="O28" s="79" t="str">
        <f t="shared" ca="1" si="16"/>
        <v/>
      </c>
      <c r="P28" s="79" t="str">
        <f t="shared" ca="1" si="16"/>
        <v/>
      </c>
      <c r="Q28" s="79" t="str">
        <f t="shared" ca="1" si="16"/>
        <v/>
      </c>
      <c r="R28" s="79" t="str">
        <f t="shared" ca="1" si="17"/>
        <v/>
      </c>
      <c r="S28" s="79">
        <f t="shared" ca="1" si="17"/>
        <v>3</v>
      </c>
      <c r="T28" s="79" t="str">
        <f t="shared" ca="1" si="17"/>
        <v/>
      </c>
      <c r="U28" s="79" t="str">
        <f t="shared" ca="1" si="17"/>
        <v/>
      </c>
      <c r="V28" s="79" t="str">
        <f t="shared" ca="1" si="17"/>
        <v/>
      </c>
      <c r="W28" s="79" t="str">
        <f t="shared" ca="1" si="17"/>
        <v/>
      </c>
      <c r="X28" s="79">
        <f t="shared" ca="1" si="17"/>
        <v>16</v>
      </c>
      <c r="Y28" s="79" t="str">
        <f t="shared" ca="1" si="17"/>
        <v/>
      </c>
      <c r="Z28" s="79" t="str">
        <f t="shared" ca="1" si="17"/>
        <v/>
      </c>
      <c r="AA28" s="79" t="str">
        <f t="shared" ca="1" si="17"/>
        <v/>
      </c>
      <c r="AB28" s="79" t="str">
        <f t="shared" ca="1" si="17"/>
        <v/>
      </c>
      <c r="AC28" s="79">
        <f t="shared" ca="1" si="17"/>
        <v>16</v>
      </c>
      <c r="AD28" s="79">
        <f t="shared" ca="1" si="17"/>
        <v>16</v>
      </c>
      <c r="AE28" s="79">
        <f t="shared" ca="1" si="17"/>
        <v>16</v>
      </c>
      <c r="AF28" s="27">
        <f ca="1">VLOOKUP($A28,INDIRECT("'"&amp;$A$1&amp;"'!$A$7:$AR$56"),35,0)</f>
        <v>0</v>
      </c>
      <c r="AG28" s="27">
        <f ca="1">VLOOKUP($A28,INDIRECT("'"&amp;$A$1&amp;"'!$A$7:$AR$56"),36,0)</f>
        <v>0</v>
      </c>
      <c r="AH28" s="230"/>
      <c r="AI28" s="74">
        <f t="array" aca="1" ref="AI28" ca="1">SUMPRODUCT(ISNUMBER(MATCH(INDIRECT("H"&amp;$A$1&amp;"!B2:AF2"),DimFe,0))*IFERROR(IF("19:00"&gt;=IFERROR(Hgauche,0),IFERROR(hdroite-Hgauche,0)-IF(durée6&lt;0,0,durée6),"00:00"),0))+SUMPRODUCT(ISNUMBER(MATCH(INDIRECT("H"&amp;$A$1&amp;"!B2:AF2"),moindimfe,0))*IFERROR(IF("19:00"&lt;=IFERROR(Hgauche,0),IF(durée4&lt;0,0,durée4),"00:00"),0))</f>
        <v>1.041666666666663E-2</v>
      </c>
      <c r="AJ28" s="74">
        <f t="array" aca="1" ref="AJ28" ca="1">SUMPRODUCT(ISNUMBER(MATCH(INDIRECT("H"&amp;$A$1&amp;"!B2:AF2"),DimFe,0))*IFERROR(IF("19:00"&lt;=IFERROR(Hgauche,0),IF(durée6&lt;0,0,durée6),IF(durée&lt;0,0,durée)),0))+SUMPRODUCT(ISNUMBER(MATCH(INDIRECT("H"&amp;$A$1&amp;"!B2:AF2"),moindimfe,0))*IFERROR(IF("19:00"&lt;=IFERROR(Hgauche,0),IF(durée2&lt;0,0,durée2),"00:00"),0))</f>
        <v>0.53125</v>
      </c>
      <c r="AK28" s="74">
        <f t="array" aca="1" ref="AK28" ca="1">SUMPRODUCT(IFERROR(IF("19:00"&lt;=IFERROR(Hgauche,0),IF(durée6&lt;0,0,durée6),IF(durée&lt;0,0,durée)),0))+SUMPRODUCT(IFERROR(IF("19:00"&lt;=IFERROR(Hgauche,0),IF(durée2&lt;0,0,durée2),"00:00"),0))-durée5</f>
        <v>2.7187500000000004</v>
      </c>
      <c r="AM28" s="58">
        <f ca="1">bilanh</f>
        <v>4.5416666666666661</v>
      </c>
      <c r="AN28" s="59">
        <f ca="1">VLOOKUP($A28,Bilan!$A$9:$AW76,41,FALSE)</f>
        <v>8.6458333333333321</v>
      </c>
      <c r="AO28" s="31"/>
      <c r="AP28" s="319">
        <f ca="1">Bilan!AT28</f>
        <v>57</v>
      </c>
      <c r="AQ28" s="296">
        <f>Bilan!AU28</f>
        <v>65</v>
      </c>
      <c r="AR28" s="11"/>
      <c r="AS28" s="296">
        <f ca="1">Jourtravaillé</f>
        <v>15</v>
      </c>
      <c r="AU28" s="47"/>
      <c r="AW28" s="43"/>
    </row>
    <row r="29" spans="1:70" ht="16.5" customHeight="1" thickBot="1" x14ac:dyDescent="0.3">
      <c r="A29" s="102" t="str">
        <f>Données!$H26</f>
        <v>DECOUDRE Sébastien</v>
      </c>
      <c r="B29" s="79" t="str">
        <f t="shared" ca="1" si="16"/>
        <v/>
      </c>
      <c r="C29" s="171" t="str">
        <f t="shared" ca="1" si="16"/>
        <v/>
      </c>
      <c r="D29" s="79" t="str">
        <f t="shared" ca="1" si="16"/>
        <v/>
      </c>
      <c r="E29" s="79" t="str">
        <f t="shared" ca="1" si="16"/>
        <v/>
      </c>
      <c r="F29" s="79" t="str">
        <f t="shared" ca="1" si="16"/>
        <v/>
      </c>
      <c r="G29" s="79" t="str">
        <f t="shared" ca="1" si="16"/>
        <v/>
      </c>
      <c r="H29" s="79" t="str">
        <f t="shared" ca="1" si="16"/>
        <v/>
      </c>
      <c r="I29" s="79" t="str">
        <f t="shared" ca="1" si="16"/>
        <v/>
      </c>
      <c r="J29" s="79">
        <f t="shared" ca="1" si="16"/>
        <v>9</v>
      </c>
      <c r="K29" s="79" t="str">
        <f t="shared" ca="1" si="16"/>
        <v/>
      </c>
      <c r="L29" s="79" t="str">
        <f t="shared" ca="1" si="16"/>
        <v/>
      </c>
      <c r="M29" s="79" t="str">
        <f t="shared" ca="1" si="16"/>
        <v/>
      </c>
      <c r="N29" s="79" t="str">
        <f t="shared" ca="1" si="16"/>
        <v/>
      </c>
      <c r="O29" s="79" t="str">
        <f t="shared" ca="1" si="16"/>
        <v/>
      </c>
      <c r="P29" s="79" t="str">
        <f t="shared" ca="1" si="16"/>
        <v/>
      </c>
      <c r="Q29" s="79" t="str">
        <f t="shared" ca="1" si="16"/>
        <v/>
      </c>
      <c r="R29" s="79" t="str">
        <f t="shared" ca="1" si="17"/>
        <v/>
      </c>
      <c r="S29" s="79">
        <f t="shared" ca="1" si="17"/>
        <v>6</v>
      </c>
      <c r="T29" s="79" t="str">
        <f t="shared" ca="1" si="17"/>
        <v/>
      </c>
      <c r="U29" s="171" t="str">
        <f t="shared" ca="1" si="17"/>
        <v/>
      </c>
      <c r="V29" s="79" t="str">
        <f t="shared" ca="1" si="17"/>
        <v/>
      </c>
      <c r="W29" s="171" t="str">
        <f t="shared" ca="1" si="17"/>
        <v/>
      </c>
      <c r="X29" s="171">
        <f t="shared" ca="1" si="17"/>
        <v>16</v>
      </c>
      <c r="Y29" s="171" t="str">
        <f t="shared" ca="1" si="17"/>
        <v/>
      </c>
      <c r="Z29" s="171" t="str">
        <f t="shared" ca="1" si="17"/>
        <v/>
      </c>
      <c r="AA29" s="171" t="str">
        <f t="shared" ca="1" si="17"/>
        <v/>
      </c>
      <c r="AB29" s="171" t="str">
        <f t="shared" ca="1" si="17"/>
        <v/>
      </c>
      <c r="AC29" s="171">
        <f t="shared" ca="1" si="17"/>
        <v>16</v>
      </c>
      <c r="AD29" s="171">
        <f t="shared" ca="1" si="17"/>
        <v>16</v>
      </c>
      <c r="AE29" s="171">
        <f t="shared" ca="1" si="17"/>
        <v>16</v>
      </c>
      <c r="AF29" s="27">
        <f ca="1">VLOOKUP($A29,INDIRECT("'"&amp;$A$1&amp;"'!$A$7:$AR$56"),35,0)</f>
        <v>8.3333333333333329E-2</v>
      </c>
      <c r="AG29" s="27">
        <f ca="1">VLOOKUP($A29,INDIRECT("'"&amp;$A$1&amp;"'!$A$7:$AR$56"),36,0)</f>
        <v>0</v>
      </c>
      <c r="AH29" s="231"/>
      <c r="AI29" s="228">
        <f t="array" aca="1" ref="AI29" ca="1">SUMPRODUCT(ISNUMBER(MATCH(INDIRECT("H"&amp;$A$1&amp;"!B2:AF2"),DimFe,0))*IFERROR(IF("19:00"&gt;=IFERROR(Hgauche,0),IFERROR(hdroite-Hgauche,0)-IF(durée6&lt;0,0,durée6),"00:00"),0))+SUMPRODUCT(ISNUMBER(MATCH(INDIRECT("H"&amp;$A$1&amp;"!B2:AF2"),moindimfe,0))*IFERROR(IF("19:00"&lt;=IFERROR(Hgauche,0),IF(durée4&lt;0,0,durée4),"00:00"),0))</f>
        <v>0</v>
      </c>
      <c r="AJ29" s="228">
        <f t="array" aca="1" ref="AJ29" ca="1">SUMPRODUCT(ISNUMBER(MATCH(INDIRECT("H"&amp;$A$1&amp;"!B2:AF2"),DimFe,0))*IFERROR(IF("19:00"&lt;=IFERROR(Hgauche,0),IF(durée6&lt;0,0,durée6),IF(durée&lt;0,0,durée)),0))+SUMPRODUCT(ISNUMBER(MATCH(INDIRECT("H"&amp;$A$1&amp;"!B2:AF2"),moindimfe,0))*IFERROR(IF("19:00"&lt;=IFERROR(Hgauche,0),IF(durée2&lt;0,0,durée2),"00:00"),0))</f>
        <v>0.25</v>
      </c>
      <c r="AK29" s="228">
        <f t="array" aca="1" ref="AK29" ca="1">SUMPRODUCT(IFERROR(IF("19:00"&lt;=IFERROR(Hgauche,0),IF(durée6&lt;0,0,durée6),IF(durée&lt;0,0,durée)),0))+SUMPRODUCT(IFERROR(IF("19:00"&lt;=IFERROR(Hgauche,0),IF(durée2&lt;0,0,durée2),"00:00"),0))-durée5</f>
        <v>3.4062500000000004</v>
      </c>
      <c r="AM29" s="58">
        <f ca="1">bilanh</f>
        <v>4.5833333333333321</v>
      </c>
      <c r="AN29" s="59">
        <f ca="1">VLOOKUP($A29,Bilan!$A$9:$AW77,41,FALSE)</f>
        <v>8.6041666666666643</v>
      </c>
      <c r="AO29" s="34"/>
      <c r="AP29" s="319">
        <f ca="1">Bilan!AT29</f>
        <v>59</v>
      </c>
      <c r="AQ29" s="324">
        <f>Bilan!AU29</f>
        <v>65</v>
      </c>
      <c r="AR29" s="11"/>
      <c r="AS29" s="324">
        <f ca="1">Jourtravaillé</f>
        <v>15</v>
      </c>
      <c r="AU29" s="47"/>
      <c r="BQ29" t="str">
        <f>Données!$A24</f>
        <v>D</v>
      </c>
      <c r="BR29">
        <f>Données!$B24</f>
        <v>0</v>
      </c>
    </row>
    <row r="30" spans="1:70" ht="16.5" hidden="1" customHeight="1" thickBot="1" x14ac:dyDescent="0.3">
      <c r="A30" s="102">
        <f>Données!$H27</f>
        <v>0</v>
      </c>
      <c r="B30" s="79">
        <f t="shared" ref="B30:K34" ca="1" si="18">SUMPRODUCT((INDIRECT("'"&amp;$A$1&amp;"'!$A$7:$A$56")=$A30)*(INDIRECT("'"&amp;$A$1&amp;"'!$B$7:$AF$56")=B$7))</f>
        <v>0</v>
      </c>
      <c r="C30" s="79">
        <f t="shared" ca="1" si="18"/>
        <v>0</v>
      </c>
      <c r="D30" s="79">
        <f t="shared" ca="1" si="18"/>
        <v>0</v>
      </c>
      <c r="E30" s="79">
        <f t="shared" ca="1" si="18"/>
        <v>0</v>
      </c>
      <c r="F30" s="79">
        <f t="shared" ca="1" si="18"/>
        <v>0</v>
      </c>
      <c r="G30" s="79">
        <f t="shared" ca="1" si="18"/>
        <v>0</v>
      </c>
      <c r="H30" s="79">
        <f t="shared" ca="1" si="18"/>
        <v>0</v>
      </c>
      <c r="I30" s="79">
        <f t="shared" ca="1" si="18"/>
        <v>0</v>
      </c>
      <c r="J30" s="79">
        <f t="shared" ca="1" si="18"/>
        <v>0</v>
      </c>
      <c r="K30" s="79">
        <f t="shared" ca="1" si="18"/>
        <v>0</v>
      </c>
      <c r="L30" s="79">
        <f t="shared" ref="L30:U34" ca="1" si="19">SUMPRODUCT((INDIRECT("'"&amp;$A$1&amp;"'!$A$7:$A$56")=$A30)*(INDIRECT("'"&amp;$A$1&amp;"'!$B$7:$AF$56")=L$7))</f>
        <v>0</v>
      </c>
      <c r="M30" s="79">
        <f t="shared" ca="1" si="19"/>
        <v>0</v>
      </c>
      <c r="N30" s="79">
        <f t="shared" ca="1" si="19"/>
        <v>0</v>
      </c>
      <c r="O30" s="79">
        <f t="shared" ca="1" si="19"/>
        <v>0</v>
      </c>
      <c r="P30" s="79">
        <f t="shared" ca="1" si="19"/>
        <v>0</v>
      </c>
      <c r="Q30" s="79">
        <f t="shared" ca="1" si="19"/>
        <v>0</v>
      </c>
      <c r="R30" s="79">
        <f t="shared" ca="1" si="19"/>
        <v>0</v>
      </c>
      <c r="S30" s="79">
        <f t="shared" ca="1" si="19"/>
        <v>0</v>
      </c>
      <c r="T30" s="79">
        <f t="shared" ca="1" si="19"/>
        <v>0</v>
      </c>
      <c r="U30" s="79">
        <f t="shared" ca="1" si="19"/>
        <v>0</v>
      </c>
      <c r="V30" s="79">
        <f t="shared" ref="V30:AC34" ca="1" si="20">SUMPRODUCT((INDIRECT("'"&amp;$A$1&amp;"'!$A$7:$A$56")=$A30)*(INDIRECT("'"&amp;$A$1&amp;"'!$B$7:$AF$56")=V$7))</f>
        <v>0</v>
      </c>
      <c r="W30" s="79"/>
      <c r="X30" s="79"/>
      <c r="Y30" s="79">
        <f t="shared" ca="1" si="20"/>
        <v>0</v>
      </c>
      <c r="Z30" s="79">
        <f t="shared" ca="1" si="20"/>
        <v>0</v>
      </c>
      <c r="AA30" s="12">
        <f t="shared" ca="1" si="20"/>
        <v>0</v>
      </c>
      <c r="AB30" s="12">
        <f t="shared" ca="1" si="20"/>
        <v>0</v>
      </c>
      <c r="AC30" s="12">
        <f t="shared" ca="1" si="20"/>
        <v>806</v>
      </c>
      <c r="AD30" s="54"/>
      <c r="AE30" s="54"/>
      <c r="AF30" s="27">
        <f t="shared" ca="1" si="14"/>
        <v>0</v>
      </c>
      <c r="AG30" s="27">
        <f t="shared" ca="1" si="15"/>
        <v>0</v>
      </c>
      <c r="AH30" s="44"/>
      <c r="AI30" s="196">
        <f t="array" aca="1" ref="AI30" ca="1">SUMPRODUCT(ISNUMBER(MATCH(INDIRECT("H"&amp;$A$1&amp;"!B2:AF2"),DimFe,0))*IFERROR(IF("19:00"&gt;=IFERROR(Hgauche,0),IFERROR(hdroite-Hgauche,0),IF(durée1&gt;0,durée1,"00:00")),0))+SUMPRODUCT(ISNUMBER(MATCH(INDIRECT("H"&amp;$A$1&amp;"!B2:AF2"),moindimfe,0))*IFERROR(IF("19:00"&lt;=IFERROR(Hgauche,0),IF(durée4&lt;0,0,durée4),"00:00"),0))</f>
        <v>0</v>
      </c>
      <c r="AJ30" s="196">
        <f t="array" aca="1" ref="AJ30" ca="1">SUMPRODUCT(ISNUMBER(MATCH(INDIRECT("H"&amp;$A$1&amp;"!B2:AF2"),DimFe,0))*IFERROR(IF("19:00"&lt;=IFERROR(Hgauche,0),IF(durée6&lt;0,0,durée6),IF(durée&lt;0,0,durée)),0))+SUMPRODUCT(ISNUMBER(MATCH(INDIRECT("H"&amp;$A$1&amp;"!B2:AF2"),moindimfe,0))*IFERROR(IF("19:00"&lt;=IFERROR(Hgauche,0),IF(durée2&lt;0,0,durée2),"00:00"),0))</f>
        <v>0</v>
      </c>
      <c r="AK30" s="196">
        <f t="array" aca="1" ref="AK30" ca="1">SUMPRODUCT(1*IF(durée&lt;0,0,durée))+SUMPRODUCT(1*IFERROR(IF("19:00"&lt;=IFERROR(Hgauche,0),IF(durée2&lt;0,0,durée2),"00:00"),0))-durée5</f>
        <v>0</v>
      </c>
      <c r="AM30" s="35">
        <f ca="1">(AF30/24)+SUMPRODUCT(($B$6:$AC$6)*(B30:AC30))</f>
        <v>0</v>
      </c>
      <c r="AN30" s="59" t="str">
        <f>VLOOKUP($A30,Bilan!A30:AO78,35,FALSE)</f>
        <v/>
      </c>
      <c r="AO30" s="31"/>
      <c r="AP30" s="33" t="e">
        <f>Bilan!AT30</f>
        <v>#N/A</v>
      </c>
      <c r="AQ30" s="322">
        <v>65</v>
      </c>
      <c r="AR30" s="11"/>
      <c r="AS30" s="279">
        <f ca="1">SUM(B30:R30)</f>
        <v>0</v>
      </c>
      <c r="AU30" s="47"/>
      <c r="BQ30">
        <f>Données!$A25</f>
        <v>0</v>
      </c>
      <c r="BR30">
        <f>Données!$B25</f>
        <v>0</v>
      </c>
    </row>
    <row r="31" spans="1:70" ht="18" hidden="1" customHeight="1" thickBot="1" x14ac:dyDescent="0.3">
      <c r="A31" s="102">
        <f>Données!$H28</f>
        <v>0</v>
      </c>
      <c r="B31" s="79">
        <f t="shared" ca="1" si="18"/>
        <v>0</v>
      </c>
      <c r="C31" s="79">
        <f t="shared" ca="1" si="18"/>
        <v>0</v>
      </c>
      <c r="D31" s="79">
        <f t="shared" ca="1" si="18"/>
        <v>0</v>
      </c>
      <c r="E31" s="79">
        <f t="shared" ca="1" si="18"/>
        <v>0</v>
      </c>
      <c r="F31" s="79">
        <f t="shared" ca="1" si="18"/>
        <v>0</v>
      </c>
      <c r="G31" s="79">
        <f t="shared" ca="1" si="18"/>
        <v>0</v>
      </c>
      <c r="H31" s="79">
        <f t="shared" ca="1" si="18"/>
        <v>0</v>
      </c>
      <c r="I31" s="79">
        <f t="shared" ca="1" si="18"/>
        <v>0</v>
      </c>
      <c r="J31" s="79">
        <f t="shared" ca="1" si="18"/>
        <v>0</v>
      </c>
      <c r="K31" s="79">
        <f t="shared" ca="1" si="18"/>
        <v>0</v>
      </c>
      <c r="L31" s="79">
        <f t="shared" ca="1" si="19"/>
        <v>0</v>
      </c>
      <c r="M31" s="79">
        <f t="shared" ca="1" si="19"/>
        <v>0</v>
      </c>
      <c r="N31" s="79">
        <f t="shared" ca="1" si="19"/>
        <v>0</v>
      </c>
      <c r="O31" s="79">
        <f t="shared" ca="1" si="19"/>
        <v>0</v>
      </c>
      <c r="P31" s="79">
        <f t="shared" ca="1" si="19"/>
        <v>0</v>
      </c>
      <c r="Q31" s="79">
        <f t="shared" ca="1" si="19"/>
        <v>0</v>
      </c>
      <c r="R31" s="79">
        <f t="shared" ca="1" si="19"/>
        <v>0</v>
      </c>
      <c r="S31" s="79">
        <f t="shared" ca="1" si="19"/>
        <v>0</v>
      </c>
      <c r="T31" s="79">
        <f t="shared" ca="1" si="19"/>
        <v>0</v>
      </c>
      <c r="U31" s="79">
        <f t="shared" ca="1" si="19"/>
        <v>0</v>
      </c>
      <c r="V31" s="79">
        <f t="shared" ca="1" si="20"/>
        <v>0</v>
      </c>
      <c r="W31" s="79"/>
      <c r="X31" s="79"/>
      <c r="Y31" s="79">
        <f t="shared" ca="1" si="20"/>
        <v>0</v>
      </c>
      <c r="Z31" s="79">
        <f t="shared" ca="1" si="20"/>
        <v>0</v>
      </c>
      <c r="AA31" s="12">
        <f t="shared" ca="1" si="20"/>
        <v>0</v>
      </c>
      <c r="AB31" s="12">
        <f t="shared" ca="1" si="20"/>
        <v>0</v>
      </c>
      <c r="AC31" s="12">
        <f t="shared" ca="1" si="20"/>
        <v>806</v>
      </c>
      <c r="AD31" s="54"/>
      <c r="AE31" s="54"/>
      <c r="AF31" s="27">
        <f t="shared" ca="1" si="14"/>
        <v>0</v>
      </c>
      <c r="AG31" s="27">
        <f t="shared" ca="1" si="15"/>
        <v>0</v>
      </c>
      <c r="AH31" s="44"/>
      <c r="AI31" s="74">
        <f t="array" aca="1" ref="AI31" ca="1">SUMPRODUCT(ISNUMBER(MATCH(INDIRECT("H"&amp;$A$1&amp;"!B2:AF2"),DimFe,0))*IFERROR(IF("19:00"&gt;=IFERROR(Hgauche,0),IFERROR(hdroite-Hgauche,0),IF(durée1&gt;0,durée1,"00:00")),0))+SUMPRODUCT(ISNUMBER(MATCH(INDIRECT("H"&amp;$A$1&amp;"!B2:AF2"),moindimfe,0))*IFERROR(IF("19:00"&lt;=IFERROR(Hgauche,0),IF(durée4&lt;0,0,durée4),"00:00"),0))</f>
        <v>0</v>
      </c>
      <c r="AJ31" s="74">
        <f t="array" aca="1" ref="AJ31" ca="1">SUMPRODUCT(ISNUMBER(MATCH(INDIRECT("H"&amp;$A$1&amp;"!B2:AF2"),DimFe,0))*IFERROR(IF("19:00"&lt;=IFERROR(Hgauche,0),IF(durée6&lt;0,0,durée6),IF(durée&lt;0,0,durée)),0))+SUMPRODUCT(ISNUMBER(MATCH(INDIRECT("H"&amp;$A$1&amp;"!B2:AF2"),moindimfe,0))*IFERROR(IF("19:00"&lt;=IFERROR(Hgauche,0),IF(durée2&lt;0,0,durée2),"00:00"),0))</f>
        <v>0</v>
      </c>
      <c r="AK31" s="74">
        <f t="array" aca="1" ref="AK31" ca="1">SUMPRODUCT(1*IF(durée&lt;0,0,durée))+SUMPRODUCT(1*IFERROR(IF("19:00"&lt;=IFERROR(Hgauche,0),IF(durée2&lt;0,0,durée2),"00:00"),0))-durée5</f>
        <v>0</v>
      </c>
      <c r="AM31" s="35">
        <f ca="1">(AF31/24)+SUMPRODUCT(($B$6:$AC$6)*(B31:AC31))</f>
        <v>0</v>
      </c>
      <c r="AN31" s="59" t="str">
        <f>VLOOKUP($A31,Bilan!A31:AO79,35,FALSE)</f>
        <v/>
      </c>
      <c r="AO31" s="31"/>
      <c r="AP31" s="33" t="e">
        <f>Bilan!AT31</f>
        <v>#N/A</v>
      </c>
      <c r="AQ31" s="21">
        <v>65</v>
      </c>
      <c r="AR31" s="11"/>
      <c r="AS31" s="25">
        <f ca="1">SUM(B31:R31)</f>
        <v>0</v>
      </c>
      <c r="AU31" s="47"/>
      <c r="BQ31" t="str">
        <f>Données!$A26</f>
        <v>TP</v>
      </c>
      <c r="BR31" t="str">
        <f>Données!$B26</f>
        <v>TP</v>
      </c>
    </row>
    <row r="32" spans="1:70" ht="16.5" hidden="1" customHeight="1" thickBot="1" x14ac:dyDescent="0.3">
      <c r="A32" s="102">
        <f>Données!$H29</f>
        <v>0</v>
      </c>
      <c r="B32" s="79">
        <f t="shared" ca="1" si="18"/>
        <v>0</v>
      </c>
      <c r="C32" s="79">
        <f t="shared" ca="1" si="18"/>
        <v>0</v>
      </c>
      <c r="D32" s="79">
        <f t="shared" ca="1" si="18"/>
        <v>0</v>
      </c>
      <c r="E32" s="79">
        <f t="shared" ca="1" si="18"/>
        <v>0</v>
      </c>
      <c r="F32" s="79">
        <f t="shared" ca="1" si="18"/>
        <v>0</v>
      </c>
      <c r="G32" s="79">
        <f t="shared" ca="1" si="18"/>
        <v>0</v>
      </c>
      <c r="H32" s="79">
        <f t="shared" ca="1" si="18"/>
        <v>0</v>
      </c>
      <c r="I32" s="79">
        <f t="shared" ca="1" si="18"/>
        <v>0</v>
      </c>
      <c r="J32" s="79">
        <f t="shared" ca="1" si="18"/>
        <v>0</v>
      </c>
      <c r="K32" s="79">
        <f t="shared" ca="1" si="18"/>
        <v>0</v>
      </c>
      <c r="L32" s="79">
        <f t="shared" ca="1" si="19"/>
        <v>0</v>
      </c>
      <c r="M32" s="79">
        <f t="shared" ca="1" si="19"/>
        <v>0</v>
      </c>
      <c r="N32" s="79">
        <f t="shared" ca="1" si="19"/>
        <v>0</v>
      </c>
      <c r="O32" s="79">
        <f t="shared" ca="1" si="19"/>
        <v>0</v>
      </c>
      <c r="P32" s="79">
        <f t="shared" ca="1" si="19"/>
        <v>0</v>
      </c>
      <c r="Q32" s="79">
        <f t="shared" ca="1" si="19"/>
        <v>0</v>
      </c>
      <c r="R32" s="79">
        <f t="shared" ca="1" si="19"/>
        <v>0</v>
      </c>
      <c r="S32" s="79">
        <f t="shared" ca="1" si="19"/>
        <v>0</v>
      </c>
      <c r="T32" s="79">
        <f t="shared" ca="1" si="19"/>
        <v>0</v>
      </c>
      <c r="U32" s="79">
        <f t="shared" ca="1" si="19"/>
        <v>0</v>
      </c>
      <c r="V32" s="79">
        <f t="shared" ca="1" si="20"/>
        <v>0</v>
      </c>
      <c r="W32" s="79"/>
      <c r="X32" s="79"/>
      <c r="Y32" s="79">
        <f t="shared" ca="1" si="20"/>
        <v>0</v>
      </c>
      <c r="Z32" s="79">
        <f t="shared" ca="1" si="20"/>
        <v>0</v>
      </c>
      <c r="AA32" s="12">
        <f t="shared" ca="1" si="20"/>
        <v>0</v>
      </c>
      <c r="AB32" s="12">
        <f t="shared" ca="1" si="20"/>
        <v>0</v>
      </c>
      <c r="AC32" s="12">
        <f t="shared" ca="1" si="20"/>
        <v>806</v>
      </c>
      <c r="AD32" s="54"/>
      <c r="AE32" s="54"/>
      <c r="AF32" s="27">
        <f t="shared" ca="1" si="14"/>
        <v>0</v>
      </c>
      <c r="AG32" s="27">
        <f t="shared" ca="1" si="15"/>
        <v>0</v>
      </c>
      <c r="AH32" s="44"/>
      <c r="AI32" s="74">
        <f t="array" aca="1" ref="AI32" ca="1">SUMPRODUCT(ISNUMBER(MATCH(INDIRECT("H"&amp;$A$1&amp;"!B2:AF2"),DimFe,0))*IFERROR(IF("19:00"&gt;=IFERROR(Hgauche,0),IFERROR(hdroite-Hgauche,0),IF(durée1&gt;0,durée1,"00:00")),0))+SUMPRODUCT(ISNUMBER(MATCH(INDIRECT("H"&amp;$A$1&amp;"!B2:AF2"),moindimfe,0))*IFERROR(IF("19:00"&lt;=IFERROR(Hgauche,0),IF(durée4&lt;0,0,durée4),"00:00"),0))</f>
        <v>0</v>
      </c>
      <c r="AJ32" s="74">
        <f t="array" aca="1" ref="AJ32" ca="1">SUMPRODUCT(ISNUMBER(MATCH(INDIRECT("H"&amp;$A$1&amp;"!B2:AF2"),DimFe,0))*IFERROR(IF("19:00"&lt;=IFERROR(Hgauche,0),IF(durée6&lt;0,0,durée6),IF(durée&lt;0,0,durée)),0))+SUMPRODUCT(ISNUMBER(MATCH(INDIRECT("H"&amp;$A$1&amp;"!B2:AF2"),moindimfe,0))*IFERROR(IF("19:00"&lt;=IFERROR(Hgauche,0),IF(durée2&lt;0,0,durée2),"00:00"),0))</f>
        <v>0</v>
      </c>
      <c r="AK32" s="74">
        <f t="array" aca="1" ref="AK32" ca="1">SUMPRODUCT(1*IF(durée&lt;0,0,durée))+SUMPRODUCT(1*IFERROR(IF("19:00"&lt;=IFERROR(Hgauche,0),IF(durée2&lt;0,0,durée2),"00:00"),0))-durée5</f>
        <v>0</v>
      </c>
      <c r="AM32" s="35">
        <f ca="1">(AF32/24)+SUMPRODUCT(($B$6:$AC$6)*(B32:AC32))</f>
        <v>0</v>
      </c>
      <c r="AN32" s="59" t="str">
        <f>VLOOKUP($A32,Bilan!A32:AO80,35,FALSE)</f>
        <v/>
      </c>
      <c r="AO32" s="31"/>
      <c r="AP32" s="33" t="e">
        <f>Bilan!AT32</f>
        <v>#N/A</v>
      </c>
      <c r="AQ32" s="22">
        <v>65</v>
      </c>
      <c r="AR32" s="11"/>
      <c r="AS32" s="25">
        <f ca="1">SUM(B32:R32)</f>
        <v>0</v>
      </c>
      <c r="AU32" s="47"/>
      <c r="BQ32" t="str">
        <f>Données!$A27</f>
        <v>P</v>
      </c>
      <c r="BR32">
        <f>Données!$B27</f>
        <v>0.375</v>
      </c>
    </row>
    <row r="33" spans="1:70" ht="16.5" hidden="1" customHeight="1" thickBot="1" x14ac:dyDescent="0.3">
      <c r="A33" s="102">
        <f>Données!$H30</f>
        <v>0</v>
      </c>
      <c r="B33" s="79">
        <f t="shared" ca="1" si="18"/>
        <v>0</v>
      </c>
      <c r="C33" s="79">
        <f t="shared" ca="1" si="18"/>
        <v>0</v>
      </c>
      <c r="D33" s="79">
        <f t="shared" ca="1" si="18"/>
        <v>0</v>
      </c>
      <c r="E33" s="79">
        <f t="shared" ca="1" si="18"/>
        <v>0</v>
      </c>
      <c r="F33" s="79">
        <f t="shared" ca="1" si="18"/>
        <v>0</v>
      </c>
      <c r="G33" s="79">
        <f t="shared" ca="1" si="18"/>
        <v>0</v>
      </c>
      <c r="H33" s="79">
        <f t="shared" ca="1" si="18"/>
        <v>0</v>
      </c>
      <c r="I33" s="79">
        <f t="shared" ca="1" si="18"/>
        <v>0</v>
      </c>
      <c r="J33" s="79">
        <f t="shared" ca="1" si="18"/>
        <v>0</v>
      </c>
      <c r="K33" s="79">
        <f t="shared" ca="1" si="18"/>
        <v>0</v>
      </c>
      <c r="L33" s="79">
        <f t="shared" ca="1" si="19"/>
        <v>0</v>
      </c>
      <c r="M33" s="79">
        <f t="shared" ca="1" si="19"/>
        <v>0</v>
      </c>
      <c r="N33" s="79">
        <f t="shared" ca="1" si="19"/>
        <v>0</v>
      </c>
      <c r="O33" s="79">
        <f t="shared" ca="1" si="19"/>
        <v>0</v>
      </c>
      <c r="P33" s="79">
        <f t="shared" ca="1" si="19"/>
        <v>0</v>
      </c>
      <c r="Q33" s="79">
        <f t="shared" ca="1" si="19"/>
        <v>0</v>
      </c>
      <c r="R33" s="79">
        <f t="shared" ca="1" si="19"/>
        <v>0</v>
      </c>
      <c r="S33" s="79">
        <f t="shared" ca="1" si="19"/>
        <v>0</v>
      </c>
      <c r="T33" s="79">
        <f t="shared" ca="1" si="19"/>
        <v>0</v>
      </c>
      <c r="U33" s="79">
        <f t="shared" ca="1" si="19"/>
        <v>0</v>
      </c>
      <c r="V33" s="79">
        <f t="shared" ca="1" si="20"/>
        <v>0</v>
      </c>
      <c r="W33" s="79"/>
      <c r="X33" s="79"/>
      <c r="Y33" s="79">
        <f t="shared" ca="1" si="20"/>
        <v>0</v>
      </c>
      <c r="Z33" s="79">
        <f t="shared" ca="1" si="20"/>
        <v>0</v>
      </c>
      <c r="AA33" s="12">
        <f t="shared" ca="1" si="20"/>
        <v>0</v>
      </c>
      <c r="AB33" s="12">
        <f t="shared" ca="1" si="20"/>
        <v>0</v>
      </c>
      <c r="AC33" s="12">
        <f t="shared" ca="1" si="20"/>
        <v>806</v>
      </c>
      <c r="AD33" s="54"/>
      <c r="AE33" s="54"/>
      <c r="AF33" s="27">
        <f t="shared" ca="1" si="14"/>
        <v>0</v>
      </c>
      <c r="AG33" s="27">
        <f t="shared" ca="1" si="15"/>
        <v>0</v>
      </c>
      <c r="AH33" s="44"/>
      <c r="AI33" s="74">
        <f t="array" aca="1" ref="AI33" ca="1">SUMPRODUCT(ISNUMBER(MATCH(INDIRECT("H"&amp;$A$1&amp;"!B2:AF2"),DimFe,0))*IFERROR(IF("19:00"&gt;=IFERROR(Hgauche,0),IFERROR(hdroite-Hgauche,0),IF(durée1&gt;0,durée1,"00:00")),0))+SUMPRODUCT(ISNUMBER(MATCH(INDIRECT("H"&amp;$A$1&amp;"!B2:AF2"),moindimfe,0))*IFERROR(IF("19:00"&lt;=IFERROR(Hgauche,0),IF(durée4&lt;0,0,durée4),"00:00"),0))</f>
        <v>0</v>
      </c>
      <c r="AJ33" s="74">
        <f t="array" aca="1" ref="AJ33" ca="1">SUMPRODUCT(ISNUMBER(MATCH(INDIRECT("H"&amp;$A$1&amp;"!B2:AF2"),DimFe,0))*IFERROR(IF("19:00"&lt;=IFERROR(Hgauche,0),IF(durée6&lt;0,0,durée6),IF(durée&lt;0,0,durée)),0))+SUMPRODUCT(ISNUMBER(MATCH(INDIRECT("H"&amp;$A$1&amp;"!B2:AF2"),moindimfe,0))*IFERROR(IF("19:00"&lt;=IFERROR(Hgauche,0),IF(durée2&lt;0,0,durée2),"00:00"),0))</f>
        <v>0</v>
      </c>
      <c r="AK33" s="74">
        <f t="array" aca="1" ref="AK33" ca="1">SUMPRODUCT(1*IF(durée&lt;0,0,durée))+SUMPRODUCT(1*IFERROR(IF("19:00"&lt;=IFERROR(Hgauche,0),IF(durée2&lt;0,0,durée2),"00:00"),0))-durée5</f>
        <v>0</v>
      </c>
      <c r="AM33" s="35">
        <f ca="1">(AF33/24)+SUMPRODUCT(($B$6:$AC$6)*(B33:AC33))</f>
        <v>0</v>
      </c>
      <c r="AN33" s="59" t="str">
        <f>VLOOKUP($A33,Bilan!A33:AO81,35,FALSE)</f>
        <v/>
      </c>
      <c r="AO33" s="31"/>
      <c r="AP33" s="33" t="e">
        <f>Bilan!AT33</f>
        <v>#N/A</v>
      </c>
      <c r="AQ33" s="21">
        <v>65</v>
      </c>
      <c r="AR33" s="11"/>
      <c r="AS33" s="25">
        <f ca="1">SUM(B33:R33)</f>
        <v>0</v>
      </c>
      <c r="AU33" s="47"/>
      <c r="BQ33" t="str">
        <f>Données!$A28</f>
        <v>RT</v>
      </c>
      <c r="BR33" t="str">
        <f>Données!$B28</f>
        <v>RT</v>
      </c>
    </row>
    <row r="34" spans="1:70" ht="16.5" hidden="1" customHeight="1" thickBot="1" x14ac:dyDescent="0.3">
      <c r="A34" s="102">
        <f>Données!$H31</f>
        <v>0</v>
      </c>
      <c r="B34" s="174">
        <f t="shared" ca="1" si="18"/>
        <v>0</v>
      </c>
      <c r="C34" s="174">
        <f t="shared" ca="1" si="18"/>
        <v>0</v>
      </c>
      <c r="D34" s="174">
        <f t="shared" ca="1" si="18"/>
        <v>0</v>
      </c>
      <c r="E34" s="174">
        <f t="shared" ca="1" si="18"/>
        <v>0</v>
      </c>
      <c r="F34" s="174">
        <f t="shared" ca="1" si="18"/>
        <v>0</v>
      </c>
      <c r="G34" s="174">
        <f t="shared" ca="1" si="18"/>
        <v>0</v>
      </c>
      <c r="H34" s="174">
        <f t="shared" ca="1" si="18"/>
        <v>0</v>
      </c>
      <c r="I34" s="174">
        <f t="shared" ca="1" si="18"/>
        <v>0</v>
      </c>
      <c r="J34" s="174">
        <f t="shared" ca="1" si="18"/>
        <v>0</v>
      </c>
      <c r="K34" s="174">
        <f t="shared" ca="1" si="18"/>
        <v>0</v>
      </c>
      <c r="L34" s="174">
        <f t="shared" ca="1" si="19"/>
        <v>0</v>
      </c>
      <c r="M34" s="174">
        <f t="shared" ca="1" si="19"/>
        <v>0</v>
      </c>
      <c r="N34" s="174">
        <f t="shared" ca="1" si="19"/>
        <v>0</v>
      </c>
      <c r="O34" s="174">
        <f t="shared" ca="1" si="19"/>
        <v>0</v>
      </c>
      <c r="P34" s="174">
        <f t="shared" ca="1" si="19"/>
        <v>0</v>
      </c>
      <c r="Q34" s="174">
        <f t="shared" ca="1" si="19"/>
        <v>0</v>
      </c>
      <c r="R34" s="174">
        <f t="shared" ca="1" si="19"/>
        <v>0</v>
      </c>
      <c r="S34" s="174">
        <f t="shared" ca="1" si="19"/>
        <v>0</v>
      </c>
      <c r="T34" s="174">
        <f t="shared" ca="1" si="19"/>
        <v>0</v>
      </c>
      <c r="U34" s="174">
        <f t="shared" ca="1" si="19"/>
        <v>0</v>
      </c>
      <c r="V34" s="174">
        <f t="shared" ca="1" si="20"/>
        <v>0</v>
      </c>
      <c r="W34" s="174"/>
      <c r="X34" s="174"/>
      <c r="Y34" s="174">
        <f t="shared" ca="1" si="20"/>
        <v>0</v>
      </c>
      <c r="Z34" s="174">
        <f t="shared" ca="1" si="20"/>
        <v>0</v>
      </c>
      <c r="AA34" s="18">
        <f t="shared" ca="1" si="20"/>
        <v>0</v>
      </c>
      <c r="AB34" s="18">
        <f t="shared" ca="1" si="20"/>
        <v>0</v>
      </c>
      <c r="AC34" s="18">
        <f t="shared" ca="1" si="20"/>
        <v>806</v>
      </c>
      <c r="AD34" s="18"/>
      <c r="AE34" s="18"/>
      <c r="AF34" s="27">
        <f t="shared" ca="1" si="14"/>
        <v>0</v>
      </c>
      <c r="AG34" s="27">
        <f t="shared" ca="1" si="15"/>
        <v>0</v>
      </c>
      <c r="AH34" s="44"/>
      <c r="AI34" s="197">
        <f t="array" aca="1" ref="AI34" ca="1">SUMPRODUCT(ISNUMBER(MATCH(INDIRECT("H"&amp;$A$1&amp;"!B2:AF2"),DimFe,0))*IFERROR(IF("19:00"&gt;=IFERROR(Hgauche,0),IFERROR(hdroite-Hgauche,0),IF(durée1&gt;0,durée1,"00:00")),0))+SUMPRODUCT(ISNUMBER(MATCH(INDIRECT("H"&amp;$A$1&amp;"!B2:AF2"),moindimfe,0))*IFERROR(IF("19:00"&lt;=IFERROR(Hgauche,0),IF(durée4&lt;0,0,durée4),"00:00"),0))</f>
        <v>0</v>
      </c>
      <c r="AJ34" s="197">
        <f t="array" aca="1" ref="AJ34" ca="1">SUMPRODUCT(ISNUMBER(MATCH(INDIRECT("H"&amp;$A$1&amp;"!B2:AF2"),DimFe,0))*IFERROR(IF("19:00"&lt;=IFERROR(Hgauche,0),IF(durée6&lt;0,0,durée6),IF(durée&lt;0,0,durée)),0))+SUMPRODUCT(ISNUMBER(MATCH(INDIRECT("H"&amp;$A$1&amp;"!B2:AF2"),moindimfe,0))*IFERROR(IF("19:00"&lt;=IFERROR(Hgauche,0),IF(durée2&lt;0,0,durée2),"00:00"),0))</f>
        <v>0</v>
      </c>
      <c r="AK34" s="197">
        <f t="array" aca="1" ref="AK34" ca="1">SUMPRODUCT(1*IF(durée&lt;0,0,durée))+SUMPRODUCT(1*IFERROR(IF("19:00"&lt;=IFERROR(Hgauche,0),IF(durée2&lt;0,0,durée2),"00:00"),0))-durée5</f>
        <v>0</v>
      </c>
      <c r="AM34" s="35">
        <f ca="1">(AF34/24)+SUMPRODUCT(($B$6:$AC$6)*(B34:AC34))</f>
        <v>0</v>
      </c>
      <c r="AN34" s="59" t="str">
        <f>VLOOKUP($A34,Bilan!A34:AO82,35,FALSE)</f>
        <v/>
      </c>
      <c r="AO34" s="31"/>
      <c r="AP34" s="33" t="e">
        <f>Bilan!AT34</f>
        <v>#N/A</v>
      </c>
      <c r="AQ34" s="22">
        <v>65</v>
      </c>
      <c r="AR34" s="11"/>
      <c r="AS34" s="76">
        <f ca="1">SUM(B34:R34)</f>
        <v>0</v>
      </c>
      <c r="AU34" s="47"/>
    </row>
    <row r="35" spans="1:70" ht="15.75" thickBot="1" x14ac:dyDescent="0.3">
      <c r="A35" s="104" t="str">
        <f>Données!$H32</f>
        <v>Maitresse de maison</v>
      </c>
      <c r="B35" s="176"/>
      <c r="C35" s="98"/>
      <c r="D35" s="98"/>
      <c r="E35" s="98"/>
      <c r="F35" s="98"/>
      <c r="G35" s="98"/>
      <c r="H35" s="98"/>
      <c r="I35" s="98"/>
      <c r="J35" s="98"/>
      <c r="K35" s="98"/>
      <c r="L35" s="98"/>
      <c r="M35" s="98"/>
      <c r="N35" s="98"/>
      <c r="O35" s="98"/>
      <c r="P35" s="98"/>
      <c r="Q35" s="98"/>
      <c r="R35" s="98"/>
      <c r="S35" s="98"/>
      <c r="T35" s="98"/>
      <c r="U35" s="98"/>
      <c r="V35" s="98"/>
      <c r="W35" s="98"/>
      <c r="X35" s="98"/>
      <c r="Y35" s="98"/>
      <c r="Z35" s="98"/>
      <c r="AA35" s="98"/>
      <c r="AB35" s="98"/>
      <c r="AC35" s="98"/>
      <c r="AD35" s="98"/>
      <c r="AE35" s="98"/>
      <c r="AF35" s="60"/>
      <c r="AG35" s="75"/>
      <c r="AH35" s="229"/>
      <c r="AI35" s="176"/>
      <c r="AJ35" s="60"/>
      <c r="AK35" s="75"/>
      <c r="AM35" s="177"/>
      <c r="AN35" s="56"/>
      <c r="AO35" s="31"/>
      <c r="AP35" s="320"/>
      <c r="AQ35" s="56"/>
      <c r="AR35" s="11"/>
      <c r="AS35" s="327"/>
      <c r="AU35" s="47"/>
    </row>
    <row r="36" spans="1:70" ht="16.5" thickBot="1" x14ac:dyDescent="0.3">
      <c r="A36" s="102" t="str">
        <f>Données!$H33</f>
        <v>VICENTE Florinda</v>
      </c>
      <c r="B36" s="96">
        <f t="shared" ref="B36:Q37" ca="1" si="21">IF(SUMPRODUCT((INDIRECT("'"&amp;$A$1&amp;"'!$A$7:$A$56")=$A36)*(INDIRECT("'"&amp;$A$1&amp;"'!$B$7:$AF$56")=B$7))=0,"",SUMPRODUCT((INDIRECT("'"&amp;$A$1&amp;"'!$A$7:$A$56")=$A36)*(INDIRECT("'"&amp;$A$1&amp;"'!$B$7:$AF$56")=B$7)))</f>
        <v>17</v>
      </c>
      <c r="C36" s="169" t="str">
        <f t="shared" ca="1" si="21"/>
        <v/>
      </c>
      <c r="D36" s="96" t="str">
        <f t="shared" ca="1" si="21"/>
        <v/>
      </c>
      <c r="E36" s="96" t="str">
        <f t="shared" ca="1" si="21"/>
        <v/>
      </c>
      <c r="F36" s="96" t="str">
        <f t="shared" ca="1" si="21"/>
        <v/>
      </c>
      <c r="G36" s="96" t="str">
        <f t="shared" ca="1" si="21"/>
        <v/>
      </c>
      <c r="H36" s="96" t="str">
        <f t="shared" ca="1" si="21"/>
        <v/>
      </c>
      <c r="I36" s="96" t="str">
        <f t="shared" ca="1" si="21"/>
        <v/>
      </c>
      <c r="J36" s="96" t="str">
        <f t="shared" ca="1" si="21"/>
        <v/>
      </c>
      <c r="K36" s="96" t="str">
        <f t="shared" ca="1" si="21"/>
        <v/>
      </c>
      <c r="L36" s="96" t="str">
        <f t="shared" ca="1" si="21"/>
        <v/>
      </c>
      <c r="M36" s="96" t="str">
        <f t="shared" ca="1" si="21"/>
        <v/>
      </c>
      <c r="N36" s="96" t="str">
        <f t="shared" ca="1" si="21"/>
        <v/>
      </c>
      <c r="O36" s="96" t="str">
        <f t="shared" ca="1" si="21"/>
        <v/>
      </c>
      <c r="P36" s="96" t="str">
        <f t="shared" ca="1" si="21"/>
        <v/>
      </c>
      <c r="Q36" s="96" t="str">
        <f t="shared" ca="1" si="21"/>
        <v/>
      </c>
      <c r="R36" s="96" t="str">
        <f t="shared" ref="R36:AE37" ca="1" si="22">IF(SUMPRODUCT((INDIRECT("'"&amp;$A$1&amp;"'!$A$7:$A$56")=$A36)*(INDIRECT("'"&amp;$A$1&amp;"'!$B$7:$AF$56")=R$7))=0,"",SUMPRODUCT((INDIRECT("'"&amp;$A$1&amp;"'!$A$7:$A$56")=$A36)*(INDIRECT("'"&amp;$A$1&amp;"'!$B$7:$AF$56")=R$7)))</f>
        <v/>
      </c>
      <c r="S36" s="96">
        <f t="shared" ca="1" si="22"/>
        <v>4</v>
      </c>
      <c r="T36" s="96" t="str">
        <f t="shared" ca="1" si="22"/>
        <v/>
      </c>
      <c r="U36" s="169">
        <f t="shared" ca="1" si="22"/>
        <v>1</v>
      </c>
      <c r="V36" s="96" t="str">
        <f t="shared" ca="1" si="22"/>
        <v/>
      </c>
      <c r="W36" s="169" t="str">
        <f t="shared" ca="1" si="22"/>
        <v/>
      </c>
      <c r="X36" s="169">
        <f t="shared" ca="1" si="22"/>
        <v>9</v>
      </c>
      <c r="Y36" s="169" t="str">
        <f t="shared" ca="1" si="22"/>
        <v/>
      </c>
      <c r="Z36" s="169" t="str">
        <f t="shared" ca="1" si="22"/>
        <v/>
      </c>
      <c r="AA36" s="169" t="str">
        <f t="shared" ca="1" si="22"/>
        <v/>
      </c>
      <c r="AB36" s="169" t="str">
        <f t="shared" ca="1" si="22"/>
        <v/>
      </c>
      <c r="AC36" s="215">
        <f t="shared" ca="1" si="22"/>
        <v>9</v>
      </c>
      <c r="AD36" s="215">
        <f t="shared" ca="1" si="22"/>
        <v>9</v>
      </c>
      <c r="AE36" s="169">
        <f t="shared" ca="1" si="22"/>
        <v>9</v>
      </c>
      <c r="AF36" s="218">
        <f ca="1">VLOOKUP($A36,INDIRECT("'"&amp;$A$1&amp;"'!$A$7:$AR$56"),35,0)</f>
        <v>0</v>
      </c>
      <c r="AG36" s="45">
        <f ca="1">VLOOKUP($A36,INDIRECT("'"&amp;$A$1&amp;"'!$A$7:$AR$56"),36,0)</f>
        <v>0</v>
      </c>
      <c r="AH36" s="230"/>
      <c r="AI36" s="74">
        <f t="array" aca="1" ref="AI36" ca="1">SUMPRODUCT(ISNUMBER(MATCH(INDIRECT("H"&amp;$A$1&amp;"!B2:AF2"),DimFe,0))*IFERROR(IF("19:00"&gt;=IFERROR(Hgauche,0),IFERROR(hdroite-Hgauche,0)-IF(durée6&lt;0,0,durée6),"00:00"),0))+SUMPRODUCT(ISNUMBER(MATCH(INDIRECT("H"&amp;$A$1&amp;"!B2:AF2"),moindimfe,0))*IFERROR(IF("19:00"&lt;=IFERROR(Hgauche,0),IF(durée4&lt;0,0,durée4),"00:00"),0))</f>
        <v>0</v>
      </c>
      <c r="AJ36" s="74">
        <f t="array" aca="1" ref="AJ36" ca="1">SUMPRODUCT(ISNUMBER(MATCH(INDIRECT("H"&amp;$A$1&amp;"!B2:AF2"),DimFe,0))*IFERROR(IF("19:00"&lt;=IFERROR(Hgauche,0),IF(durée6&lt;0,0,durée6),IF(durée&lt;0,0,durée)),0))+SUMPRODUCT(ISNUMBER(MATCH(INDIRECT("H"&amp;$A$1&amp;"!B2:AF2"),moindimfe,0))*IFERROR(IF("19:00"&lt;=IFERROR(Hgauche,0),IF(durée2&lt;0,0,durée2),"00:00"),0))</f>
        <v>0</v>
      </c>
      <c r="AK36" s="74">
        <f t="array" aca="1" ref="AK36" ca="1">SUMPRODUCT(IFERROR(IF("19:00"&lt;=IFERROR(Hgauche,0),IF(durée6&lt;0,0,durée6),IF(durée&lt;0,0,durée)),0))+SUMPRODUCT(IFERROR(IF("19:00"&lt;=IFERROR(Hgauche,0),IF(durée2&lt;0,0,durée2),"00:00"),0))-durée5</f>
        <v>0</v>
      </c>
      <c r="AM36" s="58">
        <f ca="1">bilanh</f>
        <v>5.3124999999999991</v>
      </c>
      <c r="AN36" s="59">
        <f ca="1">VLOOKUP($A36,Bilan!$A$9:$AW84,41,FALSE)</f>
        <v>10.999999999999998</v>
      </c>
      <c r="AO36" s="31"/>
      <c r="AP36" s="319">
        <f ca="1">Bilan!AT36</f>
        <v>48</v>
      </c>
      <c r="AQ36" s="324">
        <f>Bilan!AU36</f>
        <v>55</v>
      </c>
      <c r="AR36" s="11"/>
      <c r="AS36" s="324">
        <f ca="1">Jourtravaillé</f>
        <v>22</v>
      </c>
      <c r="AU36" s="47"/>
    </row>
    <row r="37" spans="1:70" ht="16.5" hidden="1" customHeight="1" thickBot="1" x14ac:dyDescent="0.3">
      <c r="A37" s="102">
        <f>Données!$H34</f>
        <v>0</v>
      </c>
      <c r="B37" s="79" t="str">
        <f t="shared" ca="1" si="21"/>
        <v/>
      </c>
      <c r="C37" s="171" t="str">
        <f t="shared" ca="1" si="21"/>
        <v/>
      </c>
      <c r="D37" s="79" t="str">
        <f t="shared" ca="1" si="21"/>
        <v/>
      </c>
      <c r="E37" s="79" t="str">
        <f t="shared" ca="1" si="21"/>
        <v/>
      </c>
      <c r="F37" s="79" t="str">
        <f t="shared" ca="1" si="21"/>
        <v/>
      </c>
      <c r="G37" s="79" t="str">
        <f t="shared" ca="1" si="21"/>
        <v/>
      </c>
      <c r="H37" s="79" t="str">
        <f t="shared" ca="1" si="21"/>
        <v/>
      </c>
      <c r="I37" s="79" t="str">
        <f t="shared" ca="1" si="21"/>
        <v/>
      </c>
      <c r="J37" s="79" t="str">
        <f t="shared" ca="1" si="21"/>
        <v/>
      </c>
      <c r="K37" s="79" t="str">
        <f t="shared" ca="1" si="21"/>
        <v/>
      </c>
      <c r="L37" s="79" t="str">
        <f t="shared" ca="1" si="21"/>
        <v/>
      </c>
      <c r="M37" s="79" t="str">
        <f t="shared" ca="1" si="21"/>
        <v/>
      </c>
      <c r="N37" s="79" t="str">
        <f t="shared" ca="1" si="21"/>
        <v/>
      </c>
      <c r="O37" s="79" t="str">
        <f t="shared" ca="1" si="21"/>
        <v/>
      </c>
      <c r="P37" s="79" t="str">
        <f t="shared" ca="1" si="21"/>
        <v/>
      </c>
      <c r="Q37" s="79" t="str">
        <f t="shared" ca="1" si="21"/>
        <v/>
      </c>
      <c r="R37" s="79" t="str">
        <f t="shared" ca="1" si="22"/>
        <v/>
      </c>
      <c r="S37" s="79" t="str">
        <f t="shared" ca="1" si="22"/>
        <v/>
      </c>
      <c r="T37" s="79" t="str">
        <f t="shared" ca="1" si="22"/>
        <v/>
      </c>
      <c r="U37" s="171" t="str">
        <f t="shared" ca="1" si="22"/>
        <v/>
      </c>
      <c r="V37" s="79" t="str">
        <f t="shared" ca="1" si="22"/>
        <v/>
      </c>
      <c r="W37" s="171" t="str">
        <f t="shared" ca="1" si="22"/>
        <v/>
      </c>
      <c r="X37" s="171">
        <f t="shared" ca="1" si="22"/>
        <v>806</v>
      </c>
      <c r="Y37" s="171" t="str">
        <f t="shared" ca="1" si="22"/>
        <v/>
      </c>
      <c r="Z37" s="171" t="str">
        <f t="shared" ca="1" si="22"/>
        <v/>
      </c>
      <c r="AA37" s="171" t="str">
        <f t="shared" ca="1" si="22"/>
        <v/>
      </c>
      <c r="AB37" s="171" t="str">
        <f t="shared" ca="1" si="22"/>
        <v/>
      </c>
      <c r="AC37" s="214">
        <f t="shared" ca="1" si="22"/>
        <v>806</v>
      </c>
      <c r="AD37" s="214">
        <f t="shared" ca="1" si="22"/>
        <v>806</v>
      </c>
      <c r="AE37" s="171">
        <f t="shared" ca="1" si="22"/>
        <v>806</v>
      </c>
      <c r="AF37" s="219">
        <f ca="1">VLOOKUP($A37,INDIRECT("'"&amp;$A$1&amp;"'!$A$7:$AR$56"),35,0)</f>
        <v>0</v>
      </c>
      <c r="AG37" s="27">
        <f ca="1">VLOOKUP($A37,INDIRECT("'"&amp;$A$1&amp;"'!$A$7:$AR$56"),36,0)</f>
        <v>0</v>
      </c>
      <c r="AH37" s="231"/>
      <c r="AI37" s="228">
        <f t="array" aca="1" ref="AI37" ca="1">SUMPRODUCT(ISNUMBER(MATCH(INDIRECT("H"&amp;$A$1&amp;"!B2:AF2"),DimFe,0))*IFERROR(IF("19:00"&gt;=IFERROR(Hgauche,0),IFERROR(hdroite-Hgauche,0)-IF(durée6&lt;0,0,durée6),"00:00"),0))+SUMPRODUCT(ISNUMBER(MATCH(INDIRECT("H"&amp;$A$1&amp;"!B2:AF2"),moindimfe,0))*IFERROR(IF("19:00"&lt;=IFERROR(Hgauche,0),IF(durée4&lt;0,0,durée4),"00:00"),0))</f>
        <v>0</v>
      </c>
      <c r="AJ37" s="228">
        <f t="array" aca="1" ref="AJ37" ca="1">SUMPRODUCT(ISNUMBER(MATCH(INDIRECT("H"&amp;$A$1&amp;"!B2:AF2"),DimFe,0))*IFERROR(IF("19:00"&lt;=IFERROR(Hgauche,0),IF(durée6&lt;0,0,durée6),IF(durée&lt;0,0,durée)),0))+SUMPRODUCT(ISNUMBER(MATCH(INDIRECT("H"&amp;$A$1&amp;"!B2:AF2"),moindimfe,0))*IFERROR(IF("19:00"&lt;=IFERROR(Hgauche,0),IF(durée2&lt;0,0,durée2),"00:00"),0))</f>
        <v>0</v>
      </c>
      <c r="AK37" s="228">
        <f t="array" aca="1" ref="AK37" ca="1">SUMPRODUCT(IFERROR(IF("19:00"&lt;=IFERROR(Hgauche,0),IF(durée6&lt;0,0,durée6),IF(durée&lt;0,0,durée)),0))+SUMPRODUCT(IFERROR(IF("19:00"&lt;=IFERROR(Hgauche,0),IF(durée2&lt;0,0,durée2),"00:00"),0))-durée5</f>
        <v>0</v>
      </c>
      <c r="AM37" s="58">
        <f ca="1">bilanh</f>
        <v>0</v>
      </c>
      <c r="AN37" s="59">
        <f ca="1">VLOOKUP($A37,Bilan!$A$9:$AW85,41,FALSE)</f>
        <v>1614</v>
      </c>
      <c r="AO37" s="34"/>
      <c r="AP37" s="33">
        <f ca="1">Bilan!AT37</f>
        <v>65</v>
      </c>
      <c r="AQ37" s="323">
        <v>65</v>
      </c>
      <c r="AR37" s="11"/>
      <c r="AS37" s="77">
        <f t="shared" ref="AS37:AS44" ca="1" si="23">SUM(B37:R37)</f>
        <v>0</v>
      </c>
      <c r="AU37" s="47"/>
    </row>
    <row r="38" spans="1:70" ht="16.5" hidden="1" customHeight="1" thickBot="1" x14ac:dyDescent="0.3">
      <c r="A38" s="102">
        <f>Données!$H35</f>
        <v>0</v>
      </c>
      <c r="B38" s="79">
        <f t="shared" ref="B38:K44" ca="1" si="24">SUMPRODUCT((INDIRECT("'"&amp;$A$1&amp;"'!$A$7:$A$56")=$A38)*(INDIRECT("'"&amp;$A$1&amp;"'!$B$7:$AF$56")=B$7))</f>
        <v>0</v>
      </c>
      <c r="C38" s="79">
        <f t="shared" ca="1" si="24"/>
        <v>0</v>
      </c>
      <c r="D38" s="79">
        <f t="shared" ca="1" si="24"/>
        <v>0</v>
      </c>
      <c r="E38" s="79">
        <f t="shared" ca="1" si="24"/>
        <v>0</v>
      </c>
      <c r="F38" s="79">
        <f t="shared" ca="1" si="24"/>
        <v>0</v>
      </c>
      <c r="G38" s="79">
        <f t="shared" ca="1" si="24"/>
        <v>0</v>
      </c>
      <c r="H38" s="79">
        <f t="shared" ca="1" si="24"/>
        <v>0</v>
      </c>
      <c r="I38" s="79">
        <f t="shared" ca="1" si="24"/>
        <v>0</v>
      </c>
      <c r="J38" s="79">
        <f t="shared" ca="1" si="24"/>
        <v>0</v>
      </c>
      <c r="K38" s="79">
        <f t="shared" ca="1" si="24"/>
        <v>0</v>
      </c>
      <c r="L38" s="79">
        <f t="shared" ref="L38:U44" ca="1" si="25">SUMPRODUCT((INDIRECT("'"&amp;$A$1&amp;"'!$A$7:$A$56")=$A38)*(INDIRECT("'"&amp;$A$1&amp;"'!$B$7:$AF$56")=L$7))</f>
        <v>0</v>
      </c>
      <c r="M38" s="79">
        <f t="shared" ca="1" si="25"/>
        <v>0</v>
      </c>
      <c r="N38" s="79">
        <f t="shared" ca="1" si="25"/>
        <v>0</v>
      </c>
      <c r="O38" s="79">
        <f t="shared" ca="1" si="25"/>
        <v>0</v>
      </c>
      <c r="P38" s="79">
        <f t="shared" ca="1" si="25"/>
        <v>0</v>
      </c>
      <c r="Q38" s="79">
        <f t="shared" ca="1" si="25"/>
        <v>0</v>
      </c>
      <c r="R38" s="79">
        <f t="shared" ca="1" si="25"/>
        <v>0</v>
      </c>
      <c r="S38" s="79">
        <f t="shared" ca="1" si="25"/>
        <v>0</v>
      </c>
      <c r="T38" s="79">
        <f t="shared" ca="1" si="25"/>
        <v>0</v>
      </c>
      <c r="U38" s="79">
        <f t="shared" ca="1" si="25"/>
        <v>0</v>
      </c>
      <c r="V38" s="79">
        <f t="shared" ref="V38:AC44" ca="1" si="26">SUMPRODUCT((INDIRECT("'"&amp;$A$1&amp;"'!$A$7:$A$56")=$A38)*(INDIRECT("'"&amp;$A$1&amp;"'!$B$7:$AF$56")=V$7))</f>
        <v>0</v>
      </c>
      <c r="W38" s="79"/>
      <c r="X38" s="79"/>
      <c r="Y38" s="79">
        <f t="shared" ca="1" si="26"/>
        <v>0</v>
      </c>
      <c r="Z38" s="79">
        <f t="shared" ca="1" si="26"/>
        <v>0</v>
      </c>
      <c r="AA38" s="12">
        <f t="shared" ca="1" si="26"/>
        <v>0</v>
      </c>
      <c r="AB38" s="12">
        <f t="shared" ca="1" si="26"/>
        <v>0</v>
      </c>
      <c r="AC38" s="12">
        <f t="shared" ca="1" si="26"/>
        <v>806</v>
      </c>
      <c r="AD38" s="54"/>
      <c r="AE38" s="54"/>
      <c r="AF38" s="27">
        <f t="shared" ca="1" si="14"/>
        <v>0</v>
      </c>
      <c r="AG38" s="27">
        <f t="shared" ca="1" si="15"/>
        <v>0</v>
      </c>
      <c r="AH38" s="44"/>
      <c r="AI38" s="196">
        <f t="array" aca="1" ref="AI38" ca="1">SUMPRODUCT(ISNUMBER(MATCH(INDIRECT("H"&amp;$A$1&amp;"!B2:AF2"),DimFe,0))*IFERROR(IF("19:00"&gt;=IFERROR(Hgauche,0),IFERROR(hdroite-Hgauche,0),IF(durée1&gt;0,durée1,"00:00")),0))+SUMPRODUCT(ISNUMBER(MATCH(INDIRECT("H"&amp;$A$1&amp;"!B2:AF2"),moindimfe,0))*IFERROR(IF("19:00"&lt;=IFERROR(Hgauche,0),IF(durée4&lt;0,0,durée4),"00:00"),0))</f>
        <v>0</v>
      </c>
      <c r="AJ38" s="196">
        <f t="array" aca="1" ref="AJ38" ca="1">SUMPRODUCT(ISNUMBER(MATCH(INDIRECT("H"&amp;$A$1&amp;"!B2:AF2"),DimFe,0))*IFERROR(IF("19:00"&lt;=IFERROR(Hgauche,0),IF(durée6&lt;0,0,durée6),IF(durée&lt;0,0,durée)),0))+SUMPRODUCT(ISNUMBER(MATCH(INDIRECT("H"&amp;$A$1&amp;"!B2:AF2"),moindimfe,0))*IFERROR(IF("19:00"&lt;=IFERROR(Hgauche,0),IF(durée2&lt;0,0,durée2),"00:00"),0))</f>
        <v>0</v>
      </c>
      <c r="AK38" s="196">
        <f t="array" aca="1" ref="AK38" ca="1">SUMPRODUCT(1*IF(durée&lt;0,0,durée))+SUMPRODUCT(1*IFERROR(IF("19:00"&lt;=IFERROR(Hgauche,0),IF(durée2&lt;0,0,durée2),"00:00"),0))-durée5</f>
        <v>0</v>
      </c>
      <c r="AM38" s="35">
        <f t="shared" ref="AM38:AM44" ca="1" si="27">(AF38/24)+SUMPRODUCT(($B$6:$AC$6)*(B38:AC38))</f>
        <v>0</v>
      </c>
      <c r="AN38" s="59" t="str">
        <f>VLOOKUP($A38,Bilan!A38:AO86,35,FALSE)</f>
        <v/>
      </c>
      <c r="AO38" s="31"/>
      <c r="AP38" s="33" t="e">
        <f>Bilan!AT38</f>
        <v>#N/A</v>
      </c>
      <c r="AQ38" s="22">
        <v>65</v>
      </c>
      <c r="AR38" s="11"/>
      <c r="AS38" s="25">
        <f t="shared" ca="1" si="23"/>
        <v>0</v>
      </c>
      <c r="AU38" s="47"/>
    </row>
    <row r="39" spans="1:70" ht="16.5" hidden="1" customHeight="1" thickBot="1" x14ac:dyDescent="0.3">
      <c r="A39" s="39">
        <f>Données!$H36</f>
        <v>0</v>
      </c>
      <c r="B39" s="12">
        <f t="shared" ca="1" si="24"/>
        <v>0</v>
      </c>
      <c r="C39" s="12">
        <f t="shared" ca="1" si="24"/>
        <v>0</v>
      </c>
      <c r="D39" s="12">
        <f t="shared" ca="1" si="24"/>
        <v>0</v>
      </c>
      <c r="E39" s="12">
        <f t="shared" ca="1" si="24"/>
        <v>0</v>
      </c>
      <c r="F39" s="12">
        <f t="shared" ca="1" si="24"/>
        <v>0</v>
      </c>
      <c r="G39" s="12">
        <f t="shared" ca="1" si="24"/>
        <v>0</v>
      </c>
      <c r="H39" s="12">
        <f t="shared" ca="1" si="24"/>
        <v>0</v>
      </c>
      <c r="I39" s="12">
        <f t="shared" ca="1" si="24"/>
        <v>0</v>
      </c>
      <c r="J39" s="12">
        <f t="shared" ca="1" si="24"/>
        <v>0</v>
      </c>
      <c r="K39" s="12">
        <f t="shared" ca="1" si="24"/>
        <v>0</v>
      </c>
      <c r="L39" s="12">
        <f t="shared" ca="1" si="25"/>
        <v>0</v>
      </c>
      <c r="M39" s="12">
        <f t="shared" ca="1" si="25"/>
        <v>0</v>
      </c>
      <c r="N39" s="12">
        <f t="shared" ca="1" si="25"/>
        <v>0</v>
      </c>
      <c r="O39" s="12">
        <f t="shared" ca="1" si="25"/>
        <v>0</v>
      </c>
      <c r="P39" s="12">
        <f t="shared" ca="1" si="25"/>
        <v>0</v>
      </c>
      <c r="Q39" s="12">
        <f t="shared" ca="1" si="25"/>
        <v>0</v>
      </c>
      <c r="R39" s="12">
        <f t="shared" ca="1" si="25"/>
        <v>0</v>
      </c>
      <c r="S39" s="12">
        <f t="shared" ca="1" si="25"/>
        <v>0</v>
      </c>
      <c r="T39" s="12">
        <f t="shared" ca="1" si="25"/>
        <v>0</v>
      </c>
      <c r="U39" s="12">
        <f t="shared" ca="1" si="25"/>
        <v>0</v>
      </c>
      <c r="V39" s="12">
        <f t="shared" ca="1" si="26"/>
        <v>0</v>
      </c>
      <c r="W39" s="54"/>
      <c r="X39" s="54"/>
      <c r="Y39" s="12">
        <f t="shared" ca="1" si="26"/>
        <v>0</v>
      </c>
      <c r="Z39" s="12">
        <f t="shared" ca="1" si="26"/>
        <v>0</v>
      </c>
      <c r="AA39" s="12">
        <f t="shared" ca="1" si="26"/>
        <v>0</v>
      </c>
      <c r="AB39" s="12">
        <f t="shared" ca="1" si="26"/>
        <v>0</v>
      </c>
      <c r="AC39" s="12">
        <f t="shared" ca="1" si="26"/>
        <v>806</v>
      </c>
      <c r="AD39" s="54"/>
      <c r="AE39" s="54"/>
      <c r="AF39" s="27">
        <f t="shared" ca="1" si="14"/>
        <v>0</v>
      </c>
      <c r="AG39" s="27">
        <f t="shared" ca="1" si="15"/>
        <v>0</v>
      </c>
      <c r="AH39" s="44"/>
      <c r="AI39" s="74">
        <f t="array" aca="1" ref="AI39" ca="1">SUMPRODUCT(ISNUMBER(MATCH(INDIRECT("H"&amp;$A$1&amp;"!B2:AF2"),DimFe,0))*IFERROR(IF("19:00"&gt;=IFERROR(Hgauche,0),IFERROR(hdroite-Hgauche,0),IF(durée1&gt;0,durée1,"00:00")),0))+SUMPRODUCT(ISNUMBER(MATCH(INDIRECT("H"&amp;$A$1&amp;"!B2:AF2"),moindimfe,0))*IFERROR(IF("19:00"&lt;=IFERROR(Hgauche,0),IF(durée4&lt;0,0,durée4),"00:00"),0))</f>
        <v>0</v>
      </c>
      <c r="AJ39" s="74">
        <f t="array" aca="1" ref="AJ39" ca="1">SUMPRODUCT(ISNUMBER(MATCH(INDIRECT("H"&amp;$A$1&amp;"!B2:AF2"),DimFe,0))*IFERROR(IF("19:00"&lt;=IFERROR(Hgauche,0),IF(durée6&lt;0,0,durée6),IF(durée&lt;0,0,durée)),0))+SUMPRODUCT(ISNUMBER(MATCH(INDIRECT("H"&amp;$A$1&amp;"!B2:AF2"),moindimfe,0))*IFERROR(IF("19:00"&lt;=IFERROR(Hgauche,0),IF(durée2&lt;0,0,durée2),"00:00"),0))</f>
        <v>0</v>
      </c>
      <c r="AK39" s="74">
        <f t="array" aca="1" ref="AK39" ca="1">SUMPRODUCT(1*IF(durée&lt;0,0,durée))+SUMPRODUCT(1*IFERROR(IF("19:00"&lt;=IFERROR(Hgauche,0),IF(durée2&lt;0,0,durée2),"00:00"),0))-durée5</f>
        <v>0</v>
      </c>
      <c r="AM39" s="35">
        <f t="shared" ca="1" si="27"/>
        <v>0</v>
      </c>
      <c r="AN39" s="59" t="str">
        <f>VLOOKUP($A39,Bilan!A39:AO87,35,FALSE)</f>
        <v/>
      </c>
      <c r="AO39" s="31"/>
      <c r="AP39" s="33" t="e">
        <f>Bilan!AT39</f>
        <v>#N/A</v>
      </c>
      <c r="AQ39" s="21">
        <v>65</v>
      </c>
      <c r="AR39" s="11"/>
      <c r="AS39" s="25">
        <f t="shared" ca="1" si="23"/>
        <v>0</v>
      </c>
      <c r="AU39" s="47"/>
    </row>
    <row r="40" spans="1:70" ht="16.5" hidden="1" customHeight="1" thickBot="1" x14ac:dyDescent="0.3">
      <c r="A40" s="39">
        <f>Données!$H37</f>
        <v>0</v>
      </c>
      <c r="B40" s="12">
        <f t="shared" ca="1" si="24"/>
        <v>0</v>
      </c>
      <c r="C40" s="12">
        <f t="shared" ca="1" si="24"/>
        <v>0</v>
      </c>
      <c r="D40" s="12">
        <f t="shared" ca="1" si="24"/>
        <v>0</v>
      </c>
      <c r="E40" s="12">
        <f t="shared" ca="1" si="24"/>
        <v>0</v>
      </c>
      <c r="F40" s="12">
        <f t="shared" ca="1" si="24"/>
        <v>0</v>
      </c>
      <c r="G40" s="12">
        <f t="shared" ca="1" si="24"/>
        <v>0</v>
      </c>
      <c r="H40" s="12">
        <f t="shared" ca="1" si="24"/>
        <v>0</v>
      </c>
      <c r="I40" s="12">
        <f t="shared" ca="1" si="24"/>
        <v>0</v>
      </c>
      <c r="J40" s="12">
        <f t="shared" ca="1" si="24"/>
        <v>0</v>
      </c>
      <c r="K40" s="12">
        <f t="shared" ca="1" si="24"/>
        <v>0</v>
      </c>
      <c r="L40" s="12">
        <f t="shared" ca="1" si="25"/>
        <v>0</v>
      </c>
      <c r="M40" s="12">
        <f t="shared" ca="1" si="25"/>
        <v>0</v>
      </c>
      <c r="N40" s="12">
        <f t="shared" ca="1" si="25"/>
        <v>0</v>
      </c>
      <c r="O40" s="12">
        <f t="shared" ca="1" si="25"/>
        <v>0</v>
      </c>
      <c r="P40" s="12">
        <f t="shared" ca="1" si="25"/>
        <v>0</v>
      </c>
      <c r="Q40" s="12">
        <f t="shared" ca="1" si="25"/>
        <v>0</v>
      </c>
      <c r="R40" s="12">
        <f t="shared" ca="1" si="25"/>
        <v>0</v>
      </c>
      <c r="S40" s="12">
        <f t="shared" ca="1" si="25"/>
        <v>0</v>
      </c>
      <c r="T40" s="12">
        <f t="shared" ca="1" si="25"/>
        <v>0</v>
      </c>
      <c r="U40" s="12">
        <f t="shared" ca="1" si="25"/>
        <v>0</v>
      </c>
      <c r="V40" s="12">
        <f t="shared" ca="1" si="26"/>
        <v>0</v>
      </c>
      <c r="W40" s="54"/>
      <c r="X40" s="54"/>
      <c r="Y40" s="12">
        <f t="shared" ca="1" si="26"/>
        <v>0</v>
      </c>
      <c r="Z40" s="12">
        <f t="shared" ca="1" si="26"/>
        <v>0</v>
      </c>
      <c r="AA40" s="12">
        <f t="shared" ca="1" si="26"/>
        <v>0</v>
      </c>
      <c r="AB40" s="12">
        <f t="shared" ca="1" si="26"/>
        <v>0</v>
      </c>
      <c r="AC40" s="12">
        <f t="shared" ca="1" si="26"/>
        <v>806</v>
      </c>
      <c r="AD40" s="54"/>
      <c r="AE40" s="54"/>
      <c r="AF40" s="27">
        <f t="shared" ca="1" si="14"/>
        <v>0</v>
      </c>
      <c r="AG40" s="27">
        <f t="shared" ca="1" si="15"/>
        <v>0</v>
      </c>
      <c r="AH40" s="44"/>
      <c r="AI40" s="74">
        <f t="array" aca="1" ref="AI40" ca="1">SUMPRODUCT(ISNUMBER(MATCH(INDIRECT("H"&amp;$A$1&amp;"!B2:AF2"),DimFe,0))*IFERROR(IF("19:00"&gt;=IFERROR(Hgauche,0),IFERROR(hdroite-Hgauche,0),IF(durée1&gt;0,durée1,"00:00")),0))+SUMPRODUCT(ISNUMBER(MATCH(INDIRECT("H"&amp;$A$1&amp;"!B2:AF2"),moindimfe,0))*IFERROR(IF("19:00"&lt;=IFERROR(Hgauche,0),IF(durée4&lt;0,0,durée4),"00:00"),0))</f>
        <v>0</v>
      </c>
      <c r="AJ40" s="74">
        <f t="array" aca="1" ref="AJ40" ca="1">SUMPRODUCT(ISNUMBER(MATCH(INDIRECT("H"&amp;$A$1&amp;"!B2:AF2"),DimFe,0))*IFERROR(IF("19:00"&lt;=IFERROR(Hgauche,0),IF(durée6&lt;0,0,durée6),IF(durée&lt;0,0,durée)),0))+SUMPRODUCT(ISNUMBER(MATCH(INDIRECT("H"&amp;$A$1&amp;"!B2:AF2"),moindimfe,0))*IFERROR(IF("19:00"&lt;=IFERROR(Hgauche,0),IF(durée2&lt;0,0,durée2),"00:00"),0))</f>
        <v>0</v>
      </c>
      <c r="AK40" s="74">
        <f t="array" aca="1" ref="AK40" ca="1">SUMPRODUCT(1*IF(durée&lt;0,0,durée))+SUMPRODUCT(1*IFERROR(IF("19:00"&lt;=IFERROR(Hgauche,0),IF(durée2&lt;0,0,durée2),"00:00"),0))-durée5</f>
        <v>0</v>
      </c>
      <c r="AM40" s="35">
        <f t="shared" ca="1" si="27"/>
        <v>0</v>
      </c>
      <c r="AN40" s="59" t="str">
        <f>VLOOKUP($A40,Bilan!A40:AO88,35,FALSE)</f>
        <v/>
      </c>
      <c r="AO40" s="31"/>
      <c r="AP40" s="33" t="e">
        <f>Bilan!AT40</f>
        <v>#N/A</v>
      </c>
      <c r="AQ40" s="22">
        <v>65</v>
      </c>
      <c r="AR40" s="11"/>
      <c r="AS40" s="25">
        <f t="shared" ca="1" si="23"/>
        <v>0</v>
      </c>
      <c r="AU40" s="47"/>
    </row>
    <row r="41" spans="1:70" ht="16.5" hidden="1" customHeight="1" thickBot="1" x14ac:dyDescent="0.3">
      <c r="A41" s="39">
        <f>Données!$H38</f>
        <v>0</v>
      </c>
      <c r="B41" s="12">
        <f t="shared" ca="1" si="24"/>
        <v>0</v>
      </c>
      <c r="C41" s="12">
        <f t="shared" ca="1" si="24"/>
        <v>0</v>
      </c>
      <c r="D41" s="12">
        <f t="shared" ca="1" si="24"/>
        <v>0</v>
      </c>
      <c r="E41" s="12">
        <f t="shared" ca="1" si="24"/>
        <v>0</v>
      </c>
      <c r="F41" s="12">
        <f t="shared" ca="1" si="24"/>
        <v>0</v>
      </c>
      <c r="G41" s="12">
        <f t="shared" ca="1" si="24"/>
        <v>0</v>
      </c>
      <c r="H41" s="12">
        <f t="shared" ca="1" si="24"/>
        <v>0</v>
      </c>
      <c r="I41" s="12">
        <f t="shared" ca="1" si="24"/>
        <v>0</v>
      </c>
      <c r="J41" s="12">
        <f t="shared" ca="1" si="24"/>
        <v>0</v>
      </c>
      <c r="K41" s="12">
        <f t="shared" ca="1" si="24"/>
        <v>0</v>
      </c>
      <c r="L41" s="12">
        <f t="shared" ca="1" si="25"/>
        <v>0</v>
      </c>
      <c r="M41" s="12">
        <f t="shared" ca="1" si="25"/>
        <v>0</v>
      </c>
      <c r="N41" s="12">
        <f t="shared" ca="1" si="25"/>
        <v>0</v>
      </c>
      <c r="O41" s="12">
        <f t="shared" ca="1" si="25"/>
        <v>0</v>
      </c>
      <c r="P41" s="12">
        <f t="shared" ca="1" si="25"/>
        <v>0</v>
      </c>
      <c r="Q41" s="12">
        <f t="shared" ca="1" si="25"/>
        <v>0</v>
      </c>
      <c r="R41" s="12">
        <f t="shared" ca="1" si="25"/>
        <v>0</v>
      </c>
      <c r="S41" s="12">
        <f t="shared" ca="1" si="25"/>
        <v>0</v>
      </c>
      <c r="T41" s="12">
        <f t="shared" ca="1" si="25"/>
        <v>0</v>
      </c>
      <c r="U41" s="12">
        <f t="shared" ca="1" si="25"/>
        <v>0</v>
      </c>
      <c r="V41" s="12">
        <f t="shared" ca="1" si="26"/>
        <v>0</v>
      </c>
      <c r="W41" s="54"/>
      <c r="X41" s="54"/>
      <c r="Y41" s="12">
        <f t="shared" ca="1" si="26"/>
        <v>0</v>
      </c>
      <c r="Z41" s="12">
        <f t="shared" ca="1" si="26"/>
        <v>0</v>
      </c>
      <c r="AA41" s="12">
        <f t="shared" ca="1" si="26"/>
        <v>0</v>
      </c>
      <c r="AB41" s="12">
        <f t="shared" ca="1" si="26"/>
        <v>0</v>
      </c>
      <c r="AC41" s="12">
        <f t="shared" ca="1" si="26"/>
        <v>806</v>
      </c>
      <c r="AD41" s="54"/>
      <c r="AE41" s="54"/>
      <c r="AF41" s="27">
        <f t="shared" ca="1" si="14"/>
        <v>0</v>
      </c>
      <c r="AG41" s="27">
        <f t="shared" ca="1" si="15"/>
        <v>0</v>
      </c>
      <c r="AH41" s="44"/>
      <c r="AI41" s="74">
        <f t="array" aca="1" ref="AI41" ca="1">SUMPRODUCT(ISNUMBER(MATCH(INDIRECT("H"&amp;$A$1&amp;"!B2:AF2"),DimFe,0))*IFERROR(IF("19:00"&gt;=IFERROR(Hgauche,0),IFERROR(hdroite-Hgauche,0),IF(durée1&gt;0,durée1,"00:00")),0))+SUMPRODUCT(ISNUMBER(MATCH(INDIRECT("H"&amp;$A$1&amp;"!B2:AF2"),moindimfe,0))*IFERROR(IF("19:00"&lt;=IFERROR(Hgauche,0),IF(durée4&lt;0,0,durée4),"00:00"),0))</f>
        <v>0</v>
      </c>
      <c r="AJ41" s="74">
        <f t="array" aca="1" ref="AJ41" ca="1">SUMPRODUCT(ISNUMBER(MATCH(INDIRECT("H"&amp;$A$1&amp;"!B2:AF2"),DimFe,0))*IFERROR(IF("19:00"&lt;=IFERROR(Hgauche,0),IF(durée6&lt;0,0,durée6),IF(durée&lt;0,0,durée)),0))+SUMPRODUCT(ISNUMBER(MATCH(INDIRECT("H"&amp;$A$1&amp;"!B2:AF2"),moindimfe,0))*IFERROR(IF("19:00"&lt;=IFERROR(Hgauche,0),IF(durée2&lt;0,0,durée2),"00:00"),0))</f>
        <v>0</v>
      </c>
      <c r="AK41" s="74">
        <f t="array" aca="1" ref="AK41" ca="1">SUMPRODUCT(1*IF(durée&lt;0,0,durée))+SUMPRODUCT(1*IFERROR(IF("19:00"&lt;=IFERROR(Hgauche,0),IF(durée2&lt;0,0,durée2),"00:00"),0))-durée5</f>
        <v>0</v>
      </c>
      <c r="AM41" s="35">
        <f t="shared" ca="1" si="27"/>
        <v>0</v>
      </c>
      <c r="AN41" s="59" t="str">
        <f>VLOOKUP($A41,Bilan!A41:AO89,35,FALSE)</f>
        <v/>
      </c>
      <c r="AO41" s="31"/>
      <c r="AP41" s="33" t="e">
        <f>Bilan!AT41</f>
        <v>#N/A</v>
      </c>
      <c r="AQ41" s="21">
        <v>65</v>
      </c>
      <c r="AR41" s="11"/>
      <c r="AS41" s="25">
        <f t="shared" ca="1" si="23"/>
        <v>0</v>
      </c>
      <c r="AU41" s="47"/>
    </row>
    <row r="42" spans="1:70" ht="16.5" hidden="1" customHeight="1" thickBot="1" x14ac:dyDescent="0.3">
      <c r="A42" s="39">
        <f>Données!$H39</f>
        <v>0</v>
      </c>
      <c r="B42" s="12">
        <f t="shared" ca="1" si="24"/>
        <v>0</v>
      </c>
      <c r="C42" s="12">
        <f t="shared" ca="1" si="24"/>
        <v>0</v>
      </c>
      <c r="D42" s="12">
        <f t="shared" ca="1" si="24"/>
        <v>0</v>
      </c>
      <c r="E42" s="12">
        <f t="shared" ca="1" si="24"/>
        <v>0</v>
      </c>
      <c r="F42" s="12">
        <f t="shared" ca="1" si="24"/>
        <v>0</v>
      </c>
      <c r="G42" s="12">
        <f t="shared" ca="1" si="24"/>
        <v>0</v>
      </c>
      <c r="H42" s="12">
        <f t="shared" ca="1" si="24"/>
        <v>0</v>
      </c>
      <c r="I42" s="12">
        <f t="shared" ca="1" si="24"/>
        <v>0</v>
      </c>
      <c r="J42" s="12">
        <f t="shared" ca="1" si="24"/>
        <v>0</v>
      </c>
      <c r="K42" s="12">
        <f t="shared" ca="1" si="24"/>
        <v>0</v>
      </c>
      <c r="L42" s="12">
        <f t="shared" ca="1" si="25"/>
        <v>0</v>
      </c>
      <c r="M42" s="12">
        <f t="shared" ca="1" si="25"/>
        <v>0</v>
      </c>
      <c r="N42" s="12">
        <f t="shared" ca="1" si="25"/>
        <v>0</v>
      </c>
      <c r="O42" s="12">
        <f t="shared" ca="1" si="25"/>
        <v>0</v>
      </c>
      <c r="P42" s="12">
        <f t="shared" ca="1" si="25"/>
        <v>0</v>
      </c>
      <c r="Q42" s="12">
        <f t="shared" ca="1" si="25"/>
        <v>0</v>
      </c>
      <c r="R42" s="12">
        <f t="shared" ca="1" si="25"/>
        <v>0</v>
      </c>
      <c r="S42" s="12">
        <f t="shared" ca="1" si="25"/>
        <v>0</v>
      </c>
      <c r="T42" s="12">
        <f t="shared" ca="1" si="25"/>
        <v>0</v>
      </c>
      <c r="U42" s="12">
        <f t="shared" ca="1" si="25"/>
        <v>0</v>
      </c>
      <c r="V42" s="12">
        <f t="shared" ca="1" si="26"/>
        <v>0</v>
      </c>
      <c r="W42" s="54"/>
      <c r="X42" s="54"/>
      <c r="Y42" s="12">
        <f t="shared" ca="1" si="26"/>
        <v>0</v>
      </c>
      <c r="Z42" s="12">
        <f t="shared" ca="1" si="26"/>
        <v>0</v>
      </c>
      <c r="AA42" s="12">
        <f t="shared" ca="1" si="26"/>
        <v>0</v>
      </c>
      <c r="AB42" s="12">
        <f t="shared" ca="1" si="26"/>
        <v>0</v>
      </c>
      <c r="AC42" s="12">
        <f t="shared" ca="1" si="26"/>
        <v>806</v>
      </c>
      <c r="AD42" s="54"/>
      <c r="AE42" s="54"/>
      <c r="AF42" s="27">
        <f t="shared" ca="1" si="14"/>
        <v>0</v>
      </c>
      <c r="AG42" s="27">
        <f t="shared" ca="1" si="15"/>
        <v>0</v>
      </c>
      <c r="AH42" s="44"/>
      <c r="AI42" s="74">
        <f t="array" aca="1" ref="AI42" ca="1">SUMPRODUCT(ISNUMBER(MATCH(INDIRECT("H"&amp;$A$1&amp;"!B2:AF2"),DimFe,0))*IFERROR(IF("19:00"&gt;=IFERROR(Hgauche,0),IFERROR(hdroite-Hgauche,0),IF(durée1&gt;0,durée1,"00:00")),0))+SUMPRODUCT(ISNUMBER(MATCH(INDIRECT("H"&amp;$A$1&amp;"!B2:AF2"),moindimfe,0))*IFERROR(IF("19:00"&lt;=IFERROR(Hgauche,0),IF(durée4&lt;0,0,durée4),"00:00"),0))</f>
        <v>0</v>
      </c>
      <c r="AJ42" s="74">
        <f t="array" aca="1" ref="AJ42" ca="1">SUMPRODUCT(ISNUMBER(MATCH(INDIRECT("H"&amp;$A$1&amp;"!B2:AF2"),DimFe,0))*IFERROR(IF("19:00"&lt;=IFERROR(Hgauche,0),IF(durée6&lt;0,0,durée6),IF(durée&lt;0,0,durée)),0))+SUMPRODUCT(ISNUMBER(MATCH(INDIRECT("H"&amp;$A$1&amp;"!B2:AF2"),moindimfe,0))*IFERROR(IF("19:00"&lt;=IFERROR(Hgauche,0),IF(durée2&lt;0,0,durée2),"00:00"),0))</f>
        <v>0</v>
      </c>
      <c r="AK42" s="74">
        <f t="array" aca="1" ref="AK42" ca="1">SUMPRODUCT(1*IF(durée&lt;0,0,durée))+SUMPRODUCT(1*IFERROR(IF("19:00"&lt;=IFERROR(Hgauche,0),IF(durée2&lt;0,0,durée2),"00:00"),0))-durée5</f>
        <v>0</v>
      </c>
      <c r="AM42" s="35">
        <f t="shared" ca="1" si="27"/>
        <v>0</v>
      </c>
      <c r="AN42" s="59" t="str">
        <f>VLOOKUP($A42,Bilan!A42:AO90,35,FALSE)</f>
        <v/>
      </c>
      <c r="AO42" s="31"/>
      <c r="AP42" s="33" t="e">
        <f>Bilan!AT42</f>
        <v>#N/A</v>
      </c>
      <c r="AQ42" s="22">
        <v>65</v>
      </c>
      <c r="AR42" s="11"/>
      <c r="AS42" s="25">
        <f t="shared" ca="1" si="23"/>
        <v>0</v>
      </c>
      <c r="AU42" s="47"/>
    </row>
    <row r="43" spans="1:70" ht="16.5" hidden="1" customHeight="1" thickBot="1" x14ac:dyDescent="0.3">
      <c r="A43" s="39">
        <f>Données!$H40</f>
        <v>0</v>
      </c>
      <c r="B43" s="12">
        <f t="shared" ca="1" si="24"/>
        <v>0</v>
      </c>
      <c r="C43" s="12">
        <f t="shared" ca="1" si="24"/>
        <v>0</v>
      </c>
      <c r="D43" s="12">
        <f t="shared" ca="1" si="24"/>
        <v>0</v>
      </c>
      <c r="E43" s="12">
        <f t="shared" ca="1" si="24"/>
        <v>0</v>
      </c>
      <c r="F43" s="12">
        <f t="shared" ca="1" si="24"/>
        <v>0</v>
      </c>
      <c r="G43" s="12">
        <f t="shared" ca="1" si="24"/>
        <v>0</v>
      </c>
      <c r="H43" s="12">
        <f t="shared" ca="1" si="24"/>
        <v>0</v>
      </c>
      <c r="I43" s="12">
        <f t="shared" ca="1" si="24"/>
        <v>0</v>
      </c>
      <c r="J43" s="12">
        <f t="shared" ca="1" si="24"/>
        <v>0</v>
      </c>
      <c r="K43" s="12">
        <f t="shared" ca="1" si="24"/>
        <v>0</v>
      </c>
      <c r="L43" s="12">
        <f t="shared" ca="1" si="25"/>
        <v>0</v>
      </c>
      <c r="M43" s="12">
        <f t="shared" ca="1" si="25"/>
        <v>0</v>
      </c>
      <c r="N43" s="12">
        <f t="shared" ca="1" si="25"/>
        <v>0</v>
      </c>
      <c r="O43" s="12">
        <f t="shared" ca="1" si="25"/>
        <v>0</v>
      </c>
      <c r="P43" s="12">
        <f t="shared" ca="1" si="25"/>
        <v>0</v>
      </c>
      <c r="Q43" s="12">
        <f t="shared" ca="1" si="25"/>
        <v>0</v>
      </c>
      <c r="R43" s="12">
        <f t="shared" ca="1" si="25"/>
        <v>0</v>
      </c>
      <c r="S43" s="12">
        <f t="shared" ca="1" si="25"/>
        <v>0</v>
      </c>
      <c r="T43" s="12">
        <f t="shared" ca="1" si="25"/>
        <v>0</v>
      </c>
      <c r="U43" s="12">
        <f t="shared" ca="1" si="25"/>
        <v>0</v>
      </c>
      <c r="V43" s="12">
        <f t="shared" ca="1" si="26"/>
        <v>0</v>
      </c>
      <c r="W43" s="54"/>
      <c r="X43" s="54"/>
      <c r="Y43" s="12">
        <f t="shared" ca="1" si="26"/>
        <v>0</v>
      </c>
      <c r="Z43" s="12">
        <f t="shared" ca="1" si="26"/>
        <v>0</v>
      </c>
      <c r="AA43" s="12">
        <f t="shared" ca="1" si="26"/>
        <v>0</v>
      </c>
      <c r="AB43" s="12">
        <f t="shared" ca="1" si="26"/>
        <v>0</v>
      </c>
      <c r="AC43" s="12">
        <f t="shared" ca="1" si="26"/>
        <v>806</v>
      </c>
      <c r="AD43" s="54"/>
      <c r="AE43" s="54"/>
      <c r="AF43" s="27">
        <f t="shared" ca="1" si="14"/>
        <v>0</v>
      </c>
      <c r="AG43" s="27">
        <f t="shared" ca="1" si="15"/>
        <v>0</v>
      </c>
      <c r="AH43" s="44"/>
      <c r="AI43" s="74">
        <f t="array" aca="1" ref="AI43" ca="1">SUMPRODUCT(ISNUMBER(MATCH(INDIRECT("H"&amp;$A$1&amp;"!B2:AF2"),DimFe,0))*IFERROR(IF("19:00"&gt;=IFERROR(Hgauche,0),IFERROR(hdroite-Hgauche,0),IF(durée1&gt;0,durée1,"00:00")),0))+SUMPRODUCT(ISNUMBER(MATCH(INDIRECT("H"&amp;$A$1&amp;"!B2:AF2"),moindimfe,0))*IFERROR(IF("19:00"&lt;=IFERROR(Hgauche,0),IF(durée4&lt;0,0,durée4),"00:00"),0))</f>
        <v>0</v>
      </c>
      <c r="AJ43" s="74">
        <f t="array" aca="1" ref="AJ43" ca="1">SUMPRODUCT(ISNUMBER(MATCH(INDIRECT("H"&amp;$A$1&amp;"!B2:AF2"),DimFe,0))*IFERROR(IF("19:00"&lt;=IFERROR(Hgauche,0),IF(durée6&lt;0,0,durée6),IF(durée&lt;0,0,durée)),0))+SUMPRODUCT(ISNUMBER(MATCH(INDIRECT("H"&amp;$A$1&amp;"!B2:AF2"),moindimfe,0))*IFERROR(IF("19:00"&lt;=IFERROR(Hgauche,0),IF(durée2&lt;0,0,durée2),"00:00"),0))</f>
        <v>0</v>
      </c>
      <c r="AK43" s="74">
        <f t="array" aca="1" ref="AK43" ca="1">SUMPRODUCT(1*IF(durée&lt;0,0,durée))+SUMPRODUCT(1*IFERROR(IF("19:00"&lt;=IFERROR(Hgauche,0),IF(durée2&lt;0,0,durée2),"00:00"),0))-durée5</f>
        <v>0</v>
      </c>
      <c r="AM43" s="35">
        <f t="shared" ca="1" si="27"/>
        <v>0</v>
      </c>
      <c r="AN43" s="59" t="str">
        <f>VLOOKUP($A43,Bilan!A43:AO91,35,FALSE)</f>
        <v/>
      </c>
      <c r="AO43" s="31"/>
      <c r="AP43" s="33" t="e">
        <f>Bilan!AT43</f>
        <v>#N/A</v>
      </c>
      <c r="AQ43" s="21">
        <v>65</v>
      </c>
      <c r="AR43" s="11"/>
      <c r="AS43" s="25">
        <f t="shared" ca="1" si="23"/>
        <v>0</v>
      </c>
      <c r="AU43" s="47"/>
    </row>
    <row r="44" spans="1:70" ht="16.5" hidden="1" customHeight="1" thickBot="1" x14ac:dyDescent="0.3">
      <c r="A44" s="39">
        <f>Données!$H41</f>
        <v>0</v>
      </c>
      <c r="B44" s="18">
        <f t="shared" ca="1" si="24"/>
        <v>0</v>
      </c>
      <c r="C44" s="18">
        <f t="shared" ca="1" si="24"/>
        <v>0</v>
      </c>
      <c r="D44" s="18">
        <f t="shared" ca="1" si="24"/>
        <v>0</v>
      </c>
      <c r="E44" s="18">
        <f t="shared" ca="1" si="24"/>
        <v>0</v>
      </c>
      <c r="F44" s="18">
        <f t="shared" ca="1" si="24"/>
        <v>0</v>
      </c>
      <c r="G44" s="18">
        <f t="shared" ca="1" si="24"/>
        <v>0</v>
      </c>
      <c r="H44" s="18">
        <f t="shared" ca="1" si="24"/>
        <v>0</v>
      </c>
      <c r="I44" s="18">
        <f t="shared" ca="1" si="24"/>
        <v>0</v>
      </c>
      <c r="J44" s="18">
        <f t="shared" ca="1" si="24"/>
        <v>0</v>
      </c>
      <c r="K44" s="18">
        <f t="shared" ca="1" si="24"/>
        <v>0</v>
      </c>
      <c r="L44" s="18">
        <f t="shared" ca="1" si="25"/>
        <v>0</v>
      </c>
      <c r="M44" s="18">
        <f t="shared" ca="1" si="25"/>
        <v>0</v>
      </c>
      <c r="N44" s="18">
        <f t="shared" ca="1" si="25"/>
        <v>0</v>
      </c>
      <c r="O44" s="18">
        <f t="shared" ca="1" si="25"/>
        <v>0</v>
      </c>
      <c r="P44" s="18">
        <f t="shared" ca="1" si="25"/>
        <v>0</v>
      </c>
      <c r="Q44" s="18">
        <f t="shared" ca="1" si="25"/>
        <v>0</v>
      </c>
      <c r="R44" s="18">
        <f t="shared" ca="1" si="25"/>
        <v>0</v>
      </c>
      <c r="S44" s="18">
        <f t="shared" ca="1" si="25"/>
        <v>0</v>
      </c>
      <c r="T44" s="18">
        <f t="shared" ca="1" si="25"/>
        <v>0</v>
      </c>
      <c r="U44" s="18">
        <f t="shared" ca="1" si="25"/>
        <v>0</v>
      </c>
      <c r="V44" s="18">
        <f t="shared" ca="1" si="26"/>
        <v>0</v>
      </c>
      <c r="W44" s="18"/>
      <c r="X44" s="18"/>
      <c r="Y44" s="18">
        <f t="shared" ca="1" si="26"/>
        <v>0</v>
      </c>
      <c r="Z44" s="18">
        <f t="shared" ca="1" si="26"/>
        <v>0</v>
      </c>
      <c r="AA44" s="18">
        <f t="shared" ca="1" si="26"/>
        <v>0</v>
      </c>
      <c r="AB44" s="18">
        <f t="shared" ca="1" si="26"/>
        <v>0</v>
      </c>
      <c r="AC44" s="18">
        <f t="shared" ca="1" si="26"/>
        <v>806</v>
      </c>
      <c r="AD44" s="18"/>
      <c r="AE44" s="18"/>
      <c r="AF44" s="27">
        <f t="shared" ca="1" si="14"/>
        <v>0</v>
      </c>
      <c r="AG44" s="27">
        <f t="shared" ca="1" si="15"/>
        <v>0</v>
      </c>
      <c r="AH44" s="44"/>
      <c r="AI44" s="197">
        <f t="array" aca="1" ref="AI44" ca="1">SUMPRODUCT(ISNUMBER(MATCH(INDIRECT("H"&amp;$A$1&amp;"!B2:AF2"),DimFe,0))*IFERROR(IF("19:00"&gt;=IFERROR(Hgauche,0),IFERROR(hdroite-Hgauche,0),IF(durée1&gt;0,durée1,"00:00")),0))+SUMPRODUCT(ISNUMBER(MATCH(INDIRECT("H"&amp;$A$1&amp;"!B2:AF2"),moindimfe,0))*IFERROR(IF("19:00"&lt;=IFERROR(Hgauche,0),IF(durée4&lt;0,0,durée4),"00:00"),0))</f>
        <v>0</v>
      </c>
      <c r="AJ44" s="197">
        <f t="array" aca="1" ref="AJ44" ca="1">SUMPRODUCT(ISNUMBER(MATCH(INDIRECT("H"&amp;$A$1&amp;"!B2:AF2"),DimFe,0))*IFERROR(IF("19:00"&lt;=IFERROR(Hgauche,0),IF(durée6&lt;0,0,durée6),IF(durée&lt;0,0,durée)),0))+SUMPRODUCT(ISNUMBER(MATCH(INDIRECT("H"&amp;$A$1&amp;"!B2:AF2"),moindimfe,0))*IFERROR(IF("19:00"&lt;=IFERROR(Hgauche,0),IF(durée2&lt;0,0,durée2),"00:00"),0))</f>
        <v>0</v>
      </c>
      <c r="AK44" s="197">
        <f t="array" aca="1" ref="AK44" ca="1">SUMPRODUCT(1*IF(durée&lt;0,0,durée))+SUMPRODUCT(1*IFERROR(IF("19:00"&lt;=IFERROR(Hgauche,0),IF(durée2&lt;0,0,durée2),"00:00"),0))-durée5</f>
        <v>0</v>
      </c>
      <c r="AM44" s="35">
        <f t="shared" ca="1" si="27"/>
        <v>0</v>
      </c>
      <c r="AN44" s="59" t="str">
        <f>VLOOKUP($A44,Bilan!A44:AO92,35,FALSE)</f>
        <v/>
      </c>
      <c r="AO44" s="31"/>
      <c r="AP44" s="33" t="e">
        <f>Bilan!AT44</f>
        <v>#N/A</v>
      </c>
      <c r="AQ44" s="22">
        <v>65</v>
      </c>
      <c r="AR44" s="11"/>
      <c r="AS44" s="76">
        <f t="shared" ca="1" si="23"/>
        <v>0</v>
      </c>
      <c r="AU44" s="47"/>
    </row>
    <row r="45" spans="1:70" ht="15.75" thickBot="1" x14ac:dyDescent="0.3">
      <c r="A45" s="37" t="str">
        <f>Données!$H42</f>
        <v>Psychologue</v>
      </c>
      <c r="B45" s="176"/>
      <c r="C45" s="98"/>
      <c r="D45" s="98"/>
      <c r="E45" s="98"/>
      <c r="F45" s="98"/>
      <c r="G45" s="98"/>
      <c r="H45" s="98"/>
      <c r="I45" s="98"/>
      <c r="J45" s="98"/>
      <c r="K45" s="98"/>
      <c r="L45" s="98"/>
      <c r="M45" s="98"/>
      <c r="N45" s="98"/>
      <c r="O45" s="98"/>
      <c r="P45" s="98"/>
      <c r="Q45" s="98"/>
      <c r="R45" s="98"/>
      <c r="S45" s="98"/>
      <c r="T45" s="98"/>
      <c r="U45" s="98"/>
      <c r="V45" s="98"/>
      <c r="W45" s="98"/>
      <c r="X45" s="98"/>
      <c r="Y45" s="98"/>
      <c r="Z45" s="98"/>
      <c r="AA45" s="98"/>
      <c r="AB45" s="98"/>
      <c r="AC45" s="98"/>
      <c r="AD45" s="98"/>
      <c r="AE45" s="98"/>
      <c r="AF45" s="60"/>
      <c r="AG45" s="75"/>
      <c r="AH45" s="229"/>
      <c r="AI45" s="176"/>
      <c r="AJ45" s="60"/>
      <c r="AK45" s="75"/>
      <c r="AM45" s="177"/>
      <c r="AN45" s="56"/>
      <c r="AO45" s="31"/>
      <c r="AP45" s="320"/>
      <c r="AQ45" s="56"/>
      <c r="AR45" s="11"/>
      <c r="AS45" s="327"/>
      <c r="AU45" s="47"/>
    </row>
    <row r="46" spans="1:70" ht="16.5" thickBot="1" x14ac:dyDescent="0.3">
      <c r="A46" s="39" t="str">
        <f>Données!$H43</f>
        <v>ANCEL Anne Lise</v>
      </c>
      <c r="B46" s="175" t="str">
        <f t="shared" ref="B46:Q46" ca="1" si="28">IF(SUMPRODUCT((INDIRECT("'"&amp;$A$1&amp;"'!$A$7:$A$56")=$A46)*(INDIRECT("'"&amp;$A$1&amp;"'!$B$7:$AF$56")=B$7))=0,"",SUMPRODUCT((INDIRECT("'"&amp;$A$1&amp;"'!$A$7:$A$56")=$A46)*(INDIRECT("'"&amp;$A$1&amp;"'!$B$7:$AF$56")=B$7)))</f>
        <v/>
      </c>
      <c r="C46" s="175" t="str">
        <f t="shared" ca="1" si="28"/>
        <v/>
      </c>
      <c r="D46" s="175" t="str">
        <f t="shared" ca="1" si="28"/>
        <v/>
      </c>
      <c r="E46" s="175" t="str">
        <f t="shared" ca="1" si="28"/>
        <v/>
      </c>
      <c r="F46" s="175" t="str">
        <f t="shared" ca="1" si="28"/>
        <v/>
      </c>
      <c r="G46" s="175" t="str">
        <f t="shared" ca="1" si="28"/>
        <v/>
      </c>
      <c r="H46" s="175" t="str">
        <f t="shared" ca="1" si="28"/>
        <v/>
      </c>
      <c r="I46" s="175" t="str">
        <f t="shared" ca="1" si="28"/>
        <v/>
      </c>
      <c r="J46" s="175" t="str">
        <f t="shared" ca="1" si="28"/>
        <v/>
      </c>
      <c r="K46" s="175" t="str">
        <f t="shared" ca="1" si="28"/>
        <v/>
      </c>
      <c r="L46" s="175" t="str">
        <f t="shared" ca="1" si="28"/>
        <v/>
      </c>
      <c r="M46" s="175" t="str">
        <f t="shared" ca="1" si="28"/>
        <v/>
      </c>
      <c r="N46" s="175" t="str">
        <f t="shared" ca="1" si="28"/>
        <v/>
      </c>
      <c r="O46" s="175" t="str">
        <f t="shared" ca="1" si="28"/>
        <v/>
      </c>
      <c r="P46" s="175">
        <f t="shared" ca="1" si="28"/>
        <v>14</v>
      </c>
      <c r="Q46" s="175" t="str">
        <f t="shared" ca="1" si="28"/>
        <v/>
      </c>
      <c r="R46" s="175" t="str">
        <f t="shared" ref="R46:AE46" ca="1" si="29">IF(SUMPRODUCT((INDIRECT("'"&amp;$A$1&amp;"'!$A$7:$A$56")=$A46)*(INDIRECT("'"&amp;$A$1&amp;"'!$B$7:$AF$56")=R$7))=0,"",SUMPRODUCT((INDIRECT("'"&amp;$A$1&amp;"'!$A$7:$A$56")=$A46)*(INDIRECT("'"&amp;$A$1&amp;"'!$B$7:$AF$56")=R$7)))</f>
        <v/>
      </c>
      <c r="S46" s="175">
        <f t="shared" ca="1" si="29"/>
        <v>4</v>
      </c>
      <c r="T46" s="175" t="str">
        <f t="shared" ca="1" si="29"/>
        <v/>
      </c>
      <c r="U46" s="175" t="str">
        <f t="shared" ca="1" si="29"/>
        <v/>
      </c>
      <c r="V46" s="175" t="str">
        <f t="shared" ca="1" si="29"/>
        <v/>
      </c>
      <c r="W46" s="175" t="str">
        <f t="shared" ca="1" si="29"/>
        <v/>
      </c>
      <c r="X46" s="175">
        <f t="shared" ca="1" si="29"/>
        <v>9</v>
      </c>
      <c r="Y46" s="175" t="str">
        <f t="shared" ca="1" si="29"/>
        <v/>
      </c>
      <c r="Z46" s="175">
        <f t="shared" ca="1" si="29"/>
        <v>4</v>
      </c>
      <c r="AA46" s="175" t="str">
        <f t="shared" ca="1" si="29"/>
        <v/>
      </c>
      <c r="AB46" s="175" t="str">
        <f t="shared" ca="1" si="29"/>
        <v/>
      </c>
      <c r="AC46" s="216">
        <f t="shared" ca="1" si="29"/>
        <v>9</v>
      </c>
      <c r="AD46" s="216">
        <f t="shared" ca="1" si="29"/>
        <v>9</v>
      </c>
      <c r="AE46" s="175">
        <f t="shared" ca="1" si="29"/>
        <v>9</v>
      </c>
      <c r="AF46" s="220">
        <f ca="1">VLOOKUP($A46,INDIRECT("'"&amp;$A$1&amp;"'!$A$7:$AR$56"),35,0)</f>
        <v>0</v>
      </c>
      <c r="AG46" s="186">
        <f ca="1">VLOOKUP($A46,INDIRECT("'"&amp;$A$1&amp;"'!$A$7:$AR$56"),36,0)</f>
        <v>0</v>
      </c>
      <c r="AH46" s="229"/>
      <c r="AI46" s="228">
        <f t="array" aca="1" ref="AI46" ca="1">SUMPRODUCT(ISNUMBER(MATCH(INDIRECT("H"&amp;$A$1&amp;"!B2:AF2"),DimFe,0))*IFERROR(IF("19:00"&gt;=IFERROR(Hgauche,0),IFERROR(hdroite-Hgauche,0)-IF(durée6&lt;0,0,durée6),"00:00"),0))+SUMPRODUCT(ISNUMBER(MATCH(INDIRECT("H"&amp;$A$1&amp;"!B2:AF2"),moindimfe,0))*IFERROR(IF("19:00"&lt;=IFERROR(Hgauche,0),IF(durée4&lt;0,0,durée4),"00:00"),0))</f>
        <v>0</v>
      </c>
      <c r="AJ46" s="228">
        <f t="array" aca="1" ref="AJ46" ca="1">SUMPRODUCT(ISNUMBER(MATCH(INDIRECT("H"&amp;$A$1&amp;"!B2:AF2"),DimFe,0))*IFERROR(IF("19:00"&lt;=IFERROR(Hgauche,0),IF(durée6&lt;0,0,durée6),IF(durée&lt;0,0,durée)),0))+SUMPRODUCT(ISNUMBER(MATCH(INDIRECT("H"&amp;$A$1&amp;"!B2:AF2"),moindimfe,0))*IFERROR(IF("19:00"&lt;=IFERROR(Hgauche,0),IF(durée2&lt;0,0,durée2),"00:00"),0))</f>
        <v>0</v>
      </c>
      <c r="AK46" s="228">
        <f t="array" aca="1" ref="AK46" ca="1">SUMPRODUCT(IFERROR(IF("19:00"&lt;=IFERROR(Hgauche,0),IF(durée6&lt;0,0,durée6),IF(durée&lt;0,0,durée)),0))+SUMPRODUCT(IFERROR(IF("19:00"&lt;=IFERROR(Hgauche,0),IF(durée2&lt;0,0,durée2),"00:00"),0))-durée5</f>
        <v>0</v>
      </c>
      <c r="AM46" s="58">
        <f ca="1">bilanh</f>
        <v>5.625</v>
      </c>
      <c r="AN46" s="59">
        <f ca="1">VLOOKUP($A46,Bilan!$A$9:$AW94,41,FALSE)</f>
        <v>4.375</v>
      </c>
      <c r="AO46" s="31"/>
      <c r="AP46" s="319">
        <f ca="1">Bilan!AT46</f>
        <v>51</v>
      </c>
      <c r="AQ46" s="324">
        <f>Bilan!AU46</f>
        <v>55</v>
      </c>
      <c r="AR46" s="11"/>
      <c r="AS46" s="324">
        <f ca="1">Jourtravaillé</f>
        <v>8</v>
      </c>
      <c r="AU46" s="47"/>
    </row>
    <row r="47" spans="1:70" ht="16.5" hidden="1" customHeight="1" thickBot="1" x14ac:dyDescent="0.3">
      <c r="A47" s="39">
        <f>Données!$H44</f>
        <v>0</v>
      </c>
      <c r="B47" s="170">
        <f t="shared" ref="B47:K48" ca="1" si="30">SUMPRODUCT((INDIRECT("'"&amp;$A$1&amp;"'!$A$7:$A$56")=$A47)*(INDIRECT("'"&amp;$A$1&amp;"'!$B$7:$AF$56")=B$7))</f>
        <v>0</v>
      </c>
      <c r="C47" s="170">
        <f t="shared" ca="1" si="30"/>
        <v>0</v>
      </c>
      <c r="D47" s="170">
        <f t="shared" ca="1" si="30"/>
        <v>0</v>
      </c>
      <c r="E47" s="170">
        <f t="shared" ca="1" si="30"/>
        <v>0</v>
      </c>
      <c r="F47" s="170">
        <f t="shared" ca="1" si="30"/>
        <v>0</v>
      </c>
      <c r="G47" s="170">
        <f t="shared" ca="1" si="30"/>
        <v>0</v>
      </c>
      <c r="H47" s="170">
        <f t="shared" ca="1" si="30"/>
        <v>0</v>
      </c>
      <c r="I47" s="170">
        <f t="shared" ca="1" si="30"/>
        <v>0</v>
      </c>
      <c r="J47" s="170">
        <f t="shared" ca="1" si="30"/>
        <v>0</v>
      </c>
      <c r="K47" s="170">
        <f t="shared" ca="1" si="30"/>
        <v>0</v>
      </c>
      <c r="L47" s="170">
        <f t="shared" ref="L47:U48" ca="1" si="31">SUMPRODUCT((INDIRECT("'"&amp;$A$1&amp;"'!$A$7:$A$56")=$A47)*(INDIRECT("'"&amp;$A$1&amp;"'!$B$7:$AF$56")=L$7))</f>
        <v>0</v>
      </c>
      <c r="M47" s="170">
        <f t="shared" ca="1" si="31"/>
        <v>0</v>
      </c>
      <c r="N47" s="170">
        <f t="shared" ca="1" si="31"/>
        <v>0</v>
      </c>
      <c r="O47" s="170">
        <f t="shared" ca="1" si="31"/>
        <v>0</v>
      </c>
      <c r="P47" s="170">
        <f t="shared" ca="1" si="31"/>
        <v>0</v>
      </c>
      <c r="Q47" s="170">
        <f t="shared" ca="1" si="31"/>
        <v>0</v>
      </c>
      <c r="R47" s="170">
        <f t="shared" ca="1" si="31"/>
        <v>0</v>
      </c>
      <c r="S47" s="170">
        <f t="shared" ca="1" si="31"/>
        <v>0</v>
      </c>
      <c r="T47" s="170">
        <f t="shared" ca="1" si="31"/>
        <v>0</v>
      </c>
      <c r="U47" s="170">
        <f t="shared" ca="1" si="31"/>
        <v>0</v>
      </c>
      <c r="V47" s="170">
        <f t="shared" ref="V47:AC48" ca="1" si="32">SUMPRODUCT((INDIRECT("'"&amp;$A$1&amp;"'!$A$7:$A$56")=$A47)*(INDIRECT("'"&amp;$A$1&amp;"'!$B$7:$AF$56")=V$7))</f>
        <v>0</v>
      </c>
      <c r="W47" s="170"/>
      <c r="X47" s="170"/>
      <c r="Y47" s="170">
        <f t="shared" ca="1" si="32"/>
        <v>0</v>
      </c>
      <c r="Z47" s="170">
        <f t="shared" ca="1" si="32"/>
        <v>0</v>
      </c>
      <c r="AA47" s="170">
        <f t="shared" ca="1" si="32"/>
        <v>0</v>
      </c>
      <c r="AB47" s="170">
        <f t="shared" ca="1" si="32"/>
        <v>0</v>
      </c>
      <c r="AC47" s="170">
        <f t="shared" ca="1" si="32"/>
        <v>806</v>
      </c>
      <c r="AD47" s="170"/>
      <c r="AE47" s="170"/>
      <c r="AF47" s="185">
        <f t="shared" ca="1" si="14"/>
        <v>0</v>
      </c>
      <c r="AG47" s="185">
        <f t="shared" ca="1" si="15"/>
        <v>0</v>
      </c>
      <c r="AH47" s="44"/>
      <c r="AI47" s="196">
        <f t="array" aca="1" ref="AI47" ca="1">SUMPRODUCT(ISNUMBER(MATCH(INDIRECT("H"&amp;$A$1&amp;"!B2:AF2"),DimFe,0))*IFERROR(IF("19:00"&gt;=IFERROR(Hgauche,0),IFERROR(hdroite-Hgauche,0),IF(durée1&gt;0,durée1,"00:00")),0))+SUMPRODUCT(ISNUMBER(MATCH(INDIRECT("H"&amp;$A$1&amp;"!B2:AF2"),moindimfe,0))*IFERROR(IF("19:00"&lt;=IFERROR(Hgauche,0),IF(durée4&lt;0,0,durée4),"00:00"),0))</f>
        <v>0</v>
      </c>
      <c r="AJ47" s="196">
        <f t="array" aca="1" ref="AJ47" ca="1">SUMPRODUCT(ISNUMBER(MATCH(INDIRECT("H"&amp;$A$1&amp;"!B2:AF2"),DimFe,0))*IFERROR(IF("19:00"&lt;=IFERROR(Hgauche,0),IF(durée6&lt;0,0,durée6),IF(durée&lt;0,0,durée)),0))+SUMPRODUCT(ISNUMBER(MATCH(INDIRECT("H"&amp;$A$1&amp;"!B2:AF2"),moindimfe,0))*IFERROR(IF("19:00"&lt;=IFERROR(Hgauche,0),IF(durée2&lt;0,0,durée2),"00:00"),0))</f>
        <v>0</v>
      </c>
      <c r="AK47" s="196">
        <f t="array" aca="1" ref="AK47" ca="1">SUMPRODUCT(1*IF(durée&lt;0,0,durée))+SUMPRODUCT(1*IFERROR(IF("19:00"&lt;=IFERROR(Hgauche,0),IF(durée2&lt;0,0,durée2),"00:00"),0))-durée5</f>
        <v>0</v>
      </c>
      <c r="AM47" s="35">
        <f ca="1">(AF47/24)+SUMPRODUCT(($B$6:$AC$6)*(B47:AC47))</f>
        <v>0</v>
      </c>
      <c r="AN47" s="59" t="str">
        <f>VLOOKUP($A47,Bilan!A47:AO95,35,FALSE)</f>
        <v/>
      </c>
      <c r="AO47" s="31"/>
      <c r="AP47" s="33" t="e">
        <f>Bilan!AT47</f>
        <v>#N/A</v>
      </c>
      <c r="AQ47" s="323">
        <v>65</v>
      </c>
      <c r="AR47" s="11"/>
      <c r="AS47" s="77">
        <f ca="1">SUM(B47:R47)</f>
        <v>0</v>
      </c>
      <c r="AU47" s="47"/>
    </row>
    <row r="48" spans="1:70" ht="1.5" hidden="1" customHeight="1" thickBot="1" x14ac:dyDescent="0.3">
      <c r="A48" s="39">
        <f>Données!$H45</f>
        <v>0</v>
      </c>
      <c r="B48" s="18">
        <f t="shared" ca="1" si="30"/>
        <v>0</v>
      </c>
      <c r="C48" s="18">
        <f t="shared" ca="1" si="30"/>
        <v>0</v>
      </c>
      <c r="D48" s="18">
        <f t="shared" ca="1" si="30"/>
        <v>0</v>
      </c>
      <c r="E48" s="18">
        <f t="shared" ca="1" si="30"/>
        <v>0</v>
      </c>
      <c r="F48" s="18">
        <f t="shared" ca="1" si="30"/>
        <v>0</v>
      </c>
      <c r="G48" s="18">
        <f t="shared" ca="1" si="30"/>
        <v>0</v>
      </c>
      <c r="H48" s="18">
        <f t="shared" ca="1" si="30"/>
        <v>0</v>
      </c>
      <c r="I48" s="18">
        <f t="shared" ca="1" si="30"/>
        <v>0</v>
      </c>
      <c r="J48" s="18">
        <f t="shared" ca="1" si="30"/>
        <v>0</v>
      </c>
      <c r="K48" s="18">
        <f t="shared" ca="1" si="30"/>
        <v>0</v>
      </c>
      <c r="L48" s="18">
        <f t="shared" ca="1" si="31"/>
        <v>0</v>
      </c>
      <c r="M48" s="18">
        <f t="shared" ca="1" si="31"/>
        <v>0</v>
      </c>
      <c r="N48" s="18">
        <f t="shared" ca="1" si="31"/>
        <v>0</v>
      </c>
      <c r="O48" s="18">
        <f t="shared" ca="1" si="31"/>
        <v>0</v>
      </c>
      <c r="P48" s="18">
        <f t="shared" ca="1" si="31"/>
        <v>0</v>
      </c>
      <c r="Q48" s="18">
        <f t="shared" ca="1" si="31"/>
        <v>0</v>
      </c>
      <c r="R48" s="18">
        <f t="shared" ca="1" si="31"/>
        <v>0</v>
      </c>
      <c r="S48" s="18">
        <f t="shared" ca="1" si="31"/>
        <v>0</v>
      </c>
      <c r="T48" s="18">
        <f t="shared" ca="1" si="31"/>
        <v>0</v>
      </c>
      <c r="U48" s="18">
        <f t="shared" ca="1" si="31"/>
        <v>0</v>
      </c>
      <c r="V48" s="18">
        <f t="shared" ca="1" si="32"/>
        <v>0</v>
      </c>
      <c r="W48" s="18"/>
      <c r="X48" s="18"/>
      <c r="Y48" s="18">
        <f t="shared" ca="1" si="32"/>
        <v>0</v>
      </c>
      <c r="Z48" s="18">
        <f t="shared" ca="1" si="32"/>
        <v>0</v>
      </c>
      <c r="AA48" s="18">
        <f t="shared" ca="1" si="32"/>
        <v>0</v>
      </c>
      <c r="AB48" s="18">
        <f t="shared" ca="1" si="32"/>
        <v>0</v>
      </c>
      <c r="AC48" s="18">
        <f t="shared" ca="1" si="32"/>
        <v>806</v>
      </c>
      <c r="AD48" s="18"/>
      <c r="AE48" s="18"/>
      <c r="AF48" s="27">
        <f t="shared" ca="1" si="14"/>
        <v>0</v>
      </c>
      <c r="AG48" s="27">
        <f t="shared" ca="1" si="15"/>
        <v>0</v>
      </c>
      <c r="AH48" s="44"/>
      <c r="AI48" s="197">
        <f t="array" aca="1" ref="AI48" ca="1">SUMPRODUCT(ISNUMBER(MATCH(INDIRECT("H"&amp;$A$1&amp;"!B2:AF2"),DimFe,0))*IFERROR(IF("19:00"&gt;=IFERROR(Hgauche,0),IFERROR(hdroite-Hgauche,0),IF(durée1&gt;0,durée1,"00:00")),0))+SUMPRODUCT(ISNUMBER(MATCH(INDIRECT("H"&amp;$A$1&amp;"!B2:AF2"),moindimfe,0))*IFERROR(IF("19:00"&lt;=IFERROR(Hgauche,0),IF(durée4&lt;0,0,durée4),"00:00"),0))</f>
        <v>0</v>
      </c>
      <c r="AJ48" s="197">
        <f t="array" aca="1" ref="AJ48" ca="1">SUMPRODUCT(ISNUMBER(MATCH(INDIRECT("H"&amp;$A$1&amp;"!B2:AF2"),DimFe,0))*IFERROR(IF("19:00"&lt;=IFERROR(Hgauche,0),IF(durée6&lt;0,0,durée6),IF(durée&lt;0,0,durée)),0))+SUMPRODUCT(ISNUMBER(MATCH(INDIRECT("H"&amp;$A$1&amp;"!B2:AF2"),moindimfe,0))*IFERROR(IF("19:00"&lt;=IFERROR(Hgauche,0),IF(durée2&lt;0,0,durée2),"00:00"),0))</f>
        <v>0</v>
      </c>
      <c r="AK48" s="197">
        <f t="array" aca="1" ref="AK48" ca="1">SUMPRODUCT(1*IF(durée&lt;0,0,durée))+SUMPRODUCT(1*IFERROR(IF("19:00"&lt;=IFERROR(Hgauche,0),IF(durée2&lt;0,0,durée2),"00:00"),0))-durée5</f>
        <v>0</v>
      </c>
      <c r="AM48" s="35">
        <f ca="1">(AF48/24)+SUMPRODUCT(($B$6:$AC$6)*(B48:AC48))</f>
        <v>0</v>
      </c>
      <c r="AN48" s="59" t="str">
        <f>VLOOKUP($A48,Bilan!A48:AO96,35,FALSE)</f>
        <v/>
      </c>
      <c r="AO48" s="31"/>
      <c r="AP48" s="33" t="e">
        <f>Bilan!AT48</f>
        <v>#N/A</v>
      </c>
      <c r="AQ48" s="22">
        <v>65</v>
      </c>
      <c r="AR48" s="11"/>
      <c r="AS48" s="76">
        <f ca="1">SUM(B48:R48)</f>
        <v>0</v>
      </c>
      <c r="AU48" s="47"/>
    </row>
    <row r="49" spans="1:47" ht="15.75" thickBot="1" x14ac:dyDescent="0.3">
      <c r="A49" s="37" t="str">
        <f>Données!$H46</f>
        <v>Coordinatrice</v>
      </c>
      <c r="B49" s="176"/>
      <c r="C49" s="98"/>
      <c r="D49" s="98"/>
      <c r="E49" s="98"/>
      <c r="F49" s="98"/>
      <c r="G49" s="98"/>
      <c r="H49" s="98"/>
      <c r="I49" s="98"/>
      <c r="J49" s="98"/>
      <c r="K49" s="98"/>
      <c r="L49" s="98"/>
      <c r="M49" s="98"/>
      <c r="N49" s="98"/>
      <c r="O49" s="98"/>
      <c r="P49" s="98"/>
      <c r="Q49" s="98"/>
      <c r="R49" s="98"/>
      <c r="S49" s="98"/>
      <c r="T49" s="98"/>
      <c r="U49" s="98"/>
      <c r="V49" s="98"/>
      <c r="W49" s="98"/>
      <c r="X49" s="98"/>
      <c r="Y49" s="98"/>
      <c r="Z49" s="98"/>
      <c r="AA49" s="98"/>
      <c r="AB49" s="98"/>
      <c r="AC49" s="98"/>
      <c r="AD49" s="98"/>
      <c r="AE49" s="98"/>
      <c r="AF49" s="60"/>
      <c r="AG49" s="75"/>
      <c r="AH49" s="229"/>
      <c r="AI49" s="176"/>
      <c r="AJ49" s="60"/>
      <c r="AK49" s="75"/>
      <c r="AM49" s="177"/>
      <c r="AN49" s="56"/>
      <c r="AO49" s="31"/>
      <c r="AP49" s="320"/>
      <c r="AQ49" s="56"/>
      <c r="AR49" s="11"/>
      <c r="AS49" s="327"/>
      <c r="AU49" s="47"/>
    </row>
    <row r="50" spans="1:47" ht="16.5" thickBot="1" x14ac:dyDescent="0.3">
      <c r="A50" s="39" t="str">
        <f>Données!$H47</f>
        <v>ROUSSEL Jocelyne</v>
      </c>
      <c r="B50" s="175" t="str">
        <f t="shared" ref="B50:Q50" ca="1" si="33">IF(SUMPRODUCT((INDIRECT("'"&amp;$A$1&amp;"'!$A$7:$A$56")=$A50)*(INDIRECT("'"&amp;$A$1&amp;"'!$B$7:$AF$56")=B$7))=0,"",SUMPRODUCT((INDIRECT("'"&amp;$A$1&amp;"'!$A$7:$A$56")=$A50)*(INDIRECT("'"&amp;$A$1&amp;"'!$B$7:$AF$56")=B$7)))</f>
        <v/>
      </c>
      <c r="C50" s="175" t="str">
        <f t="shared" ca="1" si="33"/>
        <v/>
      </c>
      <c r="D50" s="175" t="str">
        <f t="shared" ca="1" si="33"/>
        <v/>
      </c>
      <c r="E50" s="175" t="str">
        <f t="shared" ca="1" si="33"/>
        <v/>
      </c>
      <c r="F50" s="175" t="str">
        <f t="shared" ca="1" si="33"/>
        <v/>
      </c>
      <c r="G50" s="175" t="str">
        <f t="shared" ca="1" si="33"/>
        <v/>
      </c>
      <c r="H50" s="175">
        <f t="shared" ca="1" si="33"/>
        <v>2</v>
      </c>
      <c r="I50" s="175" t="str">
        <f t="shared" ca="1" si="33"/>
        <v/>
      </c>
      <c r="J50" s="175" t="str">
        <f t="shared" ca="1" si="33"/>
        <v/>
      </c>
      <c r="K50" s="175" t="str">
        <f t="shared" ca="1" si="33"/>
        <v/>
      </c>
      <c r="L50" s="175" t="str">
        <f t="shared" ca="1" si="33"/>
        <v/>
      </c>
      <c r="M50" s="175" t="str">
        <f t="shared" ca="1" si="33"/>
        <v/>
      </c>
      <c r="N50" s="175" t="str">
        <f t="shared" ca="1" si="33"/>
        <v/>
      </c>
      <c r="O50" s="175" t="str">
        <f t="shared" ca="1" si="33"/>
        <v/>
      </c>
      <c r="P50" s="175" t="str">
        <f t="shared" ca="1" si="33"/>
        <v/>
      </c>
      <c r="Q50" s="175" t="str">
        <f t="shared" ca="1" si="33"/>
        <v/>
      </c>
      <c r="R50" s="175" t="str">
        <f t="shared" ref="R50:AE50" ca="1" si="34">IF(SUMPRODUCT((INDIRECT("'"&amp;$A$1&amp;"'!$A$7:$A$56")=$A50)*(INDIRECT("'"&amp;$A$1&amp;"'!$B$7:$AF$56")=R$7))=0,"",SUMPRODUCT((INDIRECT("'"&amp;$A$1&amp;"'!$A$7:$A$56")=$A50)*(INDIRECT("'"&amp;$A$1&amp;"'!$B$7:$AF$56")=R$7)))</f>
        <v/>
      </c>
      <c r="S50" s="175">
        <f t="shared" ca="1" si="34"/>
        <v>3</v>
      </c>
      <c r="T50" s="175">
        <f t="shared" ca="1" si="34"/>
        <v>1</v>
      </c>
      <c r="U50" s="175">
        <f t="shared" ca="1" si="34"/>
        <v>1</v>
      </c>
      <c r="V50" s="175" t="str">
        <f t="shared" ca="1" si="34"/>
        <v/>
      </c>
      <c r="W50" s="175" t="str">
        <f t="shared" ca="1" si="34"/>
        <v/>
      </c>
      <c r="X50" s="175">
        <f t="shared" ca="1" si="34"/>
        <v>10</v>
      </c>
      <c r="Y50" s="175" t="str">
        <f t="shared" ca="1" si="34"/>
        <v/>
      </c>
      <c r="Z50" s="175">
        <f t="shared" ca="1" si="34"/>
        <v>14</v>
      </c>
      <c r="AA50" s="175" t="str">
        <f t="shared" ca="1" si="34"/>
        <v/>
      </c>
      <c r="AB50" s="175" t="str">
        <f t="shared" ca="1" si="34"/>
        <v/>
      </c>
      <c r="AC50" s="216">
        <f t="shared" ca="1" si="34"/>
        <v>10</v>
      </c>
      <c r="AD50" s="216">
        <f t="shared" ca="1" si="34"/>
        <v>10</v>
      </c>
      <c r="AE50" s="175">
        <f t="shared" ca="1" si="34"/>
        <v>10</v>
      </c>
      <c r="AF50" s="220">
        <f ca="1">VLOOKUP($A50,INDIRECT("'"&amp;$A$1&amp;"'!$A$7:$AR$56"),35,0)</f>
        <v>0.3125</v>
      </c>
      <c r="AG50" s="186">
        <f ca="1">VLOOKUP($A50,INDIRECT("'"&amp;$A$1&amp;"'!$A$7:$AR$56"),36,0)</f>
        <v>0.33333333333333331</v>
      </c>
      <c r="AH50" s="229"/>
      <c r="AI50" s="228">
        <f t="array" aca="1" ref="AI50" ca="1">SUMPRODUCT(ISNUMBER(MATCH(INDIRECT("H"&amp;$A$1&amp;"!B2:AF2"),DimFe,0))*IFERROR(IF("19:00"&gt;=IFERROR(Hgauche,0),IFERROR(hdroite-Hgauche,0)-IF(durée6&lt;0,0,durée6),"00:00"),0))+SUMPRODUCT(ISNUMBER(MATCH(INDIRECT("H"&amp;$A$1&amp;"!B2:AF2"),moindimfe,0))*IFERROR(IF("19:00"&lt;=IFERROR(Hgauche,0),IF(durée4&lt;0,0,durée4),"00:00"),0))</f>
        <v>0</v>
      </c>
      <c r="AJ50" s="228">
        <f t="array" aca="1" ref="AJ50" ca="1">SUMPRODUCT(ISNUMBER(MATCH(INDIRECT("H"&amp;$A$1&amp;"!B2:AF2"),DimFe,0))*IFERROR(IF("19:00"&lt;=IFERROR(Hgauche,0),IF(durée6&lt;0,0,durée6),IF(durée&lt;0,0,durée)),0))+SUMPRODUCT(ISNUMBER(MATCH(INDIRECT("H"&amp;$A$1&amp;"!B2:AF2"),moindimfe,0))*IFERROR(IF("19:00"&lt;=IFERROR(Hgauche,0),IF(durée2&lt;0,0,durée2),"00:00"),0))</f>
        <v>0</v>
      </c>
      <c r="AK50" s="228">
        <f t="array" aca="1" ref="AK50" ca="1">SUMPRODUCT(IFERROR(IF("19:00"&lt;=IFERROR(Hgauche,0),IF(durée6&lt;0,0,durée6),IF(durée&lt;0,0,durée)),0))+SUMPRODUCT(IFERROR(IF("19:00"&lt;=IFERROR(Hgauche,0),IF(durée2&lt;0,0,durée2),"00:00"),0))-durée5</f>
        <v>0</v>
      </c>
      <c r="AM50" s="58">
        <f ca="1">bilanh</f>
        <v>5.7083333333333339</v>
      </c>
      <c r="AN50" s="59">
        <f ca="1">VLOOKUP($A50,Bilan!$A$9:$AW98,41,FALSE)</f>
        <v>1.3333333333333335</v>
      </c>
      <c r="AO50" s="31"/>
      <c r="AP50" s="319">
        <f ca="1">Bilan!AT50</f>
        <v>47</v>
      </c>
      <c r="AQ50" s="324">
        <f>Bilan!AU50</f>
        <v>55</v>
      </c>
      <c r="AR50" s="11"/>
      <c r="AS50" s="324">
        <f ca="1">Jourtravaillé</f>
        <v>21</v>
      </c>
      <c r="AU50" s="47"/>
    </row>
    <row r="51" spans="1:47" ht="16.5" hidden="1" customHeight="1" thickBot="1" x14ac:dyDescent="0.3">
      <c r="A51" s="39">
        <f>Données!$H48</f>
        <v>0</v>
      </c>
      <c r="B51" s="170">
        <f t="shared" ref="B51:K54" ca="1" si="35">SUMPRODUCT((INDIRECT("'"&amp;$A$1&amp;"'!$A$7:$A$56")=$A51)*(INDIRECT("'"&amp;$A$1&amp;"'!$B$7:$AF$56")=B$7))</f>
        <v>0</v>
      </c>
      <c r="C51" s="170">
        <f t="shared" ca="1" si="35"/>
        <v>0</v>
      </c>
      <c r="D51" s="170">
        <f t="shared" ca="1" si="35"/>
        <v>0</v>
      </c>
      <c r="E51" s="170">
        <f t="shared" ca="1" si="35"/>
        <v>0</v>
      </c>
      <c r="F51" s="170">
        <f t="shared" ca="1" si="35"/>
        <v>0</v>
      </c>
      <c r="G51" s="170">
        <f t="shared" ca="1" si="35"/>
        <v>0</v>
      </c>
      <c r="H51" s="170">
        <f t="shared" ca="1" si="35"/>
        <v>0</v>
      </c>
      <c r="I51" s="170">
        <f t="shared" ca="1" si="35"/>
        <v>0</v>
      </c>
      <c r="J51" s="170">
        <f t="shared" ca="1" si="35"/>
        <v>0</v>
      </c>
      <c r="K51" s="170">
        <f t="shared" ca="1" si="35"/>
        <v>0</v>
      </c>
      <c r="L51" s="170">
        <f t="shared" ref="L51:U54" ca="1" si="36">SUMPRODUCT((INDIRECT("'"&amp;$A$1&amp;"'!$A$7:$A$56")=$A51)*(INDIRECT("'"&amp;$A$1&amp;"'!$B$7:$AF$56")=L$7))</f>
        <v>0</v>
      </c>
      <c r="M51" s="170">
        <f t="shared" ca="1" si="36"/>
        <v>0</v>
      </c>
      <c r="N51" s="170">
        <f t="shared" ca="1" si="36"/>
        <v>0</v>
      </c>
      <c r="O51" s="170">
        <f t="shared" ca="1" si="36"/>
        <v>0</v>
      </c>
      <c r="P51" s="170">
        <f t="shared" ca="1" si="36"/>
        <v>0</v>
      </c>
      <c r="Q51" s="170">
        <f t="shared" ca="1" si="36"/>
        <v>0</v>
      </c>
      <c r="R51" s="170">
        <f t="shared" ca="1" si="36"/>
        <v>0</v>
      </c>
      <c r="S51" s="170">
        <f t="shared" ca="1" si="36"/>
        <v>0</v>
      </c>
      <c r="T51" s="170">
        <f t="shared" ca="1" si="36"/>
        <v>0</v>
      </c>
      <c r="U51" s="170">
        <f t="shared" ca="1" si="36"/>
        <v>0</v>
      </c>
      <c r="V51" s="170">
        <f t="shared" ref="V51:AC54" ca="1" si="37">SUMPRODUCT((INDIRECT("'"&amp;$A$1&amp;"'!$A$7:$A$56")=$A51)*(INDIRECT("'"&amp;$A$1&amp;"'!$B$7:$AF$56")=V$7))</f>
        <v>0</v>
      </c>
      <c r="W51" s="170"/>
      <c r="X51" s="170"/>
      <c r="Y51" s="170">
        <f t="shared" ca="1" si="37"/>
        <v>0</v>
      </c>
      <c r="Z51" s="170">
        <f t="shared" ca="1" si="37"/>
        <v>0</v>
      </c>
      <c r="AA51" s="170">
        <f t="shared" ca="1" si="37"/>
        <v>0</v>
      </c>
      <c r="AB51" s="170">
        <f t="shared" ca="1" si="37"/>
        <v>0</v>
      </c>
      <c r="AC51" s="170">
        <f t="shared" ca="1" si="37"/>
        <v>806</v>
      </c>
      <c r="AD51" s="170"/>
      <c r="AE51" s="170"/>
      <c r="AF51" s="185">
        <f t="shared" ca="1" si="14"/>
        <v>0</v>
      </c>
      <c r="AG51" s="185">
        <f t="shared" ca="1" si="15"/>
        <v>0</v>
      </c>
      <c r="AH51" s="44"/>
      <c r="AI51" s="196">
        <f t="array" aca="1" ref="AI51" ca="1">SUMPRODUCT(ISNUMBER(MATCH(INDIRECT("H"&amp;$A$1&amp;"!B2:AF2"),DimFe,0))*IFERROR(IF("19:00"&gt;=IFERROR(Hgauche,0),IFERROR(hdroite-Hgauche,0),IF(durée1&gt;0,durée1,"00:00")),0))+SUMPRODUCT(ISNUMBER(MATCH(INDIRECT("H"&amp;$A$1&amp;"!B2:AF2"),moindimfe,0))*IFERROR(IF("19:00"&lt;=IFERROR(Hgauche,0),IF(durée4&lt;0,0,durée4),"00:00"),0))</f>
        <v>0</v>
      </c>
      <c r="AJ51" s="196">
        <f t="array" aca="1" ref="AJ51" ca="1">SUMPRODUCT(ISNUMBER(MATCH(INDIRECT("H"&amp;$A$1&amp;"!B2:AF2"),DimFe,0))*IFERROR(IF("19:00"&lt;=IFERROR(Hgauche,0),IF(durée6&lt;0,0,durée6),IF(durée&lt;0,0,durée)),0))+SUMPRODUCT(ISNUMBER(MATCH(INDIRECT("H"&amp;$A$1&amp;"!B2:AF2"),moindimfe,0))*IFERROR(IF("19:00"&lt;=IFERROR(Hgauche,0),IF(durée2&lt;0,0,durée2),"00:00"),0))</f>
        <v>0</v>
      </c>
      <c r="AK51" s="196">
        <f t="array" aca="1" ref="AK51" ca="1">SUMPRODUCT(1*IF(durée&lt;0,0,durée))+SUMPRODUCT(1*IFERROR(IF("19:00"&lt;=IFERROR(Hgauche,0),IF(durée2&lt;0,0,durée2),"00:00"),0))-durée5</f>
        <v>0</v>
      </c>
      <c r="AM51" s="35">
        <f ca="1">(AF51/24)+SUMPRODUCT(($B$6:$AC$6)*(B51:AC51))</f>
        <v>0</v>
      </c>
      <c r="AN51" s="59" t="str">
        <f>VLOOKUP($A51,Bilan!A51:AO99,35,FALSE)</f>
        <v/>
      </c>
      <c r="AO51" s="31"/>
      <c r="AP51" s="33" t="e">
        <f>Bilan!AT51</f>
        <v>#N/A</v>
      </c>
      <c r="AQ51" s="322">
        <v>65</v>
      </c>
      <c r="AR51" s="11"/>
      <c r="AS51" s="77">
        <f ca="1">SUM(B51:R51)</f>
        <v>0</v>
      </c>
      <c r="AU51" s="47"/>
    </row>
    <row r="52" spans="1:47" ht="16.5" hidden="1" customHeight="1" thickBot="1" x14ac:dyDescent="0.3">
      <c r="A52" s="39">
        <f>Données!$H49</f>
        <v>0</v>
      </c>
      <c r="B52" s="12">
        <f t="shared" ca="1" si="35"/>
        <v>0</v>
      </c>
      <c r="C52" s="12">
        <f t="shared" ca="1" si="35"/>
        <v>0</v>
      </c>
      <c r="D52" s="12">
        <f t="shared" ca="1" si="35"/>
        <v>0</v>
      </c>
      <c r="E52" s="12">
        <f t="shared" ca="1" si="35"/>
        <v>0</v>
      </c>
      <c r="F52" s="12">
        <f t="shared" ca="1" si="35"/>
        <v>0</v>
      </c>
      <c r="G52" s="12">
        <f t="shared" ca="1" si="35"/>
        <v>0</v>
      </c>
      <c r="H52" s="12">
        <f t="shared" ca="1" si="35"/>
        <v>0</v>
      </c>
      <c r="I52" s="12">
        <f t="shared" ca="1" si="35"/>
        <v>0</v>
      </c>
      <c r="J52" s="12">
        <f t="shared" ca="1" si="35"/>
        <v>0</v>
      </c>
      <c r="K52" s="12">
        <f t="shared" ca="1" si="35"/>
        <v>0</v>
      </c>
      <c r="L52" s="12">
        <f t="shared" ca="1" si="36"/>
        <v>0</v>
      </c>
      <c r="M52" s="12">
        <f t="shared" ca="1" si="36"/>
        <v>0</v>
      </c>
      <c r="N52" s="12">
        <f t="shared" ca="1" si="36"/>
        <v>0</v>
      </c>
      <c r="O52" s="12">
        <f t="shared" ca="1" si="36"/>
        <v>0</v>
      </c>
      <c r="P52" s="12">
        <f t="shared" ca="1" si="36"/>
        <v>0</v>
      </c>
      <c r="Q52" s="12">
        <f t="shared" ca="1" si="36"/>
        <v>0</v>
      </c>
      <c r="R52" s="12">
        <f t="shared" ca="1" si="36"/>
        <v>0</v>
      </c>
      <c r="S52" s="12">
        <f t="shared" ca="1" si="36"/>
        <v>0</v>
      </c>
      <c r="T52" s="12">
        <f t="shared" ca="1" si="36"/>
        <v>0</v>
      </c>
      <c r="U52" s="12">
        <f t="shared" ca="1" si="36"/>
        <v>0</v>
      </c>
      <c r="V52" s="12">
        <f t="shared" ca="1" si="37"/>
        <v>0</v>
      </c>
      <c r="W52" s="54"/>
      <c r="X52" s="54"/>
      <c r="Y52" s="12">
        <f t="shared" ca="1" si="37"/>
        <v>0</v>
      </c>
      <c r="Z52" s="12">
        <f t="shared" ca="1" si="37"/>
        <v>0</v>
      </c>
      <c r="AA52" s="12">
        <f t="shared" ca="1" si="37"/>
        <v>0</v>
      </c>
      <c r="AB52" s="12">
        <f t="shared" ca="1" si="37"/>
        <v>0</v>
      </c>
      <c r="AC52" s="12">
        <f t="shared" ca="1" si="37"/>
        <v>806</v>
      </c>
      <c r="AD52" s="54"/>
      <c r="AE52" s="54"/>
      <c r="AF52" s="27">
        <f t="shared" ca="1" si="14"/>
        <v>0</v>
      </c>
      <c r="AG52" s="27">
        <f t="shared" ca="1" si="15"/>
        <v>0</v>
      </c>
      <c r="AH52" s="44"/>
      <c r="AI52" s="74">
        <f t="array" aca="1" ref="AI52" ca="1">SUMPRODUCT(ISNUMBER(MATCH(INDIRECT("H"&amp;$A$1&amp;"!B2:AF2"),DimFe,0))*IFERROR(IF("19:00"&gt;=IFERROR(Hgauche,0),IFERROR(hdroite-Hgauche,0),IF(durée1&gt;0,durée1,"00:00")),0))+SUMPRODUCT(ISNUMBER(MATCH(INDIRECT("H"&amp;$A$1&amp;"!B2:AF2"),moindimfe,0))*IFERROR(IF("19:00"&lt;=IFERROR(Hgauche,0),IF(durée4&lt;0,0,durée4),"00:00"),0))</f>
        <v>0</v>
      </c>
      <c r="AJ52" s="74">
        <f t="array" aca="1" ref="AJ52" ca="1">SUMPRODUCT(ISNUMBER(MATCH(INDIRECT("H"&amp;$A$1&amp;"!B2:AF2"),DimFe,0))*IFERROR(IF("19:00"&lt;=IFERROR(Hgauche,0),IF(durée6&lt;0,0,durée6),IF(durée&lt;0,0,durée)),0))+SUMPRODUCT(ISNUMBER(MATCH(INDIRECT("H"&amp;$A$1&amp;"!B2:AF2"),moindimfe,0))*IFERROR(IF("19:00"&lt;=IFERROR(Hgauche,0),IF(durée2&lt;0,0,durée2),"00:00"),0))</f>
        <v>0</v>
      </c>
      <c r="AK52" s="74">
        <f t="array" aca="1" ref="AK52" ca="1">SUMPRODUCT(1*IF(durée&lt;0,0,durée))+SUMPRODUCT(1*IFERROR(IF("19:00"&lt;=IFERROR(Hgauche,0),IF(durée2&lt;0,0,durée2),"00:00"),0))-durée5</f>
        <v>0</v>
      </c>
      <c r="AM52" s="58">
        <f ca="1">(AF52/24)+SUMPRODUCT(($B$6:$AC$6)*(B52:AC52))</f>
        <v>0</v>
      </c>
      <c r="AN52" s="59" t="str">
        <f>VLOOKUP($A52,Bilan!A52:AO100,35,FALSE)</f>
        <v/>
      </c>
      <c r="AO52" s="31"/>
      <c r="AP52" s="57" t="e">
        <f>Bilan!AT52</f>
        <v>#N/A</v>
      </c>
      <c r="AQ52" s="55">
        <v>66</v>
      </c>
      <c r="AR52" s="11"/>
      <c r="AS52" s="25">
        <f ca="1">SUM(B52:R52)</f>
        <v>0</v>
      </c>
      <c r="AU52" s="47"/>
    </row>
    <row r="53" spans="1:47" ht="16.5" hidden="1" customHeight="1" thickBot="1" x14ac:dyDescent="0.3">
      <c r="A53" s="39">
        <f>Données!$H50</f>
        <v>0</v>
      </c>
      <c r="B53" s="12">
        <f t="shared" ca="1" si="35"/>
        <v>0</v>
      </c>
      <c r="C53" s="12">
        <f t="shared" ca="1" si="35"/>
        <v>0</v>
      </c>
      <c r="D53" s="12">
        <f t="shared" ca="1" si="35"/>
        <v>0</v>
      </c>
      <c r="E53" s="12">
        <f t="shared" ca="1" si="35"/>
        <v>0</v>
      </c>
      <c r="F53" s="12">
        <f t="shared" ca="1" si="35"/>
        <v>0</v>
      </c>
      <c r="G53" s="12">
        <f t="shared" ca="1" si="35"/>
        <v>0</v>
      </c>
      <c r="H53" s="12">
        <f t="shared" ca="1" si="35"/>
        <v>0</v>
      </c>
      <c r="I53" s="12">
        <f t="shared" ca="1" si="35"/>
        <v>0</v>
      </c>
      <c r="J53" s="12">
        <f t="shared" ca="1" si="35"/>
        <v>0</v>
      </c>
      <c r="K53" s="12">
        <f t="shared" ca="1" si="35"/>
        <v>0</v>
      </c>
      <c r="L53" s="12">
        <f t="shared" ca="1" si="36"/>
        <v>0</v>
      </c>
      <c r="M53" s="12">
        <f t="shared" ca="1" si="36"/>
        <v>0</v>
      </c>
      <c r="N53" s="12">
        <f t="shared" ca="1" si="36"/>
        <v>0</v>
      </c>
      <c r="O53" s="12">
        <f t="shared" ca="1" si="36"/>
        <v>0</v>
      </c>
      <c r="P53" s="12">
        <f t="shared" ca="1" si="36"/>
        <v>0</v>
      </c>
      <c r="Q53" s="12">
        <f t="shared" ca="1" si="36"/>
        <v>0</v>
      </c>
      <c r="R53" s="12">
        <f t="shared" ca="1" si="36"/>
        <v>0</v>
      </c>
      <c r="S53" s="12">
        <f t="shared" ca="1" si="36"/>
        <v>0</v>
      </c>
      <c r="T53" s="12">
        <f t="shared" ca="1" si="36"/>
        <v>0</v>
      </c>
      <c r="U53" s="12">
        <f t="shared" ca="1" si="36"/>
        <v>0</v>
      </c>
      <c r="V53" s="12">
        <f t="shared" ca="1" si="37"/>
        <v>0</v>
      </c>
      <c r="W53" s="54"/>
      <c r="X53" s="54"/>
      <c r="Y53" s="12">
        <f t="shared" ca="1" si="37"/>
        <v>0</v>
      </c>
      <c r="Z53" s="12">
        <f t="shared" ca="1" si="37"/>
        <v>0</v>
      </c>
      <c r="AA53" s="12">
        <f t="shared" ca="1" si="37"/>
        <v>0</v>
      </c>
      <c r="AB53" s="12">
        <f t="shared" ca="1" si="37"/>
        <v>0</v>
      </c>
      <c r="AC53" s="12">
        <f t="shared" ca="1" si="37"/>
        <v>806</v>
      </c>
      <c r="AD53" s="54"/>
      <c r="AE53" s="54"/>
      <c r="AF53" s="27">
        <f t="shared" ca="1" si="14"/>
        <v>0</v>
      </c>
      <c r="AG53" s="27">
        <f t="shared" ca="1" si="15"/>
        <v>0</v>
      </c>
      <c r="AH53" s="44"/>
      <c r="AI53" s="74">
        <f t="array" aca="1" ref="AI53" ca="1">SUMPRODUCT(ISNUMBER(MATCH(INDIRECT("H"&amp;$A$1&amp;"!B2:AF2"),DimFe,0))*IFERROR(IF("19:00"&gt;=IFERROR(Hgauche,0),IFERROR(hdroite-Hgauche,0),IF(durée1&gt;0,durée1,"00:00")),0))+SUMPRODUCT(ISNUMBER(MATCH(INDIRECT("H"&amp;$A$1&amp;"!B2:AF2"),moindimfe,0))*IFERROR(IF("19:00"&lt;=IFERROR(Hgauche,0),IF(durée4&lt;0,0,durée4),"00:00"),0))</f>
        <v>0</v>
      </c>
      <c r="AJ53" s="74">
        <f t="array" aca="1" ref="AJ53" ca="1">SUMPRODUCT(ISNUMBER(MATCH(INDIRECT("H"&amp;$A$1&amp;"!B2:AF2"),DimFe,0))*IFERROR(IF("19:00"&lt;=IFERROR(Hgauche,0),IF(durée6&lt;0,0,durée6),IF(durée&lt;0,0,durée)),0))+SUMPRODUCT(ISNUMBER(MATCH(INDIRECT("H"&amp;$A$1&amp;"!B2:AF2"),moindimfe,0))*IFERROR(IF("19:00"&lt;=IFERROR(Hgauche,0),IF(durée2&lt;0,0,durée2),"00:00"),0))</f>
        <v>0</v>
      </c>
      <c r="AK53" s="74">
        <f t="array" aca="1" ref="AK53" ca="1">SUMPRODUCT(1*IF(durée&lt;0,0,durée))+SUMPRODUCT(1*IFERROR(IF("19:00"&lt;=IFERROR(Hgauche,0),IF(durée2&lt;0,0,durée2),"00:00"),0))-durée5</f>
        <v>0</v>
      </c>
      <c r="AM53" s="58">
        <f ca="1">(AF53/24)+SUMPRODUCT(($B$6:$AC$6)*(B53:AC53))</f>
        <v>0</v>
      </c>
      <c r="AN53" s="59" t="str">
        <f>VLOOKUP($A53,Bilan!A53:AO101,35,FALSE)</f>
        <v/>
      </c>
      <c r="AO53" s="31"/>
      <c r="AP53" s="57" t="e">
        <f>Bilan!AT53</f>
        <v>#N/A</v>
      </c>
      <c r="AQ53" s="55">
        <v>67</v>
      </c>
      <c r="AR53" s="11"/>
      <c r="AS53" s="25">
        <f ca="1">SUM(B53:R53)</f>
        <v>0</v>
      </c>
      <c r="AU53" s="47"/>
    </row>
    <row r="54" spans="1:47" ht="16.5" hidden="1" customHeight="1" thickBot="1" x14ac:dyDescent="0.3">
      <c r="A54" s="39">
        <f>Données!$H51</f>
        <v>0</v>
      </c>
      <c r="B54" s="18">
        <f t="shared" ca="1" si="35"/>
        <v>0</v>
      </c>
      <c r="C54" s="18">
        <f t="shared" ca="1" si="35"/>
        <v>0</v>
      </c>
      <c r="D54" s="18">
        <f t="shared" ca="1" si="35"/>
        <v>0</v>
      </c>
      <c r="E54" s="18">
        <f t="shared" ca="1" si="35"/>
        <v>0</v>
      </c>
      <c r="F54" s="18">
        <f t="shared" ca="1" si="35"/>
        <v>0</v>
      </c>
      <c r="G54" s="18">
        <f t="shared" ca="1" si="35"/>
        <v>0</v>
      </c>
      <c r="H54" s="18">
        <f t="shared" ca="1" si="35"/>
        <v>0</v>
      </c>
      <c r="I54" s="18">
        <f t="shared" ca="1" si="35"/>
        <v>0</v>
      </c>
      <c r="J54" s="18">
        <f t="shared" ca="1" si="35"/>
        <v>0</v>
      </c>
      <c r="K54" s="18">
        <f t="shared" ca="1" si="35"/>
        <v>0</v>
      </c>
      <c r="L54" s="18">
        <f t="shared" ca="1" si="36"/>
        <v>0</v>
      </c>
      <c r="M54" s="18">
        <f t="shared" ca="1" si="36"/>
        <v>0</v>
      </c>
      <c r="N54" s="18">
        <f t="shared" ca="1" si="36"/>
        <v>0</v>
      </c>
      <c r="O54" s="18">
        <f t="shared" ca="1" si="36"/>
        <v>0</v>
      </c>
      <c r="P54" s="18">
        <f t="shared" ca="1" si="36"/>
        <v>0</v>
      </c>
      <c r="Q54" s="18">
        <f t="shared" ca="1" si="36"/>
        <v>0</v>
      </c>
      <c r="R54" s="18">
        <f t="shared" ca="1" si="36"/>
        <v>0</v>
      </c>
      <c r="S54" s="18">
        <f t="shared" ca="1" si="36"/>
        <v>0</v>
      </c>
      <c r="T54" s="18">
        <f t="shared" ca="1" si="36"/>
        <v>0</v>
      </c>
      <c r="U54" s="18">
        <f t="shared" ca="1" si="36"/>
        <v>0</v>
      </c>
      <c r="V54" s="18">
        <f t="shared" ca="1" si="37"/>
        <v>0</v>
      </c>
      <c r="W54" s="18"/>
      <c r="X54" s="18"/>
      <c r="Y54" s="18">
        <f t="shared" ca="1" si="37"/>
        <v>0</v>
      </c>
      <c r="Z54" s="18">
        <f t="shared" ca="1" si="37"/>
        <v>0</v>
      </c>
      <c r="AA54" s="18">
        <f t="shared" ca="1" si="37"/>
        <v>0</v>
      </c>
      <c r="AB54" s="18">
        <f t="shared" ca="1" si="37"/>
        <v>0</v>
      </c>
      <c r="AC54" s="18">
        <f t="shared" ca="1" si="37"/>
        <v>806</v>
      </c>
      <c r="AD54" s="18"/>
      <c r="AE54" s="18"/>
      <c r="AF54" s="46">
        <f t="shared" ca="1" si="14"/>
        <v>0</v>
      </c>
      <c r="AG54" s="46">
        <f t="shared" ca="1" si="15"/>
        <v>0</v>
      </c>
      <c r="AH54" s="44"/>
      <c r="AI54" s="197">
        <f t="array" aca="1" ref="AI54" ca="1">SUMPRODUCT(ISNUMBER(MATCH(INDIRECT("H"&amp;$A$1&amp;"!B2:AF2"),DimFe,0))*IFERROR(IF("19:00"&gt;=IFERROR(Hgauche,0),IFERROR(hdroite-Hgauche,0),IF(durée1&gt;0,durée1,"00:00")),0))+SUMPRODUCT(ISNUMBER(MATCH(INDIRECT("H"&amp;$A$1&amp;"!B2:AF2"),moindimfe,0))*IFERROR(IF("19:00"&lt;=IFERROR(Hgauche,0),IF(durée4&lt;0,0,durée4),"00:00"),0))</f>
        <v>0</v>
      </c>
      <c r="AJ54" s="197">
        <f t="array" aca="1" ref="AJ54" ca="1">SUMPRODUCT(ISNUMBER(MATCH(INDIRECT("H"&amp;$A$1&amp;"!B2:AF2"),DimFe,0))*IFERROR(IF("19:00"&lt;=IFERROR(Hgauche,0),IF(durée6&lt;0,0,durée6),IF(durée&lt;0,0,durée)),0))+SUMPRODUCT(ISNUMBER(MATCH(INDIRECT("H"&amp;$A$1&amp;"!B2:AF2"),moindimfe,0))*IFERROR(IF("19:00"&lt;=IFERROR(Hgauche,0),IF(durée2&lt;0,0,durée2),"00:00"),0))</f>
        <v>0</v>
      </c>
      <c r="AK54" s="197">
        <f t="array" aca="1" ref="AK54" ca="1">SUMPRODUCT(1*IF(durée&lt;0,0,durée))+SUMPRODUCT(1*IFERROR(IF("19:00"&lt;=IFERROR(Hgauche,0),IF(durée2&lt;0,0,durée2),"00:00"),0))-durée5</f>
        <v>0</v>
      </c>
      <c r="AM54" s="58">
        <f ca="1">(AF54/24)+SUMPRODUCT(($B$6:$AC$6)*(B54:AC54))</f>
        <v>0</v>
      </c>
      <c r="AN54" s="59" t="str">
        <f>VLOOKUP($A54,Bilan!A54:AO102,35,FALSE)</f>
        <v/>
      </c>
      <c r="AO54" s="31"/>
      <c r="AP54" s="57" t="e">
        <f>Bilan!AT54</f>
        <v>#N/A</v>
      </c>
      <c r="AQ54" s="55">
        <v>68</v>
      </c>
      <c r="AR54" s="11"/>
      <c r="AS54" s="76">
        <f ca="1">SUM(B54:R54)</f>
        <v>0</v>
      </c>
      <c r="AU54" s="47"/>
    </row>
    <row r="55" spans="1:47" ht="15.75" thickBot="1" x14ac:dyDescent="0.3">
      <c r="A55" s="7" t="str">
        <f>Données!$H52</f>
        <v>Chef de service</v>
      </c>
      <c r="B55" s="176"/>
      <c r="C55" s="98"/>
      <c r="D55" s="98"/>
      <c r="E55" s="98"/>
      <c r="F55" s="98"/>
      <c r="G55" s="98"/>
      <c r="H55" s="98"/>
      <c r="I55" s="98"/>
      <c r="J55" s="98"/>
      <c r="K55" s="98"/>
      <c r="L55" s="98"/>
      <c r="M55" s="98"/>
      <c r="N55" s="98"/>
      <c r="O55" s="98"/>
      <c r="P55" s="98"/>
      <c r="Q55" s="98"/>
      <c r="R55" s="98"/>
      <c r="S55" s="98"/>
      <c r="T55" s="98"/>
      <c r="U55" s="98"/>
      <c r="V55" s="98"/>
      <c r="W55" s="98"/>
      <c r="X55" s="98"/>
      <c r="Y55" s="98"/>
      <c r="Z55" s="98"/>
      <c r="AA55" s="98"/>
      <c r="AB55" s="98"/>
      <c r="AC55" s="98"/>
      <c r="AD55" s="98"/>
      <c r="AE55" s="98"/>
      <c r="AF55" s="60"/>
      <c r="AG55" s="75"/>
      <c r="AH55" s="229"/>
      <c r="AI55" s="176"/>
      <c r="AJ55" s="60"/>
      <c r="AK55" s="75"/>
      <c r="AM55" s="177"/>
      <c r="AN55" s="56"/>
      <c r="AO55" s="31"/>
      <c r="AP55" s="320"/>
      <c r="AQ55" s="56"/>
      <c r="AR55" s="11"/>
      <c r="AS55" s="327"/>
      <c r="AU55" s="47"/>
    </row>
    <row r="56" spans="1:47" s="118" customFormat="1" ht="16.5" thickBot="1" x14ac:dyDescent="0.3">
      <c r="A56" s="235" t="str">
        <f>Données!$H53</f>
        <v>SOMERS Catherine</v>
      </c>
      <c r="B56" s="175" t="str">
        <f t="shared" ref="B56:Q56" ca="1" si="38">IF(SUMPRODUCT((INDIRECT("'"&amp;$A$1&amp;"'!$A$7:$A$56")=$A56)*(INDIRECT("'"&amp;$A$1&amp;"'!$B$7:$AF$56")=B$7))=0,"",SUMPRODUCT((INDIRECT("'"&amp;$A$1&amp;"'!$A$7:$A$56")=$A56)*(INDIRECT("'"&amp;$A$1&amp;"'!$B$7:$AF$56")=B$7)))</f>
        <v/>
      </c>
      <c r="C56" s="175" t="str">
        <f t="shared" ca="1" si="38"/>
        <v/>
      </c>
      <c r="D56" s="175" t="str">
        <f t="shared" ca="1" si="38"/>
        <v/>
      </c>
      <c r="E56" s="175" t="str">
        <f t="shared" ca="1" si="38"/>
        <v/>
      </c>
      <c r="F56" s="175" t="str">
        <f t="shared" ca="1" si="38"/>
        <v/>
      </c>
      <c r="G56" s="175" t="str">
        <f t="shared" ca="1" si="38"/>
        <v/>
      </c>
      <c r="H56" s="175" t="str">
        <f t="shared" ca="1" si="38"/>
        <v/>
      </c>
      <c r="I56" s="175" t="str">
        <f t="shared" ca="1" si="38"/>
        <v/>
      </c>
      <c r="J56" s="175" t="str">
        <f t="shared" ca="1" si="38"/>
        <v/>
      </c>
      <c r="K56" s="175" t="str">
        <f t="shared" ca="1" si="38"/>
        <v/>
      </c>
      <c r="L56" s="175" t="str">
        <f t="shared" ca="1" si="38"/>
        <v/>
      </c>
      <c r="M56" s="175" t="str">
        <f t="shared" ca="1" si="38"/>
        <v/>
      </c>
      <c r="N56" s="175" t="str">
        <f t="shared" ca="1" si="38"/>
        <v/>
      </c>
      <c r="O56" s="175" t="str">
        <f t="shared" ca="1" si="38"/>
        <v/>
      </c>
      <c r="P56" s="175" t="str">
        <f t="shared" ca="1" si="38"/>
        <v/>
      </c>
      <c r="Q56" s="175" t="str">
        <f t="shared" ca="1" si="38"/>
        <v/>
      </c>
      <c r="R56" s="175" t="str">
        <f t="shared" ref="R56:AE56" ca="1" si="39">IF(SUMPRODUCT((INDIRECT("'"&amp;$A$1&amp;"'!$A$7:$A$56")=$A56)*(INDIRECT("'"&amp;$A$1&amp;"'!$B$7:$AF$56")=R$7))=0,"",SUMPRODUCT((INDIRECT("'"&amp;$A$1&amp;"'!$A$7:$A$56")=$A56)*(INDIRECT("'"&amp;$A$1&amp;"'!$B$7:$AF$56")=R$7)))</f>
        <v/>
      </c>
      <c r="S56" s="175">
        <f t="shared" ca="1" si="39"/>
        <v>12</v>
      </c>
      <c r="T56" s="175" t="str">
        <f t="shared" ca="1" si="39"/>
        <v/>
      </c>
      <c r="U56" s="175" t="str">
        <f t="shared" ca="1" si="39"/>
        <v/>
      </c>
      <c r="V56" s="175" t="str">
        <f t="shared" ca="1" si="39"/>
        <v/>
      </c>
      <c r="W56" s="175" t="str">
        <f t="shared" ca="1" si="39"/>
        <v/>
      </c>
      <c r="X56" s="175">
        <f t="shared" ca="1" si="39"/>
        <v>9</v>
      </c>
      <c r="Y56" s="175" t="str">
        <f t="shared" ca="1" si="39"/>
        <v/>
      </c>
      <c r="Z56" s="175">
        <f t="shared" ca="1" si="39"/>
        <v>10</v>
      </c>
      <c r="AA56" s="175" t="str">
        <f t="shared" ca="1" si="39"/>
        <v/>
      </c>
      <c r="AB56" s="175" t="str">
        <f t="shared" ca="1" si="39"/>
        <v/>
      </c>
      <c r="AC56" s="216">
        <f t="shared" ca="1" si="39"/>
        <v>9</v>
      </c>
      <c r="AD56" s="216">
        <f t="shared" ca="1" si="39"/>
        <v>9</v>
      </c>
      <c r="AE56" s="175">
        <f t="shared" ca="1" si="39"/>
        <v>9</v>
      </c>
      <c r="AF56" s="220">
        <f ca="1">VLOOKUP($A56,INDIRECT("'"&amp;$A$1&amp;"'!$A$7:$AR$56"),35,0)</f>
        <v>0</v>
      </c>
      <c r="AG56" s="186">
        <f ca="1">VLOOKUP($A56,INDIRECT("'"&amp;$A$1&amp;"'!$A$7:$AR$56"),36,0)</f>
        <v>0</v>
      </c>
      <c r="AH56" s="232"/>
      <c r="AI56" s="228">
        <f t="array" aca="1" ref="AI56" ca="1">SUMPRODUCT(ISNUMBER(MATCH(INDIRECT("H"&amp;$A$1&amp;"!B2:AF2"),DimFe,0))*IFERROR(IF("19:00"&gt;=IFERROR(Hgauche,0),IFERROR(hdroite-Hgauche,0)-IF(durée6&lt;0,0,durée6),"00:00"),0))+SUMPRODUCT(ISNUMBER(MATCH(INDIRECT("H"&amp;$A$1&amp;"!B2:AF2"),moindimfe,0))*IFERROR(IF("19:00"&lt;=IFERROR(Hgauche,0),IF(durée4&lt;0,0,durée4),"00:00"),0))</f>
        <v>0</v>
      </c>
      <c r="AJ56" s="228">
        <f t="array" aca="1" ref="AJ56" ca="1">SUMPRODUCT(ISNUMBER(MATCH(INDIRECT("H"&amp;$A$1&amp;"!B2:AF2"),DimFe,0))*IFERROR(IF("19:00"&lt;=IFERROR(Hgauche,0),IF(durée6&lt;0,0,durée6),IF(durée&lt;0,0,durée)),0))+SUMPRODUCT(ISNUMBER(MATCH(INDIRECT("H"&amp;$A$1&amp;"!B2:AF2"),moindimfe,0))*IFERROR(IF("19:00"&lt;=IFERROR(Hgauche,0),IF(durée2&lt;0,0,durée2),"00:00"),0))</f>
        <v>0</v>
      </c>
      <c r="AK56" s="228">
        <f t="array" aca="1" ref="AK56" ca="1">SUMPRODUCT(IFERROR(IF("19:00"&lt;=IFERROR(Hgauche,0),IF(durée6&lt;0,0,durée6),IF(durée&lt;0,0,durée)),0))+SUMPRODUCT(IFERROR(IF("19:00"&lt;=IFERROR(Hgauche,0),IF(durée2&lt;0,0,durée2),"00:00"),0))-durée5</f>
        <v>0</v>
      </c>
      <c r="AM56" s="58">
        <f ca="1">bilanh</f>
        <v>3.125</v>
      </c>
      <c r="AN56" s="59">
        <f ca="1">VLOOKUP($A56,Bilan!$A$9:$AW104,41,FALSE)</f>
        <v>0</v>
      </c>
      <c r="AO56" s="172"/>
      <c r="AP56" s="321">
        <f>Bilan!AT56</f>
        <v>55</v>
      </c>
      <c r="AQ56" s="324">
        <f>Bilan!AU56</f>
        <v>55</v>
      </c>
      <c r="AR56" s="172"/>
      <c r="AS56" s="324">
        <f ca="1">Jourtravaillé</f>
        <v>22</v>
      </c>
      <c r="AU56" s="173"/>
    </row>
    <row r="64" spans="1:47" x14ac:dyDescent="0.25">
      <c r="B64" s="53"/>
      <c r="C64" s="53"/>
      <c r="D64" s="53"/>
      <c r="E64" s="53"/>
      <c r="F64" s="53"/>
      <c r="G64" s="53"/>
      <c r="H64" s="53"/>
      <c r="I64" s="53"/>
      <c r="J64" s="53"/>
      <c r="K64" s="53"/>
      <c r="L64" s="53"/>
      <c r="M64" s="53"/>
      <c r="N64" s="53"/>
      <c r="O64" s="53"/>
      <c r="P64" s="53"/>
      <c r="Q64" s="53"/>
      <c r="R64" s="53"/>
      <c r="S64" s="53"/>
      <c r="T64" s="53"/>
      <c r="U64" s="53"/>
      <c r="V64" s="53"/>
      <c r="Y64" s="53"/>
      <c r="Z64" s="53"/>
      <c r="AA64" s="53"/>
      <c r="AB64" s="53"/>
      <c r="AC64" s="53"/>
      <c r="AF64" s="53"/>
      <c r="AG64" s="53"/>
      <c r="AH64" s="53"/>
      <c r="AI64" s="53"/>
      <c r="AJ64" s="53"/>
      <c r="AK64" s="53"/>
    </row>
  </sheetData>
  <sheetProtection formatCells="0" formatColumns="0" formatRows="0" autoFilter="0"/>
  <autoFilter ref="A7:AH56" xr:uid="{00000000-0009-0000-0000-00001A000000}">
    <filterColumn colId="0">
      <filters>
        <filter val="Anne Lise ANCEL"/>
        <filter val="Aurélie CHAPON"/>
        <filter val="Caroline LAVILLE"/>
        <filter val="Catherine SOMERS"/>
        <filter val="Chef de service"/>
        <filter val="Christelle RIBEIRO"/>
        <filter val="Coordinatrice"/>
        <filter val="Emeraude MUBANGIA"/>
        <filter val="Equipe de jour"/>
        <filter val="Equipe de nuit"/>
        <filter val="Eunice VARELA TAVARES"/>
        <filter val="Fatou NDIAYE"/>
        <filter val="Florinda VICENTE"/>
        <filter val="Jocelyne ROUSSEL"/>
        <filter val="Kani DIARRA"/>
        <filter val="Maitresse de maison"/>
        <filter val="Psychologue"/>
        <filter val="Sébastien DECOUDRE"/>
        <filter val="Sébastien LE HIR"/>
        <filter val="Séverine DARDAINE"/>
        <filter val="Silvère BOUNGUELA"/>
        <filter val="Vincent BUISSON"/>
        <filter val="William CLAVIER"/>
      </filters>
    </filterColumn>
  </autoFilter>
  <mergeCells count="7">
    <mergeCell ref="AP8:AQ8"/>
    <mergeCell ref="AF7:AF8"/>
    <mergeCell ref="AG7:AG8"/>
    <mergeCell ref="AK7:AK8"/>
    <mergeCell ref="AI7:AI8"/>
    <mergeCell ref="AM8:AN8"/>
    <mergeCell ref="AJ7:AJ8"/>
  </mergeCells>
  <conditionalFormatting sqref="A36:A44">
    <cfRule type="expression" dxfId="52" priority="59">
      <formula>MOD(ROW(),2)</formula>
    </cfRule>
  </conditionalFormatting>
  <conditionalFormatting sqref="A46:A48">
    <cfRule type="expression" dxfId="51" priority="58">
      <formula>MOD(ROW(),2)</formula>
    </cfRule>
  </conditionalFormatting>
  <conditionalFormatting sqref="A50:A54">
    <cfRule type="expression" dxfId="50" priority="57">
      <formula>MOD(ROW(),2)</formula>
    </cfRule>
  </conditionalFormatting>
  <conditionalFormatting sqref="A9:A24">
    <cfRule type="expression" dxfId="49" priority="61">
      <formula>MOD(ROW(),2)</formula>
    </cfRule>
  </conditionalFormatting>
  <conditionalFormatting sqref="AM9:AN24 AM26:AN34 AM36:AN44 AM46:AN48 AM50:AN54 AM56:AN56">
    <cfRule type="expression" dxfId="48" priority="67">
      <formula>MOD(ROW(),2)</formula>
    </cfRule>
  </conditionalFormatting>
  <conditionalFormatting sqref="AS9:AS24 AS56 AS50:AS54 AS46:AS48 AS36:AS44 AS26:AS34">
    <cfRule type="expression" dxfId="47" priority="65">
      <formula>MOD(ROW(),2)</formula>
    </cfRule>
  </conditionalFormatting>
  <conditionalFormatting sqref="AP9:AQ24 AP26:AQ34 AP36:AQ44 AP46:AQ48 AP50:AQ54 AP56:AQ56">
    <cfRule type="expression" dxfId="46" priority="64">
      <formula>MOD(ROW(),2)</formula>
    </cfRule>
  </conditionalFormatting>
  <conditionalFormatting sqref="AF46:AG48 AF50:AG54 AF56:AG56 AF36:AG44 AF26:AG34 AF9:AG24">
    <cfRule type="expression" dxfId="45" priority="55">
      <formula>MOD(ROW(),2)</formula>
    </cfRule>
  </conditionalFormatting>
  <conditionalFormatting sqref="A26:A34">
    <cfRule type="expression" dxfId="44" priority="60">
      <formula>MOD(ROW(),2)</formula>
    </cfRule>
  </conditionalFormatting>
  <conditionalFormatting sqref="B9:AE24 B26:AE34 B36:AE44 B46:AE48 B50:AE54 B56:AE56">
    <cfRule type="expression" dxfId="43" priority="48">
      <formula>MOD(ROW(),2)</formula>
    </cfRule>
  </conditionalFormatting>
  <conditionalFormatting sqref="AJ9:AJ24 AJ46:AJ48 AJ50:AJ54 AJ56 AJ36:AJ44 AJ26:AJ34">
    <cfRule type="expression" dxfId="42" priority="28">
      <formula>MOD(ROW(),2)</formula>
    </cfRule>
  </conditionalFormatting>
  <conditionalFormatting sqref="AK9:AK24 AK46:AK48 AK50:AK54 AK56 AK36:AK44 AK26:AK34">
    <cfRule type="expression" dxfId="41" priority="27">
      <formula>MOD(ROW(),2)</formula>
    </cfRule>
  </conditionalFormatting>
  <conditionalFormatting sqref="AI46:AI48 AI50:AI54 AI56 AI36:AI44 AI26:AI34 AI9:AI24">
    <cfRule type="expression" dxfId="40" priority="26">
      <formula>MOD(ROW(),2)</formula>
    </cfRule>
  </conditionalFormatting>
  <conditionalFormatting sqref="AN9:AN24 AN26:AN34 AN36:AN44 AN46:AN48 AN50:AN54 AN56">
    <cfRule type="cellIs" dxfId="39" priority="24" operator="lessThan">
      <formula>0</formula>
    </cfRule>
  </conditionalFormatting>
  <conditionalFormatting sqref="H9:AE56">
    <cfRule type="dataBar" priority="10437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{37597475-9D5F-4FFF-BE4F-C5B7D17EC219}</x14:id>
        </ext>
      </extLst>
    </cfRule>
  </conditionalFormatting>
  <conditionalFormatting sqref="A56">
    <cfRule type="expression" dxfId="38" priority="7">
      <formula>MOD(ROW(),2)</formula>
    </cfRule>
  </conditionalFormatting>
  <conditionalFormatting sqref="AI55 AI45 AI49">
    <cfRule type="dataBar" priority="4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{246C7BAF-1D84-48BD-B147-35A86E651A8F}</x14:id>
        </ext>
      </extLst>
    </cfRule>
  </conditionalFormatting>
  <conditionalFormatting sqref="AI35">
    <cfRule type="dataBar" priority="3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{1FCA9709-15B4-43D9-AEF9-3F8E8BB1D3DB}</x14:id>
        </ext>
      </extLst>
    </cfRule>
  </conditionalFormatting>
  <conditionalFormatting sqref="AI25">
    <cfRule type="dataBar" priority="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{C6FA66E1-2A73-4E6B-A8AF-FD5A8BF3E4E4}</x14:id>
        </ext>
      </extLst>
    </cfRule>
  </conditionalFormatting>
  <conditionalFormatting sqref="B9:V56">
    <cfRule type="dataBar" priority="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{97566CCE-0F6D-4F6C-916C-57982E49157A}</x14:id>
        </ext>
      </extLst>
    </cfRule>
  </conditionalFormatting>
  <pageMargins left="0.7" right="0.7" top="0.75" bottom="0.75" header="0.3" footer="0.3"/>
  <pageSetup paperSize="9" orientation="portrait" r:id="rId1"/>
  <ignoredErrors>
    <ignoredError sqref="A9:B9" unlockedFormula="1"/>
  </ignoredErrors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8674" r:id="rId4" name="Bouton 1">
              <controlPr defaultSize="0" print="0" autoFill="0" autoPict="0" macro="[0]!Accueil">
                <anchor moveWithCells="1" sizeWithCells="1">
                  <from>
                    <xdr:col>0</xdr:col>
                    <xdr:colOff>0</xdr:colOff>
                    <xdr:row>1</xdr:row>
                    <xdr:rowOff>0</xdr:rowOff>
                  </from>
                  <to>
                    <xdr:col>0</xdr:col>
                    <xdr:colOff>895350</xdr:colOff>
                    <xdr:row>3</xdr:row>
                    <xdr:rowOff>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37597475-9D5F-4FFF-BE4F-C5B7D17EC219}">
            <x14:dataBar minLength="0" maxLength="100" gradient="0">
              <x14:cfvo type="autoMin"/>
              <x14:cfvo type="autoMax"/>
              <x14:negativeFillColor rgb="FFFF0000"/>
              <x14:axisColor rgb="FF000000"/>
            </x14:dataBar>
          </x14:cfRule>
          <xm:sqref>H9:AE56</xm:sqref>
        </x14:conditionalFormatting>
        <x14:conditionalFormatting xmlns:xm="http://schemas.microsoft.com/office/excel/2006/main">
          <x14:cfRule type="dataBar" id="{246C7BAF-1D84-48BD-B147-35A86E651A8F}">
            <x14:dataBar minLength="0" maxLength="100" gradient="0">
              <x14:cfvo type="autoMin"/>
              <x14:cfvo type="autoMax"/>
              <x14:negativeFillColor rgb="FFFF0000"/>
              <x14:axisColor rgb="FF000000"/>
            </x14:dataBar>
          </x14:cfRule>
          <xm:sqref>AI55 AI45 AI49</xm:sqref>
        </x14:conditionalFormatting>
        <x14:conditionalFormatting xmlns:xm="http://schemas.microsoft.com/office/excel/2006/main">
          <x14:cfRule type="dataBar" id="{1FCA9709-15B4-43D9-AEF9-3F8E8BB1D3DB}">
            <x14:dataBar minLength="0" maxLength="100" gradient="0">
              <x14:cfvo type="autoMin"/>
              <x14:cfvo type="autoMax"/>
              <x14:negativeFillColor rgb="FFFF0000"/>
              <x14:axisColor rgb="FF000000"/>
            </x14:dataBar>
          </x14:cfRule>
          <xm:sqref>AI35</xm:sqref>
        </x14:conditionalFormatting>
        <x14:conditionalFormatting xmlns:xm="http://schemas.microsoft.com/office/excel/2006/main">
          <x14:cfRule type="dataBar" id="{C6FA66E1-2A73-4E6B-A8AF-FD5A8BF3E4E4}">
            <x14:dataBar minLength="0" maxLength="100" gradient="0">
              <x14:cfvo type="autoMin"/>
              <x14:cfvo type="autoMax"/>
              <x14:negativeFillColor rgb="FFFF0000"/>
              <x14:axisColor rgb="FF000000"/>
            </x14:dataBar>
          </x14:cfRule>
          <xm:sqref>AI25</xm:sqref>
        </x14:conditionalFormatting>
        <x14:conditionalFormatting xmlns:xm="http://schemas.microsoft.com/office/excel/2006/main">
          <x14:cfRule type="dataBar" id="{97566CCE-0F6D-4F6C-916C-57982E49157A}">
            <x14:dataBar minLength="0" maxLength="100" gradient="0">
              <x14:cfvo type="autoMin"/>
              <x14:cfvo type="autoMax"/>
              <x14:negativeFillColor rgb="FFFF0000"/>
              <x14:axisColor rgb="FF000000"/>
            </x14:dataBar>
          </x14:cfRule>
          <xm:sqref>B9:V56</xm:sqref>
        </x14:conditionalFormatting>
      </x14:conditionalFormattings>
    </ext>
  </extLst>
</worksheet>
</file>

<file path=xl/worksheets/sheet8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B00-000000000000}">
  <sheetPr codeName="Feuil28" filterMode="1">
    <tabColor rgb="FFFFFF00"/>
  </sheetPr>
  <dimension ref="A1:BR56"/>
  <sheetViews>
    <sheetView showGridLines="0" zoomScaleNormal="100" workbookViewId="0">
      <pane xSplit="1" ySplit="8" topLeftCell="L9" activePane="bottomRight" state="frozen"/>
      <selection activeCell="AS56" sqref="AS9:AS56"/>
      <selection pane="topRight" activeCell="AS56" sqref="AS9:AS56"/>
      <selection pane="bottomLeft" activeCell="AS56" sqref="AS9:AS56"/>
      <selection pane="bottomRight" activeCell="G9" sqref="G9"/>
    </sheetView>
  </sheetViews>
  <sheetFormatPr baseColWidth="10" defaultColWidth="11.42578125" defaultRowHeight="15" x14ac:dyDescent="0.25"/>
  <cols>
    <col min="1" max="1" width="25.7109375" style="53" customWidth="1"/>
    <col min="2" max="22" width="6.7109375" style="53" customWidth="1"/>
    <col min="23" max="31" width="6.7109375" style="53" hidden="1" customWidth="1"/>
    <col min="32" max="33" width="8.7109375" style="53" customWidth="1"/>
    <col min="34" max="34" width="3.7109375" style="53" customWidth="1"/>
    <col min="35" max="37" width="7.7109375" style="53" customWidth="1"/>
    <col min="38" max="38" width="3.7109375" style="53" customWidth="1"/>
    <col min="39" max="40" width="7.7109375" style="53" customWidth="1"/>
    <col min="41" max="41" width="3.7109375" style="53" customWidth="1"/>
    <col min="42" max="43" width="7.7109375" style="53" customWidth="1"/>
    <col min="44" max="44" width="3.7109375" style="53" customWidth="1"/>
    <col min="45" max="46" width="8.7109375" style="53" customWidth="1"/>
    <col min="47" max="47" width="12.140625" style="53" customWidth="1"/>
    <col min="48" max="53" width="8.7109375" style="53" customWidth="1"/>
    <col min="54" max="16384" width="11.42578125" style="53"/>
  </cols>
  <sheetData>
    <row r="1" spans="1:48" ht="21" x14ac:dyDescent="0.35">
      <c r="A1" s="89" t="s">
        <v>32</v>
      </c>
      <c r="B1" s="78"/>
      <c r="C1" s="78"/>
      <c r="D1" s="78"/>
      <c r="E1" s="89"/>
      <c r="F1" s="78"/>
      <c r="G1" s="78"/>
      <c r="H1" s="78"/>
      <c r="I1" s="78"/>
      <c r="J1" s="78"/>
      <c r="K1" s="78"/>
      <c r="L1" s="78"/>
      <c r="M1" s="78"/>
      <c r="N1" s="78"/>
      <c r="O1" s="78"/>
      <c r="P1" s="78"/>
      <c r="Q1" s="78"/>
      <c r="R1" s="78"/>
      <c r="S1" s="78"/>
      <c r="T1" s="78"/>
      <c r="U1" s="78"/>
      <c r="V1" s="78"/>
      <c r="W1" s="78"/>
      <c r="X1" s="78"/>
      <c r="Y1" s="78"/>
      <c r="Z1" s="78"/>
    </row>
    <row r="2" spans="1:48" x14ac:dyDescent="0.25">
      <c r="A2" s="90"/>
      <c r="B2" s="78"/>
      <c r="C2" s="105" t="str">
        <f ca="1">LEFT(OFFSET(INDIRECT("H"&amp;$A$1&amp;"!B8:AF8"),MATCH($A9,INDIRECT("H"&amp;$A$1&amp;"!A9:A56"),0),),5)</f>
        <v>14:00</v>
      </c>
      <c r="D2" s="78"/>
      <c r="E2" s="78"/>
      <c r="F2" s="78"/>
      <c r="G2" s="78"/>
      <c r="H2" s="78"/>
      <c r="I2" s="78"/>
      <c r="J2" s="78"/>
      <c r="K2" s="78"/>
      <c r="L2" s="78"/>
      <c r="M2" s="78"/>
      <c r="N2" s="78"/>
      <c r="O2" s="78"/>
      <c r="P2" s="78"/>
      <c r="Q2" s="78"/>
      <c r="R2" s="78"/>
      <c r="S2" s="78"/>
      <c r="T2" s="78"/>
      <c r="U2" s="78"/>
      <c r="V2" s="78"/>
      <c r="W2" s="78"/>
      <c r="X2" s="78"/>
      <c r="Y2" s="78"/>
      <c r="Z2" s="78"/>
    </row>
    <row r="3" spans="1:48" x14ac:dyDescent="0.25">
      <c r="A3" s="78"/>
      <c r="B3" s="78"/>
      <c r="C3" s="105" t="str">
        <f ca="1">RIGHT(OFFSET(INDIRECT("H"&amp;$A$1&amp;"!B8:AF8"),MATCH($A3,INDIRECT("H"&amp;$A$1&amp;"!A9:A56"),0),),5)</f>
        <v/>
      </c>
      <c r="D3" s="78"/>
      <c r="E3" s="78"/>
      <c r="F3" s="78"/>
      <c r="G3" s="78"/>
      <c r="H3" s="78"/>
      <c r="I3" s="78"/>
      <c r="J3" s="78"/>
      <c r="K3" s="78"/>
      <c r="L3" s="78"/>
      <c r="M3" s="78"/>
      <c r="N3" s="78"/>
      <c r="O3" s="78"/>
      <c r="P3" s="78"/>
      <c r="Q3" s="78"/>
      <c r="R3" s="78"/>
      <c r="S3" s="78"/>
      <c r="T3" s="78"/>
      <c r="U3" s="78"/>
      <c r="V3" s="78"/>
      <c r="W3" s="78"/>
      <c r="X3" s="78"/>
      <c r="Y3" s="78"/>
      <c r="Z3" s="78"/>
    </row>
    <row r="4" spans="1:48" ht="15.75" customHeight="1" x14ac:dyDescent="0.25">
      <c r="A4" s="78"/>
      <c r="B4" s="78"/>
      <c r="C4" s="78"/>
      <c r="D4" s="78"/>
      <c r="E4" s="78"/>
      <c r="F4" s="78"/>
      <c r="G4" s="78"/>
      <c r="H4" s="78"/>
      <c r="I4" s="78"/>
      <c r="J4" s="78"/>
      <c r="K4" s="78"/>
      <c r="L4" s="78"/>
      <c r="M4" s="78"/>
      <c r="N4" s="78"/>
      <c r="O4" s="78"/>
      <c r="P4" s="78"/>
      <c r="Q4" s="78"/>
      <c r="R4" s="78"/>
      <c r="S4" s="78"/>
      <c r="T4" s="78"/>
      <c r="U4" s="78"/>
      <c r="V4" s="78"/>
      <c r="W4" s="78"/>
      <c r="X4" s="78"/>
      <c r="Y4" s="78"/>
      <c r="Z4" s="78"/>
    </row>
    <row r="5" spans="1:48" ht="15.75" thickBot="1" x14ac:dyDescent="0.3">
      <c r="A5" s="78"/>
      <c r="B5" s="78"/>
      <c r="C5" s="78"/>
      <c r="D5" s="78"/>
      <c r="E5" s="78"/>
      <c r="F5" s="78"/>
      <c r="G5" s="78"/>
      <c r="H5" s="78"/>
      <c r="I5" s="78"/>
      <c r="J5" s="78"/>
      <c r="K5" s="78"/>
      <c r="L5" s="78"/>
      <c r="M5" s="78"/>
      <c r="N5" s="78"/>
      <c r="O5" s="78"/>
      <c r="P5" s="78"/>
      <c r="Q5" s="78"/>
      <c r="R5" s="78"/>
      <c r="S5" s="78"/>
      <c r="T5" s="78"/>
      <c r="U5" s="78"/>
      <c r="V5" s="78"/>
      <c r="W5" s="78"/>
      <c r="X5" s="78"/>
      <c r="Y5" s="78"/>
      <c r="Z5" s="78"/>
    </row>
    <row r="6" spans="1:48" ht="15.75" thickBot="1" x14ac:dyDescent="0.3">
      <c r="A6" s="203"/>
      <c r="B6" s="204">
        <f>Données!$E3</f>
        <v>0.31249999999999994</v>
      </c>
      <c r="C6" s="205">
        <f>Données!$E4</f>
        <v>0.3125</v>
      </c>
      <c r="D6" s="204">
        <f>Données!$E5</f>
        <v>0.31249999999999994</v>
      </c>
      <c r="E6" s="205">
        <f>Données!$E6</f>
        <v>0.31249999999999994</v>
      </c>
      <c r="F6" s="204">
        <f>Données!$E7</f>
        <v>0.10416666666666669</v>
      </c>
      <c r="G6" s="205">
        <f>Données!$E8</f>
        <v>0.47916666666666669</v>
      </c>
      <c r="H6" s="204">
        <f>Données!$E9</f>
        <v>0.51041666666666674</v>
      </c>
      <c r="I6" s="205">
        <f>Données!$E10</f>
        <v>0.47916666666666669</v>
      </c>
      <c r="J6" s="204">
        <f>Données!$E11</f>
        <v>0.49999999999999989</v>
      </c>
      <c r="K6" s="205">
        <f>Données!$E12</f>
        <v>0.45833333333333326</v>
      </c>
      <c r="L6" s="204">
        <f>Données!$E13</f>
        <v>0.49999999999999994</v>
      </c>
      <c r="M6" s="205">
        <f>Données!$E14</f>
        <v>0.29166666666666669</v>
      </c>
      <c r="N6" s="204">
        <f>Données!$E15</f>
        <v>0.3125</v>
      </c>
      <c r="O6" s="205">
        <f>Données!$E16</f>
        <v>0.3125</v>
      </c>
      <c r="P6" s="204">
        <f>Données!$E17</f>
        <v>0.3125</v>
      </c>
      <c r="Q6" s="205">
        <f>Données!$E18</f>
        <v>0.3125</v>
      </c>
      <c r="R6" s="204">
        <f>Données!$E19</f>
        <v>0.29166666666666669</v>
      </c>
      <c r="S6" s="205" t="str">
        <f>Données!$E20</f>
        <v>00:00</v>
      </c>
      <c r="T6" s="204" t="str">
        <f>Données!$E21</f>
        <v>00:00</v>
      </c>
      <c r="U6" s="205" t="str">
        <f>Données!$E22</f>
        <v>00:00</v>
      </c>
      <c r="V6" s="205">
        <f>Données!$E23</f>
        <v>0.3125</v>
      </c>
      <c r="W6" s="204">
        <f>Données!$E24</f>
        <v>0</v>
      </c>
      <c r="X6" s="205">
        <f>Données!$E25</f>
        <v>0</v>
      </c>
      <c r="Y6" s="204" t="str">
        <f>Données!$E26</f>
        <v>00:00</v>
      </c>
      <c r="Z6" s="205">
        <f>Données!$E27</f>
        <v>0.3125</v>
      </c>
      <c r="AA6" s="204" t="str">
        <f>Données!$E28</f>
        <v>00:00</v>
      </c>
      <c r="AB6" s="205" t="str">
        <f>Données!$E29</f>
        <v>00:00</v>
      </c>
      <c r="AC6" s="204">
        <f>Données!$E30</f>
        <v>0</v>
      </c>
      <c r="AD6" s="205">
        <f>Données!$E31</f>
        <v>0</v>
      </c>
      <c r="AE6" s="204">
        <f>Données!$E32</f>
        <v>0</v>
      </c>
      <c r="AF6" s="208"/>
      <c r="AG6" s="208"/>
    </row>
    <row r="7" spans="1:48" ht="29.25" thickBot="1" x14ac:dyDescent="0.3">
      <c r="A7" s="99"/>
      <c r="B7" s="91" t="str">
        <f>Données!$A3</f>
        <v>M</v>
      </c>
      <c r="C7" s="92" t="str">
        <f>Données!$A4</f>
        <v>S</v>
      </c>
      <c r="D7" s="91" t="str">
        <f>Données!$A5</f>
        <v>J</v>
      </c>
      <c r="E7" s="92" t="str">
        <f>Données!$A6</f>
        <v>J+</v>
      </c>
      <c r="F7" s="91" t="str">
        <f>Données!$A7</f>
        <v>R</v>
      </c>
      <c r="G7" s="92" t="str">
        <f>Données!$A8</f>
        <v>RS</v>
      </c>
      <c r="H7" s="91" t="str">
        <f>Données!$A9</f>
        <v>W</v>
      </c>
      <c r="I7" s="92" t="str">
        <f>Données!$A10</f>
        <v>W+</v>
      </c>
      <c r="J7" s="91" t="str">
        <f>Données!$A11</f>
        <v>N</v>
      </c>
      <c r="K7" s="92" t="str">
        <f>Données!$A12</f>
        <v>N-</v>
      </c>
      <c r="L7" s="91" t="str">
        <f>Données!$A13</f>
        <v>T</v>
      </c>
      <c r="M7" s="92" t="str">
        <f>Données!$A14</f>
        <v>F</v>
      </c>
      <c r="N7" s="91" t="str">
        <f>Données!$A15</f>
        <v>SYN</v>
      </c>
      <c r="O7" s="92" t="str">
        <f>Données!$A16</f>
        <v>AT</v>
      </c>
      <c r="P7" s="91" t="str">
        <f>Données!$A17</f>
        <v>AM</v>
      </c>
      <c r="Q7" s="92" t="str">
        <f>Données!$A18</f>
        <v>EM</v>
      </c>
      <c r="R7" s="91" t="str">
        <f>Données!$A19</f>
        <v>CE</v>
      </c>
      <c r="S7" s="92" t="str">
        <f>Données!$A20</f>
        <v>CA</v>
      </c>
      <c r="T7" s="91" t="str">
        <f>Données!$A21</f>
        <v>CA17</v>
      </c>
      <c r="U7" s="92" t="str">
        <f>Données!$A22</f>
        <v>REC</v>
      </c>
      <c r="V7" s="92" t="str">
        <f>Données!$A23</f>
        <v>PL</v>
      </c>
      <c r="W7" s="91" t="str">
        <f>Données!$A24</f>
        <v>D</v>
      </c>
      <c r="X7" s="92">
        <f>Données!$A25</f>
        <v>0</v>
      </c>
      <c r="Y7" s="91" t="str">
        <f>Données!$A26</f>
        <v>TP</v>
      </c>
      <c r="Z7" s="92" t="str">
        <f>Données!$A27</f>
        <v>P</v>
      </c>
      <c r="AA7" s="91" t="str">
        <f>Données!$A28</f>
        <v>RT</v>
      </c>
      <c r="AB7" s="92" t="str">
        <f>Données!$A29</f>
        <v>AC</v>
      </c>
      <c r="AC7" s="91">
        <f>Données!$A30</f>
        <v>0</v>
      </c>
      <c r="AD7" s="92">
        <f>Données!$A31</f>
        <v>0</v>
      </c>
      <c r="AE7" s="91">
        <f>Données!$A32</f>
        <v>0</v>
      </c>
      <c r="AF7" s="504" t="s">
        <v>74</v>
      </c>
      <c r="AG7" s="506" t="s">
        <v>75</v>
      </c>
      <c r="AI7" s="510" t="s">
        <v>76</v>
      </c>
      <c r="AJ7" s="514" t="s">
        <v>95</v>
      </c>
      <c r="AK7" s="508" t="s">
        <v>77</v>
      </c>
    </row>
    <row r="8" spans="1:48" ht="71.25" customHeight="1" thickBot="1" x14ac:dyDescent="0.3">
      <c r="A8" s="100" t="s">
        <v>16</v>
      </c>
      <c r="B8" s="94" t="str">
        <f>IF(ISBLANK(Données!$C3),TEXT(Données!$B3,"hh:mm"),TEXT(Données!$B3,"hh:mm")&amp;" : "&amp;TEXT(Données!$C3,"hh:mm"))</f>
        <v>07:00 : 14:30</v>
      </c>
      <c r="C8" s="95" t="str">
        <f>IF(ISBLANK(Données!$C4),TEXT(Données!$B4,"hh:mm"),TEXT(Données!$B4,"hh:mm")&amp;" : "&amp;TEXT(Données!$C4,"hh:mm"))</f>
        <v>14:00 : 21:30</v>
      </c>
      <c r="D8" s="94" t="str">
        <f>IF(ISBLANK(Données!$C5),TEXT(Données!$B5,"hh:mm"),TEXT(Données!$B5,"hh:mm")&amp;" : "&amp;TEXT(Données!$C5,"hh:mm"))</f>
        <v>10:00 : 17:30</v>
      </c>
      <c r="E8" s="95" t="str">
        <f>IF(ISBLANK(Données!$C6),TEXT(Données!$B6,"hh:mm"),TEXT(Données!$B6,"hh:mm")&amp;" : "&amp;TEXT(Données!$C6,"hh:mm"))</f>
        <v>11:30 : 19:00</v>
      </c>
      <c r="F8" s="94" t="str">
        <f>IF(ISBLANK(Données!$C7),TEXT(Données!$B7,"hh:mm"),TEXT(Données!$B7,"hh:mm")&amp;" : "&amp;TEXT(Données!$C7,"hh:mm"))</f>
        <v>10:00 : 12:30</v>
      </c>
      <c r="G8" s="95" t="str">
        <f>IF(ISBLANK(Données!$C8),TEXT(Données!$B8,"hh:mm"),TEXT(Données!$B8,"hh:mm")&amp;" : "&amp;TEXT(Données!$C8,"hh:mm"))</f>
        <v>10:00 : 21:30</v>
      </c>
      <c r="H8" s="94" t="str">
        <f>IF(ISBLANK(Données!$C9),TEXT(Données!$B9,"hh:mm"),TEXT(Données!$B9,"hh:mm")&amp;" : "&amp;TEXT(Données!$C9,"hh:mm"))</f>
        <v>07:00 : 19:15</v>
      </c>
      <c r="I8" s="95" t="str">
        <f>IF(ISBLANK(Données!$C10),TEXT(Données!$B10,"hh:mm"),TEXT(Données!$B10,"hh:mm")&amp;" : "&amp;TEXT(Données!$C10,"hh:mm"))</f>
        <v>10:00 : 21:30</v>
      </c>
      <c r="J8" s="94" t="str">
        <f>IF(ISBLANK(Données!$C11),TEXT(Données!$B11,"hh:mm"),TEXT(Données!$B11,"hh:mm")&amp;" : "&amp;TEXT(Données!$C11,"hh:mm"))</f>
        <v>19:15 : 07:15</v>
      </c>
      <c r="K8" s="95" t="str">
        <f>IF(ISBLANK(Données!$C12),TEXT(Données!$B12,"hh:mm"),TEXT(Données!$B12,"hh:mm")&amp;" : "&amp;TEXT(Données!$C12,"hh:mm"))</f>
        <v>20:15 : 07:15</v>
      </c>
      <c r="L8" s="94" t="str">
        <f>IF(ISBLANK(Données!$C13),TEXT(Données!$B13,"hh:mm"),TEXT(Données!$B13,"hh:mm")&amp;" : "&amp;TEXT(Données!$C13,"hh:mm"))</f>
        <v>10:00 : 22:00</v>
      </c>
      <c r="M8" s="95" t="str">
        <f>IF(ISBLANK(Données!$C14),TEXT(Données!$B14,"hh:mm"),TEXT(Données!$B14,"hh:mm")&amp;" : "&amp;TEXT(Données!$C14,"hh:mm"))</f>
        <v>F : 19:00</v>
      </c>
      <c r="N8" s="94" t="str">
        <f>IF(ISBLANK(Données!$C15),TEXT(Données!$B15,"hh:mm"),TEXT(Données!$B15,"hh:mm")&amp;" : "&amp;TEXT(Données!$C15,"hh:mm"))</f>
        <v>Syn : Syn</v>
      </c>
      <c r="O8" s="95" t="str">
        <f>IF(ISBLANK(Données!$C16),TEXT(Données!$B16,"hh:mm"),TEXT(Données!$B16,"hh:mm")&amp;" : "&amp;TEXT(Données!$C16,"hh:mm"))</f>
        <v>AT : AT</v>
      </c>
      <c r="P8" s="94" t="str">
        <f>IF(ISBLANK(Données!$C17),TEXT(Données!$B17,"hh:mm"),TEXT(Données!$B17,"hh:mm")&amp;" : "&amp;TEXT(Données!$C17,"hh:mm"))</f>
        <v>AM : AM</v>
      </c>
      <c r="Q8" s="95" t="str">
        <f>IF(ISBLANK(Données!$C18),TEXT(Données!$B18,"hh:mm"),TEXT(Données!$B18,"hh:mm")&amp;" : "&amp;TEXT(Données!$C18,"hh:mm"))</f>
        <v>EM : EM</v>
      </c>
      <c r="R8" s="94" t="str">
        <f>IF(ISBLANK(Données!$C19),TEXT(Données!$B19,"hh:mm"),TEXT(Données!$B19,"hh:mm")&amp;" : "&amp;TEXT(Données!$C19,"hh:mm"))</f>
        <v>CE : CE</v>
      </c>
      <c r="S8" s="95" t="str">
        <f>IF(ISBLANK(Données!$C20),TEXT(Données!$B20,"hh:mm"),TEXT(Données!$B20,"hh:mm")&amp;" : "&amp;TEXT(Données!$C20,"hh:mm"))</f>
        <v>CA : CA</v>
      </c>
      <c r="T8" s="94" t="str">
        <f>IF(ISBLANK(Données!$C21),TEXT(Données!$B21,"hh:mm"),TEXT(Données!$B21,"hh:mm")&amp;" : "&amp;TEXT(Données!$C21,"hh:mm"))</f>
        <v>CA17 : CA17</v>
      </c>
      <c r="U8" s="95" t="str">
        <f>IF(ISBLANK(Données!$C22),TEXT(Données!$B22,"hh:mm"),TEXT(Données!$B22,"hh:mm")&amp;" : "&amp;TEXT(Données!$C22,"hh:mm"))</f>
        <v>REC : REC</v>
      </c>
      <c r="V8" s="95" t="str">
        <f>IF(ISBLANK(Données!$C23),TEXT(Données!$B23,"hh:mm"),TEXT(Données!$B23,"hh:mm")&amp;" : "&amp;TEXT(Données!$C23,"hh:mm"))</f>
        <v>09:00 : 16:30</v>
      </c>
      <c r="W8" s="94" t="str">
        <f>IF(ISBLANK(Données!$C24),TEXT(Données!$B24,"hh:mm"),TEXT(Données!$B24,"hh:mm")&amp;" : "&amp;TEXT(Données!$C24,"hh:mm"))</f>
        <v>00:00</v>
      </c>
      <c r="X8" s="95" t="str">
        <f>IF(ISBLANK(Données!$C25),TEXT(Données!$B25,"hh:mm"),TEXT(Données!$B25,"hh:mm")&amp;" : "&amp;TEXT(Données!$C25,"hh:mm"))</f>
        <v>00:00</v>
      </c>
      <c r="Y8" s="94" t="str">
        <f>IF(ISBLANK(Données!$C26),TEXT(Données!$B26,"hh:mm"),TEXT(Données!$B26,"hh:mm")&amp;" : "&amp;TEXT(Données!$C26,"hh:mm"))</f>
        <v>TP</v>
      </c>
      <c r="Z8" s="95" t="str">
        <f>IF(ISBLANK(Données!$C27),TEXT(Données!$B27,"hh:mm"),TEXT(Données!$B27,"hh:mm")&amp;" : "&amp;TEXT(Données!$C27,"hh:mm"))</f>
        <v>09:00 : 16:30</v>
      </c>
      <c r="AA8" s="94" t="str">
        <f>IF(ISBLANK(Données!$C28),TEXT(Données!$B28,"hh:mm"),TEXT(Données!$B28,"hh:mm")&amp;" : "&amp;TEXT(Données!$C28,"hh:mm"))</f>
        <v>RT : RT</v>
      </c>
      <c r="AB8" s="95" t="str">
        <f>IF(ISBLANK(Données!$C29),TEXT(Données!$B29,"hh:mm"),TEXT(Données!$B29,"hh:mm")&amp;" : "&amp;TEXT(Données!$C29,"hh:mm"))</f>
        <v>AC : AC</v>
      </c>
      <c r="AC8" s="94" t="str">
        <f>IF(ISBLANK(Données!$C30),TEXT(Données!$B30,"hh:mm"),TEXT(Données!$B30,"hh:mm")&amp;" : "&amp;TEXT(Données!$C30,"hh:mm"))</f>
        <v>00:00</v>
      </c>
      <c r="AD8" s="95" t="str">
        <f>IF(ISBLANK(Données!$C31),TEXT(Données!$B31,"hh:mm"),TEXT(Données!$B31,"hh:mm")&amp;" : "&amp;TEXT(Données!$C31,"hh:mm"))</f>
        <v>00:00</v>
      </c>
      <c r="AE8" s="94" t="str">
        <f>IF(ISBLANK(Données!$C32),TEXT(Données!$B32,"hh:mm"),TEXT(Données!$B32,"hh:mm")&amp;" : "&amp;TEXT(Données!$C32,"hh:mm"))</f>
        <v>00:00</v>
      </c>
      <c r="AF8" s="505"/>
      <c r="AG8" s="507"/>
      <c r="AI8" s="511"/>
      <c r="AJ8" s="515"/>
      <c r="AK8" s="509"/>
      <c r="AM8" s="512" t="s">
        <v>30</v>
      </c>
      <c r="AN8" s="513"/>
      <c r="AP8" s="502" t="s">
        <v>10</v>
      </c>
      <c r="AQ8" s="503"/>
      <c r="AS8" s="188" t="s">
        <v>94</v>
      </c>
      <c r="AU8" s="52"/>
    </row>
    <row r="9" spans="1:48" ht="16.5" thickBot="1" x14ac:dyDescent="0.3">
      <c r="A9" s="101" t="str">
        <f>Données!$H6</f>
        <v>MUBANGIA Emeraude</v>
      </c>
      <c r="B9" s="96">
        <f t="shared" ref="B9:B19" ca="1" si="0">IF(SUMPRODUCT((INDIRECT("'"&amp;$A$1&amp;"'!$A$7:$A$56")=$A9)*(INDIRECT("'"&amp;$A$1&amp;"'!$B$7:$AF$56")=B$7))=0,"",SUMPRODUCT((INDIRECT("'"&amp;$A$1&amp;"'!$A$7:$A$56")=$A9)*(INDIRECT("'"&amp;$A$1&amp;"'!$B$7:$AF$56")=B$7)))</f>
        <v>9</v>
      </c>
      <c r="C9" s="96">
        <f t="shared" ref="C9:AD18" ca="1" si="1">IF(SUMPRODUCT((INDIRECT("'"&amp;$A$1&amp;"'!$A$7:$A$56")=$A9)*(INDIRECT("'"&amp;$A$1&amp;"'!$B$7:$AF$56")=C$7))=0,"",SUMPRODUCT((INDIRECT("'"&amp;$A$1&amp;"'!$A$7:$A$56")=$A9)*(INDIRECT("'"&amp;$A$1&amp;"'!$B$7:$AF$56")=C$7)))</f>
        <v>2</v>
      </c>
      <c r="D9" s="96" t="str">
        <f t="shared" ca="1" si="1"/>
        <v/>
      </c>
      <c r="E9" s="96" t="str">
        <f t="shared" ca="1" si="1"/>
        <v/>
      </c>
      <c r="F9" s="96" t="str">
        <f t="shared" ca="1" si="1"/>
        <v/>
      </c>
      <c r="G9" s="96">
        <f t="shared" ca="1" si="1"/>
        <v>1</v>
      </c>
      <c r="H9" s="96" t="str">
        <f t="shared" ca="1" si="1"/>
        <v/>
      </c>
      <c r="I9" s="96" t="str">
        <f t="shared" ca="1" si="1"/>
        <v/>
      </c>
      <c r="J9" s="96" t="str">
        <f t="shared" ca="1" si="1"/>
        <v/>
      </c>
      <c r="K9" s="96" t="str">
        <f t="shared" ca="1" si="1"/>
        <v/>
      </c>
      <c r="L9" s="96" t="str">
        <f t="shared" ca="1" si="1"/>
        <v/>
      </c>
      <c r="M9" s="96" t="str">
        <f t="shared" ca="1" si="1"/>
        <v/>
      </c>
      <c r="N9" s="96" t="str">
        <f t="shared" ca="1" si="1"/>
        <v/>
      </c>
      <c r="O9" s="96" t="str">
        <f t="shared" ca="1" si="1"/>
        <v/>
      </c>
      <c r="P9" s="96" t="str">
        <f t="shared" ca="1" si="1"/>
        <v/>
      </c>
      <c r="Q9" s="96" t="str">
        <f t="shared" ca="1" si="1"/>
        <v/>
      </c>
      <c r="R9" s="96" t="str">
        <f t="shared" ca="1" si="1"/>
        <v/>
      </c>
      <c r="S9" s="96">
        <f t="shared" ca="1" si="1"/>
        <v>5</v>
      </c>
      <c r="T9" s="96" t="str">
        <f t="shared" ca="1" si="1"/>
        <v/>
      </c>
      <c r="U9" s="96" t="str">
        <f t="shared" ca="1" si="1"/>
        <v/>
      </c>
      <c r="V9" s="96">
        <f t="shared" ca="1" si="1"/>
        <v>1</v>
      </c>
      <c r="W9" s="96" t="str">
        <f t="shared" ca="1" si="1"/>
        <v/>
      </c>
      <c r="X9" s="96">
        <f t="shared" ca="1" si="1"/>
        <v>13</v>
      </c>
      <c r="Y9" s="96" t="str">
        <f t="shared" ca="1" si="1"/>
        <v/>
      </c>
      <c r="Z9" s="96" t="str">
        <f t="shared" ca="1" si="1"/>
        <v/>
      </c>
      <c r="AA9" s="96" t="str">
        <f t="shared" ca="1" si="1"/>
        <v/>
      </c>
      <c r="AB9" s="96" t="str">
        <f t="shared" ca="1" si="1"/>
        <v/>
      </c>
      <c r="AC9" s="212">
        <f t="shared" ca="1" si="1"/>
        <v>13</v>
      </c>
      <c r="AD9" s="212">
        <f t="shared" ca="1" si="1"/>
        <v>13</v>
      </c>
      <c r="AE9" s="96">
        <f t="shared" ref="AD9:AE19" ca="1" si="2">IF(SUMPRODUCT((INDIRECT("'"&amp;$A$1&amp;"'!$A$7:$A$56")=$A9)*(INDIRECT("'"&amp;$A$1&amp;"'!$B$7:$AF$56")=AE$7))=0,"",SUMPRODUCT((INDIRECT("'"&amp;$A$1&amp;"'!$A$7:$A$56")=$A9)*(INDIRECT("'"&amp;$A$1&amp;"'!$B$7:$AF$56")=AE$7)))</f>
        <v>13</v>
      </c>
      <c r="AF9" s="218">
        <f ca="1">VLOOKUP($A9,INDIRECT("'"&amp;$A$1&amp;"'!$A$7:$AR$56"),35,0)</f>
        <v>0</v>
      </c>
      <c r="AG9" s="45">
        <f ca="1">VLOOKUP($A9,INDIRECT("'"&amp;$A$1&amp;"'!$A$7:$AR$56"),36,0)</f>
        <v>0</v>
      </c>
      <c r="AH9" s="229"/>
      <c r="AI9" s="198">
        <f t="array" aca="1" ref="AI9" ca="1">SUMPRODUCT(ISNUMBER(MATCH(INDIRECT("H"&amp;$A$1&amp;"!B2:AF2"),DimFe,0))*IFERROR(IF("19:00"&gt;=IFERROR(Hgauche,0),IFERROR(hdroite-Hgauche,0)-IF(durée6&lt;0,0,durée6),"00:00"),0))+SUMPRODUCT(ISNUMBER(MATCH(INDIRECT("H"&amp;$A$1&amp;"!B2:AF2"),moindimfe,0))*IFERROR(IF("19:00"&lt;=IFERROR(Hgauche,0),IF(durée4&lt;0,0,durée4),"00:00"),0))</f>
        <v>0</v>
      </c>
      <c r="AJ9" s="198">
        <f t="array" aca="1" ref="AJ9" ca="1">SUMPRODUCT(ISNUMBER(MATCH(INDIRECT("H"&amp;$A$1&amp;"!B2:AF2"),DimFe,0))*IFERROR(IF("19:00"&lt;=IFERROR(Hgauche,0),IF(durée6&lt;0,0,durée6),IF(durée&lt;0,0,durée)),0))+SUMPRODUCT(ISNUMBER(MATCH(INDIRECT("H"&amp;$A$1&amp;"!B2:AF2"),moindimfe,0))*IFERROR(IF("19:00"&lt;=IFERROR(Hgauche,0),IF(durée2&lt;0,0,durée2),"00:00"),0))</f>
        <v>0</v>
      </c>
      <c r="AK9" s="198">
        <f t="array" aca="1" ref="AK9" ca="1">SUMPRODUCT(IFERROR(IF("19:00"&lt;=IFERROR(Hgauche,0),IF(durée6&lt;0,0,durée6),IF(durée&lt;0,0,durée)),0))+SUMPRODUCT(IFERROR(IF("19:00"&lt;=IFERROR(Hgauche,0),IF(durée2&lt;0,0,durée2),"00:00"),0))-durée5</f>
        <v>6.2500000000000111E-2</v>
      </c>
      <c r="AM9" s="58">
        <f t="shared" ref="AM9:AM19" ca="1" si="3">bilanh</f>
        <v>4.2291666666666661</v>
      </c>
      <c r="AN9" s="59">
        <f ca="1">VLOOKUP($A9,Bilan!$A$9:$AW57,41,FALSE)</f>
        <v>11.197916666666666</v>
      </c>
      <c r="AO9" s="34"/>
      <c r="AP9" s="319">
        <f ca="1">Bilan!AT9</f>
        <v>60</v>
      </c>
      <c r="AQ9" s="296">
        <f>Bilan!AU9</f>
        <v>65</v>
      </c>
      <c r="AR9" s="34"/>
      <c r="AS9" s="296">
        <f t="shared" ref="AS9:AS18" ca="1" si="4">Jourtravaillé</f>
        <v>18</v>
      </c>
      <c r="AU9" s="47"/>
    </row>
    <row r="10" spans="1:48" ht="16.5" thickBot="1" x14ac:dyDescent="0.3">
      <c r="A10" s="102" t="str">
        <f>Données!$H7</f>
        <v>CLAVIER William</v>
      </c>
      <c r="B10" s="79">
        <f t="shared" ca="1" si="0"/>
        <v>4</v>
      </c>
      <c r="C10" s="79">
        <f t="shared" ca="1" si="1"/>
        <v>5</v>
      </c>
      <c r="D10" s="79" t="str">
        <f t="shared" ca="1" si="1"/>
        <v/>
      </c>
      <c r="E10" s="79" t="str">
        <f t="shared" ca="1" si="1"/>
        <v/>
      </c>
      <c r="F10" s="79" t="str">
        <f t="shared" ca="1" si="1"/>
        <v/>
      </c>
      <c r="G10" s="79">
        <f t="shared" ca="1" si="1"/>
        <v>1</v>
      </c>
      <c r="H10" s="79">
        <f t="shared" ca="1" si="1"/>
        <v>2</v>
      </c>
      <c r="I10" s="79">
        <f t="shared" ca="1" si="1"/>
        <v>2</v>
      </c>
      <c r="J10" s="79" t="str">
        <f t="shared" ca="1" si="1"/>
        <v/>
      </c>
      <c r="K10" s="79" t="str">
        <f t="shared" ca="1" si="1"/>
        <v/>
      </c>
      <c r="L10" s="79">
        <f t="shared" ca="1" si="1"/>
        <v>2</v>
      </c>
      <c r="M10" s="79" t="str">
        <f t="shared" ca="1" si="1"/>
        <v/>
      </c>
      <c r="N10" s="79" t="str">
        <f t="shared" ca="1" si="1"/>
        <v/>
      </c>
      <c r="O10" s="79" t="str">
        <f t="shared" ca="1" si="1"/>
        <v/>
      </c>
      <c r="P10" s="79" t="str">
        <f t="shared" ca="1" si="1"/>
        <v/>
      </c>
      <c r="Q10" s="79" t="str">
        <f t="shared" ca="1" si="1"/>
        <v/>
      </c>
      <c r="R10" s="79" t="str">
        <f t="shared" ca="1" si="1"/>
        <v/>
      </c>
      <c r="S10" s="79" t="str">
        <f t="shared" ca="1" si="1"/>
        <v/>
      </c>
      <c r="T10" s="79" t="str">
        <f t="shared" ca="1" si="1"/>
        <v/>
      </c>
      <c r="U10" s="79" t="str">
        <f t="shared" ca="1" si="1"/>
        <v/>
      </c>
      <c r="V10" s="79">
        <f t="shared" ca="1" si="1"/>
        <v>1</v>
      </c>
      <c r="W10" s="79" t="str">
        <f t="shared" ca="1" si="1"/>
        <v/>
      </c>
      <c r="X10" s="79">
        <f t="shared" ref="W10:Y18" ca="1" si="5">IF(SUMPRODUCT((INDIRECT("'"&amp;$A$1&amp;"'!$A$7:$A$56")=$A10)*(INDIRECT("'"&amp;$A$1&amp;"'!$B$7:$AF$56")=X$7))=0,"",SUMPRODUCT((INDIRECT("'"&amp;$A$1&amp;"'!$A$7:$A$56")=$A10)*(INDIRECT("'"&amp;$A$1&amp;"'!$B$7:$AF$56")=X$7)))</f>
        <v>14</v>
      </c>
      <c r="Y10" s="79" t="str">
        <f t="shared" ca="1" si="5"/>
        <v/>
      </c>
      <c r="Z10" s="79" t="str">
        <f t="shared" ca="1" si="1"/>
        <v/>
      </c>
      <c r="AA10" s="79" t="str">
        <f t="shared" ca="1" si="1"/>
        <v/>
      </c>
      <c r="AB10" s="79" t="str">
        <f t="shared" ca="1" si="1"/>
        <v/>
      </c>
      <c r="AC10" s="213">
        <f t="shared" ca="1" si="1"/>
        <v>14</v>
      </c>
      <c r="AD10" s="213">
        <f t="shared" ca="1" si="2"/>
        <v>14</v>
      </c>
      <c r="AE10" s="79">
        <f t="shared" ca="1" si="2"/>
        <v>14</v>
      </c>
      <c r="AF10" s="219">
        <f t="shared" ref="AF10:AF19" ca="1" si="6">VLOOKUP($A10,INDIRECT("'"&amp;$A$1&amp;"'!$A$7:$AR$56"),35,0)</f>
        <v>0</v>
      </c>
      <c r="AG10" s="27">
        <f t="shared" ref="AG10:AG19" ca="1" si="7">VLOOKUP($A10,INDIRECT("'"&amp;$A$1&amp;"'!$A$7:$AR$56"),36,0)</f>
        <v>0</v>
      </c>
      <c r="AH10" s="229"/>
      <c r="AI10" s="74">
        <f t="array" aca="1" ref="AI10" ca="1">SUMPRODUCT(ISNUMBER(MATCH(INDIRECT("H"&amp;$A$1&amp;"!B2:AF2"),DimFe,0))*IFERROR(IF("19:00"&gt;=IFERROR(Hgauche,0),IFERROR(hdroite-Hgauche,0)-IF(durée6&lt;0,0,durée6),"00:00"),0))+SUMPRODUCT(ISNUMBER(MATCH(INDIRECT("H"&amp;$A$1&amp;"!B2:AF2"),moindimfe,0))*IFERROR(IF("19:00"&lt;=IFERROR(Hgauche,0),IF(durée4&lt;0,0,durée4),"00:00"),0))</f>
        <v>0.96875</v>
      </c>
      <c r="AJ10" s="74">
        <f t="array" aca="1" ref="AJ10" ca="1">SUMPRODUCT(ISNUMBER(MATCH(INDIRECT("H"&amp;$A$1&amp;"!B2:AF2"),DimFe,0))*IFERROR(IF("19:00"&lt;=IFERROR(Hgauche,0),IF(durée6&lt;0,0,durée6),IF(durée&lt;0,0,durée)),0))+SUMPRODUCT(ISNUMBER(MATCH(INDIRECT("H"&amp;$A$1&amp;"!B2:AF2"),moindimfe,0))*IFERROR(IF("19:00"&lt;=IFERROR(Hgauche,0),IF(durée2&lt;0,0,durée2),"00:00"),0))</f>
        <v>2.083333333333337E-2</v>
      </c>
      <c r="AK10" s="74">
        <f t="array" aca="1" ref="AK10" ca="1">SUMPRODUCT(IFERROR(IF("19:00"&lt;=IFERROR(Hgauche,0),IF(durée6&lt;0,0,durée6),IF(durée&lt;0,0,durée)),0))+SUMPRODUCT(IFERROR(IF("19:00"&lt;=IFERROR(Hgauche,0),IF(durée2&lt;0,0,durée2),"00:00"),0))-durée5</f>
        <v>0.22916666666666685</v>
      </c>
      <c r="AM10" s="58">
        <f t="shared" ca="1" si="3"/>
        <v>6.583333333333333</v>
      </c>
      <c r="AN10" s="59">
        <f ca="1">VLOOKUP($A10,Bilan!$A$9:$AW58,41,FALSE)</f>
        <v>11.802083333333334</v>
      </c>
      <c r="AO10" s="34"/>
      <c r="AP10" s="319">
        <f ca="1">Bilan!AT10</f>
        <v>61</v>
      </c>
      <c r="AQ10" s="296">
        <f>Bilan!AU10</f>
        <v>65</v>
      </c>
      <c r="AR10" s="34"/>
      <c r="AS10" s="296">
        <f t="shared" ca="1" si="4"/>
        <v>17</v>
      </c>
      <c r="AU10" s="47"/>
    </row>
    <row r="11" spans="1:48" ht="16.5" thickBot="1" x14ac:dyDescent="0.3">
      <c r="A11" s="102" t="str">
        <f>Données!$H8</f>
        <v>BOUNGUELA Silvère</v>
      </c>
      <c r="B11" s="79">
        <f t="shared" ca="1" si="0"/>
        <v>4</v>
      </c>
      <c r="C11" s="79">
        <f t="shared" ca="1" si="1"/>
        <v>6</v>
      </c>
      <c r="D11" s="79" t="str">
        <f t="shared" ca="1" si="1"/>
        <v/>
      </c>
      <c r="E11" s="79">
        <f t="shared" ca="1" si="1"/>
        <v>3</v>
      </c>
      <c r="F11" s="79" t="str">
        <f t="shared" ca="1" si="1"/>
        <v/>
      </c>
      <c r="G11" s="79">
        <f t="shared" ca="1" si="1"/>
        <v>2</v>
      </c>
      <c r="H11" s="79" t="str">
        <f t="shared" ca="1" si="1"/>
        <v/>
      </c>
      <c r="I11" s="79">
        <f t="shared" ca="1" si="1"/>
        <v>2</v>
      </c>
      <c r="J11" s="79" t="str">
        <f t="shared" ca="1" si="1"/>
        <v/>
      </c>
      <c r="K11" s="79" t="str">
        <f t="shared" ca="1" si="1"/>
        <v/>
      </c>
      <c r="L11" s="79">
        <f t="shared" ca="1" si="1"/>
        <v>2</v>
      </c>
      <c r="M11" s="79" t="str">
        <f t="shared" ca="1" si="1"/>
        <v/>
      </c>
      <c r="N11" s="79" t="str">
        <f t="shared" ca="1" si="1"/>
        <v/>
      </c>
      <c r="O11" s="79" t="str">
        <f t="shared" ca="1" si="1"/>
        <v/>
      </c>
      <c r="P11" s="79" t="str">
        <f t="shared" ca="1" si="1"/>
        <v/>
      </c>
      <c r="Q11" s="79" t="str">
        <f t="shared" ca="1" si="1"/>
        <v/>
      </c>
      <c r="R11" s="79" t="str">
        <f t="shared" ca="1" si="1"/>
        <v/>
      </c>
      <c r="S11" s="79" t="str">
        <f t="shared" ca="1" si="1"/>
        <v/>
      </c>
      <c r="T11" s="79" t="str">
        <f t="shared" ca="1" si="1"/>
        <v/>
      </c>
      <c r="U11" s="79" t="str">
        <f t="shared" ca="1" si="1"/>
        <v/>
      </c>
      <c r="V11" s="79" t="str">
        <f t="shared" ca="1" si="1"/>
        <v/>
      </c>
      <c r="W11" s="79" t="str">
        <f t="shared" ca="1" si="5"/>
        <v/>
      </c>
      <c r="X11" s="79">
        <f t="shared" ca="1" si="5"/>
        <v>12</v>
      </c>
      <c r="Y11" s="79" t="str">
        <f t="shared" ca="1" si="5"/>
        <v/>
      </c>
      <c r="Z11" s="79" t="str">
        <f t="shared" ca="1" si="1"/>
        <v/>
      </c>
      <c r="AA11" s="79" t="str">
        <f t="shared" ca="1" si="1"/>
        <v/>
      </c>
      <c r="AB11" s="79" t="str">
        <f t="shared" ca="1" si="1"/>
        <v/>
      </c>
      <c r="AC11" s="213">
        <f t="shared" ca="1" si="1"/>
        <v>12</v>
      </c>
      <c r="AD11" s="213">
        <f t="shared" ca="1" si="2"/>
        <v>12</v>
      </c>
      <c r="AE11" s="79">
        <f t="shared" ca="1" si="2"/>
        <v>12</v>
      </c>
      <c r="AF11" s="219">
        <f t="shared" ca="1" si="6"/>
        <v>0</v>
      </c>
      <c r="AG11" s="27">
        <f t="shared" ca="1" si="7"/>
        <v>0</v>
      </c>
      <c r="AH11" s="229"/>
      <c r="AI11" s="74">
        <f t="array" aca="1" ref="AI11" ca="1">SUMPRODUCT(ISNUMBER(MATCH(INDIRECT("H"&amp;$A$1&amp;"!B2:AF2"),DimFe,0))*IFERROR(IF("19:00"&gt;=IFERROR(Hgauche,0),IFERROR(hdroite-Hgauche,0)-IF(durée6&lt;0,0,durée6),"00:00"),0))+SUMPRODUCT(ISNUMBER(MATCH(INDIRECT("H"&amp;$A$1&amp;"!B2:AF2"),moindimfe,0))*IFERROR(IF("19:00"&lt;=IFERROR(Hgauche,0),IF(durée4&lt;0,0,durée4),"00:00"),0))</f>
        <v>0.45833333333333331</v>
      </c>
      <c r="AJ11" s="74">
        <f t="array" aca="1" ref="AJ11" ca="1">SUMPRODUCT(ISNUMBER(MATCH(INDIRECT("H"&amp;$A$1&amp;"!B2:AF2"),DimFe,0))*IFERROR(IF("19:00"&lt;=IFERROR(Hgauche,0),IF(durée6&lt;0,0,durée6),IF(durée&lt;0,0,durée)),0))+SUMPRODUCT(ISNUMBER(MATCH(INDIRECT("H"&amp;$A$1&amp;"!B2:AF2"),moindimfe,0))*IFERROR(IF("19:00"&lt;=IFERROR(Hgauche,0),IF(durée2&lt;0,0,durée2),"00:00"),0))</f>
        <v>2.083333333333337E-2</v>
      </c>
      <c r="AK11" s="74">
        <f t="array" aca="1" ref="AK11" ca="1">SUMPRODUCT(IFERROR(IF("19:00"&lt;=IFERROR(Hgauche,0),IF(durée6&lt;0,0,durée6),IF(durée&lt;0,0,durée)),0))+SUMPRODUCT(IFERROR(IF("19:00"&lt;=IFERROR(Hgauche,0),IF(durée2&lt;0,0,durée2),"00:00"),0))-durée5</f>
        <v>0.27083333333333359</v>
      </c>
      <c r="AM11" s="58">
        <f t="shared" ca="1" si="3"/>
        <v>6.9791666666666661</v>
      </c>
      <c r="AN11" s="59">
        <f ca="1">VLOOKUP($A11,Bilan!$A$9:$AW59,41,FALSE)</f>
        <v>10.583333333333332</v>
      </c>
      <c r="AO11" s="34"/>
      <c r="AP11" s="319">
        <f ca="1">Bilan!AT11</f>
        <v>65</v>
      </c>
      <c r="AQ11" s="296">
        <f>Bilan!AU11</f>
        <v>65</v>
      </c>
      <c r="AR11" s="34"/>
      <c r="AS11" s="296">
        <f t="shared" ca="1" si="4"/>
        <v>19</v>
      </c>
      <c r="AU11" s="47"/>
    </row>
    <row r="12" spans="1:48" ht="16.5" thickBot="1" x14ac:dyDescent="0.3">
      <c r="A12" s="102" t="str">
        <f>Données!$H9</f>
        <v>RIBEIRO Christelle</v>
      </c>
      <c r="B12" s="79">
        <f t="shared" ca="1" si="0"/>
        <v>7</v>
      </c>
      <c r="C12" s="79">
        <f t="shared" ca="1" si="1"/>
        <v>3</v>
      </c>
      <c r="D12" s="79">
        <f t="shared" ca="1" si="1"/>
        <v>1</v>
      </c>
      <c r="E12" s="79" t="str">
        <f t="shared" ca="1" si="1"/>
        <v/>
      </c>
      <c r="F12" s="79" t="str">
        <f t="shared" ca="1" si="1"/>
        <v/>
      </c>
      <c r="G12" s="79" t="str">
        <f t="shared" ca="1" si="1"/>
        <v/>
      </c>
      <c r="H12" s="79">
        <f t="shared" ca="1" si="1"/>
        <v>2</v>
      </c>
      <c r="I12" s="79" t="str">
        <f t="shared" ca="1" si="1"/>
        <v/>
      </c>
      <c r="J12" s="79" t="str">
        <f t="shared" ca="1" si="1"/>
        <v/>
      </c>
      <c r="K12" s="79" t="str">
        <f t="shared" ca="1" si="1"/>
        <v/>
      </c>
      <c r="L12" s="79">
        <f t="shared" ca="1" si="1"/>
        <v>2</v>
      </c>
      <c r="M12" s="79" t="str">
        <f t="shared" ca="1" si="1"/>
        <v/>
      </c>
      <c r="N12" s="79" t="str">
        <f t="shared" ca="1" si="1"/>
        <v/>
      </c>
      <c r="O12" s="79" t="str">
        <f t="shared" ca="1" si="1"/>
        <v/>
      </c>
      <c r="P12" s="79" t="str">
        <f t="shared" ca="1" si="1"/>
        <v/>
      </c>
      <c r="Q12" s="79" t="str">
        <f t="shared" ca="1" si="1"/>
        <v/>
      </c>
      <c r="R12" s="79" t="str">
        <f t="shared" ca="1" si="1"/>
        <v/>
      </c>
      <c r="S12" s="79">
        <f t="shared" ca="1" si="1"/>
        <v>5</v>
      </c>
      <c r="T12" s="79" t="str">
        <f t="shared" ca="1" si="1"/>
        <v/>
      </c>
      <c r="U12" s="79" t="str">
        <f t="shared" ca="1" si="1"/>
        <v/>
      </c>
      <c r="V12" s="79" t="str">
        <f t="shared" ca="1" si="1"/>
        <v/>
      </c>
      <c r="W12" s="79" t="str">
        <f t="shared" ca="1" si="5"/>
        <v/>
      </c>
      <c r="X12" s="79">
        <f t="shared" ca="1" si="5"/>
        <v>11</v>
      </c>
      <c r="Y12" s="79" t="str">
        <f t="shared" ca="1" si="5"/>
        <v/>
      </c>
      <c r="Z12" s="79" t="str">
        <f t="shared" ca="1" si="1"/>
        <v/>
      </c>
      <c r="AA12" s="79" t="str">
        <f t="shared" ca="1" si="1"/>
        <v/>
      </c>
      <c r="AB12" s="79" t="str">
        <f t="shared" ca="1" si="1"/>
        <v/>
      </c>
      <c r="AC12" s="213">
        <f t="shared" ca="1" si="1"/>
        <v>11</v>
      </c>
      <c r="AD12" s="213">
        <f t="shared" ca="1" si="2"/>
        <v>11</v>
      </c>
      <c r="AE12" s="79">
        <f t="shared" ca="1" si="2"/>
        <v>11</v>
      </c>
      <c r="AF12" s="219">
        <f t="shared" ca="1" si="6"/>
        <v>0</v>
      </c>
      <c r="AG12" s="27">
        <f t="shared" ca="1" si="7"/>
        <v>0</v>
      </c>
      <c r="AH12" s="229"/>
      <c r="AI12" s="74">
        <f t="array" aca="1" ref="AI12" ca="1">SUMPRODUCT(ISNUMBER(MATCH(INDIRECT("H"&amp;$A$1&amp;"!B2:AF2"),DimFe,0))*IFERROR(IF("19:00"&gt;=IFERROR(Hgauche,0),IFERROR(hdroite-Hgauche,0)-IF(durée6&lt;0,0,durée6),"00:00"),0))+SUMPRODUCT(ISNUMBER(MATCH(INDIRECT("H"&amp;$A$1&amp;"!B2:AF2"),moindimfe,0))*IFERROR(IF("19:00"&lt;=IFERROR(Hgauche,0),IF(durée4&lt;0,0,durée4),"00:00"),0))</f>
        <v>0.51041666666666674</v>
      </c>
      <c r="AJ12" s="74">
        <f t="array" aca="1" ref="AJ12" ca="1">SUMPRODUCT(ISNUMBER(MATCH(INDIRECT("H"&amp;$A$1&amp;"!B2:AF2"),DimFe,0))*IFERROR(IF("19:00"&lt;=IFERROR(Hgauche,0),IF(durée6&lt;0,0,durée6),IF(durée&lt;0,0,durée)),0))+SUMPRODUCT(ISNUMBER(MATCH(INDIRECT("H"&amp;$A$1&amp;"!B2:AF2"),moindimfe,0))*IFERROR(IF("19:00"&lt;=IFERROR(Hgauche,0),IF(durée2&lt;0,0,durée2),"00:00"),0))</f>
        <v>0</v>
      </c>
      <c r="AK12" s="74">
        <f t="array" aca="1" ref="AK12" ca="1">SUMPRODUCT(IFERROR(IF("19:00"&lt;=IFERROR(Hgauche,0),IF(durée6&lt;0,0,durée6),IF(durée&lt;0,0,durée)),0))+SUMPRODUCT(IFERROR(IF("19:00"&lt;=IFERROR(Hgauche,0),IF(durée2&lt;0,0,durée2),"00:00"),0))-durée5</f>
        <v>0.14583333333333337</v>
      </c>
      <c r="AM12" s="58">
        <f t="shared" ca="1" si="3"/>
        <v>5.458333333333333</v>
      </c>
      <c r="AN12" s="59">
        <f ca="1">VLOOKUP($A12,Bilan!$A$9:$AW60,41,FALSE)</f>
        <v>11.270833333333332</v>
      </c>
      <c r="AO12" s="34"/>
      <c r="AP12" s="319">
        <f ca="1">Bilan!AT12</f>
        <v>57</v>
      </c>
      <c r="AQ12" s="296">
        <f>Bilan!AU12</f>
        <v>65</v>
      </c>
      <c r="AR12" s="34"/>
      <c r="AS12" s="296">
        <f t="shared" ca="1" si="4"/>
        <v>20</v>
      </c>
      <c r="AU12" s="47"/>
    </row>
    <row r="13" spans="1:48" ht="16.5" thickBot="1" x14ac:dyDescent="0.3">
      <c r="A13" s="102" t="str">
        <f>Données!$H10</f>
        <v>LE HIR Sébastien</v>
      </c>
      <c r="B13" s="79">
        <f t="shared" ca="1" si="0"/>
        <v>5</v>
      </c>
      <c r="C13" s="79">
        <f t="shared" ca="1" si="1"/>
        <v>3</v>
      </c>
      <c r="D13" s="79">
        <f t="shared" ca="1" si="1"/>
        <v>1</v>
      </c>
      <c r="E13" s="79">
        <f t="shared" ca="1" si="1"/>
        <v>2</v>
      </c>
      <c r="F13" s="79" t="str">
        <f t="shared" ca="1" si="1"/>
        <v/>
      </c>
      <c r="G13" s="79" t="str">
        <f t="shared" ca="1" si="1"/>
        <v/>
      </c>
      <c r="H13" s="79">
        <f t="shared" ca="1" si="1"/>
        <v>2</v>
      </c>
      <c r="I13" s="79">
        <f t="shared" ca="1" si="1"/>
        <v>2</v>
      </c>
      <c r="J13" s="79" t="str">
        <f t="shared" ca="1" si="1"/>
        <v/>
      </c>
      <c r="K13" s="79" t="str">
        <f t="shared" ca="1" si="1"/>
        <v/>
      </c>
      <c r="L13" s="79">
        <f t="shared" ca="1" si="1"/>
        <v>2</v>
      </c>
      <c r="M13" s="79" t="str">
        <f t="shared" ca="1" si="1"/>
        <v/>
      </c>
      <c r="N13" s="79" t="str">
        <f t="shared" ca="1" si="1"/>
        <v/>
      </c>
      <c r="O13" s="79" t="str">
        <f t="shared" ca="1" si="1"/>
        <v/>
      </c>
      <c r="P13" s="79" t="str">
        <f t="shared" ca="1" si="1"/>
        <v/>
      </c>
      <c r="Q13" s="79" t="str">
        <f t="shared" ca="1" si="1"/>
        <v/>
      </c>
      <c r="R13" s="79" t="str">
        <f t="shared" ca="1" si="1"/>
        <v/>
      </c>
      <c r="S13" s="79">
        <f t="shared" ca="1" si="1"/>
        <v>1</v>
      </c>
      <c r="T13" s="79" t="str">
        <f t="shared" ca="1" si="1"/>
        <v/>
      </c>
      <c r="U13" s="79" t="str">
        <f t="shared" ca="1" si="1"/>
        <v/>
      </c>
      <c r="V13" s="79" t="str">
        <f t="shared" ca="1" si="1"/>
        <v/>
      </c>
      <c r="W13" s="79" t="str">
        <f t="shared" ca="1" si="5"/>
        <v/>
      </c>
      <c r="X13" s="79">
        <f t="shared" ca="1" si="5"/>
        <v>13</v>
      </c>
      <c r="Y13" s="79" t="str">
        <f t="shared" ca="1" si="5"/>
        <v/>
      </c>
      <c r="Z13" s="79" t="str">
        <f t="shared" ca="1" si="1"/>
        <v/>
      </c>
      <c r="AA13" s="79" t="str">
        <f t="shared" ca="1" si="1"/>
        <v/>
      </c>
      <c r="AB13" s="79" t="str">
        <f t="shared" ca="1" si="1"/>
        <v/>
      </c>
      <c r="AC13" s="213">
        <f t="shared" ca="1" si="1"/>
        <v>13</v>
      </c>
      <c r="AD13" s="213">
        <f t="shared" ca="1" si="2"/>
        <v>13</v>
      </c>
      <c r="AE13" s="79">
        <f t="shared" ca="1" si="2"/>
        <v>13</v>
      </c>
      <c r="AF13" s="219">
        <f t="shared" ca="1" si="6"/>
        <v>0</v>
      </c>
      <c r="AG13" s="27">
        <f t="shared" ca="1" si="7"/>
        <v>0</v>
      </c>
      <c r="AH13" s="229"/>
      <c r="AI13" s="74">
        <f t="array" aca="1" ref="AI13" ca="1">SUMPRODUCT(ISNUMBER(MATCH(INDIRECT("H"&amp;$A$1&amp;"!B2:AF2"),DimFe,0))*IFERROR(IF("19:00"&gt;=IFERROR(Hgauche,0),IFERROR(hdroite-Hgauche,0)-IF(durée6&lt;0,0,durée6),"00:00"),0))+SUMPRODUCT(ISNUMBER(MATCH(INDIRECT("H"&amp;$A$1&amp;"!B2:AF2"),moindimfe,0))*IFERROR(IF("19:00"&lt;=IFERROR(Hgauche,0),IF(durée4&lt;0,0,durée4),"00:00"),0))</f>
        <v>0.96875</v>
      </c>
      <c r="AJ13" s="74">
        <f t="array" aca="1" ref="AJ13" ca="1">SUMPRODUCT(ISNUMBER(MATCH(INDIRECT("H"&amp;$A$1&amp;"!B2:AF2"),DimFe,0))*IFERROR(IF("19:00"&lt;=IFERROR(Hgauche,0),IF(durée6&lt;0,0,durée6),IF(durée&lt;0,0,durée)),0))+SUMPRODUCT(ISNUMBER(MATCH(INDIRECT("H"&amp;$A$1&amp;"!B2:AF2"),moindimfe,0))*IFERROR(IF("19:00"&lt;=IFERROR(Hgauche,0),IF(durée2&lt;0,0,durée2),"00:00"),0))</f>
        <v>2.083333333333337E-2</v>
      </c>
      <c r="AK13" s="74">
        <f t="array" aca="1" ref="AK13" ca="1">SUMPRODUCT(IFERROR(IF("19:00"&lt;=IFERROR(Hgauche,0),IF(durée6&lt;0,0,durée6),IF(durée&lt;0,0,durée)),0))+SUMPRODUCT(IFERROR(IF("19:00"&lt;=IFERROR(Hgauche,0),IF(durée2&lt;0,0,durée2),"00:00"),0))-durée5</f>
        <v>0.16666666666666674</v>
      </c>
      <c r="AM13" s="58">
        <f t="shared" ca="1" si="3"/>
        <v>6.416666666666667</v>
      </c>
      <c r="AN13" s="59">
        <f ca="1">VLOOKUP($A13,Bilan!$A$9:$AW61,41,FALSE)</f>
        <v>11.354166666666668</v>
      </c>
      <c r="AO13" s="34"/>
      <c r="AP13" s="319">
        <f ca="1">Bilan!AT13</f>
        <v>57</v>
      </c>
      <c r="AQ13" s="296">
        <f>Bilan!AU13</f>
        <v>65</v>
      </c>
      <c r="AR13" s="34"/>
      <c r="AS13" s="296">
        <f t="shared" ca="1" si="4"/>
        <v>18</v>
      </c>
      <c r="AU13" s="47"/>
    </row>
    <row r="14" spans="1:48" ht="16.5" thickBot="1" x14ac:dyDescent="0.3">
      <c r="A14" s="102" t="str">
        <f>Données!$H11</f>
        <v>BUISSON Vincent</v>
      </c>
      <c r="B14" s="79">
        <f t="shared" ca="1" si="0"/>
        <v>3</v>
      </c>
      <c r="C14" s="79">
        <f t="shared" ca="1" si="1"/>
        <v>4</v>
      </c>
      <c r="D14" s="79">
        <f t="shared" ca="1" si="1"/>
        <v>1</v>
      </c>
      <c r="E14" s="79">
        <f t="shared" ca="1" si="1"/>
        <v>1</v>
      </c>
      <c r="F14" s="79" t="str">
        <f t="shared" ca="1" si="1"/>
        <v/>
      </c>
      <c r="G14" s="79">
        <f t="shared" ca="1" si="1"/>
        <v>1</v>
      </c>
      <c r="H14" s="79" t="str">
        <f t="shared" ca="1" si="1"/>
        <v/>
      </c>
      <c r="I14" s="79">
        <f t="shared" ca="1" si="1"/>
        <v>2</v>
      </c>
      <c r="J14" s="79" t="str">
        <f t="shared" ca="1" si="1"/>
        <v/>
      </c>
      <c r="K14" s="79" t="str">
        <f t="shared" ca="1" si="1"/>
        <v/>
      </c>
      <c r="L14" s="79">
        <f t="shared" ca="1" si="1"/>
        <v>2</v>
      </c>
      <c r="M14" s="79" t="str">
        <f t="shared" ca="1" si="1"/>
        <v/>
      </c>
      <c r="N14" s="79" t="str">
        <f t="shared" ca="1" si="1"/>
        <v/>
      </c>
      <c r="O14" s="79" t="str">
        <f t="shared" ca="1" si="1"/>
        <v/>
      </c>
      <c r="P14" s="79" t="str">
        <f t="shared" ca="1" si="1"/>
        <v/>
      </c>
      <c r="Q14" s="79" t="str">
        <f t="shared" ca="1" si="1"/>
        <v/>
      </c>
      <c r="R14" s="79" t="str">
        <f t="shared" ca="1" si="1"/>
        <v/>
      </c>
      <c r="S14" s="79">
        <f t="shared" ca="1" si="1"/>
        <v>5</v>
      </c>
      <c r="T14" s="79" t="str">
        <f t="shared" ca="1" si="1"/>
        <v/>
      </c>
      <c r="U14" s="79" t="str">
        <f t="shared" ca="1" si="1"/>
        <v/>
      </c>
      <c r="V14" s="79" t="str">
        <f t="shared" ca="1" si="1"/>
        <v/>
      </c>
      <c r="W14" s="79" t="str">
        <f t="shared" ca="1" si="5"/>
        <v/>
      </c>
      <c r="X14" s="79">
        <f t="shared" ca="1" si="5"/>
        <v>12</v>
      </c>
      <c r="Y14" s="79" t="str">
        <f t="shared" ca="1" si="5"/>
        <v/>
      </c>
      <c r="Z14" s="79" t="str">
        <f t="shared" ca="1" si="1"/>
        <v/>
      </c>
      <c r="AA14" s="79" t="str">
        <f t="shared" ca="1" si="1"/>
        <v/>
      </c>
      <c r="AB14" s="79" t="str">
        <f t="shared" ca="1" si="1"/>
        <v/>
      </c>
      <c r="AC14" s="213">
        <f t="shared" ca="1" si="1"/>
        <v>12</v>
      </c>
      <c r="AD14" s="213">
        <f t="shared" ca="1" si="2"/>
        <v>12</v>
      </c>
      <c r="AE14" s="79">
        <f t="shared" ca="1" si="2"/>
        <v>12</v>
      </c>
      <c r="AF14" s="219">
        <f t="shared" ca="1" si="6"/>
        <v>0</v>
      </c>
      <c r="AG14" s="27">
        <f t="shared" ca="1" si="7"/>
        <v>0</v>
      </c>
      <c r="AH14" s="229"/>
      <c r="AI14" s="74">
        <f t="array" aca="1" ref="AI14" ca="1">SUMPRODUCT(ISNUMBER(MATCH(INDIRECT("H"&amp;$A$1&amp;"!B2:AF2"),DimFe,0))*IFERROR(IF("19:00"&gt;=IFERROR(Hgauche,0),IFERROR(hdroite-Hgauche,0)-IF(durée6&lt;0,0,durée6),"00:00"),0))+SUMPRODUCT(ISNUMBER(MATCH(INDIRECT("H"&amp;$A$1&amp;"!B2:AF2"),moindimfe,0))*IFERROR(IF("19:00"&lt;=IFERROR(Hgauche,0),IF(durée4&lt;0,0,durée4),"00:00"),0))</f>
        <v>0.45833333333333331</v>
      </c>
      <c r="AJ14" s="74">
        <f t="array" aca="1" ref="AJ14" ca="1">SUMPRODUCT(ISNUMBER(MATCH(INDIRECT("H"&amp;$A$1&amp;"!B2:AF2"),DimFe,0))*IFERROR(IF("19:00"&lt;=IFERROR(Hgauche,0),IF(durée6&lt;0,0,durée6),IF(durée&lt;0,0,durée)),0))+SUMPRODUCT(ISNUMBER(MATCH(INDIRECT("H"&amp;$A$1&amp;"!B2:AF2"),moindimfe,0))*IFERROR(IF("19:00"&lt;=IFERROR(Hgauche,0),IF(durée2&lt;0,0,durée2),"00:00"),0))</f>
        <v>2.083333333333337E-2</v>
      </c>
      <c r="AK14" s="74">
        <f t="array" aca="1" ref="AK14" ca="1">SUMPRODUCT(IFERROR(IF("19:00"&lt;=IFERROR(Hgauche,0),IF(durée6&lt;0,0,durée6),IF(durée&lt;0,0,durée)),0))+SUMPRODUCT(IFERROR(IF("19:00"&lt;=IFERROR(Hgauche,0),IF(durée2&lt;0,0,durée2),"00:00"),0))-durée5</f>
        <v>0.20833333333333348</v>
      </c>
      <c r="AM14" s="58">
        <f t="shared" ca="1" si="3"/>
        <v>5.25</v>
      </c>
      <c r="AN14" s="59">
        <f ca="1">VLOOKUP($A14,Bilan!$A$9:$AW62,41,FALSE)</f>
        <v>10.875</v>
      </c>
      <c r="AO14" s="34"/>
      <c r="AP14" s="319">
        <f ca="1">Bilan!AT14</f>
        <v>56</v>
      </c>
      <c r="AQ14" s="296">
        <f>Bilan!AU14</f>
        <v>65</v>
      </c>
      <c r="AR14" s="34"/>
      <c r="AS14" s="296">
        <f t="shared" ca="1" si="4"/>
        <v>19</v>
      </c>
      <c r="AU14" s="47"/>
      <c r="AV14" s="118"/>
    </row>
    <row r="15" spans="1:48" ht="16.5" thickBot="1" x14ac:dyDescent="0.3">
      <c r="A15" s="102" t="str">
        <f>Données!$H12</f>
        <v>NDIAYE Fatou</v>
      </c>
      <c r="B15" s="79">
        <f t="shared" ca="1" si="0"/>
        <v>2</v>
      </c>
      <c r="C15" s="79">
        <f t="shared" ca="1" si="1"/>
        <v>2</v>
      </c>
      <c r="D15" s="79">
        <f t="shared" ca="1" si="1"/>
        <v>4</v>
      </c>
      <c r="E15" s="79" t="str">
        <f t="shared" ca="1" si="1"/>
        <v/>
      </c>
      <c r="F15" s="79" t="str">
        <f t="shared" ca="1" si="1"/>
        <v/>
      </c>
      <c r="G15" s="79" t="str">
        <f t="shared" ca="1" si="1"/>
        <v/>
      </c>
      <c r="H15" s="79" t="str">
        <f t="shared" ca="1" si="1"/>
        <v/>
      </c>
      <c r="I15" s="79" t="str">
        <f t="shared" ca="1" si="1"/>
        <v/>
      </c>
      <c r="J15" s="79" t="str">
        <f t="shared" ca="1" si="1"/>
        <v/>
      </c>
      <c r="K15" s="79" t="str">
        <f t="shared" ca="1" si="1"/>
        <v/>
      </c>
      <c r="L15" s="79">
        <f t="shared" ca="1" si="1"/>
        <v>2</v>
      </c>
      <c r="M15" s="79" t="str">
        <f t="shared" ca="1" si="1"/>
        <v/>
      </c>
      <c r="N15" s="79" t="str">
        <f t="shared" ca="1" si="1"/>
        <v/>
      </c>
      <c r="O15" s="79" t="str">
        <f t="shared" ca="1" si="1"/>
        <v/>
      </c>
      <c r="P15" s="79" t="str">
        <f t="shared" ca="1" si="1"/>
        <v/>
      </c>
      <c r="Q15" s="79" t="str">
        <f t="shared" ca="1" si="1"/>
        <v/>
      </c>
      <c r="R15" s="79">
        <f t="shared" ca="1" si="1"/>
        <v>3</v>
      </c>
      <c r="S15" s="79">
        <f t="shared" ca="1" si="1"/>
        <v>6</v>
      </c>
      <c r="T15" s="79" t="str">
        <f t="shared" ca="1" si="1"/>
        <v/>
      </c>
      <c r="U15" s="79" t="str">
        <f t="shared" ca="1" si="1"/>
        <v/>
      </c>
      <c r="V15" s="79" t="str">
        <f t="shared" ca="1" si="1"/>
        <v/>
      </c>
      <c r="W15" s="79" t="str">
        <f t="shared" ca="1" si="5"/>
        <v/>
      </c>
      <c r="X15" s="79">
        <f t="shared" ca="1" si="5"/>
        <v>12</v>
      </c>
      <c r="Y15" s="79" t="str">
        <f t="shared" ca="1" si="5"/>
        <v/>
      </c>
      <c r="Z15" s="79" t="str">
        <f t="shared" ca="1" si="1"/>
        <v/>
      </c>
      <c r="AA15" s="79" t="str">
        <f t="shared" ca="1" si="1"/>
        <v/>
      </c>
      <c r="AB15" s="79" t="str">
        <f t="shared" ca="1" si="1"/>
        <v/>
      </c>
      <c r="AC15" s="213">
        <f t="shared" ca="1" si="1"/>
        <v>12</v>
      </c>
      <c r="AD15" s="213">
        <f t="shared" ca="1" si="2"/>
        <v>12</v>
      </c>
      <c r="AE15" s="79">
        <f t="shared" ca="1" si="2"/>
        <v>12</v>
      </c>
      <c r="AF15" s="219">
        <f t="shared" ca="1" si="6"/>
        <v>0</v>
      </c>
      <c r="AG15" s="27">
        <f t="shared" ca="1" si="7"/>
        <v>0</v>
      </c>
      <c r="AH15" s="229"/>
      <c r="AI15" s="276">
        <f t="array" aca="1" ref="AI15" ca="1">SUMPRODUCT(ISNUMBER(MATCH(INDIRECT("H"&amp;$A$1&amp;"!B2:AF2"),DimFe,0))*IFERROR(IF("19:00"&gt;=IFERROR(Hgauche,0),IFERROR(hdroite-Hgauche,0)-IF(durée6&lt;0,0,durée6),"00:00"),0))+SUMPRODUCT(ISNUMBER(MATCH(INDIRECT("H"&amp;$A$1&amp;"!B2:AF2"),moindimfe,0))*IFERROR(IF("19:00"&lt;=IFERROR(Hgauche,0),IF(durée4&lt;0,0,durée4),"00:00"),0))</f>
        <v>0</v>
      </c>
      <c r="AJ15" s="74">
        <f t="array" aca="1" ref="AJ15" ca="1">SUMPRODUCT(ISNUMBER(MATCH(INDIRECT("H"&amp;$A$1&amp;"!B2:AF2"),DimFe,0))*IFERROR(IF("19:00"&lt;=IFERROR(Hgauche,0),IF(durée6&lt;0,0,durée6),IF(durée&lt;0,0,durée)),0))+SUMPRODUCT(ISNUMBER(MATCH(INDIRECT("H"&amp;$A$1&amp;"!B2:AF2"),moindimfe,0))*IFERROR(IF("19:00"&lt;=IFERROR(Hgauche,0),IF(durée2&lt;0,0,durée2),"00:00"),0))</f>
        <v>0</v>
      </c>
      <c r="AK15" s="74">
        <f t="array" aca="1" ref="AK15" ca="1">SUMPRODUCT(IFERROR(IF("19:00"&lt;=IFERROR(Hgauche,0),IF(durée6&lt;0,0,durée6),IF(durée&lt;0,0,durée)),0))+SUMPRODUCT(IFERROR(IF("19:00"&lt;=IFERROR(Hgauche,0),IF(durée2&lt;0,0,durée2),"00:00"),0))-durée5</f>
        <v>0.125</v>
      </c>
      <c r="AM15" s="58">
        <f t="shared" ca="1" si="3"/>
        <v>4.375</v>
      </c>
      <c r="AN15" s="59">
        <f ca="1">VLOOKUP($A15,Bilan!$A$9:$AW63,41,FALSE)</f>
        <v>9.8541666666666661</v>
      </c>
      <c r="AO15" s="34"/>
      <c r="AP15" s="319">
        <f ca="1">Bilan!AT15</f>
        <v>59</v>
      </c>
      <c r="AQ15" s="296">
        <f>Bilan!AU15</f>
        <v>65</v>
      </c>
      <c r="AR15" s="34"/>
      <c r="AS15" s="296">
        <f t="shared" ca="1" si="4"/>
        <v>19</v>
      </c>
      <c r="AU15" s="47"/>
    </row>
    <row r="16" spans="1:48" ht="16.5" thickBot="1" x14ac:dyDescent="0.3">
      <c r="A16" s="102" t="str">
        <f>Données!$H13</f>
        <v>VARELA TAVARES Eunice</v>
      </c>
      <c r="B16" s="79">
        <f t="shared" ca="1" si="0"/>
        <v>3</v>
      </c>
      <c r="C16" s="79">
        <f t="shared" ca="1" si="1"/>
        <v>1</v>
      </c>
      <c r="D16" s="79" t="str">
        <f t="shared" ca="1" si="1"/>
        <v/>
      </c>
      <c r="E16" s="79">
        <f t="shared" ca="1" si="1"/>
        <v>1</v>
      </c>
      <c r="F16" s="79" t="str">
        <f t="shared" ca="1" si="1"/>
        <v/>
      </c>
      <c r="G16" s="79" t="str">
        <f t="shared" ca="1" si="1"/>
        <v/>
      </c>
      <c r="H16" s="79">
        <f t="shared" ca="1" si="1"/>
        <v>2</v>
      </c>
      <c r="I16" s="79" t="str">
        <f t="shared" ca="1" si="1"/>
        <v/>
      </c>
      <c r="J16" s="79" t="str">
        <f t="shared" ca="1" si="1"/>
        <v/>
      </c>
      <c r="K16" s="79" t="str">
        <f t="shared" ca="1" si="1"/>
        <v/>
      </c>
      <c r="L16" s="79" t="str">
        <f t="shared" ca="1" si="1"/>
        <v/>
      </c>
      <c r="M16" s="79">
        <f t="shared" ca="1" si="1"/>
        <v>6</v>
      </c>
      <c r="N16" s="79" t="str">
        <f t="shared" ca="1" si="1"/>
        <v/>
      </c>
      <c r="O16" s="79" t="str">
        <f t="shared" ca="1" si="1"/>
        <v/>
      </c>
      <c r="P16" s="79" t="str">
        <f t="shared" ca="1" si="1"/>
        <v/>
      </c>
      <c r="Q16" s="79" t="str">
        <f t="shared" ca="1" si="1"/>
        <v/>
      </c>
      <c r="R16" s="79" t="str">
        <f t="shared" ca="1" si="1"/>
        <v/>
      </c>
      <c r="S16" s="79">
        <f t="shared" ca="1" si="1"/>
        <v>3</v>
      </c>
      <c r="T16" s="79" t="str">
        <f t="shared" ca="1" si="1"/>
        <v/>
      </c>
      <c r="U16" s="79" t="str">
        <f t="shared" ca="1" si="1"/>
        <v/>
      </c>
      <c r="V16" s="79" t="str">
        <f t="shared" ca="1" si="1"/>
        <v/>
      </c>
      <c r="W16" s="79" t="str">
        <f t="shared" ca="1" si="5"/>
        <v/>
      </c>
      <c r="X16" s="79">
        <f t="shared" ca="1" si="5"/>
        <v>15</v>
      </c>
      <c r="Y16" s="79" t="str">
        <f t="shared" ca="1" si="5"/>
        <v/>
      </c>
      <c r="Z16" s="79" t="str">
        <f t="shared" ca="1" si="1"/>
        <v/>
      </c>
      <c r="AA16" s="79" t="str">
        <f t="shared" ca="1" si="1"/>
        <v/>
      </c>
      <c r="AB16" s="79" t="str">
        <f t="shared" ca="1" si="1"/>
        <v/>
      </c>
      <c r="AC16" s="213">
        <f t="shared" ca="1" si="1"/>
        <v>15</v>
      </c>
      <c r="AD16" s="213">
        <f t="shared" ca="1" si="2"/>
        <v>15</v>
      </c>
      <c r="AE16" s="79">
        <f t="shared" ca="1" si="2"/>
        <v>15</v>
      </c>
      <c r="AF16" s="219">
        <f t="shared" ca="1" si="6"/>
        <v>0</v>
      </c>
      <c r="AG16" s="27">
        <f t="shared" ca="1" si="7"/>
        <v>0</v>
      </c>
      <c r="AH16" s="229"/>
      <c r="AI16" s="276">
        <f t="array" aca="1" ref="AI16" ca="1">SUMPRODUCT(ISNUMBER(MATCH(INDIRECT("H"&amp;$A$1&amp;"!B2:AF2"),DimFe,0))*IFERROR(IF("19:00"&gt;=IFERROR(Hgauche,0),IFERROR(hdroite-Hgauche,0)-IF(durée6&lt;0,0,durée6),"00:00"),0))+SUMPRODUCT(ISNUMBER(MATCH(INDIRECT("H"&amp;$A$1&amp;"!B2:AF2"),moindimfe,0))*IFERROR(IF("19:00"&lt;=IFERROR(Hgauche,0),IF(durée4&lt;0,0,durée4),"00:00"),0))</f>
        <v>0.51041666666666674</v>
      </c>
      <c r="AJ16" s="74">
        <f t="array" aca="1" ref="AJ16" ca="1">SUMPRODUCT(ISNUMBER(MATCH(INDIRECT("H"&amp;$A$1&amp;"!B2:AF2"),DimFe,0))*IFERROR(IF("19:00"&lt;=IFERROR(Hgauche,0),IF(durée6&lt;0,0,durée6),IF(durée&lt;0,0,durée)),0))+SUMPRODUCT(ISNUMBER(MATCH(INDIRECT("H"&amp;$A$1&amp;"!B2:AF2"),moindimfe,0))*IFERROR(IF("19:00"&lt;=IFERROR(Hgauche,0),IF(durée2&lt;0,0,durée2),"00:00"),0))</f>
        <v>0</v>
      </c>
      <c r="AK16" s="74">
        <f t="array" aca="1" ref="AK16" ca="1">SUMPRODUCT(IFERROR(IF("19:00"&lt;=IFERROR(Hgauche,0),IF(durée6&lt;0,0,durée6),IF(durée&lt;0,0,durée)),0))+SUMPRODUCT(IFERROR(IF("19:00"&lt;=IFERROR(Hgauche,0),IF(durée2&lt;0,0,durée2),"00:00"),0))-durée5</f>
        <v>1.7708333333333335</v>
      </c>
      <c r="AM16" s="58">
        <f t="shared" ca="1" si="3"/>
        <v>4.333333333333333</v>
      </c>
      <c r="AN16" s="59">
        <f ca="1">VLOOKUP($A16,Bilan!$A$9:$AW64,41,FALSE)</f>
        <v>10.770833333333334</v>
      </c>
      <c r="AO16" s="34"/>
      <c r="AP16" s="319">
        <f ca="1">Bilan!AT16</f>
        <v>62</v>
      </c>
      <c r="AQ16" s="296">
        <f>Bilan!AU16</f>
        <v>65</v>
      </c>
      <c r="AR16" s="34"/>
      <c r="AS16" s="296">
        <f t="shared" ca="1" si="4"/>
        <v>16</v>
      </c>
      <c r="AU16" s="47"/>
    </row>
    <row r="17" spans="1:70" ht="16.5" thickBot="1" x14ac:dyDescent="0.3">
      <c r="A17" s="102" t="str">
        <f>Données!$H14</f>
        <v>LAVILLE Caroline</v>
      </c>
      <c r="B17" s="79">
        <f t="shared" ca="1" si="0"/>
        <v>1</v>
      </c>
      <c r="C17" s="79" t="str">
        <f t="shared" ca="1" si="1"/>
        <v/>
      </c>
      <c r="D17" s="79">
        <f t="shared" ca="1" si="1"/>
        <v>2</v>
      </c>
      <c r="E17" s="79" t="str">
        <f t="shared" ca="1" si="1"/>
        <v/>
      </c>
      <c r="F17" s="79" t="str">
        <f t="shared" ca="1" si="1"/>
        <v/>
      </c>
      <c r="G17" s="79" t="str">
        <f t="shared" ca="1" si="1"/>
        <v/>
      </c>
      <c r="H17" s="79" t="str">
        <f t="shared" ca="1" si="1"/>
        <v/>
      </c>
      <c r="I17" s="79" t="str">
        <f t="shared" ca="1" si="1"/>
        <v/>
      </c>
      <c r="J17" s="79" t="str">
        <f t="shared" ca="1" si="1"/>
        <v/>
      </c>
      <c r="K17" s="79" t="str">
        <f t="shared" ca="1" si="1"/>
        <v/>
      </c>
      <c r="L17" s="79" t="str">
        <f t="shared" ca="1" si="1"/>
        <v/>
      </c>
      <c r="M17" s="79">
        <f t="shared" ca="1" si="1"/>
        <v>4</v>
      </c>
      <c r="N17" s="79" t="str">
        <f t="shared" ca="1" si="1"/>
        <v/>
      </c>
      <c r="O17" s="79" t="str">
        <f t="shared" ca="1" si="1"/>
        <v/>
      </c>
      <c r="P17" s="79" t="str">
        <f t="shared" ca="1" si="1"/>
        <v/>
      </c>
      <c r="Q17" s="79" t="str">
        <f t="shared" ca="1" si="1"/>
        <v/>
      </c>
      <c r="R17" s="79" t="str">
        <f t="shared" ca="1" si="1"/>
        <v/>
      </c>
      <c r="S17" s="79" t="str">
        <f t="shared" ca="1" si="1"/>
        <v/>
      </c>
      <c r="T17" s="79" t="str">
        <f t="shared" ca="1" si="1"/>
        <v/>
      </c>
      <c r="U17" s="79" t="str">
        <f t="shared" ca="1" si="1"/>
        <v/>
      </c>
      <c r="V17" s="79" t="str">
        <f t="shared" ca="1" si="1"/>
        <v/>
      </c>
      <c r="W17" s="79" t="str">
        <f t="shared" ca="1" si="5"/>
        <v/>
      </c>
      <c r="X17" s="79">
        <f t="shared" ca="1" si="5"/>
        <v>24</v>
      </c>
      <c r="Y17" s="79" t="str">
        <f t="shared" ca="1" si="5"/>
        <v/>
      </c>
      <c r="Z17" s="79" t="str">
        <f t="shared" ca="1" si="1"/>
        <v/>
      </c>
      <c r="AA17" s="79" t="str">
        <f t="shared" ca="1" si="1"/>
        <v/>
      </c>
      <c r="AB17" s="79" t="str">
        <f t="shared" ca="1" si="1"/>
        <v/>
      </c>
      <c r="AC17" s="213">
        <f t="shared" ca="1" si="1"/>
        <v>24</v>
      </c>
      <c r="AD17" s="213">
        <f t="shared" ca="1" si="2"/>
        <v>24</v>
      </c>
      <c r="AE17" s="79">
        <f t="shared" ca="1" si="2"/>
        <v>24</v>
      </c>
      <c r="AF17" s="219">
        <f t="shared" ca="1" si="6"/>
        <v>0</v>
      </c>
      <c r="AG17" s="27">
        <f t="shared" ca="1" si="7"/>
        <v>0</v>
      </c>
      <c r="AH17" s="229"/>
      <c r="AI17" s="276">
        <f t="array" aca="1" ref="AI17" ca="1">SUMPRODUCT(ISNUMBER(MATCH(INDIRECT("H"&amp;$A$1&amp;"!B2:AF2"),DimFe,0))*IFERROR(IF("19:00"&gt;=IFERROR(Hgauche,0),IFERROR(hdroite-Hgauche,0)-IF(durée6&lt;0,0,durée6),"00:00"),0))+SUMPRODUCT(ISNUMBER(MATCH(INDIRECT("H"&amp;$A$1&amp;"!B2:AF2"),moindimfe,0))*IFERROR(IF("19:00"&lt;=IFERROR(Hgauche,0),IF(durée4&lt;0,0,durée4),"00:00"),0))</f>
        <v>0</v>
      </c>
      <c r="AJ17" s="74">
        <f t="array" aca="1" ref="AJ17" ca="1">SUMPRODUCT(ISNUMBER(MATCH(INDIRECT("H"&amp;$A$1&amp;"!B2:AF2"),DimFe,0))*IFERROR(IF("19:00"&lt;=IFERROR(Hgauche,0),IF(durée6&lt;0,0,durée6),IF(durée&lt;0,0,durée)),0))+SUMPRODUCT(ISNUMBER(MATCH(INDIRECT("H"&amp;$A$1&amp;"!B2:AF2"),moindimfe,0))*IFERROR(IF("19:00"&lt;=IFERROR(Hgauche,0),IF(durée2&lt;0,0,durée2),"00:00"),0))</f>
        <v>0</v>
      </c>
      <c r="AK17" s="74">
        <f t="array" aca="1" ref="AK17" ca="1">SUMPRODUCT(IFERROR(IF("19:00"&lt;=IFERROR(Hgauche,0),IF(durée6&lt;0,0,durée6),IF(durée&lt;0,0,durée)),0))+SUMPRODUCT(IFERROR(IF("19:00"&lt;=IFERROR(Hgauche,0),IF(durée2&lt;0,0,durée2),"00:00"),0))-durée5</f>
        <v>1.1666666666666667</v>
      </c>
      <c r="AM17" s="58">
        <f t="shared" ca="1" si="3"/>
        <v>2.1041666666666665</v>
      </c>
      <c r="AN17" s="59">
        <f ca="1">VLOOKUP($A17,Bilan!$A$9:$AW65,41,FALSE)</f>
        <v>8.3125</v>
      </c>
      <c r="AO17" s="34"/>
      <c r="AP17" s="319">
        <f ca="1">Bilan!AT17</f>
        <v>64</v>
      </c>
      <c r="AQ17" s="324">
        <f>Bilan!AU17</f>
        <v>65</v>
      </c>
      <c r="AR17" s="34"/>
      <c r="AS17" s="324">
        <f t="shared" ca="1" si="4"/>
        <v>7</v>
      </c>
      <c r="AU17" s="47"/>
    </row>
    <row r="18" spans="1:70" ht="16.5" hidden="1" thickBot="1" x14ac:dyDescent="0.3">
      <c r="A18" s="102">
        <f>Données!$H15</f>
        <v>0</v>
      </c>
      <c r="B18" s="79" t="str">
        <f t="shared" ca="1" si="0"/>
        <v/>
      </c>
      <c r="C18" s="79" t="str">
        <f t="shared" ca="1" si="1"/>
        <v/>
      </c>
      <c r="D18" s="79" t="str">
        <f t="shared" ca="1" si="1"/>
        <v/>
      </c>
      <c r="E18" s="79" t="str">
        <f t="shared" ca="1" si="1"/>
        <v/>
      </c>
      <c r="F18" s="79" t="str">
        <f t="shared" ca="1" si="1"/>
        <v/>
      </c>
      <c r="G18" s="79" t="str">
        <f t="shared" ca="1" si="1"/>
        <v/>
      </c>
      <c r="H18" s="79" t="str">
        <f t="shared" ca="1" si="1"/>
        <v/>
      </c>
      <c r="I18" s="79" t="str">
        <f t="shared" ca="1" si="1"/>
        <v/>
      </c>
      <c r="J18" s="79" t="str">
        <f t="shared" ca="1" si="1"/>
        <v/>
      </c>
      <c r="K18" s="79" t="str">
        <f t="shared" ca="1" si="1"/>
        <v/>
      </c>
      <c r="L18" s="79" t="str">
        <f t="shared" ca="1" si="1"/>
        <v/>
      </c>
      <c r="M18" s="79" t="str">
        <f t="shared" ca="1" si="1"/>
        <v/>
      </c>
      <c r="N18" s="79" t="str">
        <f t="shared" ca="1" si="1"/>
        <v/>
      </c>
      <c r="O18" s="79" t="str">
        <f t="shared" ca="1" si="1"/>
        <v/>
      </c>
      <c r="P18" s="79" t="str">
        <f t="shared" ca="1" si="1"/>
        <v/>
      </c>
      <c r="Q18" s="79" t="str">
        <f t="shared" ca="1" si="1"/>
        <v/>
      </c>
      <c r="R18" s="79" t="str">
        <f t="shared" ca="1" si="1"/>
        <v/>
      </c>
      <c r="S18" s="79" t="str">
        <f t="shared" ca="1" si="1"/>
        <v/>
      </c>
      <c r="T18" s="79" t="str">
        <f t="shared" ca="1" si="1"/>
        <v/>
      </c>
      <c r="U18" s="79" t="str">
        <f t="shared" ca="1" si="1"/>
        <v/>
      </c>
      <c r="V18" s="79" t="str">
        <f t="shared" ca="1" si="1"/>
        <v/>
      </c>
      <c r="W18" s="79" t="str">
        <f t="shared" ca="1" si="5"/>
        <v/>
      </c>
      <c r="X18" s="79">
        <f t="shared" ca="1" si="5"/>
        <v>808</v>
      </c>
      <c r="Y18" s="79" t="str">
        <f t="shared" ca="1" si="5"/>
        <v/>
      </c>
      <c r="Z18" s="79" t="str">
        <f t="shared" ca="1" si="1"/>
        <v/>
      </c>
      <c r="AA18" s="79" t="str">
        <f t="shared" ca="1" si="1"/>
        <v/>
      </c>
      <c r="AB18" s="79" t="str">
        <f t="shared" ca="1" si="1"/>
        <v/>
      </c>
      <c r="AC18" s="213">
        <f t="shared" ca="1" si="1"/>
        <v>808</v>
      </c>
      <c r="AD18" s="213">
        <f t="shared" ca="1" si="2"/>
        <v>808</v>
      </c>
      <c r="AE18" s="79">
        <f t="shared" ca="1" si="2"/>
        <v>808</v>
      </c>
      <c r="AF18" s="27">
        <f t="shared" ca="1" si="6"/>
        <v>0</v>
      </c>
      <c r="AG18" s="27">
        <f t="shared" ca="1" si="7"/>
        <v>0</v>
      </c>
      <c r="AH18" s="230"/>
      <c r="AI18" s="74">
        <f t="array" aca="1" ref="AI18" ca="1">SUMPRODUCT(ISNUMBER(MATCH(INDIRECT("H"&amp;$A$1&amp;"!B2:AF2"),DimFe,0))*IFERROR(IF("19:00"&gt;=IFERROR(Hgauche,0),IFERROR(hdroite-Hgauche,0)-IF(durée6&lt;0,0,durée6),"00:00"),0))+SUMPRODUCT(ISNUMBER(MATCH(INDIRECT("H"&amp;$A$1&amp;"!B2:AF2"),moindimfe,0))*IFERROR(IF("19:00"&lt;=IFERROR(Hgauche,0),IF(durée4&lt;0,0,durée4),"00:00"),0))</f>
        <v>0</v>
      </c>
      <c r="AJ18" s="74">
        <f t="array" aca="1" ref="AJ18" ca="1">SUMPRODUCT(ISNUMBER(MATCH(INDIRECT("H"&amp;$A$1&amp;"!B2:AF2"),DimFe,0))*IFERROR(IF("19:00"&lt;=IFERROR(Hgauche,0),IF(durée6&lt;0,0,durée6),IF(durée&lt;0,0,durée)),0))+SUMPRODUCT(ISNUMBER(MATCH(INDIRECT("H"&amp;$A$1&amp;"!B2:AF2"),moindimfe,0))*IFERROR(IF("19:00"&lt;=IFERROR(Hgauche,0),IF(durée2&lt;0,0,durée2),"00:00"),0))</f>
        <v>0</v>
      </c>
      <c r="AK18" s="74">
        <f t="array" aca="1" ref="AK18" ca="1">SUMPRODUCT(IFERROR(IF("19:00"&lt;=IFERROR(Hgauche,0),IF(durée6&lt;0,0,durée6),IF(durée&lt;0,0,durée)),0))+SUMPRODUCT(IFERROR(IF("19:00"&lt;=IFERROR(Hgauche,0),IF(durée2&lt;0,0,durée2),"00:00"),0))-durée5</f>
        <v>0</v>
      </c>
      <c r="AM18" s="58">
        <f t="shared" ca="1" si="3"/>
        <v>0</v>
      </c>
      <c r="AN18" s="59">
        <f ca="1">VLOOKUP($A18,Bilan!$A$9:$AW66,41,FALSE)</f>
        <v>1614</v>
      </c>
      <c r="AO18" s="34"/>
      <c r="AP18" s="57">
        <f ca="1">Bilan!AT18</f>
        <v>65</v>
      </c>
      <c r="AQ18" s="322">
        <v>65</v>
      </c>
      <c r="AR18" s="34"/>
      <c r="AS18" s="187">
        <f t="shared" ca="1" si="4"/>
        <v>0</v>
      </c>
      <c r="AU18" s="47"/>
      <c r="AW18" s="43"/>
    </row>
    <row r="19" spans="1:70" ht="16.5" hidden="1" customHeight="1" thickBot="1" x14ac:dyDescent="0.3">
      <c r="A19" s="102">
        <f>Données!$H16</f>
        <v>0</v>
      </c>
      <c r="B19" s="79" t="str">
        <f t="shared" ca="1" si="0"/>
        <v/>
      </c>
      <c r="C19" s="171" t="str">
        <f t="shared" ref="C19:Q19" ca="1" si="8">IF(SUMPRODUCT((INDIRECT("'"&amp;$A$1&amp;"'!$A$7:$A$56")=$A19)*(INDIRECT("'"&amp;$A$1&amp;"'!$B$7:$AF$56")=C$7))=0,"",SUMPRODUCT((INDIRECT("'"&amp;$A$1&amp;"'!$A$7:$A$56")=$A19)*(INDIRECT("'"&amp;$A$1&amp;"'!$B$7:$AF$56")=C$7)))</f>
        <v/>
      </c>
      <c r="D19" s="79" t="str">
        <f t="shared" ca="1" si="8"/>
        <v/>
      </c>
      <c r="E19" s="79" t="str">
        <f t="shared" ca="1" si="8"/>
        <v/>
      </c>
      <c r="F19" s="79" t="str">
        <f t="shared" ca="1" si="8"/>
        <v/>
      </c>
      <c r="G19" s="79" t="str">
        <f t="shared" ca="1" si="8"/>
        <v/>
      </c>
      <c r="H19" s="79" t="str">
        <f t="shared" ca="1" si="8"/>
        <v/>
      </c>
      <c r="I19" s="79" t="str">
        <f t="shared" ca="1" si="8"/>
        <v/>
      </c>
      <c r="J19" s="79" t="str">
        <f t="shared" ca="1" si="8"/>
        <v/>
      </c>
      <c r="K19" s="79" t="str">
        <f t="shared" ca="1" si="8"/>
        <v/>
      </c>
      <c r="L19" s="79" t="str">
        <f t="shared" ca="1" si="8"/>
        <v/>
      </c>
      <c r="M19" s="79" t="str">
        <f t="shared" ca="1" si="8"/>
        <v/>
      </c>
      <c r="N19" s="79" t="str">
        <f t="shared" ca="1" si="8"/>
        <v/>
      </c>
      <c r="O19" s="79" t="str">
        <f t="shared" ca="1" si="8"/>
        <v/>
      </c>
      <c r="P19" s="79" t="str">
        <f t="shared" ca="1" si="8"/>
        <v/>
      </c>
      <c r="Q19" s="79" t="str">
        <f t="shared" ca="1" si="8"/>
        <v/>
      </c>
      <c r="R19" s="79" t="str">
        <f t="shared" ref="R19:AC19" ca="1" si="9">IF(SUMPRODUCT((INDIRECT("'"&amp;$A$1&amp;"'!$A$7:$A$56")=$A19)*(INDIRECT("'"&amp;$A$1&amp;"'!$B$7:$AF$56")=R$7))=0,"",SUMPRODUCT((INDIRECT("'"&amp;$A$1&amp;"'!$A$7:$A$56")=$A19)*(INDIRECT("'"&amp;$A$1&amp;"'!$B$7:$AF$56")=R$7)))</f>
        <v/>
      </c>
      <c r="S19" s="79" t="str">
        <f t="shared" ca="1" si="9"/>
        <v/>
      </c>
      <c r="T19" s="79" t="str">
        <f t="shared" ca="1" si="9"/>
        <v/>
      </c>
      <c r="U19" s="171" t="str">
        <f t="shared" ca="1" si="9"/>
        <v/>
      </c>
      <c r="V19" s="79" t="str">
        <f t="shared" ca="1" si="9"/>
        <v/>
      </c>
      <c r="W19" s="171" t="str">
        <f t="shared" ca="1" si="9"/>
        <v/>
      </c>
      <c r="X19" s="171">
        <f t="shared" ca="1" si="9"/>
        <v>808</v>
      </c>
      <c r="Y19" s="171" t="str">
        <f t="shared" ca="1" si="9"/>
        <v/>
      </c>
      <c r="Z19" s="171" t="str">
        <f t="shared" ca="1" si="9"/>
        <v/>
      </c>
      <c r="AA19" s="171" t="str">
        <f t="shared" ca="1" si="9"/>
        <v/>
      </c>
      <c r="AB19" s="171" t="str">
        <f t="shared" ca="1" si="9"/>
        <v/>
      </c>
      <c r="AC19" s="214">
        <f t="shared" ca="1" si="9"/>
        <v>808</v>
      </c>
      <c r="AD19" s="214">
        <f t="shared" ca="1" si="2"/>
        <v>808</v>
      </c>
      <c r="AE19" s="171">
        <f t="shared" ca="1" si="2"/>
        <v>808</v>
      </c>
      <c r="AF19" s="27">
        <f t="shared" ca="1" si="6"/>
        <v>0</v>
      </c>
      <c r="AG19" s="27">
        <f t="shared" ca="1" si="7"/>
        <v>0</v>
      </c>
      <c r="AH19" s="231"/>
      <c r="AI19" s="228">
        <f t="array" aca="1" ref="AI19" ca="1">SUMPRODUCT(ISNUMBER(MATCH(INDIRECT("H"&amp;$A$1&amp;"!B2:AF2"),DimFe,0))*IFERROR(IF("19:00"&gt;=IFERROR(Hgauche,0),IFERROR(hdroite-Hgauche,0)-IF(durée6&lt;0,0,durée6),"00:00"),0))+SUMPRODUCT(ISNUMBER(MATCH(INDIRECT("H"&amp;$A$1&amp;"!B2:AF2"),moindimfe,0))*IFERROR(IF("19:00"&lt;=IFERROR(Hgauche,0),IF(durée4&lt;0,0,durée4),"00:00"),0))</f>
        <v>0</v>
      </c>
      <c r="AJ19" s="228">
        <f t="array" aca="1" ref="AJ19" ca="1">SUMPRODUCT(ISNUMBER(MATCH(INDIRECT("H"&amp;$A$1&amp;"!B2:AF2"),DimFe,0))*IFERROR(IF("19:00"&lt;=IFERROR(Hgauche,0),IF(durée6&lt;0,0,durée6),IF(durée&lt;0,0,durée)),0))+SUMPRODUCT(ISNUMBER(MATCH(INDIRECT("H"&amp;$A$1&amp;"!B2:AF2"),moindimfe,0))*IFERROR(IF("19:00"&lt;=IFERROR(Hgauche,0),IF(durée2&lt;0,0,durée2),"00:00"),0))</f>
        <v>0</v>
      </c>
      <c r="AK19" s="228">
        <f t="array" aca="1" ref="AK19" ca="1">SUMPRODUCT(IFERROR(IF("19:00"&lt;=IFERROR(Hgauche,0),IF(durée6&lt;0,0,durée6),IF(durée&lt;0,0,durée)),0))+SUMPRODUCT(IFERROR(IF("19:00"&lt;=IFERROR(Hgauche,0),IF(durée2&lt;0,0,durée2),"00:00"),0))-durée5</f>
        <v>0</v>
      </c>
      <c r="AM19" s="58">
        <f t="shared" ca="1" si="3"/>
        <v>0</v>
      </c>
      <c r="AN19" s="59">
        <f ca="1">VLOOKUP($A19,Bilan!$A$9:$AW67,41,FALSE)</f>
        <v>1614</v>
      </c>
      <c r="AO19" s="34"/>
      <c r="AP19" s="57">
        <f ca="1">Bilan!AT19</f>
        <v>65</v>
      </c>
      <c r="AQ19" s="55">
        <v>65</v>
      </c>
      <c r="AR19" s="34"/>
      <c r="AS19" s="77">
        <f t="shared" ref="AS19:AS24" ca="1" si="10">SUM(B19:R19)</f>
        <v>0</v>
      </c>
      <c r="AU19" s="47"/>
      <c r="AW19" s="43"/>
      <c r="BQ19" s="53" t="str">
        <f>Données!$A14</f>
        <v>F</v>
      </c>
      <c r="BR19" s="53" t="str">
        <f>Données!$B14</f>
        <v>F</v>
      </c>
    </row>
    <row r="20" spans="1:70" ht="16.5" hidden="1" customHeight="1" thickBot="1" x14ac:dyDescent="0.3">
      <c r="A20" s="102">
        <f>Données!$H17</f>
        <v>0</v>
      </c>
      <c r="B20" s="79">
        <f t="shared" ref="B20:Q24" ca="1" si="11">SUMPRODUCT((INDIRECT("'"&amp;$A$1&amp;"'!$A$7:$A$56")=$A20)*(INDIRECT("'"&amp;$A$1&amp;"'!$B$7:$AF$56")=B$7))</f>
        <v>0</v>
      </c>
      <c r="C20" s="79">
        <f t="shared" ca="1" si="11"/>
        <v>0</v>
      </c>
      <c r="D20" s="79">
        <f t="shared" ca="1" si="11"/>
        <v>0</v>
      </c>
      <c r="E20" s="79">
        <f t="shared" ca="1" si="11"/>
        <v>0</v>
      </c>
      <c r="F20" s="79">
        <f t="shared" ca="1" si="11"/>
        <v>0</v>
      </c>
      <c r="G20" s="79">
        <f t="shared" ca="1" si="11"/>
        <v>0</v>
      </c>
      <c r="H20" s="79">
        <f t="shared" ca="1" si="11"/>
        <v>0</v>
      </c>
      <c r="I20" s="79">
        <f t="shared" ca="1" si="11"/>
        <v>0</v>
      </c>
      <c r="J20" s="79">
        <f t="shared" ca="1" si="11"/>
        <v>0</v>
      </c>
      <c r="K20" s="79">
        <f t="shared" ca="1" si="11"/>
        <v>0</v>
      </c>
      <c r="L20" s="79">
        <f t="shared" ca="1" si="11"/>
        <v>0</v>
      </c>
      <c r="M20" s="79">
        <f t="shared" ca="1" si="11"/>
        <v>0</v>
      </c>
      <c r="N20" s="79">
        <f t="shared" ca="1" si="11"/>
        <v>0</v>
      </c>
      <c r="O20" s="79">
        <f t="shared" ca="1" si="11"/>
        <v>0</v>
      </c>
      <c r="P20" s="79">
        <f t="shared" ca="1" si="11"/>
        <v>0</v>
      </c>
      <c r="Q20" s="79">
        <f t="shared" ca="1" si="11"/>
        <v>0</v>
      </c>
      <c r="R20" s="79">
        <f t="shared" ref="R20:AC24" ca="1" si="12">SUMPRODUCT((INDIRECT("'"&amp;$A$1&amp;"'!$A$7:$A$56")=$A20)*(INDIRECT("'"&amp;$A$1&amp;"'!$B$7:$AF$56")=R$7))</f>
        <v>0</v>
      </c>
      <c r="S20" s="79">
        <f t="shared" ca="1" si="12"/>
        <v>0</v>
      </c>
      <c r="T20" s="79">
        <f t="shared" ca="1" si="12"/>
        <v>0</v>
      </c>
      <c r="U20" s="79">
        <f t="shared" ca="1" si="12"/>
        <v>0</v>
      </c>
      <c r="V20" s="79">
        <f t="shared" ca="1" si="12"/>
        <v>0</v>
      </c>
      <c r="W20" s="79"/>
      <c r="X20" s="79"/>
      <c r="Y20" s="79">
        <f t="shared" ca="1" si="12"/>
        <v>0</v>
      </c>
      <c r="Z20" s="79">
        <f t="shared" ca="1" si="12"/>
        <v>0</v>
      </c>
      <c r="AA20" s="54">
        <f t="shared" ca="1" si="12"/>
        <v>0</v>
      </c>
      <c r="AB20" s="54">
        <f t="shared" ca="1" si="12"/>
        <v>0</v>
      </c>
      <c r="AC20" s="54">
        <f t="shared" ca="1" si="12"/>
        <v>808</v>
      </c>
      <c r="AD20" s="54"/>
      <c r="AE20" s="54"/>
      <c r="AF20" s="27">
        <f ca="1">VLOOKUP($A20,INDIRECT("'H"&amp;$A$1&amp;"'!$A$7:$AR$56"),35,0)</f>
        <v>0</v>
      </c>
      <c r="AG20" s="27">
        <f ca="1">VLOOKUP($A20,INDIRECT("'H"&amp;$A$1&amp;"'!$A$7:$AR$56"),38,0)</f>
        <v>0</v>
      </c>
      <c r="AH20" s="44"/>
      <c r="AI20" s="196">
        <f t="array" aca="1" ref="AI20" ca="1">SUMPRODUCT(ISNUMBER(MATCH(INDIRECT("H"&amp;$A$1&amp;"!B2:AF2"),DimFe,0))*IFERROR(IF("19:00"&gt;=IFERROR(Hgauche,0),IFERROR(hdroite-Hgauche,0),IF(durée1&gt;0,durée1,"00:00")),0))+SUMPRODUCT(ISNUMBER(MATCH(INDIRECT("H"&amp;$A$1&amp;"!B2:AF2"),moindimfe,0))*IFERROR(IF("19:00"&lt;=IFERROR(Hgauche,0),IF(durée4&lt;0,0,durée4),"00:00"),0))</f>
        <v>0</v>
      </c>
      <c r="AJ20" s="196">
        <f t="array" aca="1" ref="AJ20" ca="1">SUMPRODUCT(ISNUMBER(MATCH(INDIRECT("H"&amp;$A$1&amp;"!B2:AF2"),DimFe,0))*IFERROR(IF("19:00"&lt;=IFERROR(Hgauche,0),IF(durée6&lt;0,0,durée6),IF(durée&lt;0,0,durée)),0))+SUMPRODUCT(ISNUMBER(MATCH(INDIRECT("H"&amp;$A$1&amp;"!B2:AF2"),moindimfe,0))*IFERROR(IF("19:00"&lt;=IFERROR(Hgauche,0),IF(durée2&lt;0,0,durée2),"00:00"),0))</f>
        <v>0</v>
      </c>
      <c r="AK20" s="196">
        <f t="array" aca="1" ref="AK20" ca="1">SUMPRODUCT(1*IF(durée&lt;0,0,durée))+SUMPRODUCT(1*IFERROR(IF("19:00"&lt;=IFERROR(Hgauche,0),IF(durée2&lt;0,0,durée2),"00:00"),0))-durée5</f>
        <v>0</v>
      </c>
      <c r="AM20" s="58">
        <f ca="1">(AF20/24)+SUMPRODUCT(($B$6:$AC$6)*(B20:AC20))</f>
        <v>0</v>
      </c>
      <c r="AN20" s="59" t="str">
        <f>VLOOKUP($A20,Bilan!A20:AO68,35,FALSE)</f>
        <v/>
      </c>
      <c r="AO20" s="34"/>
      <c r="AP20" s="57" t="e">
        <f>Bilan!AT20</f>
        <v>#N/A</v>
      </c>
      <c r="AQ20" s="55">
        <v>65</v>
      </c>
      <c r="AR20" s="34"/>
      <c r="AS20" s="25">
        <f t="shared" ca="1" si="10"/>
        <v>0</v>
      </c>
      <c r="AU20" s="47"/>
      <c r="BQ20" s="53" t="str">
        <f>Données!$A15</f>
        <v>SYN</v>
      </c>
      <c r="BR20" s="53" t="str">
        <f>Données!$B15</f>
        <v>Syn</v>
      </c>
    </row>
    <row r="21" spans="1:70" ht="16.5" hidden="1" customHeight="1" thickBot="1" x14ac:dyDescent="0.3">
      <c r="A21" s="102">
        <f>Données!$H18</f>
        <v>0</v>
      </c>
      <c r="B21" s="79">
        <f t="shared" ca="1" si="11"/>
        <v>0</v>
      </c>
      <c r="C21" s="79">
        <f t="shared" ca="1" si="11"/>
        <v>0</v>
      </c>
      <c r="D21" s="79">
        <f t="shared" ca="1" si="11"/>
        <v>0</v>
      </c>
      <c r="E21" s="79">
        <f t="shared" ca="1" si="11"/>
        <v>0</v>
      </c>
      <c r="F21" s="79">
        <f t="shared" ca="1" si="11"/>
        <v>0</v>
      </c>
      <c r="G21" s="79">
        <f t="shared" ca="1" si="11"/>
        <v>0</v>
      </c>
      <c r="H21" s="79">
        <f t="shared" ca="1" si="11"/>
        <v>0</v>
      </c>
      <c r="I21" s="79">
        <f t="shared" ca="1" si="11"/>
        <v>0</v>
      </c>
      <c r="J21" s="79">
        <f t="shared" ca="1" si="11"/>
        <v>0</v>
      </c>
      <c r="K21" s="79">
        <f t="shared" ca="1" si="11"/>
        <v>0</v>
      </c>
      <c r="L21" s="79">
        <f t="shared" ca="1" si="11"/>
        <v>0</v>
      </c>
      <c r="M21" s="79">
        <f t="shared" ca="1" si="11"/>
        <v>0</v>
      </c>
      <c r="N21" s="79">
        <f t="shared" ca="1" si="11"/>
        <v>0</v>
      </c>
      <c r="O21" s="79">
        <f t="shared" ca="1" si="11"/>
        <v>0</v>
      </c>
      <c r="P21" s="79">
        <f t="shared" ca="1" si="11"/>
        <v>0</v>
      </c>
      <c r="Q21" s="79">
        <f t="shared" ca="1" si="11"/>
        <v>0</v>
      </c>
      <c r="R21" s="79">
        <f t="shared" ca="1" si="12"/>
        <v>0</v>
      </c>
      <c r="S21" s="79">
        <f t="shared" ca="1" si="12"/>
        <v>0</v>
      </c>
      <c r="T21" s="79">
        <f t="shared" ca="1" si="12"/>
        <v>0</v>
      </c>
      <c r="U21" s="79">
        <f t="shared" ca="1" si="12"/>
        <v>0</v>
      </c>
      <c r="V21" s="79">
        <f t="shared" ca="1" si="12"/>
        <v>0</v>
      </c>
      <c r="W21" s="79"/>
      <c r="X21" s="79"/>
      <c r="Y21" s="79">
        <f t="shared" ca="1" si="12"/>
        <v>0</v>
      </c>
      <c r="Z21" s="79">
        <f t="shared" ca="1" si="12"/>
        <v>0</v>
      </c>
      <c r="AA21" s="54">
        <f t="shared" ca="1" si="12"/>
        <v>0</v>
      </c>
      <c r="AB21" s="54">
        <f t="shared" ca="1" si="12"/>
        <v>0</v>
      </c>
      <c r="AC21" s="54">
        <f t="shared" ca="1" si="12"/>
        <v>808</v>
      </c>
      <c r="AD21" s="54"/>
      <c r="AE21" s="54"/>
      <c r="AF21" s="27">
        <f ca="1">VLOOKUP($A21,INDIRECT("'H"&amp;$A$1&amp;"'!$A$7:$AR$56"),35,0)</f>
        <v>0</v>
      </c>
      <c r="AG21" s="27">
        <f ca="1">VLOOKUP($A21,INDIRECT("'H"&amp;$A$1&amp;"'!$A$7:$AR$56"),38,0)</f>
        <v>0</v>
      </c>
      <c r="AH21" s="44"/>
      <c r="AI21" s="74">
        <f t="array" aca="1" ref="AI21" ca="1">SUMPRODUCT(ISNUMBER(MATCH(INDIRECT("H"&amp;$A$1&amp;"!B2:AF2"),DimFe,0))*IFERROR(IF("19:00"&gt;=IFERROR(Hgauche,0),IFERROR(hdroite-Hgauche,0),IF(durée1&gt;0,durée1,"00:00")),0))+SUMPRODUCT(ISNUMBER(MATCH(INDIRECT("H"&amp;$A$1&amp;"!B2:AF2"),moindimfe,0))*IFERROR(IF("19:00"&lt;=IFERROR(Hgauche,0),IF(durée4&lt;0,0,durée4),"00:00"),0))</f>
        <v>0</v>
      </c>
      <c r="AJ21" s="74">
        <f t="array" aca="1" ref="AJ21" ca="1">SUMPRODUCT(ISNUMBER(MATCH(INDIRECT("H"&amp;$A$1&amp;"!B2:AF2"),DimFe,0))*IFERROR(IF("19:00"&lt;=IFERROR(Hgauche,0),IF(durée6&lt;0,0,durée6),IF(durée&lt;0,0,durée)),0))+SUMPRODUCT(ISNUMBER(MATCH(INDIRECT("H"&amp;$A$1&amp;"!B2:AF2"),moindimfe,0))*IFERROR(IF("19:00"&lt;=IFERROR(Hgauche,0),IF(durée2&lt;0,0,durée2),"00:00"),0))</f>
        <v>0</v>
      </c>
      <c r="AK21" s="74">
        <f t="array" aca="1" ref="AK21" ca="1">SUMPRODUCT(1*IF(durée&lt;0,0,durée))+SUMPRODUCT(1*IFERROR(IF("19:00"&lt;=IFERROR(Hgauche,0),IF(durée2&lt;0,0,durée2),"00:00"),0))-durée5</f>
        <v>0</v>
      </c>
      <c r="AM21" s="58">
        <f ca="1">(AF21/24)+SUMPRODUCT(($B$6:$AC$6)*(B21:AC21))</f>
        <v>0</v>
      </c>
      <c r="AN21" s="59" t="str">
        <f>VLOOKUP($A21,Bilan!A21:AO69,35,FALSE)</f>
        <v/>
      </c>
      <c r="AO21" s="34"/>
      <c r="AP21" s="57" t="e">
        <f>Bilan!AT21</f>
        <v>#N/A</v>
      </c>
      <c r="AQ21" s="21">
        <v>65</v>
      </c>
      <c r="AR21" s="34"/>
      <c r="AS21" s="25">
        <f t="shared" ca="1" si="10"/>
        <v>0</v>
      </c>
      <c r="AU21" s="47"/>
      <c r="BQ21" s="53" t="str">
        <f>Données!$A16</f>
        <v>AT</v>
      </c>
      <c r="BR21" s="53" t="str">
        <f>Données!$B16</f>
        <v>AT</v>
      </c>
    </row>
    <row r="22" spans="1:70" ht="16.5" hidden="1" customHeight="1" thickBot="1" x14ac:dyDescent="0.3">
      <c r="A22" s="102">
        <f>Données!$H19</f>
        <v>0</v>
      </c>
      <c r="B22" s="79">
        <f t="shared" ca="1" si="11"/>
        <v>0</v>
      </c>
      <c r="C22" s="79">
        <f t="shared" ca="1" si="11"/>
        <v>0</v>
      </c>
      <c r="D22" s="79">
        <f t="shared" ca="1" si="11"/>
        <v>0</v>
      </c>
      <c r="E22" s="79">
        <f t="shared" ca="1" si="11"/>
        <v>0</v>
      </c>
      <c r="F22" s="79">
        <f t="shared" ca="1" si="11"/>
        <v>0</v>
      </c>
      <c r="G22" s="79">
        <f t="shared" ca="1" si="11"/>
        <v>0</v>
      </c>
      <c r="H22" s="79">
        <f t="shared" ca="1" si="11"/>
        <v>0</v>
      </c>
      <c r="I22" s="79">
        <f t="shared" ca="1" si="11"/>
        <v>0</v>
      </c>
      <c r="J22" s="79">
        <f t="shared" ca="1" si="11"/>
        <v>0</v>
      </c>
      <c r="K22" s="79">
        <f t="shared" ca="1" si="11"/>
        <v>0</v>
      </c>
      <c r="L22" s="79">
        <f t="shared" ca="1" si="11"/>
        <v>0</v>
      </c>
      <c r="M22" s="79">
        <f t="shared" ca="1" si="11"/>
        <v>0</v>
      </c>
      <c r="N22" s="79">
        <f t="shared" ca="1" si="11"/>
        <v>0</v>
      </c>
      <c r="O22" s="79">
        <f t="shared" ca="1" si="11"/>
        <v>0</v>
      </c>
      <c r="P22" s="79">
        <f t="shared" ca="1" si="11"/>
        <v>0</v>
      </c>
      <c r="Q22" s="79">
        <f t="shared" ca="1" si="11"/>
        <v>0</v>
      </c>
      <c r="R22" s="79">
        <f t="shared" ca="1" si="12"/>
        <v>0</v>
      </c>
      <c r="S22" s="79">
        <f t="shared" ca="1" si="12"/>
        <v>0</v>
      </c>
      <c r="T22" s="79">
        <f t="shared" ca="1" si="12"/>
        <v>0</v>
      </c>
      <c r="U22" s="79">
        <f t="shared" ca="1" si="12"/>
        <v>0</v>
      </c>
      <c r="V22" s="79">
        <f t="shared" ca="1" si="12"/>
        <v>0</v>
      </c>
      <c r="W22" s="79"/>
      <c r="X22" s="79"/>
      <c r="Y22" s="79">
        <f t="shared" ca="1" si="12"/>
        <v>0</v>
      </c>
      <c r="Z22" s="79">
        <f t="shared" ca="1" si="12"/>
        <v>0</v>
      </c>
      <c r="AA22" s="54">
        <f t="shared" ca="1" si="12"/>
        <v>0</v>
      </c>
      <c r="AB22" s="54">
        <f t="shared" ca="1" si="12"/>
        <v>0</v>
      </c>
      <c r="AC22" s="54">
        <f t="shared" ca="1" si="12"/>
        <v>808</v>
      </c>
      <c r="AD22" s="54"/>
      <c r="AE22" s="54"/>
      <c r="AF22" s="27">
        <f ca="1">VLOOKUP($A22,INDIRECT("'H"&amp;$A$1&amp;"'!$A$7:$AR$56"),35,0)</f>
        <v>0</v>
      </c>
      <c r="AG22" s="27">
        <f ca="1">VLOOKUP($A22,INDIRECT("'H"&amp;$A$1&amp;"'!$A$7:$AR$56"),38,0)</f>
        <v>0</v>
      </c>
      <c r="AH22" s="44"/>
      <c r="AI22" s="74">
        <f t="array" aca="1" ref="AI22" ca="1">SUMPRODUCT(ISNUMBER(MATCH(INDIRECT("H"&amp;$A$1&amp;"!B2:AF2"),DimFe,0))*IFERROR(IF("19:00"&gt;=IFERROR(Hgauche,0),IFERROR(hdroite-Hgauche,0),IF(durée1&gt;0,durée1,"00:00")),0))+SUMPRODUCT(ISNUMBER(MATCH(INDIRECT("H"&amp;$A$1&amp;"!B2:AF2"),moindimfe,0))*IFERROR(IF("19:00"&lt;=IFERROR(Hgauche,0),IF(durée4&lt;0,0,durée4),"00:00"),0))</f>
        <v>0</v>
      </c>
      <c r="AJ22" s="74">
        <f t="array" aca="1" ref="AJ22" ca="1">SUMPRODUCT(ISNUMBER(MATCH(INDIRECT("H"&amp;$A$1&amp;"!B2:AF2"),DimFe,0))*IFERROR(IF("19:00"&lt;=IFERROR(Hgauche,0),IF(durée6&lt;0,0,durée6),IF(durée&lt;0,0,durée)),0))+SUMPRODUCT(ISNUMBER(MATCH(INDIRECT("H"&amp;$A$1&amp;"!B2:AF2"),moindimfe,0))*IFERROR(IF("19:00"&lt;=IFERROR(Hgauche,0),IF(durée2&lt;0,0,durée2),"00:00"),0))</f>
        <v>0</v>
      </c>
      <c r="AK22" s="74">
        <f t="array" aca="1" ref="AK22" ca="1">SUMPRODUCT(1*IF(durée&lt;0,0,durée))+SUMPRODUCT(1*IFERROR(IF("19:00"&lt;=IFERROR(Hgauche,0),IF(durée2&lt;0,0,durée2),"00:00"),0))-durée5</f>
        <v>0</v>
      </c>
      <c r="AM22" s="58">
        <f ca="1">(AF22/24)+SUMPRODUCT(($B$6:$AC$6)*(B22:AC22))</f>
        <v>0</v>
      </c>
      <c r="AN22" s="59" t="str">
        <f>VLOOKUP($A22,Bilan!A22:AO70,35,FALSE)</f>
        <v/>
      </c>
      <c r="AO22" s="34"/>
      <c r="AP22" s="57" t="e">
        <f>Bilan!AT22</f>
        <v>#N/A</v>
      </c>
      <c r="AQ22" s="55">
        <v>65</v>
      </c>
      <c r="AR22" s="34"/>
      <c r="AS22" s="25">
        <f t="shared" ca="1" si="10"/>
        <v>0</v>
      </c>
      <c r="AU22" s="47"/>
      <c r="BQ22" s="53" t="str">
        <f>Données!$A17</f>
        <v>AM</v>
      </c>
      <c r="BR22" s="53" t="str">
        <f>Données!$B17</f>
        <v>AM</v>
      </c>
    </row>
    <row r="23" spans="1:70" ht="16.5" hidden="1" customHeight="1" thickBot="1" x14ac:dyDescent="0.3">
      <c r="A23" s="102">
        <f>Données!$H20</f>
        <v>0</v>
      </c>
      <c r="B23" s="79">
        <f t="shared" ca="1" si="11"/>
        <v>0</v>
      </c>
      <c r="C23" s="79">
        <f t="shared" ca="1" si="11"/>
        <v>0</v>
      </c>
      <c r="D23" s="79">
        <f t="shared" ca="1" si="11"/>
        <v>0</v>
      </c>
      <c r="E23" s="79">
        <f t="shared" ca="1" si="11"/>
        <v>0</v>
      </c>
      <c r="F23" s="79">
        <f t="shared" ca="1" si="11"/>
        <v>0</v>
      </c>
      <c r="G23" s="79">
        <f t="shared" ca="1" si="11"/>
        <v>0</v>
      </c>
      <c r="H23" s="79">
        <f t="shared" ca="1" si="11"/>
        <v>0</v>
      </c>
      <c r="I23" s="79">
        <f t="shared" ca="1" si="11"/>
        <v>0</v>
      </c>
      <c r="J23" s="79">
        <f t="shared" ca="1" si="11"/>
        <v>0</v>
      </c>
      <c r="K23" s="79">
        <f t="shared" ca="1" si="11"/>
        <v>0</v>
      </c>
      <c r="L23" s="79">
        <f t="shared" ca="1" si="11"/>
        <v>0</v>
      </c>
      <c r="M23" s="79">
        <f t="shared" ca="1" si="11"/>
        <v>0</v>
      </c>
      <c r="N23" s="79">
        <f t="shared" ca="1" si="11"/>
        <v>0</v>
      </c>
      <c r="O23" s="79">
        <f t="shared" ca="1" si="11"/>
        <v>0</v>
      </c>
      <c r="P23" s="79">
        <f t="shared" ca="1" si="11"/>
        <v>0</v>
      </c>
      <c r="Q23" s="79">
        <f t="shared" ca="1" si="11"/>
        <v>0</v>
      </c>
      <c r="R23" s="79">
        <f t="shared" ca="1" si="12"/>
        <v>0</v>
      </c>
      <c r="S23" s="79">
        <f t="shared" ca="1" si="12"/>
        <v>0</v>
      </c>
      <c r="T23" s="79">
        <f t="shared" ca="1" si="12"/>
        <v>0</v>
      </c>
      <c r="U23" s="79">
        <f t="shared" ca="1" si="12"/>
        <v>0</v>
      </c>
      <c r="V23" s="79">
        <f t="shared" ca="1" si="12"/>
        <v>0</v>
      </c>
      <c r="W23" s="79"/>
      <c r="X23" s="79"/>
      <c r="Y23" s="79">
        <f t="shared" ca="1" si="12"/>
        <v>0</v>
      </c>
      <c r="Z23" s="79">
        <f t="shared" ca="1" si="12"/>
        <v>0</v>
      </c>
      <c r="AA23" s="54">
        <f t="shared" ca="1" si="12"/>
        <v>0</v>
      </c>
      <c r="AB23" s="54">
        <f t="shared" ca="1" si="12"/>
        <v>0</v>
      </c>
      <c r="AC23" s="54">
        <f t="shared" ca="1" si="12"/>
        <v>808</v>
      </c>
      <c r="AD23" s="54"/>
      <c r="AE23" s="54"/>
      <c r="AF23" s="27">
        <f ca="1">VLOOKUP($A23,INDIRECT("'H"&amp;$A$1&amp;"'!$A$7:$AR$56"),35,0)</f>
        <v>0</v>
      </c>
      <c r="AG23" s="27">
        <f ca="1">VLOOKUP($A23,INDIRECT("'H"&amp;$A$1&amp;"'!$A$7:$AR$56"),38,0)</f>
        <v>0</v>
      </c>
      <c r="AH23" s="44"/>
      <c r="AI23" s="74">
        <f t="array" aca="1" ref="AI23" ca="1">SUMPRODUCT(ISNUMBER(MATCH(INDIRECT("H"&amp;$A$1&amp;"!B2:AF2"),DimFe,0))*IFERROR(IF("19:00"&gt;=IFERROR(Hgauche,0),IFERROR(hdroite-Hgauche,0),IF(durée1&gt;0,durée1,"00:00")),0))+SUMPRODUCT(ISNUMBER(MATCH(INDIRECT("H"&amp;$A$1&amp;"!B2:AF2"),moindimfe,0))*IFERROR(IF("19:00"&lt;=IFERROR(Hgauche,0),IF(durée4&lt;0,0,durée4),"00:00"),0))</f>
        <v>0</v>
      </c>
      <c r="AJ23" s="74">
        <f t="array" aca="1" ref="AJ23" ca="1">SUMPRODUCT(ISNUMBER(MATCH(INDIRECT("H"&amp;$A$1&amp;"!B2:AF2"),DimFe,0))*IFERROR(IF("19:00"&lt;=IFERROR(Hgauche,0),IF(durée6&lt;0,0,durée6),IF(durée&lt;0,0,durée)),0))+SUMPRODUCT(ISNUMBER(MATCH(INDIRECT("H"&amp;$A$1&amp;"!B2:AF2"),moindimfe,0))*IFERROR(IF("19:00"&lt;=IFERROR(Hgauche,0),IF(durée2&lt;0,0,durée2),"00:00"),0))</f>
        <v>0</v>
      </c>
      <c r="AK23" s="74">
        <f t="array" aca="1" ref="AK23" ca="1">SUMPRODUCT(1*IF(durée&lt;0,0,durée))+SUMPRODUCT(1*IFERROR(IF("19:00"&lt;=IFERROR(Hgauche,0),IF(durée2&lt;0,0,durée2),"00:00"),0))-durée5</f>
        <v>0</v>
      </c>
      <c r="AM23" s="58">
        <f ca="1">(AF23/24)+SUMPRODUCT(($B$6:$AC$6)*(B23:AC23))</f>
        <v>0</v>
      </c>
      <c r="AN23" s="59" t="str">
        <f>VLOOKUP($A23,Bilan!A23:AO71,35,FALSE)</f>
        <v/>
      </c>
      <c r="AO23" s="34"/>
      <c r="AP23" s="57" t="e">
        <f>Bilan!AT23</f>
        <v>#N/A</v>
      </c>
      <c r="AQ23" s="21">
        <v>65</v>
      </c>
      <c r="AR23" s="34"/>
      <c r="AS23" s="25">
        <f t="shared" ca="1" si="10"/>
        <v>0</v>
      </c>
      <c r="AU23" s="47"/>
      <c r="BQ23" s="53" t="str">
        <f>Données!$A18</f>
        <v>EM</v>
      </c>
      <c r="BR23" s="53" t="str">
        <f>Données!$B18</f>
        <v>EM</v>
      </c>
    </row>
    <row r="24" spans="1:70" ht="16.5" hidden="1" customHeight="1" thickBot="1" x14ac:dyDescent="0.3">
      <c r="A24" s="103">
        <f>Données!$H21</f>
        <v>0</v>
      </c>
      <c r="B24" s="174">
        <f t="shared" ca="1" si="11"/>
        <v>0</v>
      </c>
      <c r="C24" s="174">
        <f t="shared" ca="1" si="11"/>
        <v>0</v>
      </c>
      <c r="D24" s="174">
        <f t="shared" ca="1" si="11"/>
        <v>0</v>
      </c>
      <c r="E24" s="174">
        <f t="shared" ca="1" si="11"/>
        <v>0</v>
      </c>
      <c r="F24" s="174">
        <f t="shared" ca="1" si="11"/>
        <v>0</v>
      </c>
      <c r="G24" s="174">
        <f t="shared" ca="1" si="11"/>
        <v>0</v>
      </c>
      <c r="H24" s="174">
        <f t="shared" ca="1" si="11"/>
        <v>0</v>
      </c>
      <c r="I24" s="174">
        <f t="shared" ca="1" si="11"/>
        <v>0</v>
      </c>
      <c r="J24" s="174">
        <f t="shared" ca="1" si="11"/>
        <v>0</v>
      </c>
      <c r="K24" s="174">
        <f t="shared" ca="1" si="11"/>
        <v>0</v>
      </c>
      <c r="L24" s="174">
        <f t="shared" ca="1" si="11"/>
        <v>0</v>
      </c>
      <c r="M24" s="174">
        <f t="shared" ca="1" si="11"/>
        <v>0</v>
      </c>
      <c r="N24" s="174">
        <f t="shared" ca="1" si="11"/>
        <v>0</v>
      </c>
      <c r="O24" s="174">
        <f t="shared" ca="1" si="11"/>
        <v>0</v>
      </c>
      <c r="P24" s="174">
        <f t="shared" ca="1" si="11"/>
        <v>0</v>
      </c>
      <c r="Q24" s="174">
        <f t="shared" ca="1" si="11"/>
        <v>0</v>
      </c>
      <c r="R24" s="174">
        <f t="shared" ca="1" si="12"/>
        <v>0</v>
      </c>
      <c r="S24" s="174">
        <f t="shared" ca="1" si="12"/>
        <v>0</v>
      </c>
      <c r="T24" s="174">
        <f t="shared" ca="1" si="12"/>
        <v>0</v>
      </c>
      <c r="U24" s="174">
        <f t="shared" ca="1" si="12"/>
        <v>0</v>
      </c>
      <c r="V24" s="174">
        <f t="shared" ca="1" si="12"/>
        <v>0</v>
      </c>
      <c r="W24" s="174"/>
      <c r="X24" s="174"/>
      <c r="Y24" s="174">
        <f t="shared" ca="1" si="12"/>
        <v>0</v>
      </c>
      <c r="Z24" s="174">
        <f t="shared" ca="1" si="12"/>
        <v>0</v>
      </c>
      <c r="AA24" s="18">
        <f t="shared" ca="1" si="12"/>
        <v>0</v>
      </c>
      <c r="AB24" s="18">
        <f t="shared" ca="1" si="12"/>
        <v>0</v>
      </c>
      <c r="AC24" s="18">
        <f t="shared" ca="1" si="12"/>
        <v>808</v>
      </c>
      <c r="AD24" s="18"/>
      <c r="AE24" s="18"/>
      <c r="AF24" s="27">
        <f ca="1">VLOOKUP($A24,INDIRECT("'H"&amp;$A$1&amp;"'!$A$7:$AR$56"),35,0)</f>
        <v>0</v>
      </c>
      <c r="AG24" s="27">
        <f ca="1">VLOOKUP($A24,INDIRECT("'H"&amp;$A$1&amp;"'!$A$7:$AR$56"),38,0)</f>
        <v>0</v>
      </c>
      <c r="AH24" s="44"/>
      <c r="AI24" s="197">
        <f t="array" aca="1" ref="AI24" ca="1">SUMPRODUCT(ISNUMBER(MATCH(INDIRECT("H"&amp;$A$1&amp;"!B2:AF2"),DimFe,0))*IFERROR(IF("19:00"&gt;=IFERROR(Hgauche,0),IFERROR(hdroite-Hgauche,0),IF(durée1&gt;0,durée1,"00:00")),0))+SUMPRODUCT(ISNUMBER(MATCH(INDIRECT("H"&amp;$A$1&amp;"!B2:AF2"),moindimfe,0))*IFERROR(IF("19:00"&lt;=IFERROR(Hgauche,0),IF(durée4&lt;0,0,durée4),"00:00"),0))</f>
        <v>0</v>
      </c>
      <c r="AJ24" s="197">
        <f t="array" aca="1" ref="AJ24" ca="1">SUMPRODUCT(ISNUMBER(MATCH(INDIRECT("H"&amp;$A$1&amp;"!B2:AF2"),DimFe,0))*IFERROR(IF("19:00"&lt;=IFERROR(Hgauche,0),IF(durée6&lt;0,0,durée6),IF(durée&lt;0,0,durée)),0))+SUMPRODUCT(ISNUMBER(MATCH(INDIRECT("H"&amp;$A$1&amp;"!B2:AF2"),moindimfe,0))*IFERROR(IF("19:00"&lt;=IFERROR(Hgauche,0),IF(durée2&lt;0,0,durée2),"00:00"),0))</f>
        <v>0</v>
      </c>
      <c r="AK24" s="197">
        <f t="array" aca="1" ref="AK24" ca="1">SUMPRODUCT(1*IF(durée&lt;0,0,durée))+SUMPRODUCT(1*IFERROR(IF("19:00"&lt;=IFERROR(Hgauche,0),IF(durée2&lt;0,0,durée2),"00:00"),0))-durée5</f>
        <v>0</v>
      </c>
      <c r="AM24" s="58">
        <f ca="1">(AF24/24)+SUMPRODUCT(($B$6:$AC$6)*(B24:AC24))</f>
        <v>0</v>
      </c>
      <c r="AN24" s="59" t="str">
        <f>VLOOKUP($A24,Bilan!A24:AO72,35,FALSE)</f>
        <v/>
      </c>
      <c r="AO24" s="34"/>
      <c r="AP24" s="57" t="e">
        <f>Bilan!AT24</f>
        <v>#N/A</v>
      </c>
      <c r="AQ24" s="55">
        <v>65</v>
      </c>
      <c r="AR24" s="34"/>
      <c r="AS24" s="76">
        <f t="shared" ca="1" si="10"/>
        <v>0</v>
      </c>
      <c r="AU24" s="47"/>
      <c r="BQ24" s="53" t="str">
        <f>Données!$A19</f>
        <v>CE</v>
      </c>
      <c r="BR24" s="53" t="str">
        <f>Données!$B19</f>
        <v>CE</v>
      </c>
    </row>
    <row r="25" spans="1:70" ht="15.75" thickBot="1" x14ac:dyDescent="0.3">
      <c r="A25" s="104" t="str">
        <f>Données!$H22</f>
        <v>Equipe de nuit</v>
      </c>
      <c r="B25" s="176"/>
      <c r="C25" s="98"/>
      <c r="D25" s="98"/>
      <c r="E25" s="98"/>
      <c r="F25" s="98"/>
      <c r="G25" s="98"/>
      <c r="H25" s="98"/>
      <c r="I25" s="98"/>
      <c r="J25" s="98"/>
      <c r="K25" s="98"/>
      <c r="L25" s="98"/>
      <c r="M25" s="98"/>
      <c r="N25" s="98"/>
      <c r="O25" s="98"/>
      <c r="P25" s="98"/>
      <c r="Q25" s="98"/>
      <c r="R25" s="98"/>
      <c r="S25" s="98"/>
      <c r="T25" s="98"/>
      <c r="U25" s="98"/>
      <c r="V25" s="98"/>
      <c r="W25" s="98"/>
      <c r="X25" s="98"/>
      <c r="Y25" s="98"/>
      <c r="Z25" s="98"/>
      <c r="AA25" s="98"/>
      <c r="AB25" s="98"/>
      <c r="AC25" s="98"/>
      <c r="AD25" s="98"/>
      <c r="AE25" s="98"/>
      <c r="AF25" s="60"/>
      <c r="AG25" s="75"/>
      <c r="AH25" s="229"/>
      <c r="AI25" s="176"/>
      <c r="AJ25" s="60"/>
      <c r="AK25" s="75"/>
      <c r="AM25" s="177"/>
      <c r="AN25" s="56"/>
      <c r="AO25" s="34"/>
      <c r="AP25" s="320"/>
      <c r="AQ25" s="56"/>
      <c r="AR25" s="34"/>
      <c r="AS25" s="327"/>
      <c r="AU25" s="47"/>
      <c r="AW25" s="43"/>
    </row>
    <row r="26" spans="1:70" ht="16.5" thickBot="1" x14ac:dyDescent="0.3">
      <c r="A26" s="102" t="str">
        <f>Données!$H23</f>
        <v>DARDAINE Séverine</v>
      </c>
      <c r="B26" s="169" t="str">
        <f t="shared" ref="B26:Q29" ca="1" si="13">IF(SUMPRODUCT((INDIRECT("'"&amp;$A$1&amp;"'!$A$7:$A$56")=$A26)*(INDIRECT("'"&amp;$A$1&amp;"'!$B$7:$AF$56")=B$7))=0,"",SUMPRODUCT((INDIRECT("'"&amp;$A$1&amp;"'!$A$7:$A$56")=$A26)*(INDIRECT("'"&amp;$A$1&amp;"'!$B$7:$AF$56")=B$7)))</f>
        <v/>
      </c>
      <c r="C26" s="169">
        <f t="shared" ca="1" si="13"/>
        <v>1</v>
      </c>
      <c r="D26" s="169" t="str">
        <f t="shared" ca="1" si="13"/>
        <v/>
      </c>
      <c r="E26" s="169" t="str">
        <f t="shared" ca="1" si="13"/>
        <v/>
      </c>
      <c r="F26" s="169">
        <f t="shared" ca="1" si="13"/>
        <v>1</v>
      </c>
      <c r="G26" s="169" t="str">
        <f t="shared" ca="1" si="13"/>
        <v/>
      </c>
      <c r="H26" s="169" t="str">
        <f t="shared" ca="1" si="13"/>
        <v/>
      </c>
      <c r="I26" s="169" t="str">
        <f t="shared" ca="1" si="13"/>
        <v/>
      </c>
      <c r="J26" s="169">
        <f t="shared" ca="1" si="13"/>
        <v>10</v>
      </c>
      <c r="K26" s="169" t="str">
        <f t="shared" ca="1" si="13"/>
        <v/>
      </c>
      <c r="L26" s="169" t="str">
        <f t="shared" ca="1" si="13"/>
        <v/>
      </c>
      <c r="M26" s="169" t="str">
        <f t="shared" ca="1" si="13"/>
        <v/>
      </c>
      <c r="N26" s="169" t="str">
        <f t="shared" ca="1" si="13"/>
        <v/>
      </c>
      <c r="O26" s="169" t="str">
        <f t="shared" ca="1" si="13"/>
        <v/>
      </c>
      <c r="P26" s="169" t="str">
        <f t="shared" ca="1" si="13"/>
        <v/>
      </c>
      <c r="Q26" s="169" t="str">
        <f t="shared" ca="1" si="13"/>
        <v/>
      </c>
      <c r="R26" s="169" t="str">
        <f t="shared" ref="R26:AE29" ca="1" si="14">IF(SUMPRODUCT((INDIRECT("'"&amp;$A$1&amp;"'!$A$7:$A$56")=$A26)*(INDIRECT("'"&amp;$A$1&amp;"'!$B$7:$AF$56")=R$7))=0,"",SUMPRODUCT((INDIRECT("'"&amp;$A$1&amp;"'!$A$7:$A$56")=$A26)*(INDIRECT("'"&amp;$A$1&amp;"'!$B$7:$AF$56")=R$7)))</f>
        <v/>
      </c>
      <c r="S26" s="169">
        <f t="shared" ca="1" si="14"/>
        <v>3</v>
      </c>
      <c r="T26" s="169" t="str">
        <f t="shared" ca="1" si="14"/>
        <v/>
      </c>
      <c r="U26" s="169" t="str">
        <f t="shared" ca="1" si="14"/>
        <v/>
      </c>
      <c r="V26" s="169" t="str">
        <f t="shared" ca="1" si="14"/>
        <v/>
      </c>
      <c r="W26" s="169" t="str">
        <f t="shared" ca="1" si="14"/>
        <v/>
      </c>
      <c r="X26" s="169">
        <f t="shared" ca="1" si="14"/>
        <v>16</v>
      </c>
      <c r="Y26" s="169" t="str">
        <f t="shared" ca="1" si="14"/>
        <v/>
      </c>
      <c r="Z26" s="169" t="str">
        <f t="shared" ca="1" si="14"/>
        <v/>
      </c>
      <c r="AA26" s="169" t="str">
        <f t="shared" ca="1" si="14"/>
        <v/>
      </c>
      <c r="AB26" s="169" t="str">
        <f t="shared" ca="1" si="14"/>
        <v/>
      </c>
      <c r="AC26" s="215">
        <f t="shared" ca="1" si="14"/>
        <v>16</v>
      </c>
      <c r="AD26" s="215">
        <f t="shared" ca="1" si="14"/>
        <v>16</v>
      </c>
      <c r="AE26" s="169">
        <f t="shared" ca="1" si="14"/>
        <v>16</v>
      </c>
      <c r="AF26" s="219">
        <f ca="1">VLOOKUP($A26,INDIRECT("'"&amp;$A$1&amp;"'!$A$7:$AR$56"),35,0)</f>
        <v>0</v>
      </c>
      <c r="AG26" s="27">
        <f ca="1">VLOOKUP($A26,INDIRECT("'"&amp;$A$1&amp;"'!$A$7:$AR$56"),36,0)</f>
        <v>0</v>
      </c>
      <c r="AH26" s="229"/>
      <c r="AI26" s="74">
        <f t="array" aca="1" ref="AI26" ca="1">SUMPRODUCT(ISNUMBER(MATCH(INDIRECT("H"&amp;$A$1&amp;"!B2:AF2"),DimFe,0))*IFERROR(IF("19:00"&gt;=IFERROR(Hgauche,0),IFERROR(hdroite-Hgauche,0)-IF(durée6&lt;0,0,durée6),"00:00"),0))+SUMPRODUCT(ISNUMBER(MATCH(INDIRECT("H"&amp;$A$1&amp;"!B2:AF2"),moindimfe,0))*IFERROR(IF("19:00"&lt;=IFERROR(Hgauche,0),IF(durée4&lt;0,0,durée4),"00:00"),0))</f>
        <v>1.041666666666663E-2</v>
      </c>
      <c r="AJ26" s="74">
        <f t="array" aca="1" ref="AJ26" ca="1">SUMPRODUCT(ISNUMBER(MATCH(INDIRECT("H"&amp;$A$1&amp;"!B2:AF2"),DimFe,0))*IFERROR(IF("19:00"&lt;=IFERROR(Hgauche,0),IF(durée6&lt;0,0,durée6),IF(durée&lt;0,0,durée)),0))+SUMPRODUCT(ISNUMBER(MATCH(INDIRECT("H"&amp;$A$1&amp;"!B2:AF2"),moindimfe,0))*IFERROR(IF("19:00"&lt;=IFERROR(Hgauche,0),IF(durée2&lt;0,0,durée2),"00:00"),0))</f>
        <v>0.41666666666666669</v>
      </c>
      <c r="AK26" s="74">
        <f t="array" aca="1" ref="AK26" ca="1">SUMPRODUCT(IFERROR(IF("19:00"&lt;=IFERROR(Hgauche,0),IF(durée6&lt;0,0,durée6),IF(durée&lt;0,0,durée)),0))+SUMPRODUCT(IFERROR(IF("19:00"&lt;=IFERROR(Hgauche,0),IF(durée2&lt;0,0,durée2),"00:00"),0))-durée5</f>
        <v>3.7708333333333335</v>
      </c>
      <c r="AM26" s="58">
        <f ca="1">bilanh</f>
        <v>5.4166666666666661</v>
      </c>
      <c r="AN26" s="59">
        <f ca="1">VLOOKUP($A26,Bilan!$A$9:$AW74,41,FALSE)</f>
        <v>10.729166666666664</v>
      </c>
      <c r="AO26" s="34"/>
      <c r="AP26" s="319">
        <f ca="1">Bilan!AT26</f>
        <v>59</v>
      </c>
      <c r="AQ26" s="296">
        <f>Bilan!AU26</f>
        <v>65</v>
      </c>
      <c r="AR26" s="34"/>
      <c r="AS26" s="296">
        <f ca="1">Jourtravaillé</f>
        <v>15</v>
      </c>
      <c r="AU26" s="47"/>
      <c r="AW26" s="43"/>
    </row>
    <row r="27" spans="1:70" ht="16.5" thickBot="1" x14ac:dyDescent="0.3">
      <c r="A27" s="102" t="str">
        <f>Données!$H24</f>
        <v>CHAPON Aurélie</v>
      </c>
      <c r="B27" s="79" t="str">
        <f t="shared" ca="1" si="13"/>
        <v/>
      </c>
      <c r="C27" s="79" t="str">
        <f t="shared" ca="1" si="13"/>
        <v/>
      </c>
      <c r="D27" s="79" t="str">
        <f t="shared" ca="1" si="13"/>
        <v/>
      </c>
      <c r="E27" s="79" t="str">
        <f t="shared" ca="1" si="13"/>
        <v/>
      </c>
      <c r="F27" s="79">
        <f t="shared" ca="1" si="13"/>
        <v>2</v>
      </c>
      <c r="G27" s="79" t="str">
        <f t="shared" ca="1" si="13"/>
        <v/>
      </c>
      <c r="H27" s="79" t="str">
        <f t="shared" ca="1" si="13"/>
        <v/>
      </c>
      <c r="I27" s="79" t="str">
        <f t="shared" ca="1" si="13"/>
        <v/>
      </c>
      <c r="J27" s="79">
        <f t="shared" ca="1" si="13"/>
        <v>8</v>
      </c>
      <c r="K27" s="79" t="str">
        <f t="shared" ca="1" si="13"/>
        <v/>
      </c>
      <c r="L27" s="79" t="str">
        <f t="shared" ca="1" si="13"/>
        <v/>
      </c>
      <c r="M27" s="79" t="str">
        <f t="shared" ca="1" si="13"/>
        <v/>
      </c>
      <c r="N27" s="79" t="str">
        <f t="shared" ca="1" si="13"/>
        <v/>
      </c>
      <c r="O27" s="79" t="str">
        <f t="shared" ca="1" si="13"/>
        <v/>
      </c>
      <c r="P27" s="79" t="str">
        <f t="shared" ca="1" si="13"/>
        <v/>
      </c>
      <c r="Q27" s="79" t="str">
        <f t="shared" ca="1" si="13"/>
        <v/>
      </c>
      <c r="R27" s="79" t="str">
        <f t="shared" ca="1" si="14"/>
        <v/>
      </c>
      <c r="S27" s="79">
        <f t="shared" ca="1" si="14"/>
        <v>5</v>
      </c>
      <c r="T27" s="79" t="str">
        <f t="shared" ca="1" si="14"/>
        <v/>
      </c>
      <c r="U27" s="79" t="str">
        <f t="shared" ca="1" si="14"/>
        <v/>
      </c>
      <c r="V27" s="79" t="str">
        <f t="shared" ca="1" si="14"/>
        <v/>
      </c>
      <c r="W27" s="79" t="str">
        <f t="shared" ca="1" si="14"/>
        <v/>
      </c>
      <c r="X27" s="79">
        <f t="shared" ca="1" si="14"/>
        <v>16</v>
      </c>
      <c r="Y27" s="79" t="str">
        <f t="shared" ca="1" si="14"/>
        <v/>
      </c>
      <c r="Z27" s="79" t="str">
        <f t="shared" ca="1" si="14"/>
        <v/>
      </c>
      <c r="AA27" s="79" t="str">
        <f t="shared" ca="1" si="14"/>
        <v/>
      </c>
      <c r="AB27" s="79" t="str">
        <f t="shared" ca="1" si="14"/>
        <v/>
      </c>
      <c r="AC27" s="213">
        <f t="shared" ca="1" si="14"/>
        <v>16</v>
      </c>
      <c r="AD27" s="213">
        <f t="shared" ca="1" si="14"/>
        <v>16</v>
      </c>
      <c r="AE27" s="79">
        <f t="shared" ca="1" si="14"/>
        <v>16</v>
      </c>
      <c r="AF27" s="219">
        <f ca="1">VLOOKUP($A27,INDIRECT("'"&amp;$A$1&amp;"'!$A$7:$AR$56"),35,0)</f>
        <v>0</v>
      </c>
      <c r="AG27" s="27">
        <f ca="1">VLOOKUP($A27,INDIRECT("'"&amp;$A$1&amp;"'!$A$7:$AR$56"),36,0)</f>
        <v>0</v>
      </c>
      <c r="AH27" s="229"/>
      <c r="AI27" s="74">
        <f t="array" aca="1" ref="AI27" ca="1">SUMPRODUCT(ISNUMBER(MATCH(INDIRECT("H"&amp;$A$1&amp;"!B2:AF2"),DimFe,0))*IFERROR(IF("19:00"&gt;=IFERROR(Hgauche,0),IFERROR(hdroite-Hgauche,0)-IF(durée6&lt;0,0,durée6),"00:00"),0))+SUMPRODUCT(ISNUMBER(MATCH(INDIRECT("H"&amp;$A$1&amp;"!B2:AF2"),moindimfe,0))*IFERROR(IF("19:00"&lt;=IFERROR(Hgauche,0),IF(durée4&lt;0,0,durée4),"00:00"),0))</f>
        <v>1.041666666666663E-2</v>
      </c>
      <c r="AJ27" s="74">
        <f t="array" aca="1" ref="AJ27" ca="1">SUMPRODUCT(ISNUMBER(MATCH(INDIRECT("H"&amp;$A$1&amp;"!B2:AF2"),DimFe,0))*IFERROR(IF("19:00"&lt;=IFERROR(Hgauche,0),IF(durée6&lt;0,0,durée6),IF(durée&lt;0,0,durée)),0))+SUMPRODUCT(ISNUMBER(MATCH(INDIRECT("H"&amp;$A$1&amp;"!B2:AF2"),moindimfe,0))*IFERROR(IF("19:00"&lt;=IFERROR(Hgauche,0),IF(durée2&lt;0,0,durée2),"00:00"),0))</f>
        <v>0.41666666666666669</v>
      </c>
      <c r="AK27" s="74">
        <f t="array" aca="1" ref="AK27" ca="1">SUMPRODUCT(IFERROR(IF("19:00"&lt;=IFERROR(Hgauche,0),IF(durée6&lt;0,0,durée6),IF(durée&lt;0,0,durée)),0))+SUMPRODUCT(IFERROR(IF("19:00"&lt;=IFERROR(Hgauche,0),IF(durée2&lt;0,0,durée2),"00:00"),0))-durée5</f>
        <v>2.916666666666667</v>
      </c>
      <c r="AM27" s="58">
        <f ca="1">bilanh</f>
        <v>4.2083333333333321</v>
      </c>
      <c r="AN27" s="59">
        <f ca="1">VLOOKUP($A27,Bilan!$A$9:$AW75,41,FALSE)</f>
        <v>9.5208333333333321</v>
      </c>
      <c r="AO27" s="34"/>
      <c r="AP27" s="319">
        <f ca="1">Bilan!AT27</f>
        <v>57</v>
      </c>
      <c r="AQ27" s="296">
        <f>Bilan!AU27</f>
        <v>65</v>
      </c>
      <c r="AR27" s="34"/>
      <c r="AS27" s="296">
        <f ca="1">Jourtravaillé</f>
        <v>15</v>
      </c>
      <c r="AU27" s="47"/>
      <c r="AW27" s="43"/>
    </row>
    <row r="28" spans="1:70" ht="16.5" thickBot="1" x14ac:dyDescent="0.3">
      <c r="A28" s="102" t="str">
        <f>Données!$H25</f>
        <v>DIARRA Kani</v>
      </c>
      <c r="B28" s="79" t="str">
        <f t="shared" ca="1" si="13"/>
        <v/>
      </c>
      <c r="C28" s="79" t="str">
        <f t="shared" ca="1" si="13"/>
        <v/>
      </c>
      <c r="D28" s="79" t="str">
        <f t="shared" ca="1" si="13"/>
        <v/>
      </c>
      <c r="E28" s="79" t="str">
        <f t="shared" ca="1" si="13"/>
        <v/>
      </c>
      <c r="F28" s="79">
        <f t="shared" ca="1" si="13"/>
        <v>1</v>
      </c>
      <c r="G28" s="79" t="str">
        <f t="shared" ca="1" si="13"/>
        <v/>
      </c>
      <c r="H28" s="79" t="str">
        <f t="shared" ca="1" si="13"/>
        <v/>
      </c>
      <c r="I28" s="79" t="str">
        <f t="shared" ca="1" si="13"/>
        <v/>
      </c>
      <c r="J28" s="79">
        <f t="shared" ca="1" si="13"/>
        <v>8</v>
      </c>
      <c r="K28" s="79" t="str">
        <f t="shared" ca="1" si="13"/>
        <v/>
      </c>
      <c r="L28" s="79" t="str">
        <f t="shared" ca="1" si="13"/>
        <v/>
      </c>
      <c r="M28" s="79" t="str">
        <f t="shared" ca="1" si="13"/>
        <v/>
      </c>
      <c r="N28" s="79" t="str">
        <f t="shared" ca="1" si="13"/>
        <v/>
      </c>
      <c r="O28" s="79" t="str">
        <f t="shared" ca="1" si="13"/>
        <v/>
      </c>
      <c r="P28" s="79" t="str">
        <f t="shared" ca="1" si="13"/>
        <v/>
      </c>
      <c r="Q28" s="79" t="str">
        <f t="shared" ca="1" si="13"/>
        <v/>
      </c>
      <c r="R28" s="79" t="str">
        <f t="shared" ca="1" si="14"/>
        <v/>
      </c>
      <c r="S28" s="79">
        <f t="shared" ca="1" si="14"/>
        <v>5</v>
      </c>
      <c r="T28" s="79" t="str">
        <f t="shared" ca="1" si="14"/>
        <v/>
      </c>
      <c r="U28" s="79" t="str">
        <f t="shared" ca="1" si="14"/>
        <v/>
      </c>
      <c r="V28" s="79" t="str">
        <f t="shared" ca="1" si="14"/>
        <v/>
      </c>
      <c r="W28" s="79" t="str">
        <f t="shared" ca="1" si="14"/>
        <v/>
      </c>
      <c r="X28" s="79">
        <f t="shared" ca="1" si="14"/>
        <v>17</v>
      </c>
      <c r="Y28" s="79" t="str">
        <f t="shared" ca="1" si="14"/>
        <v/>
      </c>
      <c r="Z28" s="79" t="str">
        <f t="shared" ca="1" si="14"/>
        <v/>
      </c>
      <c r="AA28" s="79" t="str">
        <f t="shared" ca="1" si="14"/>
        <v/>
      </c>
      <c r="AB28" s="79" t="str">
        <f t="shared" ca="1" si="14"/>
        <v/>
      </c>
      <c r="AC28" s="79">
        <f t="shared" ca="1" si="14"/>
        <v>17</v>
      </c>
      <c r="AD28" s="79">
        <f t="shared" ca="1" si="14"/>
        <v>17</v>
      </c>
      <c r="AE28" s="79">
        <f t="shared" ca="1" si="14"/>
        <v>17</v>
      </c>
      <c r="AF28" s="27">
        <f ca="1">VLOOKUP($A28,INDIRECT("'"&amp;$A$1&amp;"'!$A$7:$AR$56"),35,0)</f>
        <v>0</v>
      </c>
      <c r="AG28" s="27">
        <f ca="1">VLOOKUP($A28,INDIRECT("'"&amp;$A$1&amp;"'!$A$7:$AR$56"),36,0)</f>
        <v>0</v>
      </c>
      <c r="AH28" s="230"/>
      <c r="AI28" s="74">
        <f t="array" aca="1" ref="AI28" ca="1">SUMPRODUCT(ISNUMBER(MATCH(INDIRECT("H"&amp;$A$1&amp;"!B2:AF2"),DimFe,0))*IFERROR(IF("19:00"&gt;=IFERROR(Hgauche,0),IFERROR(hdroite-Hgauche,0)-IF(durée6&lt;0,0,durée6),"00:00"),0))+SUMPRODUCT(ISNUMBER(MATCH(INDIRECT("H"&amp;$A$1&amp;"!B2:AF2"),moindimfe,0))*IFERROR(IF("19:00"&lt;=IFERROR(Hgauche,0),IF(durée4&lt;0,0,durée4),"00:00"),0))</f>
        <v>1.041666666666663E-2</v>
      </c>
      <c r="AJ28" s="74">
        <f t="array" aca="1" ref="AJ28" ca="1">SUMPRODUCT(ISNUMBER(MATCH(INDIRECT("H"&amp;$A$1&amp;"!B2:AF2"),DimFe,0))*IFERROR(IF("19:00"&lt;=IFERROR(Hgauche,0),IF(durée6&lt;0,0,durée6),IF(durée&lt;0,0,durée)),0))+SUMPRODUCT(ISNUMBER(MATCH(INDIRECT("H"&amp;$A$1&amp;"!B2:AF2"),moindimfe,0))*IFERROR(IF("19:00"&lt;=IFERROR(Hgauche,0),IF(durée2&lt;0,0,durée2),"00:00"),0))</f>
        <v>0.54166666666666674</v>
      </c>
      <c r="AK28" s="74">
        <f t="array" aca="1" ref="AK28" ca="1">SUMPRODUCT(IFERROR(IF("19:00"&lt;=IFERROR(Hgauche,0),IF(durée6&lt;0,0,durée6),IF(durée&lt;0,0,durée)),0))+SUMPRODUCT(IFERROR(IF("19:00"&lt;=IFERROR(Hgauche,0),IF(durée2&lt;0,0,durée2),"00:00"),0))-durée5</f>
        <v>2.791666666666667</v>
      </c>
      <c r="AM28" s="58">
        <f ca="1">bilanh</f>
        <v>4.1041666666666661</v>
      </c>
      <c r="AN28" s="59">
        <f ca="1">VLOOKUP($A28,Bilan!$A$9:$AW76,41,FALSE)</f>
        <v>8.6458333333333321</v>
      </c>
      <c r="AO28" s="34"/>
      <c r="AP28" s="319">
        <f ca="1">Bilan!AT28</f>
        <v>57</v>
      </c>
      <c r="AQ28" s="296">
        <f>Bilan!AU28</f>
        <v>65</v>
      </c>
      <c r="AR28" s="34"/>
      <c r="AS28" s="296">
        <f ca="1">Jourtravaillé</f>
        <v>14</v>
      </c>
      <c r="AU28" s="47"/>
      <c r="AW28" s="43"/>
    </row>
    <row r="29" spans="1:70" ht="16.5" customHeight="1" thickBot="1" x14ac:dyDescent="0.3">
      <c r="A29" s="102" t="str">
        <f>Données!$H26</f>
        <v>DECOUDRE Sébastien</v>
      </c>
      <c r="B29" s="79" t="str">
        <f t="shared" ca="1" si="13"/>
        <v/>
      </c>
      <c r="C29" s="171" t="str">
        <f t="shared" ca="1" si="13"/>
        <v/>
      </c>
      <c r="D29" s="79" t="str">
        <f t="shared" ca="1" si="13"/>
        <v/>
      </c>
      <c r="E29" s="79" t="str">
        <f t="shared" ca="1" si="13"/>
        <v/>
      </c>
      <c r="F29" s="79">
        <f t="shared" ca="1" si="13"/>
        <v>1</v>
      </c>
      <c r="G29" s="79" t="str">
        <f t="shared" ca="1" si="13"/>
        <v/>
      </c>
      <c r="H29" s="79" t="str">
        <f t="shared" ca="1" si="13"/>
        <v/>
      </c>
      <c r="I29" s="79" t="str">
        <f t="shared" ca="1" si="13"/>
        <v/>
      </c>
      <c r="J29" s="79">
        <f t="shared" ca="1" si="13"/>
        <v>8</v>
      </c>
      <c r="K29" s="79" t="str">
        <f t="shared" ca="1" si="13"/>
        <v/>
      </c>
      <c r="L29" s="79" t="str">
        <f t="shared" ca="1" si="13"/>
        <v/>
      </c>
      <c r="M29" s="79" t="str">
        <f t="shared" ca="1" si="13"/>
        <v/>
      </c>
      <c r="N29" s="79" t="str">
        <f t="shared" ca="1" si="13"/>
        <v/>
      </c>
      <c r="O29" s="79" t="str">
        <f t="shared" ca="1" si="13"/>
        <v/>
      </c>
      <c r="P29" s="79" t="str">
        <f t="shared" ca="1" si="13"/>
        <v/>
      </c>
      <c r="Q29" s="79" t="str">
        <f t="shared" ca="1" si="13"/>
        <v/>
      </c>
      <c r="R29" s="79" t="str">
        <f t="shared" ca="1" si="14"/>
        <v/>
      </c>
      <c r="S29" s="79" t="str">
        <f t="shared" ca="1" si="14"/>
        <v/>
      </c>
      <c r="T29" s="79" t="str">
        <f t="shared" ca="1" si="14"/>
        <v/>
      </c>
      <c r="U29" s="171" t="str">
        <f t="shared" ca="1" si="14"/>
        <v/>
      </c>
      <c r="V29" s="79" t="str">
        <f t="shared" ca="1" si="14"/>
        <v/>
      </c>
      <c r="W29" s="171" t="str">
        <f t="shared" ca="1" si="14"/>
        <v/>
      </c>
      <c r="X29" s="171">
        <f t="shared" ca="1" si="14"/>
        <v>22</v>
      </c>
      <c r="Y29" s="171" t="str">
        <f t="shared" ca="1" si="14"/>
        <v/>
      </c>
      <c r="Z29" s="171" t="str">
        <f t="shared" ca="1" si="14"/>
        <v/>
      </c>
      <c r="AA29" s="171" t="str">
        <f t="shared" ca="1" si="14"/>
        <v/>
      </c>
      <c r="AB29" s="171" t="str">
        <f t="shared" ca="1" si="14"/>
        <v/>
      </c>
      <c r="AC29" s="171">
        <f t="shared" ca="1" si="14"/>
        <v>22</v>
      </c>
      <c r="AD29" s="171">
        <f t="shared" ca="1" si="14"/>
        <v>22</v>
      </c>
      <c r="AE29" s="171">
        <f t="shared" ca="1" si="14"/>
        <v>22</v>
      </c>
      <c r="AF29" s="27">
        <f ca="1">VLOOKUP($A29,INDIRECT("'"&amp;$A$1&amp;"'!$A$7:$AR$56"),35,0)</f>
        <v>0</v>
      </c>
      <c r="AG29" s="27">
        <f ca="1">VLOOKUP($A29,INDIRECT("'"&amp;$A$1&amp;"'!$A$7:$AR$56"),36,0)</f>
        <v>0</v>
      </c>
      <c r="AH29" s="231"/>
      <c r="AI29" s="228">
        <f t="array" aca="1" ref="AI29" ca="1">SUMPRODUCT(ISNUMBER(MATCH(INDIRECT("H"&amp;$A$1&amp;"!B2:AF2"),DimFe,0))*IFERROR(IF("19:00"&gt;=IFERROR(Hgauche,0),IFERROR(hdroite-Hgauche,0)-IF(durée6&lt;0,0,durée6),"00:00"),0))+SUMPRODUCT(ISNUMBER(MATCH(INDIRECT("H"&amp;$A$1&amp;"!B2:AF2"),moindimfe,0))*IFERROR(IF("19:00"&lt;=IFERROR(Hgauche,0),IF(durée4&lt;0,0,durée4),"00:00"),0))</f>
        <v>2.0833333333333259E-2</v>
      </c>
      <c r="AJ29" s="228">
        <f t="array" aca="1" ref="AJ29" ca="1">SUMPRODUCT(ISNUMBER(MATCH(INDIRECT("H"&amp;$A$1&amp;"!B2:AF2"),DimFe,0))*IFERROR(IF("19:00"&lt;=IFERROR(Hgauche,0),IF(durée6&lt;0,0,durée6),IF(durée&lt;0,0,durée)),0))+SUMPRODUCT(ISNUMBER(MATCH(INDIRECT("H"&amp;$A$1&amp;"!B2:AF2"),moindimfe,0))*IFERROR(IF("19:00"&lt;=IFERROR(Hgauche,0),IF(durée2&lt;0,0,durée2),"00:00"),0))</f>
        <v>0.70833333333333337</v>
      </c>
      <c r="AK29" s="228">
        <f t="array" aca="1" ref="AK29" ca="1">SUMPRODUCT(IFERROR(IF("19:00"&lt;=IFERROR(Hgauche,0),IF(durée6&lt;0,0,durée6),IF(durée&lt;0,0,durée)),0))+SUMPRODUCT(IFERROR(IF("19:00"&lt;=IFERROR(Hgauche,0),IF(durée2&lt;0,0,durée2),"00:00"),0))-durée5</f>
        <v>2.625</v>
      </c>
      <c r="AM29" s="58">
        <f ca="1">bilanh</f>
        <v>4.1041666666666661</v>
      </c>
      <c r="AN29" s="59">
        <f ca="1">VLOOKUP($A29,Bilan!$A$9:$AW77,41,FALSE)</f>
        <v>8.6041666666666643</v>
      </c>
      <c r="AO29" s="34"/>
      <c r="AP29" s="319">
        <f ca="1">Bilan!AT29</f>
        <v>59</v>
      </c>
      <c r="AQ29" s="324">
        <f>Bilan!AU29</f>
        <v>65</v>
      </c>
      <c r="AR29" s="34"/>
      <c r="AS29" s="324">
        <f ca="1">Jourtravaillé</f>
        <v>9</v>
      </c>
      <c r="AU29" s="47"/>
      <c r="BQ29" s="53" t="str">
        <f>Données!$A24</f>
        <v>D</v>
      </c>
      <c r="BR29" s="53">
        <f>Données!$B24</f>
        <v>0</v>
      </c>
    </row>
    <row r="30" spans="1:70" ht="16.5" hidden="1" customHeight="1" thickBot="1" x14ac:dyDescent="0.3">
      <c r="A30" s="102">
        <f>Données!$H27</f>
        <v>0</v>
      </c>
      <c r="B30" s="79">
        <f t="shared" ref="B30:Q34" ca="1" si="15">SUMPRODUCT((INDIRECT("'"&amp;$A$1&amp;"'!$A$7:$A$56")=$A30)*(INDIRECT("'"&amp;$A$1&amp;"'!$B$7:$AF$56")=B$7))</f>
        <v>0</v>
      </c>
      <c r="C30" s="79">
        <f t="shared" ca="1" si="15"/>
        <v>0</v>
      </c>
      <c r="D30" s="79">
        <f t="shared" ca="1" si="15"/>
        <v>0</v>
      </c>
      <c r="E30" s="79">
        <f t="shared" ca="1" si="15"/>
        <v>0</v>
      </c>
      <c r="F30" s="79">
        <f t="shared" ca="1" si="15"/>
        <v>0</v>
      </c>
      <c r="G30" s="79">
        <f t="shared" ca="1" si="15"/>
        <v>0</v>
      </c>
      <c r="H30" s="79">
        <f t="shared" ca="1" si="15"/>
        <v>0</v>
      </c>
      <c r="I30" s="79">
        <f t="shared" ca="1" si="15"/>
        <v>0</v>
      </c>
      <c r="J30" s="79">
        <f t="shared" ca="1" si="15"/>
        <v>0</v>
      </c>
      <c r="K30" s="79">
        <f t="shared" ca="1" si="15"/>
        <v>0</v>
      </c>
      <c r="L30" s="79">
        <f t="shared" ca="1" si="15"/>
        <v>0</v>
      </c>
      <c r="M30" s="79">
        <f t="shared" ca="1" si="15"/>
        <v>0</v>
      </c>
      <c r="N30" s="79">
        <f t="shared" ca="1" si="15"/>
        <v>0</v>
      </c>
      <c r="O30" s="79">
        <f t="shared" ca="1" si="15"/>
        <v>0</v>
      </c>
      <c r="P30" s="79">
        <f t="shared" ca="1" si="15"/>
        <v>0</v>
      </c>
      <c r="Q30" s="79">
        <f t="shared" ca="1" si="15"/>
        <v>0</v>
      </c>
      <c r="R30" s="79">
        <f t="shared" ref="R30:AC34" ca="1" si="16">SUMPRODUCT((INDIRECT("'"&amp;$A$1&amp;"'!$A$7:$A$56")=$A30)*(INDIRECT("'"&amp;$A$1&amp;"'!$B$7:$AF$56")=R$7))</f>
        <v>0</v>
      </c>
      <c r="S30" s="79">
        <f t="shared" ca="1" si="16"/>
        <v>0</v>
      </c>
      <c r="T30" s="79">
        <f t="shared" ca="1" si="16"/>
        <v>0</v>
      </c>
      <c r="U30" s="79">
        <f t="shared" ca="1" si="16"/>
        <v>0</v>
      </c>
      <c r="V30" s="79">
        <f t="shared" ca="1" si="16"/>
        <v>0</v>
      </c>
      <c r="W30" s="79"/>
      <c r="X30" s="79"/>
      <c r="Y30" s="79">
        <f t="shared" ca="1" si="16"/>
        <v>0</v>
      </c>
      <c r="Z30" s="79">
        <f t="shared" ca="1" si="16"/>
        <v>0</v>
      </c>
      <c r="AA30" s="54">
        <f t="shared" ca="1" si="16"/>
        <v>0</v>
      </c>
      <c r="AB30" s="54">
        <f t="shared" ca="1" si="16"/>
        <v>0</v>
      </c>
      <c r="AC30" s="54">
        <f t="shared" ca="1" si="16"/>
        <v>808</v>
      </c>
      <c r="AD30" s="54"/>
      <c r="AE30" s="54"/>
      <c r="AF30" s="27">
        <f ca="1">VLOOKUP($A30,INDIRECT("'H"&amp;$A$1&amp;"'!$A$7:$AR$56"),35,0)</f>
        <v>0</v>
      </c>
      <c r="AG30" s="27">
        <f ca="1">VLOOKUP($A30,INDIRECT("'H"&amp;$A$1&amp;"'!$A$7:$AR$56"),38,0)</f>
        <v>0</v>
      </c>
      <c r="AH30" s="44"/>
      <c r="AI30" s="196">
        <f t="array" aca="1" ref="AI30" ca="1">SUMPRODUCT(ISNUMBER(MATCH(INDIRECT("H"&amp;$A$1&amp;"!B2:AF2"),DimFe,0))*IFERROR(IF("19:00"&gt;=IFERROR(Hgauche,0),IFERROR(hdroite-Hgauche,0),IF(durée1&gt;0,durée1,"00:00")),0))+SUMPRODUCT(ISNUMBER(MATCH(INDIRECT("H"&amp;$A$1&amp;"!B2:AF2"),moindimfe,0))*IFERROR(IF("19:00"&lt;=IFERROR(Hgauche,0),IF(durée4&lt;0,0,durée4),"00:00"),0))</f>
        <v>0</v>
      </c>
      <c r="AJ30" s="196">
        <f t="array" aca="1" ref="AJ30" ca="1">SUMPRODUCT(ISNUMBER(MATCH(INDIRECT("H"&amp;$A$1&amp;"!B2:AF2"),DimFe,0))*IFERROR(IF("19:00"&lt;=IFERROR(Hgauche,0),IF(durée6&lt;0,0,durée6),IF(durée&lt;0,0,durée)),0))+SUMPRODUCT(ISNUMBER(MATCH(INDIRECT("H"&amp;$A$1&amp;"!B2:AF2"),moindimfe,0))*IFERROR(IF("19:00"&lt;=IFERROR(Hgauche,0),IF(durée2&lt;0,0,durée2),"00:00"),0))</f>
        <v>0</v>
      </c>
      <c r="AK30" s="196">
        <f t="array" aca="1" ref="AK30" ca="1">SUMPRODUCT(1*IF(durée&lt;0,0,durée))+SUMPRODUCT(1*IFERROR(IF("19:00"&lt;=IFERROR(Hgauche,0),IF(durée2&lt;0,0,durée2),"00:00"),0))-durée5</f>
        <v>0</v>
      </c>
      <c r="AM30" s="58">
        <f ca="1">(AF30/24)+SUMPRODUCT(($B$6:$AC$6)*(B30:AC30))</f>
        <v>0</v>
      </c>
      <c r="AN30" s="59" t="str">
        <f>VLOOKUP($A30,Bilan!A30:AO78,35,FALSE)</f>
        <v/>
      </c>
      <c r="AO30" s="34"/>
      <c r="AP30" s="57" t="e">
        <f>Bilan!AT30</f>
        <v>#N/A</v>
      </c>
      <c r="AQ30" s="322">
        <v>65</v>
      </c>
      <c r="AR30" s="34"/>
      <c r="AS30" s="279">
        <f ca="1">SUM(B30:R30)</f>
        <v>0</v>
      </c>
      <c r="AU30" s="47"/>
      <c r="BQ30" s="53">
        <f>Données!$A25</f>
        <v>0</v>
      </c>
      <c r="BR30" s="53">
        <f>Données!$B25</f>
        <v>0</v>
      </c>
    </row>
    <row r="31" spans="1:70" ht="18" hidden="1" customHeight="1" thickBot="1" x14ac:dyDescent="0.3">
      <c r="A31" s="102">
        <f>Données!$H28</f>
        <v>0</v>
      </c>
      <c r="B31" s="79">
        <f t="shared" ca="1" si="15"/>
        <v>0</v>
      </c>
      <c r="C31" s="79">
        <f t="shared" ca="1" si="15"/>
        <v>0</v>
      </c>
      <c r="D31" s="79">
        <f t="shared" ca="1" si="15"/>
        <v>0</v>
      </c>
      <c r="E31" s="79">
        <f t="shared" ca="1" si="15"/>
        <v>0</v>
      </c>
      <c r="F31" s="79">
        <f t="shared" ca="1" si="15"/>
        <v>0</v>
      </c>
      <c r="G31" s="79">
        <f t="shared" ca="1" si="15"/>
        <v>0</v>
      </c>
      <c r="H31" s="79">
        <f t="shared" ca="1" si="15"/>
        <v>0</v>
      </c>
      <c r="I31" s="79">
        <f t="shared" ca="1" si="15"/>
        <v>0</v>
      </c>
      <c r="J31" s="79">
        <f t="shared" ca="1" si="15"/>
        <v>0</v>
      </c>
      <c r="K31" s="79">
        <f t="shared" ca="1" si="15"/>
        <v>0</v>
      </c>
      <c r="L31" s="79">
        <f t="shared" ca="1" si="15"/>
        <v>0</v>
      </c>
      <c r="M31" s="79">
        <f t="shared" ca="1" si="15"/>
        <v>0</v>
      </c>
      <c r="N31" s="79">
        <f t="shared" ca="1" si="15"/>
        <v>0</v>
      </c>
      <c r="O31" s="79">
        <f t="shared" ca="1" si="15"/>
        <v>0</v>
      </c>
      <c r="P31" s="79">
        <f t="shared" ca="1" si="15"/>
        <v>0</v>
      </c>
      <c r="Q31" s="79">
        <f t="shared" ca="1" si="15"/>
        <v>0</v>
      </c>
      <c r="R31" s="79">
        <f t="shared" ca="1" si="16"/>
        <v>0</v>
      </c>
      <c r="S31" s="79">
        <f t="shared" ca="1" si="16"/>
        <v>0</v>
      </c>
      <c r="T31" s="79">
        <f t="shared" ca="1" si="16"/>
        <v>0</v>
      </c>
      <c r="U31" s="79">
        <f t="shared" ca="1" si="16"/>
        <v>0</v>
      </c>
      <c r="V31" s="79">
        <f t="shared" ca="1" si="16"/>
        <v>0</v>
      </c>
      <c r="W31" s="79"/>
      <c r="X31" s="79"/>
      <c r="Y31" s="79">
        <f t="shared" ca="1" si="16"/>
        <v>0</v>
      </c>
      <c r="Z31" s="79">
        <f t="shared" ca="1" si="16"/>
        <v>0</v>
      </c>
      <c r="AA31" s="54">
        <f t="shared" ca="1" si="16"/>
        <v>0</v>
      </c>
      <c r="AB31" s="54">
        <f t="shared" ca="1" si="16"/>
        <v>0</v>
      </c>
      <c r="AC31" s="54">
        <f t="shared" ca="1" si="16"/>
        <v>808</v>
      </c>
      <c r="AD31" s="54"/>
      <c r="AE31" s="54"/>
      <c r="AF31" s="27">
        <f ca="1">VLOOKUP($A31,INDIRECT("'H"&amp;$A$1&amp;"'!$A$7:$AR$56"),35,0)</f>
        <v>0</v>
      </c>
      <c r="AG31" s="27">
        <f ca="1">VLOOKUP($A31,INDIRECT("'H"&amp;$A$1&amp;"'!$A$7:$AR$56"),38,0)</f>
        <v>0</v>
      </c>
      <c r="AH31" s="44"/>
      <c r="AI31" s="74">
        <f t="array" aca="1" ref="AI31" ca="1">SUMPRODUCT(ISNUMBER(MATCH(INDIRECT("H"&amp;$A$1&amp;"!B2:AF2"),DimFe,0))*IFERROR(IF("19:00"&gt;=IFERROR(Hgauche,0),IFERROR(hdroite-Hgauche,0),IF(durée1&gt;0,durée1,"00:00")),0))+SUMPRODUCT(ISNUMBER(MATCH(INDIRECT("H"&amp;$A$1&amp;"!B2:AF2"),moindimfe,0))*IFERROR(IF("19:00"&lt;=IFERROR(Hgauche,0),IF(durée4&lt;0,0,durée4),"00:00"),0))</f>
        <v>0</v>
      </c>
      <c r="AJ31" s="74">
        <f t="array" aca="1" ref="AJ31" ca="1">SUMPRODUCT(ISNUMBER(MATCH(INDIRECT("H"&amp;$A$1&amp;"!B2:AF2"),DimFe,0))*IFERROR(IF("19:00"&lt;=IFERROR(Hgauche,0),IF(durée6&lt;0,0,durée6),IF(durée&lt;0,0,durée)),0))+SUMPRODUCT(ISNUMBER(MATCH(INDIRECT("H"&amp;$A$1&amp;"!B2:AF2"),moindimfe,0))*IFERROR(IF("19:00"&lt;=IFERROR(Hgauche,0),IF(durée2&lt;0,0,durée2),"00:00"),0))</f>
        <v>0</v>
      </c>
      <c r="AK31" s="74">
        <f t="array" aca="1" ref="AK31" ca="1">SUMPRODUCT(1*IF(durée&lt;0,0,durée))+SUMPRODUCT(1*IFERROR(IF("19:00"&lt;=IFERROR(Hgauche,0),IF(durée2&lt;0,0,durée2),"00:00"),0))-durée5</f>
        <v>0</v>
      </c>
      <c r="AM31" s="58">
        <f ca="1">(AF31/24)+SUMPRODUCT(($B$6:$AC$6)*(B31:AC31))</f>
        <v>0</v>
      </c>
      <c r="AN31" s="59" t="str">
        <f>VLOOKUP($A31,Bilan!A31:AO79,35,FALSE)</f>
        <v/>
      </c>
      <c r="AO31" s="34"/>
      <c r="AP31" s="57" t="e">
        <f>Bilan!AT31</f>
        <v>#N/A</v>
      </c>
      <c r="AQ31" s="21">
        <v>65</v>
      </c>
      <c r="AR31" s="34"/>
      <c r="AS31" s="25">
        <f ca="1">SUM(B31:R31)</f>
        <v>0</v>
      </c>
      <c r="AU31" s="47"/>
      <c r="BQ31" s="53" t="str">
        <f>Données!$A26</f>
        <v>TP</v>
      </c>
      <c r="BR31" s="53" t="str">
        <f>Données!$B26</f>
        <v>TP</v>
      </c>
    </row>
    <row r="32" spans="1:70" ht="16.5" hidden="1" customHeight="1" thickBot="1" x14ac:dyDescent="0.3">
      <c r="A32" s="102">
        <f>Données!$H29</f>
        <v>0</v>
      </c>
      <c r="B32" s="79">
        <f t="shared" ca="1" si="15"/>
        <v>0</v>
      </c>
      <c r="C32" s="79">
        <f t="shared" ca="1" si="15"/>
        <v>0</v>
      </c>
      <c r="D32" s="79">
        <f t="shared" ca="1" si="15"/>
        <v>0</v>
      </c>
      <c r="E32" s="79">
        <f t="shared" ca="1" si="15"/>
        <v>0</v>
      </c>
      <c r="F32" s="79">
        <f t="shared" ca="1" si="15"/>
        <v>0</v>
      </c>
      <c r="G32" s="79">
        <f t="shared" ca="1" si="15"/>
        <v>0</v>
      </c>
      <c r="H32" s="79">
        <f t="shared" ca="1" si="15"/>
        <v>0</v>
      </c>
      <c r="I32" s="79">
        <f t="shared" ca="1" si="15"/>
        <v>0</v>
      </c>
      <c r="J32" s="79">
        <f t="shared" ca="1" si="15"/>
        <v>0</v>
      </c>
      <c r="K32" s="79">
        <f t="shared" ca="1" si="15"/>
        <v>0</v>
      </c>
      <c r="L32" s="79">
        <f t="shared" ca="1" si="15"/>
        <v>0</v>
      </c>
      <c r="M32" s="79">
        <f t="shared" ca="1" si="15"/>
        <v>0</v>
      </c>
      <c r="N32" s="79">
        <f t="shared" ca="1" si="15"/>
        <v>0</v>
      </c>
      <c r="O32" s="79">
        <f t="shared" ca="1" si="15"/>
        <v>0</v>
      </c>
      <c r="P32" s="79">
        <f t="shared" ca="1" si="15"/>
        <v>0</v>
      </c>
      <c r="Q32" s="79">
        <f t="shared" ca="1" si="15"/>
        <v>0</v>
      </c>
      <c r="R32" s="79">
        <f t="shared" ca="1" si="16"/>
        <v>0</v>
      </c>
      <c r="S32" s="79">
        <f t="shared" ca="1" si="16"/>
        <v>0</v>
      </c>
      <c r="T32" s="79">
        <f t="shared" ca="1" si="16"/>
        <v>0</v>
      </c>
      <c r="U32" s="79">
        <f t="shared" ca="1" si="16"/>
        <v>0</v>
      </c>
      <c r="V32" s="79">
        <f t="shared" ca="1" si="16"/>
        <v>0</v>
      </c>
      <c r="W32" s="79"/>
      <c r="X32" s="79"/>
      <c r="Y32" s="79">
        <f t="shared" ca="1" si="16"/>
        <v>0</v>
      </c>
      <c r="Z32" s="79">
        <f t="shared" ca="1" si="16"/>
        <v>0</v>
      </c>
      <c r="AA32" s="54">
        <f t="shared" ca="1" si="16"/>
        <v>0</v>
      </c>
      <c r="AB32" s="54">
        <f t="shared" ca="1" si="16"/>
        <v>0</v>
      </c>
      <c r="AC32" s="54">
        <f t="shared" ca="1" si="16"/>
        <v>808</v>
      </c>
      <c r="AD32" s="54"/>
      <c r="AE32" s="54"/>
      <c r="AF32" s="27">
        <f ca="1">VLOOKUP($A32,INDIRECT("'H"&amp;$A$1&amp;"'!$A$7:$AR$56"),35,0)</f>
        <v>0</v>
      </c>
      <c r="AG32" s="27">
        <f ca="1">VLOOKUP($A32,INDIRECT("'H"&amp;$A$1&amp;"'!$A$7:$AR$56"),38,0)</f>
        <v>0</v>
      </c>
      <c r="AH32" s="44"/>
      <c r="AI32" s="74">
        <f t="array" aca="1" ref="AI32" ca="1">SUMPRODUCT(ISNUMBER(MATCH(INDIRECT("H"&amp;$A$1&amp;"!B2:AF2"),DimFe,0))*IFERROR(IF("19:00"&gt;=IFERROR(Hgauche,0),IFERROR(hdroite-Hgauche,0),IF(durée1&gt;0,durée1,"00:00")),0))+SUMPRODUCT(ISNUMBER(MATCH(INDIRECT("H"&amp;$A$1&amp;"!B2:AF2"),moindimfe,0))*IFERROR(IF("19:00"&lt;=IFERROR(Hgauche,0),IF(durée4&lt;0,0,durée4),"00:00"),0))</f>
        <v>0</v>
      </c>
      <c r="AJ32" s="74">
        <f t="array" aca="1" ref="AJ32" ca="1">SUMPRODUCT(ISNUMBER(MATCH(INDIRECT("H"&amp;$A$1&amp;"!B2:AF2"),DimFe,0))*IFERROR(IF("19:00"&lt;=IFERROR(Hgauche,0),IF(durée6&lt;0,0,durée6),IF(durée&lt;0,0,durée)),0))+SUMPRODUCT(ISNUMBER(MATCH(INDIRECT("H"&amp;$A$1&amp;"!B2:AF2"),moindimfe,0))*IFERROR(IF("19:00"&lt;=IFERROR(Hgauche,0),IF(durée2&lt;0,0,durée2),"00:00"),0))</f>
        <v>0</v>
      </c>
      <c r="AK32" s="74">
        <f t="array" aca="1" ref="AK32" ca="1">SUMPRODUCT(1*IF(durée&lt;0,0,durée))+SUMPRODUCT(1*IFERROR(IF("19:00"&lt;=IFERROR(Hgauche,0),IF(durée2&lt;0,0,durée2),"00:00"),0))-durée5</f>
        <v>0</v>
      </c>
      <c r="AM32" s="58">
        <f ca="1">(AF32/24)+SUMPRODUCT(($B$6:$AC$6)*(B32:AC32))</f>
        <v>0</v>
      </c>
      <c r="AN32" s="59" t="str">
        <f>VLOOKUP($A32,Bilan!A32:AO80,35,FALSE)</f>
        <v/>
      </c>
      <c r="AO32" s="34"/>
      <c r="AP32" s="57" t="e">
        <f>Bilan!AT32</f>
        <v>#N/A</v>
      </c>
      <c r="AQ32" s="55">
        <v>65</v>
      </c>
      <c r="AR32" s="34"/>
      <c r="AS32" s="25">
        <f ca="1">SUM(B32:R32)</f>
        <v>0</v>
      </c>
      <c r="AU32" s="47"/>
      <c r="BQ32" s="53" t="str">
        <f>Données!$A27</f>
        <v>P</v>
      </c>
      <c r="BR32" s="53">
        <f>Données!$B27</f>
        <v>0.375</v>
      </c>
    </row>
    <row r="33" spans="1:70" ht="16.5" hidden="1" customHeight="1" thickBot="1" x14ac:dyDescent="0.3">
      <c r="A33" s="102">
        <f>Données!$H30</f>
        <v>0</v>
      </c>
      <c r="B33" s="79">
        <f t="shared" ca="1" si="15"/>
        <v>0</v>
      </c>
      <c r="C33" s="79">
        <f t="shared" ca="1" si="15"/>
        <v>0</v>
      </c>
      <c r="D33" s="79">
        <f t="shared" ca="1" si="15"/>
        <v>0</v>
      </c>
      <c r="E33" s="79">
        <f t="shared" ca="1" si="15"/>
        <v>0</v>
      </c>
      <c r="F33" s="79">
        <f t="shared" ca="1" si="15"/>
        <v>0</v>
      </c>
      <c r="G33" s="79">
        <f t="shared" ca="1" si="15"/>
        <v>0</v>
      </c>
      <c r="H33" s="79">
        <f t="shared" ca="1" si="15"/>
        <v>0</v>
      </c>
      <c r="I33" s="79">
        <f t="shared" ca="1" si="15"/>
        <v>0</v>
      </c>
      <c r="J33" s="79">
        <f t="shared" ca="1" si="15"/>
        <v>0</v>
      </c>
      <c r="K33" s="79">
        <f t="shared" ca="1" si="15"/>
        <v>0</v>
      </c>
      <c r="L33" s="79">
        <f t="shared" ca="1" si="15"/>
        <v>0</v>
      </c>
      <c r="M33" s="79">
        <f t="shared" ca="1" si="15"/>
        <v>0</v>
      </c>
      <c r="N33" s="79">
        <f t="shared" ca="1" si="15"/>
        <v>0</v>
      </c>
      <c r="O33" s="79">
        <f t="shared" ca="1" si="15"/>
        <v>0</v>
      </c>
      <c r="P33" s="79">
        <f t="shared" ca="1" si="15"/>
        <v>0</v>
      </c>
      <c r="Q33" s="79">
        <f t="shared" ca="1" si="15"/>
        <v>0</v>
      </c>
      <c r="R33" s="79">
        <f t="shared" ca="1" si="16"/>
        <v>0</v>
      </c>
      <c r="S33" s="79">
        <f t="shared" ca="1" si="16"/>
        <v>0</v>
      </c>
      <c r="T33" s="79">
        <f t="shared" ca="1" si="16"/>
        <v>0</v>
      </c>
      <c r="U33" s="79">
        <f t="shared" ca="1" si="16"/>
        <v>0</v>
      </c>
      <c r="V33" s="79">
        <f t="shared" ca="1" si="16"/>
        <v>0</v>
      </c>
      <c r="W33" s="79"/>
      <c r="X33" s="79"/>
      <c r="Y33" s="79">
        <f t="shared" ca="1" si="16"/>
        <v>0</v>
      </c>
      <c r="Z33" s="79">
        <f t="shared" ca="1" si="16"/>
        <v>0</v>
      </c>
      <c r="AA33" s="54">
        <f t="shared" ca="1" si="16"/>
        <v>0</v>
      </c>
      <c r="AB33" s="54">
        <f t="shared" ca="1" si="16"/>
        <v>0</v>
      </c>
      <c r="AC33" s="54">
        <f t="shared" ca="1" si="16"/>
        <v>808</v>
      </c>
      <c r="AD33" s="54"/>
      <c r="AE33" s="54"/>
      <c r="AF33" s="27">
        <f ca="1">VLOOKUP($A33,INDIRECT("'H"&amp;$A$1&amp;"'!$A$7:$AR$56"),35,0)</f>
        <v>0</v>
      </c>
      <c r="AG33" s="27">
        <f ca="1">VLOOKUP($A33,INDIRECT("'H"&amp;$A$1&amp;"'!$A$7:$AR$56"),38,0)</f>
        <v>0</v>
      </c>
      <c r="AH33" s="44"/>
      <c r="AI33" s="74">
        <f t="array" aca="1" ref="AI33" ca="1">SUMPRODUCT(ISNUMBER(MATCH(INDIRECT("H"&amp;$A$1&amp;"!B2:AF2"),DimFe,0))*IFERROR(IF("19:00"&gt;=IFERROR(Hgauche,0),IFERROR(hdroite-Hgauche,0),IF(durée1&gt;0,durée1,"00:00")),0))+SUMPRODUCT(ISNUMBER(MATCH(INDIRECT("H"&amp;$A$1&amp;"!B2:AF2"),moindimfe,0))*IFERROR(IF("19:00"&lt;=IFERROR(Hgauche,0),IF(durée4&lt;0,0,durée4),"00:00"),0))</f>
        <v>0</v>
      </c>
      <c r="AJ33" s="74">
        <f t="array" aca="1" ref="AJ33" ca="1">SUMPRODUCT(ISNUMBER(MATCH(INDIRECT("H"&amp;$A$1&amp;"!B2:AF2"),DimFe,0))*IFERROR(IF("19:00"&lt;=IFERROR(Hgauche,0),IF(durée6&lt;0,0,durée6),IF(durée&lt;0,0,durée)),0))+SUMPRODUCT(ISNUMBER(MATCH(INDIRECT("H"&amp;$A$1&amp;"!B2:AF2"),moindimfe,0))*IFERROR(IF("19:00"&lt;=IFERROR(Hgauche,0),IF(durée2&lt;0,0,durée2),"00:00"),0))</f>
        <v>0</v>
      </c>
      <c r="AK33" s="74">
        <f t="array" aca="1" ref="AK33" ca="1">SUMPRODUCT(1*IF(durée&lt;0,0,durée))+SUMPRODUCT(1*IFERROR(IF("19:00"&lt;=IFERROR(Hgauche,0),IF(durée2&lt;0,0,durée2),"00:00"),0))-durée5</f>
        <v>0</v>
      </c>
      <c r="AM33" s="58">
        <f ca="1">(AF33/24)+SUMPRODUCT(($B$6:$AC$6)*(B33:AC33))</f>
        <v>0</v>
      </c>
      <c r="AN33" s="59" t="str">
        <f>VLOOKUP($A33,Bilan!A33:AO81,35,FALSE)</f>
        <v/>
      </c>
      <c r="AO33" s="34"/>
      <c r="AP33" s="57" t="e">
        <f>Bilan!AT33</f>
        <v>#N/A</v>
      </c>
      <c r="AQ33" s="21">
        <v>65</v>
      </c>
      <c r="AR33" s="34"/>
      <c r="AS33" s="25">
        <f ca="1">SUM(B33:R33)</f>
        <v>0</v>
      </c>
      <c r="AU33" s="47"/>
      <c r="BQ33" s="53" t="str">
        <f>Données!$A28</f>
        <v>RT</v>
      </c>
      <c r="BR33" s="53" t="str">
        <f>Données!$B28</f>
        <v>RT</v>
      </c>
    </row>
    <row r="34" spans="1:70" ht="16.5" hidden="1" customHeight="1" thickBot="1" x14ac:dyDescent="0.3">
      <c r="A34" s="102">
        <f>Données!$H31</f>
        <v>0</v>
      </c>
      <c r="B34" s="174">
        <f t="shared" ca="1" si="15"/>
        <v>0</v>
      </c>
      <c r="C34" s="174">
        <f t="shared" ca="1" si="15"/>
        <v>0</v>
      </c>
      <c r="D34" s="174">
        <f t="shared" ca="1" si="15"/>
        <v>0</v>
      </c>
      <c r="E34" s="174">
        <f t="shared" ca="1" si="15"/>
        <v>0</v>
      </c>
      <c r="F34" s="174">
        <f t="shared" ca="1" si="15"/>
        <v>0</v>
      </c>
      <c r="G34" s="174">
        <f t="shared" ca="1" si="15"/>
        <v>0</v>
      </c>
      <c r="H34" s="174">
        <f t="shared" ca="1" si="15"/>
        <v>0</v>
      </c>
      <c r="I34" s="174">
        <f t="shared" ca="1" si="15"/>
        <v>0</v>
      </c>
      <c r="J34" s="174">
        <f t="shared" ca="1" si="15"/>
        <v>0</v>
      </c>
      <c r="K34" s="174">
        <f t="shared" ca="1" si="15"/>
        <v>0</v>
      </c>
      <c r="L34" s="174">
        <f t="shared" ca="1" si="15"/>
        <v>0</v>
      </c>
      <c r="M34" s="174">
        <f t="shared" ca="1" si="15"/>
        <v>0</v>
      </c>
      <c r="N34" s="174">
        <f t="shared" ca="1" si="15"/>
        <v>0</v>
      </c>
      <c r="O34" s="174">
        <f t="shared" ca="1" si="15"/>
        <v>0</v>
      </c>
      <c r="P34" s="174">
        <f t="shared" ca="1" si="15"/>
        <v>0</v>
      </c>
      <c r="Q34" s="174">
        <f t="shared" ca="1" si="15"/>
        <v>0</v>
      </c>
      <c r="R34" s="174">
        <f t="shared" ca="1" si="16"/>
        <v>0</v>
      </c>
      <c r="S34" s="174">
        <f t="shared" ca="1" si="16"/>
        <v>0</v>
      </c>
      <c r="T34" s="174">
        <f t="shared" ca="1" si="16"/>
        <v>0</v>
      </c>
      <c r="U34" s="174">
        <f t="shared" ca="1" si="16"/>
        <v>0</v>
      </c>
      <c r="V34" s="174">
        <f t="shared" ca="1" si="16"/>
        <v>0</v>
      </c>
      <c r="W34" s="174"/>
      <c r="X34" s="174"/>
      <c r="Y34" s="174">
        <f t="shared" ca="1" si="16"/>
        <v>0</v>
      </c>
      <c r="Z34" s="174">
        <f t="shared" ca="1" si="16"/>
        <v>0</v>
      </c>
      <c r="AA34" s="18">
        <f t="shared" ca="1" si="16"/>
        <v>0</v>
      </c>
      <c r="AB34" s="18">
        <f t="shared" ca="1" si="16"/>
        <v>0</v>
      </c>
      <c r="AC34" s="18">
        <f t="shared" ca="1" si="16"/>
        <v>808</v>
      </c>
      <c r="AD34" s="18"/>
      <c r="AE34" s="18"/>
      <c r="AF34" s="27">
        <f ca="1">VLOOKUP($A34,INDIRECT("'H"&amp;$A$1&amp;"'!$A$7:$AR$56"),35,0)</f>
        <v>0</v>
      </c>
      <c r="AG34" s="27">
        <f ca="1">VLOOKUP($A34,INDIRECT("'H"&amp;$A$1&amp;"'!$A$7:$AR$56"),38,0)</f>
        <v>0</v>
      </c>
      <c r="AH34" s="44"/>
      <c r="AI34" s="197">
        <f t="array" aca="1" ref="AI34" ca="1">SUMPRODUCT(ISNUMBER(MATCH(INDIRECT("H"&amp;$A$1&amp;"!B2:AF2"),DimFe,0))*IFERROR(IF("19:00"&gt;=IFERROR(Hgauche,0),IFERROR(hdroite-Hgauche,0),IF(durée1&gt;0,durée1,"00:00")),0))+SUMPRODUCT(ISNUMBER(MATCH(INDIRECT("H"&amp;$A$1&amp;"!B2:AF2"),moindimfe,0))*IFERROR(IF("19:00"&lt;=IFERROR(Hgauche,0),IF(durée4&lt;0,0,durée4),"00:00"),0))</f>
        <v>0</v>
      </c>
      <c r="AJ34" s="197">
        <f t="array" aca="1" ref="AJ34" ca="1">SUMPRODUCT(ISNUMBER(MATCH(INDIRECT("H"&amp;$A$1&amp;"!B2:AF2"),DimFe,0))*IFERROR(IF("19:00"&lt;=IFERROR(Hgauche,0),IF(durée6&lt;0,0,durée6),IF(durée&lt;0,0,durée)),0))+SUMPRODUCT(ISNUMBER(MATCH(INDIRECT("H"&amp;$A$1&amp;"!B2:AF2"),moindimfe,0))*IFERROR(IF("19:00"&lt;=IFERROR(Hgauche,0),IF(durée2&lt;0,0,durée2),"00:00"),0))</f>
        <v>0</v>
      </c>
      <c r="AK34" s="197">
        <f t="array" aca="1" ref="AK34" ca="1">SUMPRODUCT(1*IF(durée&lt;0,0,durée))+SUMPRODUCT(1*IFERROR(IF("19:00"&lt;=IFERROR(Hgauche,0),IF(durée2&lt;0,0,durée2),"00:00"),0))-durée5</f>
        <v>0</v>
      </c>
      <c r="AM34" s="58">
        <f ca="1">(AF34/24)+SUMPRODUCT(($B$6:$AC$6)*(B34:AC34))</f>
        <v>0</v>
      </c>
      <c r="AN34" s="59" t="str">
        <f>VLOOKUP($A34,Bilan!A34:AO82,35,FALSE)</f>
        <v/>
      </c>
      <c r="AO34" s="34"/>
      <c r="AP34" s="57" t="e">
        <f>Bilan!AT34</f>
        <v>#N/A</v>
      </c>
      <c r="AQ34" s="55">
        <v>65</v>
      </c>
      <c r="AR34" s="34"/>
      <c r="AS34" s="76">
        <f ca="1">SUM(B34:R34)</f>
        <v>0</v>
      </c>
      <c r="AU34" s="47"/>
    </row>
    <row r="35" spans="1:70" ht="15.75" thickBot="1" x14ac:dyDescent="0.3">
      <c r="A35" s="104" t="str">
        <f>Données!$H32</f>
        <v>Maitresse de maison</v>
      </c>
      <c r="B35" s="176"/>
      <c r="C35" s="98"/>
      <c r="D35" s="98"/>
      <c r="E35" s="98"/>
      <c r="F35" s="98"/>
      <c r="G35" s="98"/>
      <c r="H35" s="98"/>
      <c r="I35" s="98"/>
      <c r="J35" s="98"/>
      <c r="K35" s="98"/>
      <c r="L35" s="98"/>
      <c r="M35" s="98"/>
      <c r="N35" s="98"/>
      <c r="O35" s="98"/>
      <c r="P35" s="98"/>
      <c r="Q35" s="98"/>
      <c r="R35" s="98"/>
      <c r="S35" s="98"/>
      <c r="T35" s="98"/>
      <c r="U35" s="98"/>
      <c r="V35" s="98"/>
      <c r="W35" s="98"/>
      <c r="X35" s="98"/>
      <c r="Y35" s="98"/>
      <c r="Z35" s="98"/>
      <c r="AA35" s="98"/>
      <c r="AB35" s="98"/>
      <c r="AC35" s="98"/>
      <c r="AD35" s="98"/>
      <c r="AE35" s="98"/>
      <c r="AF35" s="60"/>
      <c r="AG35" s="75"/>
      <c r="AH35" s="229"/>
      <c r="AI35" s="176"/>
      <c r="AJ35" s="60"/>
      <c r="AK35" s="75"/>
      <c r="AM35" s="177"/>
      <c r="AN35" s="56"/>
      <c r="AO35" s="34"/>
      <c r="AP35" s="320"/>
      <c r="AQ35" s="56"/>
      <c r="AR35" s="34"/>
      <c r="AS35" s="327"/>
      <c r="AU35" s="47"/>
      <c r="AW35"/>
      <c r="AX35"/>
    </row>
    <row r="36" spans="1:70" ht="16.5" thickBot="1" x14ac:dyDescent="0.3">
      <c r="A36" s="102" t="str">
        <f>Données!$H33</f>
        <v>VICENTE Florinda</v>
      </c>
      <c r="B36" s="96">
        <f t="shared" ref="B36:AE37" ca="1" si="17">IF(SUMPRODUCT((INDIRECT("'"&amp;$A$1&amp;"'!$A$7:$A$56")=$A36)*(INDIRECT("'"&amp;$A$1&amp;"'!$B$7:$AF$56")=B$7))=0,"",SUMPRODUCT((INDIRECT("'"&amp;$A$1&amp;"'!$A$7:$A$56")=$A36)*(INDIRECT("'"&amp;$A$1&amp;"'!$B$7:$AF$56")=B$7)))</f>
        <v>15</v>
      </c>
      <c r="C36" s="169" t="str">
        <f t="shared" ca="1" si="17"/>
        <v/>
      </c>
      <c r="D36" s="96" t="str">
        <f t="shared" ca="1" si="17"/>
        <v/>
      </c>
      <c r="E36" s="96" t="str">
        <f t="shared" ca="1" si="17"/>
        <v/>
      </c>
      <c r="F36" s="96" t="str">
        <f t="shared" ca="1" si="17"/>
        <v/>
      </c>
      <c r="G36" s="96" t="str">
        <f t="shared" ca="1" si="17"/>
        <v/>
      </c>
      <c r="H36" s="96" t="str">
        <f t="shared" ca="1" si="17"/>
        <v/>
      </c>
      <c r="I36" s="96" t="str">
        <f t="shared" ca="1" si="17"/>
        <v/>
      </c>
      <c r="J36" s="96" t="str">
        <f t="shared" ca="1" si="17"/>
        <v/>
      </c>
      <c r="K36" s="96" t="str">
        <f t="shared" ca="1" si="17"/>
        <v/>
      </c>
      <c r="L36" s="96">
        <f t="shared" ca="1" si="17"/>
        <v>2</v>
      </c>
      <c r="M36" s="96" t="str">
        <f t="shared" ca="1" si="17"/>
        <v/>
      </c>
      <c r="N36" s="96" t="str">
        <f t="shared" ca="1" si="17"/>
        <v/>
      </c>
      <c r="O36" s="96" t="str">
        <f t="shared" ca="1" si="17"/>
        <v/>
      </c>
      <c r="P36" s="96" t="str">
        <f t="shared" ca="1" si="17"/>
        <v/>
      </c>
      <c r="Q36" s="96" t="str">
        <f t="shared" ca="1" si="17"/>
        <v/>
      </c>
      <c r="R36" s="96" t="str">
        <f t="shared" ca="1" si="17"/>
        <v/>
      </c>
      <c r="S36" s="96">
        <f t="shared" ca="1" si="17"/>
        <v>3</v>
      </c>
      <c r="T36" s="96" t="str">
        <f t="shared" ca="1" si="17"/>
        <v/>
      </c>
      <c r="U36" s="169" t="str">
        <f t="shared" ca="1" si="17"/>
        <v/>
      </c>
      <c r="V36" s="96" t="str">
        <f t="shared" ca="1" si="17"/>
        <v/>
      </c>
      <c r="W36" s="169" t="str">
        <f t="shared" ca="1" si="17"/>
        <v/>
      </c>
      <c r="X36" s="169">
        <f t="shared" ca="1" si="17"/>
        <v>11</v>
      </c>
      <c r="Y36" s="169" t="str">
        <f t="shared" ca="1" si="17"/>
        <v/>
      </c>
      <c r="Z36" s="169" t="str">
        <f t="shared" ca="1" si="17"/>
        <v/>
      </c>
      <c r="AA36" s="169" t="str">
        <f t="shared" ca="1" si="17"/>
        <v/>
      </c>
      <c r="AB36" s="169" t="str">
        <f t="shared" ca="1" si="17"/>
        <v/>
      </c>
      <c r="AC36" s="215">
        <f t="shared" ca="1" si="17"/>
        <v>11</v>
      </c>
      <c r="AD36" s="215">
        <f t="shared" ca="1" si="17"/>
        <v>11</v>
      </c>
      <c r="AE36" s="169">
        <f t="shared" ca="1" si="17"/>
        <v>11</v>
      </c>
      <c r="AF36" s="218">
        <f ca="1">VLOOKUP($A36,INDIRECT("'"&amp;$A$1&amp;"'!$A$7:$AR$56"),35,0)</f>
        <v>0</v>
      </c>
      <c r="AG36" s="45">
        <f ca="1">VLOOKUP($A36,INDIRECT("'"&amp;$A$1&amp;"'!$A$7:$AR$56"),36,0)</f>
        <v>0</v>
      </c>
      <c r="AH36" s="230"/>
      <c r="AI36" s="74">
        <f t="array" aca="1" ref="AI36" ca="1">SUMPRODUCT(ISNUMBER(MATCH(INDIRECT("H"&amp;$A$1&amp;"!B2:AF2"),DimFe,0))*IFERROR(IF("19:00"&gt;=IFERROR(Hgauche,0),IFERROR(hdroite-Hgauche,0)-IF(durée6&lt;0,0,durée6),"00:00"),0))+SUMPRODUCT(ISNUMBER(MATCH(INDIRECT("H"&amp;$A$1&amp;"!B2:AF2"),moindimfe,0))*IFERROR(IF("19:00"&lt;=IFERROR(Hgauche,0),IF(durée4&lt;0,0,durée4),"00:00"),0))</f>
        <v>0</v>
      </c>
      <c r="AJ36" s="74">
        <f t="array" aca="1" ref="AJ36" ca="1">SUMPRODUCT(ISNUMBER(MATCH(INDIRECT("H"&amp;$A$1&amp;"!B2:AF2"),DimFe,0))*IFERROR(IF("19:00"&lt;=IFERROR(Hgauche,0),IF(durée6&lt;0,0,durée6),IF(durée&lt;0,0,durée)),0))+SUMPRODUCT(ISNUMBER(MATCH(INDIRECT("H"&amp;$A$1&amp;"!B2:AF2"),moindimfe,0))*IFERROR(IF("19:00"&lt;=IFERROR(Hgauche,0),IF(durée2&lt;0,0,durée2),"00:00"),0))</f>
        <v>0</v>
      </c>
      <c r="AK36" s="74">
        <f t="array" aca="1" ref="AK36" ca="1">SUMPRODUCT(IFERROR(IF("19:00"&lt;=IFERROR(Hgauche,0),IF(durée6&lt;0,0,durée6),IF(durée&lt;0,0,durée)),0))+SUMPRODUCT(IFERROR(IF("19:00"&lt;=IFERROR(Hgauche,0),IF(durée2&lt;0,0,durée2),"00:00"),0))-durée5</f>
        <v>8.3333333333333259E-2</v>
      </c>
      <c r="AM36" s="58">
        <f ca="1">bilanh</f>
        <v>5.6874999999999991</v>
      </c>
      <c r="AN36" s="59">
        <f ca="1">VLOOKUP($A36,Bilan!$A$9:$AW84,41,FALSE)</f>
        <v>10.999999999999998</v>
      </c>
      <c r="AO36" s="34"/>
      <c r="AP36" s="319">
        <f ca="1">Bilan!AT36</f>
        <v>48</v>
      </c>
      <c r="AQ36" s="324">
        <f>Bilan!AU36</f>
        <v>55</v>
      </c>
      <c r="AR36" s="34"/>
      <c r="AS36" s="324">
        <f ca="1">Jourtravaillé</f>
        <v>20</v>
      </c>
      <c r="AU36" s="47"/>
      <c r="AW36"/>
      <c r="AX36"/>
    </row>
    <row r="37" spans="1:70" ht="16.5" hidden="1" customHeight="1" thickBot="1" x14ac:dyDescent="0.3">
      <c r="A37" s="102">
        <f>Données!$H34</f>
        <v>0</v>
      </c>
      <c r="B37" s="79" t="str">
        <f t="shared" ca="1" si="17"/>
        <v/>
      </c>
      <c r="C37" s="171" t="str">
        <f t="shared" ca="1" si="17"/>
        <v/>
      </c>
      <c r="D37" s="79" t="str">
        <f t="shared" ca="1" si="17"/>
        <v/>
      </c>
      <c r="E37" s="79" t="str">
        <f t="shared" ca="1" si="17"/>
        <v/>
      </c>
      <c r="F37" s="79" t="str">
        <f t="shared" ca="1" si="17"/>
        <v/>
      </c>
      <c r="G37" s="79" t="str">
        <f t="shared" ca="1" si="17"/>
        <v/>
      </c>
      <c r="H37" s="79" t="str">
        <f t="shared" ca="1" si="17"/>
        <v/>
      </c>
      <c r="I37" s="79" t="str">
        <f t="shared" ca="1" si="17"/>
        <v/>
      </c>
      <c r="J37" s="79" t="str">
        <f t="shared" ca="1" si="17"/>
        <v/>
      </c>
      <c r="K37" s="79" t="str">
        <f t="shared" ca="1" si="17"/>
        <v/>
      </c>
      <c r="L37" s="79" t="str">
        <f t="shared" ca="1" si="17"/>
        <v/>
      </c>
      <c r="M37" s="79" t="str">
        <f t="shared" ca="1" si="17"/>
        <v/>
      </c>
      <c r="N37" s="79" t="str">
        <f t="shared" ca="1" si="17"/>
        <v/>
      </c>
      <c r="O37" s="79" t="str">
        <f t="shared" ca="1" si="17"/>
        <v/>
      </c>
      <c r="P37" s="79" t="str">
        <f t="shared" ca="1" si="17"/>
        <v/>
      </c>
      <c r="Q37" s="79" t="str">
        <f t="shared" ca="1" si="17"/>
        <v/>
      </c>
      <c r="R37" s="79" t="str">
        <f t="shared" ca="1" si="17"/>
        <v/>
      </c>
      <c r="S37" s="79" t="str">
        <f t="shared" ca="1" si="17"/>
        <v/>
      </c>
      <c r="T37" s="79" t="str">
        <f t="shared" ca="1" si="17"/>
        <v/>
      </c>
      <c r="U37" s="171" t="str">
        <f t="shared" ca="1" si="17"/>
        <v/>
      </c>
      <c r="V37" s="79" t="str">
        <f t="shared" ca="1" si="17"/>
        <v/>
      </c>
      <c r="W37" s="171" t="str">
        <f t="shared" ca="1" si="17"/>
        <v/>
      </c>
      <c r="X37" s="171">
        <f t="shared" ca="1" si="17"/>
        <v>808</v>
      </c>
      <c r="Y37" s="171" t="str">
        <f t="shared" ca="1" si="17"/>
        <v/>
      </c>
      <c r="Z37" s="171" t="str">
        <f t="shared" ca="1" si="17"/>
        <v/>
      </c>
      <c r="AA37" s="171" t="str">
        <f t="shared" ca="1" si="17"/>
        <v/>
      </c>
      <c r="AB37" s="171" t="str">
        <f t="shared" ca="1" si="17"/>
        <v/>
      </c>
      <c r="AC37" s="214">
        <f t="shared" ca="1" si="17"/>
        <v>808</v>
      </c>
      <c r="AD37" s="214">
        <f t="shared" ca="1" si="17"/>
        <v>808</v>
      </c>
      <c r="AE37" s="171">
        <f t="shared" ca="1" si="17"/>
        <v>808</v>
      </c>
      <c r="AF37" s="219">
        <f ca="1">VLOOKUP($A37,INDIRECT("'"&amp;$A$1&amp;"'!$A$7:$AR$56"),35,0)</f>
        <v>0</v>
      </c>
      <c r="AG37" s="27">
        <f ca="1">VLOOKUP($A37,INDIRECT("'"&amp;$A$1&amp;"'!$A$7:$AR$56"),36,0)</f>
        <v>0</v>
      </c>
      <c r="AH37" s="231"/>
      <c r="AI37" s="228">
        <f t="array" aca="1" ref="AI37" ca="1">SUMPRODUCT(ISNUMBER(MATCH(INDIRECT("H"&amp;$A$1&amp;"!B2:AF2"),DimFe,0))*IFERROR(IF("19:00"&gt;=IFERROR(Hgauche,0),IFERROR(hdroite-Hgauche,0)-IF(durée6&lt;0,0,durée6),"00:00"),0))+SUMPRODUCT(ISNUMBER(MATCH(INDIRECT("H"&amp;$A$1&amp;"!B2:AF2"),moindimfe,0))*IFERROR(IF("19:00"&lt;=IFERROR(Hgauche,0),IF(durée4&lt;0,0,durée4),"00:00"),0))</f>
        <v>0</v>
      </c>
      <c r="AJ37" s="228">
        <f t="array" aca="1" ref="AJ37" ca="1">SUMPRODUCT(ISNUMBER(MATCH(INDIRECT("H"&amp;$A$1&amp;"!B2:AF2"),DimFe,0))*IFERROR(IF("19:00"&lt;=IFERROR(Hgauche,0),IF(durée6&lt;0,0,durée6),IF(durée&lt;0,0,durée)),0))+SUMPRODUCT(ISNUMBER(MATCH(INDIRECT("H"&amp;$A$1&amp;"!B2:AF2"),moindimfe,0))*IFERROR(IF("19:00"&lt;=IFERROR(Hgauche,0),IF(durée2&lt;0,0,durée2),"00:00"),0))</f>
        <v>0</v>
      </c>
      <c r="AK37" s="228">
        <f t="array" aca="1" ref="AK37" ca="1">SUMPRODUCT(IFERROR(IF("19:00"&lt;=IFERROR(Hgauche,0),IF(durée6&lt;0,0,durée6),IF(durée&lt;0,0,durée)),0))+SUMPRODUCT(IFERROR(IF("19:00"&lt;=IFERROR(Hgauche,0),IF(durée2&lt;0,0,durée2),"00:00"),0))-durée5</f>
        <v>0</v>
      </c>
      <c r="AM37" s="58">
        <f ca="1">bilanh</f>
        <v>0</v>
      </c>
      <c r="AN37" s="59">
        <f ca="1">VLOOKUP($A37,Bilan!$A$9:$AW85,41,FALSE)</f>
        <v>1614</v>
      </c>
      <c r="AO37" s="34"/>
      <c r="AP37" s="57">
        <f ca="1">Bilan!AT37</f>
        <v>65</v>
      </c>
      <c r="AQ37" s="323">
        <v>65</v>
      </c>
      <c r="AR37" s="34"/>
      <c r="AS37" s="77">
        <f t="shared" ref="AS37:AS44" ca="1" si="18">SUM(B37:R37)</f>
        <v>0</v>
      </c>
      <c r="AU37" s="47"/>
    </row>
    <row r="38" spans="1:70" ht="16.5" hidden="1" customHeight="1" thickBot="1" x14ac:dyDescent="0.3">
      <c r="A38" s="102">
        <f>Données!$H35</f>
        <v>0</v>
      </c>
      <c r="B38" s="79">
        <f t="shared" ref="B38:Q44" ca="1" si="19">SUMPRODUCT((INDIRECT("'"&amp;$A$1&amp;"'!$A$7:$A$56")=$A38)*(INDIRECT("'"&amp;$A$1&amp;"'!$B$7:$AF$56")=B$7))</f>
        <v>0</v>
      </c>
      <c r="C38" s="79">
        <f t="shared" ca="1" si="19"/>
        <v>0</v>
      </c>
      <c r="D38" s="79">
        <f t="shared" ca="1" si="19"/>
        <v>0</v>
      </c>
      <c r="E38" s="79">
        <f t="shared" ca="1" si="19"/>
        <v>0</v>
      </c>
      <c r="F38" s="79">
        <f t="shared" ca="1" si="19"/>
        <v>0</v>
      </c>
      <c r="G38" s="79">
        <f t="shared" ca="1" si="19"/>
        <v>0</v>
      </c>
      <c r="H38" s="79">
        <f t="shared" ca="1" si="19"/>
        <v>0</v>
      </c>
      <c r="I38" s="79">
        <f t="shared" ca="1" si="19"/>
        <v>0</v>
      </c>
      <c r="J38" s="79">
        <f t="shared" ca="1" si="19"/>
        <v>0</v>
      </c>
      <c r="K38" s="79">
        <f t="shared" ca="1" si="19"/>
        <v>0</v>
      </c>
      <c r="L38" s="79">
        <f t="shared" ca="1" si="19"/>
        <v>0</v>
      </c>
      <c r="M38" s="79">
        <f t="shared" ca="1" si="19"/>
        <v>0</v>
      </c>
      <c r="N38" s="79">
        <f t="shared" ca="1" si="19"/>
        <v>0</v>
      </c>
      <c r="O38" s="79">
        <f t="shared" ca="1" si="19"/>
        <v>0</v>
      </c>
      <c r="P38" s="79">
        <f t="shared" ca="1" si="19"/>
        <v>0</v>
      </c>
      <c r="Q38" s="79">
        <f t="shared" ca="1" si="19"/>
        <v>0</v>
      </c>
      <c r="R38" s="79">
        <f t="shared" ref="R38:AC44" ca="1" si="20">SUMPRODUCT((INDIRECT("'"&amp;$A$1&amp;"'!$A$7:$A$56")=$A38)*(INDIRECT("'"&amp;$A$1&amp;"'!$B$7:$AF$56")=R$7))</f>
        <v>0</v>
      </c>
      <c r="S38" s="79">
        <f t="shared" ca="1" si="20"/>
        <v>0</v>
      </c>
      <c r="T38" s="79">
        <f t="shared" ca="1" si="20"/>
        <v>0</v>
      </c>
      <c r="U38" s="79">
        <f t="shared" ca="1" si="20"/>
        <v>0</v>
      </c>
      <c r="V38" s="79">
        <f t="shared" ca="1" si="20"/>
        <v>0</v>
      </c>
      <c r="W38" s="79"/>
      <c r="X38" s="79"/>
      <c r="Y38" s="79">
        <f t="shared" ca="1" si="20"/>
        <v>0</v>
      </c>
      <c r="Z38" s="79">
        <f t="shared" ca="1" si="20"/>
        <v>0</v>
      </c>
      <c r="AA38" s="54">
        <f t="shared" ca="1" si="20"/>
        <v>0</v>
      </c>
      <c r="AB38" s="54">
        <f t="shared" ca="1" si="20"/>
        <v>0</v>
      </c>
      <c r="AC38" s="54">
        <f t="shared" ca="1" si="20"/>
        <v>808</v>
      </c>
      <c r="AD38" s="54"/>
      <c r="AE38" s="54"/>
      <c r="AF38" s="27">
        <f t="shared" ref="AF38:AF44" ca="1" si="21">VLOOKUP($A38,INDIRECT("'H"&amp;$A$1&amp;"'!$A$7:$AR$56"),35,0)</f>
        <v>0</v>
      </c>
      <c r="AG38" s="27">
        <f t="shared" ref="AG38:AG44" ca="1" si="22">VLOOKUP($A38,INDIRECT("'H"&amp;$A$1&amp;"'!$A$7:$AR$56"),38,0)</f>
        <v>0</v>
      </c>
      <c r="AH38" s="44"/>
      <c r="AI38" s="196">
        <f t="array" aca="1" ref="AI38" ca="1">SUMPRODUCT(ISNUMBER(MATCH(INDIRECT("H"&amp;$A$1&amp;"!B2:AF2"),DimFe,0))*IFERROR(IF("19:00"&gt;=IFERROR(Hgauche,0),IFERROR(hdroite-Hgauche,0),IF(durée1&gt;0,durée1,"00:00")),0))+SUMPRODUCT(ISNUMBER(MATCH(INDIRECT("H"&amp;$A$1&amp;"!B2:AF2"),moindimfe,0))*IFERROR(IF("19:00"&lt;=IFERROR(Hgauche,0),IF(durée4&lt;0,0,durée4),"00:00"),0))</f>
        <v>0</v>
      </c>
      <c r="AJ38" s="196">
        <f t="array" aca="1" ref="AJ38" ca="1">SUMPRODUCT(ISNUMBER(MATCH(INDIRECT("H"&amp;$A$1&amp;"!B2:AF2"),DimFe,0))*IFERROR(IF("19:00"&lt;=IFERROR(Hgauche,0),IF(durée6&lt;0,0,durée6),IF(durée&lt;0,0,durée)),0))+SUMPRODUCT(ISNUMBER(MATCH(INDIRECT("H"&amp;$A$1&amp;"!B2:AF2"),moindimfe,0))*IFERROR(IF("19:00"&lt;=IFERROR(Hgauche,0),IF(durée2&lt;0,0,durée2),"00:00"),0))</f>
        <v>0</v>
      </c>
      <c r="AK38" s="196">
        <f t="array" aca="1" ref="AK38" ca="1">SUMPRODUCT(1*IF(durée&lt;0,0,durée))+SUMPRODUCT(1*IFERROR(IF("19:00"&lt;=IFERROR(Hgauche,0),IF(durée2&lt;0,0,durée2),"00:00"),0))-durée5</f>
        <v>0</v>
      </c>
      <c r="AM38" s="58">
        <f t="shared" ref="AM38:AM44" ca="1" si="23">(AF38/24)+SUMPRODUCT(($B$6:$AC$6)*(B38:AC38))</f>
        <v>0</v>
      </c>
      <c r="AN38" s="59" t="str">
        <f>VLOOKUP($A38,Bilan!A38:AO86,35,FALSE)</f>
        <v/>
      </c>
      <c r="AO38" s="34"/>
      <c r="AP38" s="57" t="e">
        <f>Bilan!AT38</f>
        <v>#N/A</v>
      </c>
      <c r="AQ38" s="55">
        <v>65</v>
      </c>
      <c r="AR38" s="34"/>
      <c r="AS38" s="25">
        <f t="shared" ca="1" si="18"/>
        <v>0</v>
      </c>
      <c r="AU38" s="47"/>
    </row>
    <row r="39" spans="1:70" ht="16.5" hidden="1" customHeight="1" thickBot="1" x14ac:dyDescent="0.3">
      <c r="A39" s="39">
        <f>Données!$H36</f>
        <v>0</v>
      </c>
      <c r="B39" s="54">
        <f t="shared" ca="1" si="19"/>
        <v>0</v>
      </c>
      <c r="C39" s="54">
        <f t="shared" ca="1" si="19"/>
        <v>0</v>
      </c>
      <c r="D39" s="54">
        <f t="shared" ca="1" si="19"/>
        <v>0</v>
      </c>
      <c r="E39" s="54">
        <f t="shared" ca="1" si="19"/>
        <v>0</v>
      </c>
      <c r="F39" s="54">
        <f t="shared" ca="1" si="19"/>
        <v>0</v>
      </c>
      <c r="G39" s="54">
        <f t="shared" ca="1" si="19"/>
        <v>0</v>
      </c>
      <c r="H39" s="54">
        <f t="shared" ca="1" si="19"/>
        <v>0</v>
      </c>
      <c r="I39" s="54">
        <f t="shared" ca="1" si="19"/>
        <v>0</v>
      </c>
      <c r="J39" s="54">
        <f t="shared" ca="1" si="19"/>
        <v>0</v>
      </c>
      <c r="K39" s="54">
        <f t="shared" ca="1" si="19"/>
        <v>0</v>
      </c>
      <c r="L39" s="54">
        <f t="shared" ca="1" si="19"/>
        <v>0</v>
      </c>
      <c r="M39" s="54">
        <f t="shared" ca="1" si="19"/>
        <v>0</v>
      </c>
      <c r="N39" s="54">
        <f t="shared" ca="1" si="19"/>
        <v>0</v>
      </c>
      <c r="O39" s="54">
        <f t="shared" ca="1" si="19"/>
        <v>0</v>
      </c>
      <c r="P39" s="54">
        <f t="shared" ca="1" si="19"/>
        <v>0</v>
      </c>
      <c r="Q39" s="54">
        <f t="shared" ca="1" si="19"/>
        <v>0</v>
      </c>
      <c r="R39" s="54">
        <f t="shared" ca="1" si="20"/>
        <v>0</v>
      </c>
      <c r="S39" s="54">
        <f t="shared" ca="1" si="20"/>
        <v>0</v>
      </c>
      <c r="T39" s="54">
        <f t="shared" ca="1" si="20"/>
        <v>0</v>
      </c>
      <c r="U39" s="54">
        <f t="shared" ca="1" si="20"/>
        <v>0</v>
      </c>
      <c r="V39" s="54">
        <f t="shared" ca="1" si="20"/>
        <v>0</v>
      </c>
      <c r="W39" s="54"/>
      <c r="X39" s="54"/>
      <c r="Y39" s="54">
        <f t="shared" ca="1" si="20"/>
        <v>0</v>
      </c>
      <c r="Z39" s="54">
        <f t="shared" ca="1" si="20"/>
        <v>0</v>
      </c>
      <c r="AA39" s="54">
        <f t="shared" ca="1" si="20"/>
        <v>0</v>
      </c>
      <c r="AB39" s="54">
        <f t="shared" ca="1" si="20"/>
        <v>0</v>
      </c>
      <c r="AC39" s="54">
        <f t="shared" ca="1" si="20"/>
        <v>808</v>
      </c>
      <c r="AD39" s="54"/>
      <c r="AE39" s="54"/>
      <c r="AF39" s="27">
        <f t="shared" ca="1" si="21"/>
        <v>0</v>
      </c>
      <c r="AG39" s="27">
        <f t="shared" ca="1" si="22"/>
        <v>0</v>
      </c>
      <c r="AH39" s="44"/>
      <c r="AI39" s="74">
        <f t="array" aca="1" ref="AI39" ca="1">SUMPRODUCT(ISNUMBER(MATCH(INDIRECT("H"&amp;$A$1&amp;"!B2:AF2"),DimFe,0))*IFERROR(IF("19:00"&gt;=IFERROR(Hgauche,0),IFERROR(hdroite-Hgauche,0),IF(durée1&gt;0,durée1,"00:00")),0))+SUMPRODUCT(ISNUMBER(MATCH(INDIRECT("H"&amp;$A$1&amp;"!B2:AF2"),moindimfe,0))*IFERROR(IF("19:00"&lt;=IFERROR(Hgauche,0),IF(durée4&lt;0,0,durée4),"00:00"),0))</f>
        <v>0</v>
      </c>
      <c r="AJ39" s="74">
        <f t="array" aca="1" ref="AJ39" ca="1">SUMPRODUCT(ISNUMBER(MATCH(INDIRECT("H"&amp;$A$1&amp;"!B2:AF2"),DimFe,0))*IFERROR(IF("19:00"&lt;=IFERROR(Hgauche,0),IF(durée6&lt;0,0,durée6),IF(durée&lt;0,0,durée)),0))+SUMPRODUCT(ISNUMBER(MATCH(INDIRECT("H"&amp;$A$1&amp;"!B2:AF2"),moindimfe,0))*IFERROR(IF("19:00"&lt;=IFERROR(Hgauche,0),IF(durée2&lt;0,0,durée2),"00:00"),0))</f>
        <v>0</v>
      </c>
      <c r="AK39" s="74">
        <f t="array" aca="1" ref="AK39" ca="1">SUMPRODUCT(1*IF(durée&lt;0,0,durée))+SUMPRODUCT(1*IFERROR(IF("19:00"&lt;=IFERROR(Hgauche,0),IF(durée2&lt;0,0,durée2),"00:00"),0))-durée5</f>
        <v>0</v>
      </c>
      <c r="AM39" s="58">
        <f t="shared" ca="1" si="23"/>
        <v>0</v>
      </c>
      <c r="AN39" s="59" t="str">
        <f>VLOOKUP($A39,Bilan!A39:AO87,35,FALSE)</f>
        <v/>
      </c>
      <c r="AO39" s="34"/>
      <c r="AP39" s="57" t="e">
        <f>Bilan!AT39</f>
        <v>#N/A</v>
      </c>
      <c r="AQ39" s="21">
        <v>65</v>
      </c>
      <c r="AR39" s="34"/>
      <c r="AS39" s="25">
        <f t="shared" ca="1" si="18"/>
        <v>0</v>
      </c>
      <c r="AU39" s="47"/>
    </row>
    <row r="40" spans="1:70" ht="16.5" hidden="1" customHeight="1" thickBot="1" x14ac:dyDescent="0.3">
      <c r="A40" s="39">
        <f>Données!$H37</f>
        <v>0</v>
      </c>
      <c r="B40" s="54">
        <f t="shared" ca="1" si="19"/>
        <v>0</v>
      </c>
      <c r="C40" s="54">
        <f t="shared" ca="1" si="19"/>
        <v>0</v>
      </c>
      <c r="D40" s="54">
        <f t="shared" ca="1" si="19"/>
        <v>0</v>
      </c>
      <c r="E40" s="54">
        <f t="shared" ca="1" si="19"/>
        <v>0</v>
      </c>
      <c r="F40" s="54">
        <f t="shared" ca="1" si="19"/>
        <v>0</v>
      </c>
      <c r="G40" s="54">
        <f t="shared" ca="1" si="19"/>
        <v>0</v>
      </c>
      <c r="H40" s="54">
        <f t="shared" ca="1" si="19"/>
        <v>0</v>
      </c>
      <c r="I40" s="54">
        <f t="shared" ca="1" si="19"/>
        <v>0</v>
      </c>
      <c r="J40" s="54">
        <f t="shared" ca="1" si="19"/>
        <v>0</v>
      </c>
      <c r="K40" s="54">
        <f t="shared" ca="1" si="19"/>
        <v>0</v>
      </c>
      <c r="L40" s="54">
        <f t="shared" ca="1" si="19"/>
        <v>0</v>
      </c>
      <c r="M40" s="54">
        <f t="shared" ca="1" si="19"/>
        <v>0</v>
      </c>
      <c r="N40" s="54">
        <f t="shared" ca="1" si="19"/>
        <v>0</v>
      </c>
      <c r="O40" s="54">
        <f t="shared" ca="1" si="19"/>
        <v>0</v>
      </c>
      <c r="P40" s="54">
        <f t="shared" ca="1" si="19"/>
        <v>0</v>
      </c>
      <c r="Q40" s="54">
        <f t="shared" ca="1" si="19"/>
        <v>0</v>
      </c>
      <c r="R40" s="54">
        <f t="shared" ca="1" si="20"/>
        <v>0</v>
      </c>
      <c r="S40" s="54">
        <f t="shared" ca="1" si="20"/>
        <v>0</v>
      </c>
      <c r="T40" s="54">
        <f t="shared" ca="1" si="20"/>
        <v>0</v>
      </c>
      <c r="U40" s="54">
        <f t="shared" ca="1" si="20"/>
        <v>0</v>
      </c>
      <c r="V40" s="54">
        <f t="shared" ca="1" si="20"/>
        <v>0</v>
      </c>
      <c r="W40" s="54"/>
      <c r="X40" s="54"/>
      <c r="Y40" s="54">
        <f t="shared" ca="1" si="20"/>
        <v>0</v>
      </c>
      <c r="Z40" s="54">
        <f t="shared" ca="1" si="20"/>
        <v>0</v>
      </c>
      <c r="AA40" s="54">
        <f t="shared" ca="1" si="20"/>
        <v>0</v>
      </c>
      <c r="AB40" s="54">
        <f t="shared" ca="1" si="20"/>
        <v>0</v>
      </c>
      <c r="AC40" s="54">
        <f t="shared" ca="1" si="20"/>
        <v>808</v>
      </c>
      <c r="AD40" s="54"/>
      <c r="AE40" s="54"/>
      <c r="AF40" s="27">
        <f t="shared" ca="1" si="21"/>
        <v>0</v>
      </c>
      <c r="AG40" s="27">
        <f t="shared" ca="1" si="22"/>
        <v>0</v>
      </c>
      <c r="AH40" s="44"/>
      <c r="AI40" s="74">
        <f t="array" aca="1" ref="AI40" ca="1">SUMPRODUCT(ISNUMBER(MATCH(INDIRECT("H"&amp;$A$1&amp;"!B2:AF2"),DimFe,0))*IFERROR(IF("19:00"&gt;=IFERROR(Hgauche,0),IFERROR(hdroite-Hgauche,0),IF(durée1&gt;0,durée1,"00:00")),0))+SUMPRODUCT(ISNUMBER(MATCH(INDIRECT("H"&amp;$A$1&amp;"!B2:AF2"),moindimfe,0))*IFERROR(IF("19:00"&lt;=IFERROR(Hgauche,0),IF(durée4&lt;0,0,durée4),"00:00"),0))</f>
        <v>0</v>
      </c>
      <c r="AJ40" s="74">
        <f t="array" aca="1" ref="AJ40" ca="1">SUMPRODUCT(ISNUMBER(MATCH(INDIRECT("H"&amp;$A$1&amp;"!B2:AF2"),DimFe,0))*IFERROR(IF("19:00"&lt;=IFERROR(Hgauche,0),IF(durée6&lt;0,0,durée6),IF(durée&lt;0,0,durée)),0))+SUMPRODUCT(ISNUMBER(MATCH(INDIRECT("H"&amp;$A$1&amp;"!B2:AF2"),moindimfe,0))*IFERROR(IF("19:00"&lt;=IFERROR(Hgauche,0),IF(durée2&lt;0,0,durée2),"00:00"),0))</f>
        <v>0</v>
      </c>
      <c r="AK40" s="74">
        <f t="array" aca="1" ref="AK40" ca="1">SUMPRODUCT(1*IF(durée&lt;0,0,durée))+SUMPRODUCT(1*IFERROR(IF("19:00"&lt;=IFERROR(Hgauche,0),IF(durée2&lt;0,0,durée2),"00:00"),0))-durée5</f>
        <v>0</v>
      </c>
      <c r="AM40" s="58">
        <f t="shared" ca="1" si="23"/>
        <v>0</v>
      </c>
      <c r="AN40" s="59" t="str">
        <f>VLOOKUP($A40,Bilan!A40:AO88,35,FALSE)</f>
        <v/>
      </c>
      <c r="AO40" s="34"/>
      <c r="AP40" s="57" t="e">
        <f>Bilan!AT40</f>
        <v>#N/A</v>
      </c>
      <c r="AQ40" s="55">
        <v>65</v>
      </c>
      <c r="AR40" s="34"/>
      <c r="AS40" s="25">
        <f t="shared" ca="1" si="18"/>
        <v>0</v>
      </c>
      <c r="AU40" s="47"/>
    </row>
    <row r="41" spans="1:70" ht="16.5" hidden="1" customHeight="1" thickBot="1" x14ac:dyDescent="0.3">
      <c r="A41" s="39">
        <f>Données!$H38</f>
        <v>0</v>
      </c>
      <c r="B41" s="54">
        <f t="shared" ca="1" si="19"/>
        <v>0</v>
      </c>
      <c r="C41" s="54">
        <f t="shared" ca="1" si="19"/>
        <v>0</v>
      </c>
      <c r="D41" s="54">
        <f t="shared" ca="1" si="19"/>
        <v>0</v>
      </c>
      <c r="E41" s="54">
        <f t="shared" ca="1" si="19"/>
        <v>0</v>
      </c>
      <c r="F41" s="54">
        <f t="shared" ca="1" si="19"/>
        <v>0</v>
      </c>
      <c r="G41" s="54">
        <f t="shared" ca="1" si="19"/>
        <v>0</v>
      </c>
      <c r="H41" s="54">
        <f t="shared" ca="1" si="19"/>
        <v>0</v>
      </c>
      <c r="I41" s="54">
        <f t="shared" ca="1" si="19"/>
        <v>0</v>
      </c>
      <c r="J41" s="54">
        <f t="shared" ca="1" si="19"/>
        <v>0</v>
      </c>
      <c r="K41" s="54">
        <f t="shared" ca="1" si="19"/>
        <v>0</v>
      </c>
      <c r="L41" s="54">
        <f t="shared" ca="1" si="19"/>
        <v>0</v>
      </c>
      <c r="M41" s="54">
        <f t="shared" ca="1" si="19"/>
        <v>0</v>
      </c>
      <c r="N41" s="54">
        <f t="shared" ca="1" si="19"/>
        <v>0</v>
      </c>
      <c r="O41" s="54">
        <f t="shared" ca="1" si="19"/>
        <v>0</v>
      </c>
      <c r="P41" s="54">
        <f t="shared" ca="1" si="19"/>
        <v>0</v>
      </c>
      <c r="Q41" s="54">
        <f t="shared" ca="1" si="19"/>
        <v>0</v>
      </c>
      <c r="R41" s="54">
        <f t="shared" ca="1" si="20"/>
        <v>0</v>
      </c>
      <c r="S41" s="54">
        <f t="shared" ca="1" si="20"/>
        <v>0</v>
      </c>
      <c r="T41" s="54">
        <f t="shared" ca="1" si="20"/>
        <v>0</v>
      </c>
      <c r="U41" s="54">
        <f t="shared" ca="1" si="20"/>
        <v>0</v>
      </c>
      <c r="V41" s="54">
        <f t="shared" ca="1" si="20"/>
        <v>0</v>
      </c>
      <c r="W41" s="54"/>
      <c r="X41" s="54"/>
      <c r="Y41" s="54">
        <f t="shared" ca="1" si="20"/>
        <v>0</v>
      </c>
      <c r="Z41" s="54">
        <f t="shared" ca="1" si="20"/>
        <v>0</v>
      </c>
      <c r="AA41" s="54">
        <f t="shared" ca="1" si="20"/>
        <v>0</v>
      </c>
      <c r="AB41" s="54">
        <f t="shared" ca="1" si="20"/>
        <v>0</v>
      </c>
      <c r="AC41" s="54">
        <f t="shared" ca="1" si="20"/>
        <v>808</v>
      </c>
      <c r="AD41" s="54"/>
      <c r="AE41" s="54"/>
      <c r="AF41" s="27">
        <f t="shared" ca="1" si="21"/>
        <v>0</v>
      </c>
      <c r="AG41" s="27">
        <f t="shared" ca="1" si="22"/>
        <v>0</v>
      </c>
      <c r="AH41" s="44"/>
      <c r="AI41" s="74">
        <f t="array" aca="1" ref="AI41" ca="1">SUMPRODUCT(ISNUMBER(MATCH(INDIRECT("H"&amp;$A$1&amp;"!B2:AF2"),DimFe,0))*IFERROR(IF("19:00"&gt;=IFERROR(Hgauche,0),IFERROR(hdroite-Hgauche,0),IF(durée1&gt;0,durée1,"00:00")),0))+SUMPRODUCT(ISNUMBER(MATCH(INDIRECT("H"&amp;$A$1&amp;"!B2:AF2"),moindimfe,0))*IFERROR(IF("19:00"&lt;=IFERROR(Hgauche,0),IF(durée4&lt;0,0,durée4),"00:00"),0))</f>
        <v>0</v>
      </c>
      <c r="AJ41" s="74">
        <f t="array" aca="1" ref="AJ41" ca="1">SUMPRODUCT(ISNUMBER(MATCH(INDIRECT("H"&amp;$A$1&amp;"!B2:AF2"),DimFe,0))*IFERROR(IF("19:00"&lt;=IFERROR(Hgauche,0),IF(durée6&lt;0,0,durée6),IF(durée&lt;0,0,durée)),0))+SUMPRODUCT(ISNUMBER(MATCH(INDIRECT("H"&amp;$A$1&amp;"!B2:AF2"),moindimfe,0))*IFERROR(IF("19:00"&lt;=IFERROR(Hgauche,0),IF(durée2&lt;0,0,durée2),"00:00"),0))</f>
        <v>0</v>
      </c>
      <c r="AK41" s="74">
        <f t="array" aca="1" ref="AK41" ca="1">SUMPRODUCT(1*IF(durée&lt;0,0,durée))+SUMPRODUCT(1*IFERROR(IF("19:00"&lt;=IFERROR(Hgauche,0),IF(durée2&lt;0,0,durée2),"00:00"),0))-durée5</f>
        <v>0</v>
      </c>
      <c r="AM41" s="58">
        <f t="shared" ca="1" si="23"/>
        <v>0</v>
      </c>
      <c r="AN41" s="59" t="str">
        <f>VLOOKUP($A41,Bilan!A41:AO89,35,FALSE)</f>
        <v/>
      </c>
      <c r="AO41" s="34"/>
      <c r="AP41" s="57" t="e">
        <f>Bilan!AT41</f>
        <v>#N/A</v>
      </c>
      <c r="AQ41" s="21">
        <v>65</v>
      </c>
      <c r="AR41" s="34"/>
      <c r="AS41" s="25">
        <f t="shared" ca="1" si="18"/>
        <v>0</v>
      </c>
      <c r="AU41" s="47"/>
    </row>
    <row r="42" spans="1:70" ht="16.5" hidden="1" customHeight="1" thickBot="1" x14ac:dyDescent="0.3">
      <c r="A42" s="39">
        <f>Données!$H39</f>
        <v>0</v>
      </c>
      <c r="B42" s="54">
        <f t="shared" ca="1" si="19"/>
        <v>0</v>
      </c>
      <c r="C42" s="54">
        <f t="shared" ca="1" si="19"/>
        <v>0</v>
      </c>
      <c r="D42" s="54">
        <f t="shared" ca="1" si="19"/>
        <v>0</v>
      </c>
      <c r="E42" s="54">
        <f t="shared" ca="1" si="19"/>
        <v>0</v>
      </c>
      <c r="F42" s="54">
        <f t="shared" ca="1" si="19"/>
        <v>0</v>
      </c>
      <c r="G42" s="54">
        <f t="shared" ca="1" si="19"/>
        <v>0</v>
      </c>
      <c r="H42" s="54">
        <f t="shared" ca="1" si="19"/>
        <v>0</v>
      </c>
      <c r="I42" s="54">
        <f t="shared" ca="1" si="19"/>
        <v>0</v>
      </c>
      <c r="J42" s="54">
        <f t="shared" ca="1" si="19"/>
        <v>0</v>
      </c>
      <c r="K42" s="54">
        <f t="shared" ca="1" si="19"/>
        <v>0</v>
      </c>
      <c r="L42" s="54">
        <f t="shared" ca="1" si="19"/>
        <v>0</v>
      </c>
      <c r="M42" s="54">
        <f t="shared" ca="1" si="19"/>
        <v>0</v>
      </c>
      <c r="N42" s="54">
        <f t="shared" ca="1" si="19"/>
        <v>0</v>
      </c>
      <c r="O42" s="54">
        <f t="shared" ca="1" si="19"/>
        <v>0</v>
      </c>
      <c r="P42" s="54">
        <f t="shared" ca="1" si="19"/>
        <v>0</v>
      </c>
      <c r="Q42" s="54">
        <f t="shared" ca="1" si="19"/>
        <v>0</v>
      </c>
      <c r="R42" s="54">
        <f t="shared" ca="1" si="20"/>
        <v>0</v>
      </c>
      <c r="S42" s="54">
        <f t="shared" ca="1" si="20"/>
        <v>0</v>
      </c>
      <c r="T42" s="54">
        <f t="shared" ca="1" si="20"/>
        <v>0</v>
      </c>
      <c r="U42" s="54">
        <f t="shared" ca="1" si="20"/>
        <v>0</v>
      </c>
      <c r="V42" s="54">
        <f t="shared" ca="1" si="20"/>
        <v>0</v>
      </c>
      <c r="W42" s="54"/>
      <c r="X42" s="54"/>
      <c r="Y42" s="54">
        <f t="shared" ca="1" si="20"/>
        <v>0</v>
      </c>
      <c r="Z42" s="54">
        <f t="shared" ca="1" si="20"/>
        <v>0</v>
      </c>
      <c r="AA42" s="54">
        <f t="shared" ca="1" si="20"/>
        <v>0</v>
      </c>
      <c r="AB42" s="54">
        <f t="shared" ca="1" si="20"/>
        <v>0</v>
      </c>
      <c r="AC42" s="54">
        <f t="shared" ca="1" si="20"/>
        <v>808</v>
      </c>
      <c r="AD42" s="54"/>
      <c r="AE42" s="54"/>
      <c r="AF42" s="27">
        <f t="shared" ca="1" si="21"/>
        <v>0</v>
      </c>
      <c r="AG42" s="27">
        <f t="shared" ca="1" si="22"/>
        <v>0</v>
      </c>
      <c r="AH42" s="44"/>
      <c r="AI42" s="74">
        <f t="array" aca="1" ref="AI42" ca="1">SUMPRODUCT(ISNUMBER(MATCH(INDIRECT("H"&amp;$A$1&amp;"!B2:AF2"),DimFe,0))*IFERROR(IF("19:00"&gt;=IFERROR(Hgauche,0),IFERROR(hdroite-Hgauche,0),IF(durée1&gt;0,durée1,"00:00")),0))+SUMPRODUCT(ISNUMBER(MATCH(INDIRECT("H"&amp;$A$1&amp;"!B2:AF2"),moindimfe,0))*IFERROR(IF("19:00"&lt;=IFERROR(Hgauche,0),IF(durée4&lt;0,0,durée4),"00:00"),0))</f>
        <v>0</v>
      </c>
      <c r="AJ42" s="74">
        <f t="array" aca="1" ref="AJ42" ca="1">SUMPRODUCT(ISNUMBER(MATCH(INDIRECT("H"&amp;$A$1&amp;"!B2:AF2"),DimFe,0))*IFERROR(IF("19:00"&lt;=IFERROR(Hgauche,0),IF(durée6&lt;0,0,durée6),IF(durée&lt;0,0,durée)),0))+SUMPRODUCT(ISNUMBER(MATCH(INDIRECT("H"&amp;$A$1&amp;"!B2:AF2"),moindimfe,0))*IFERROR(IF("19:00"&lt;=IFERROR(Hgauche,0),IF(durée2&lt;0,0,durée2),"00:00"),0))</f>
        <v>0</v>
      </c>
      <c r="AK42" s="74">
        <f t="array" aca="1" ref="AK42" ca="1">SUMPRODUCT(1*IF(durée&lt;0,0,durée))+SUMPRODUCT(1*IFERROR(IF("19:00"&lt;=IFERROR(Hgauche,0),IF(durée2&lt;0,0,durée2),"00:00"),0))-durée5</f>
        <v>0</v>
      </c>
      <c r="AM42" s="58">
        <f t="shared" ca="1" si="23"/>
        <v>0</v>
      </c>
      <c r="AN42" s="59" t="str">
        <f>VLOOKUP($A42,Bilan!A42:AO90,35,FALSE)</f>
        <v/>
      </c>
      <c r="AO42" s="34"/>
      <c r="AP42" s="57" t="e">
        <f>Bilan!AT42</f>
        <v>#N/A</v>
      </c>
      <c r="AQ42" s="55">
        <v>65</v>
      </c>
      <c r="AR42" s="34"/>
      <c r="AS42" s="25">
        <f t="shared" ca="1" si="18"/>
        <v>0</v>
      </c>
      <c r="AU42" s="47"/>
    </row>
    <row r="43" spans="1:70" ht="16.5" hidden="1" customHeight="1" thickBot="1" x14ac:dyDescent="0.3">
      <c r="A43" s="39">
        <f>Données!$H40</f>
        <v>0</v>
      </c>
      <c r="B43" s="54">
        <f t="shared" ca="1" si="19"/>
        <v>0</v>
      </c>
      <c r="C43" s="54">
        <f t="shared" ca="1" si="19"/>
        <v>0</v>
      </c>
      <c r="D43" s="54">
        <f t="shared" ca="1" si="19"/>
        <v>0</v>
      </c>
      <c r="E43" s="54">
        <f t="shared" ca="1" si="19"/>
        <v>0</v>
      </c>
      <c r="F43" s="54">
        <f t="shared" ca="1" si="19"/>
        <v>0</v>
      </c>
      <c r="G43" s="54">
        <f t="shared" ca="1" si="19"/>
        <v>0</v>
      </c>
      <c r="H43" s="54">
        <f t="shared" ca="1" si="19"/>
        <v>0</v>
      </c>
      <c r="I43" s="54">
        <f t="shared" ca="1" si="19"/>
        <v>0</v>
      </c>
      <c r="J43" s="54">
        <f t="shared" ca="1" si="19"/>
        <v>0</v>
      </c>
      <c r="K43" s="54">
        <f t="shared" ca="1" si="19"/>
        <v>0</v>
      </c>
      <c r="L43" s="54">
        <f t="shared" ca="1" si="19"/>
        <v>0</v>
      </c>
      <c r="M43" s="54">
        <f t="shared" ca="1" si="19"/>
        <v>0</v>
      </c>
      <c r="N43" s="54">
        <f t="shared" ca="1" si="19"/>
        <v>0</v>
      </c>
      <c r="O43" s="54">
        <f t="shared" ca="1" si="19"/>
        <v>0</v>
      </c>
      <c r="P43" s="54">
        <f t="shared" ca="1" si="19"/>
        <v>0</v>
      </c>
      <c r="Q43" s="54">
        <f t="shared" ca="1" si="19"/>
        <v>0</v>
      </c>
      <c r="R43" s="54">
        <f t="shared" ca="1" si="20"/>
        <v>0</v>
      </c>
      <c r="S43" s="54">
        <f t="shared" ca="1" si="20"/>
        <v>0</v>
      </c>
      <c r="T43" s="54">
        <f t="shared" ca="1" si="20"/>
        <v>0</v>
      </c>
      <c r="U43" s="54">
        <f t="shared" ca="1" si="20"/>
        <v>0</v>
      </c>
      <c r="V43" s="54">
        <f t="shared" ca="1" si="20"/>
        <v>0</v>
      </c>
      <c r="W43" s="54"/>
      <c r="X43" s="54"/>
      <c r="Y43" s="54">
        <f t="shared" ca="1" si="20"/>
        <v>0</v>
      </c>
      <c r="Z43" s="54">
        <f t="shared" ca="1" si="20"/>
        <v>0</v>
      </c>
      <c r="AA43" s="54">
        <f t="shared" ca="1" si="20"/>
        <v>0</v>
      </c>
      <c r="AB43" s="54">
        <f t="shared" ca="1" si="20"/>
        <v>0</v>
      </c>
      <c r="AC43" s="54">
        <f t="shared" ca="1" si="20"/>
        <v>808</v>
      </c>
      <c r="AD43" s="54"/>
      <c r="AE43" s="54"/>
      <c r="AF43" s="27">
        <f t="shared" ca="1" si="21"/>
        <v>0</v>
      </c>
      <c r="AG43" s="27">
        <f t="shared" ca="1" si="22"/>
        <v>0</v>
      </c>
      <c r="AH43" s="44"/>
      <c r="AI43" s="74">
        <f t="array" aca="1" ref="AI43" ca="1">SUMPRODUCT(ISNUMBER(MATCH(INDIRECT("H"&amp;$A$1&amp;"!B2:AF2"),DimFe,0))*IFERROR(IF("19:00"&gt;=IFERROR(Hgauche,0),IFERROR(hdroite-Hgauche,0),IF(durée1&gt;0,durée1,"00:00")),0))+SUMPRODUCT(ISNUMBER(MATCH(INDIRECT("H"&amp;$A$1&amp;"!B2:AF2"),moindimfe,0))*IFERROR(IF("19:00"&lt;=IFERROR(Hgauche,0),IF(durée4&lt;0,0,durée4),"00:00"),0))</f>
        <v>0</v>
      </c>
      <c r="AJ43" s="74">
        <f t="array" aca="1" ref="AJ43" ca="1">SUMPRODUCT(ISNUMBER(MATCH(INDIRECT("H"&amp;$A$1&amp;"!B2:AF2"),DimFe,0))*IFERROR(IF("19:00"&lt;=IFERROR(Hgauche,0),IF(durée6&lt;0,0,durée6),IF(durée&lt;0,0,durée)),0))+SUMPRODUCT(ISNUMBER(MATCH(INDIRECT("H"&amp;$A$1&amp;"!B2:AF2"),moindimfe,0))*IFERROR(IF("19:00"&lt;=IFERROR(Hgauche,0),IF(durée2&lt;0,0,durée2),"00:00"),0))</f>
        <v>0</v>
      </c>
      <c r="AK43" s="74">
        <f t="array" aca="1" ref="AK43" ca="1">SUMPRODUCT(1*IF(durée&lt;0,0,durée))+SUMPRODUCT(1*IFERROR(IF("19:00"&lt;=IFERROR(Hgauche,0),IF(durée2&lt;0,0,durée2),"00:00"),0))-durée5</f>
        <v>0</v>
      </c>
      <c r="AM43" s="58">
        <f t="shared" ca="1" si="23"/>
        <v>0</v>
      </c>
      <c r="AN43" s="59" t="str">
        <f>VLOOKUP($A43,Bilan!A43:AO91,35,FALSE)</f>
        <v/>
      </c>
      <c r="AO43" s="34"/>
      <c r="AP43" s="57" t="e">
        <f>Bilan!AT43</f>
        <v>#N/A</v>
      </c>
      <c r="AQ43" s="21">
        <v>65</v>
      </c>
      <c r="AR43" s="34"/>
      <c r="AS43" s="25">
        <f t="shared" ca="1" si="18"/>
        <v>0</v>
      </c>
      <c r="AU43" s="47"/>
    </row>
    <row r="44" spans="1:70" ht="16.5" hidden="1" customHeight="1" thickBot="1" x14ac:dyDescent="0.3">
      <c r="A44" s="39">
        <f>Données!$H41</f>
        <v>0</v>
      </c>
      <c r="B44" s="18">
        <f t="shared" ca="1" si="19"/>
        <v>0</v>
      </c>
      <c r="C44" s="18">
        <f t="shared" ca="1" si="19"/>
        <v>0</v>
      </c>
      <c r="D44" s="18">
        <f t="shared" ca="1" si="19"/>
        <v>0</v>
      </c>
      <c r="E44" s="18">
        <f t="shared" ca="1" si="19"/>
        <v>0</v>
      </c>
      <c r="F44" s="18">
        <f t="shared" ca="1" si="19"/>
        <v>0</v>
      </c>
      <c r="G44" s="18">
        <f t="shared" ca="1" si="19"/>
        <v>0</v>
      </c>
      <c r="H44" s="18">
        <f t="shared" ca="1" si="19"/>
        <v>0</v>
      </c>
      <c r="I44" s="18">
        <f t="shared" ca="1" si="19"/>
        <v>0</v>
      </c>
      <c r="J44" s="18">
        <f t="shared" ca="1" si="19"/>
        <v>0</v>
      </c>
      <c r="K44" s="18">
        <f t="shared" ca="1" si="19"/>
        <v>0</v>
      </c>
      <c r="L44" s="18">
        <f t="shared" ca="1" si="19"/>
        <v>0</v>
      </c>
      <c r="M44" s="18">
        <f t="shared" ca="1" si="19"/>
        <v>0</v>
      </c>
      <c r="N44" s="18">
        <f t="shared" ca="1" si="19"/>
        <v>0</v>
      </c>
      <c r="O44" s="18">
        <f t="shared" ca="1" si="19"/>
        <v>0</v>
      </c>
      <c r="P44" s="18">
        <f t="shared" ca="1" si="19"/>
        <v>0</v>
      </c>
      <c r="Q44" s="18">
        <f t="shared" ca="1" si="19"/>
        <v>0</v>
      </c>
      <c r="R44" s="18">
        <f t="shared" ca="1" si="20"/>
        <v>0</v>
      </c>
      <c r="S44" s="18">
        <f t="shared" ca="1" si="20"/>
        <v>0</v>
      </c>
      <c r="T44" s="18">
        <f t="shared" ca="1" si="20"/>
        <v>0</v>
      </c>
      <c r="U44" s="18">
        <f t="shared" ca="1" si="20"/>
        <v>0</v>
      </c>
      <c r="V44" s="18">
        <f t="shared" ca="1" si="20"/>
        <v>0</v>
      </c>
      <c r="W44" s="18"/>
      <c r="X44" s="18"/>
      <c r="Y44" s="18">
        <f t="shared" ca="1" si="20"/>
        <v>0</v>
      </c>
      <c r="Z44" s="18">
        <f t="shared" ca="1" si="20"/>
        <v>0</v>
      </c>
      <c r="AA44" s="18">
        <f t="shared" ca="1" si="20"/>
        <v>0</v>
      </c>
      <c r="AB44" s="18">
        <f t="shared" ca="1" si="20"/>
        <v>0</v>
      </c>
      <c r="AC44" s="18">
        <f t="shared" ca="1" si="20"/>
        <v>808</v>
      </c>
      <c r="AD44" s="18"/>
      <c r="AE44" s="18"/>
      <c r="AF44" s="27">
        <f t="shared" ca="1" si="21"/>
        <v>0</v>
      </c>
      <c r="AG44" s="27">
        <f t="shared" ca="1" si="22"/>
        <v>0</v>
      </c>
      <c r="AH44" s="44"/>
      <c r="AI44" s="197">
        <f t="array" aca="1" ref="AI44" ca="1">SUMPRODUCT(ISNUMBER(MATCH(INDIRECT("H"&amp;$A$1&amp;"!B2:AF2"),DimFe,0))*IFERROR(IF("19:00"&gt;=IFERROR(Hgauche,0),IFERROR(hdroite-Hgauche,0),IF(durée1&gt;0,durée1,"00:00")),0))+SUMPRODUCT(ISNUMBER(MATCH(INDIRECT("H"&amp;$A$1&amp;"!B2:AF2"),moindimfe,0))*IFERROR(IF("19:00"&lt;=IFERROR(Hgauche,0),IF(durée4&lt;0,0,durée4),"00:00"),0))</f>
        <v>0</v>
      </c>
      <c r="AJ44" s="197">
        <f t="array" aca="1" ref="AJ44" ca="1">SUMPRODUCT(ISNUMBER(MATCH(INDIRECT("H"&amp;$A$1&amp;"!B2:AF2"),DimFe,0))*IFERROR(IF("19:00"&lt;=IFERROR(Hgauche,0),IF(durée6&lt;0,0,durée6),IF(durée&lt;0,0,durée)),0))+SUMPRODUCT(ISNUMBER(MATCH(INDIRECT("H"&amp;$A$1&amp;"!B2:AF2"),moindimfe,0))*IFERROR(IF("19:00"&lt;=IFERROR(Hgauche,0),IF(durée2&lt;0,0,durée2),"00:00"),0))</f>
        <v>0</v>
      </c>
      <c r="AK44" s="197">
        <f t="array" aca="1" ref="AK44" ca="1">SUMPRODUCT(1*IF(durée&lt;0,0,durée))+SUMPRODUCT(1*IFERROR(IF("19:00"&lt;=IFERROR(Hgauche,0),IF(durée2&lt;0,0,durée2),"00:00"),0))-durée5</f>
        <v>0</v>
      </c>
      <c r="AM44" s="58">
        <f t="shared" ca="1" si="23"/>
        <v>0</v>
      </c>
      <c r="AN44" s="59" t="str">
        <f>VLOOKUP($A44,Bilan!A44:AO92,35,FALSE)</f>
        <v/>
      </c>
      <c r="AO44" s="34"/>
      <c r="AP44" s="57" t="e">
        <f>Bilan!AT44</f>
        <v>#N/A</v>
      </c>
      <c r="AQ44" s="55">
        <v>65</v>
      </c>
      <c r="AR44" s="34"/>
      <c r="AS44" s="76">
        <f t="shared" ca="1" si="18"/>
        <v>0</v>
      </c>
      <c r="AU44" s="47"/>
    </row>
    <row r="45" spans="1:70" ht="15.75" thickBot="1" x14ac:dyDescent="0.3">
      <c r="A45" s="37" t="str">
        <f>Données!$H42</f>
        <v>Psychologue</v>
      </c>
      <c r="B45" s="176"/>
      <c r="C45" s="98"/>
      <c r="D45" s="98"/>
      <c r="E45" s="98"/>
      <c r="F45" s="98"/>
      <c r="G45" s="98"/>
      <c r="H45" s="98"/>
      <c r="I45" s="98"/>
      <c r="J45" s="98"/>
      <c r="K45" s="98"/>
      <c r="L45" s="98"/>
      <c r="M45" s="98"/>
      <c r="N45" s="98"/>
      <c r="O45" s="98"/>
      <c r="P45" s="98"/>
      <c r="Q45" s="98"/>
      <c r="R45" s="98"/>
      <c r="S45" s="98"/>
      <c r="T45" s="98"/>
      <c r="U45" s="98"/>
      <c r="V45" s="98"/>
      <c r="W45" s="98"/>
      <c r="X45" s="98"/>
      <c r="Y45" s="98"/>
      <c r="Z45" s="98"/>
      <c r="AA45" s="98"/>
      <c r="AB45" s="98"/>
      <c r="AC45" s="98"/>
      <c r="AD45" s="98"/>
      <c r="AE45" s="98"/>
      <c r="AF45" s="60"/>
      <c r="AG45" s="75"/>
      <c r="AH45" s="229"/>
      <c r="AI45" s="176"/>
      <c r="AJ45" s="60"/>
      <c r="AK45" s="75"/>
      <c r="AM45" s="177"/>
      <c r="AN45" s="56"/>
      <c r="AO45" s="34"/>
      <c r="AP45" s="320"/>
      <c r="AQ45" s="56"/>
      <c r="AR45" s="34"/>
      <c r="AS45" s="327"/>
      <c r="AU45" s="47"/>
      <c r="AW45"/>
      <c r="AX45"/>
    </row>
    <row r="46" spans="1:70" ht="16.5" thickBot="1" x14ac:dyDescent="0.3">
      <c r="A46" s="39" t="str">
        <f>Données!$H43</f>
        <v>ANCEL Anne Lise</v>
      </c>
      <c r="B46" s="175" t="str">
        <f t="shared" ref="B46:AE46" ca="1" si="24">IF(SUMPRODUCT((INDIRECT("'"&amp;$A$1&amp;"'!$A$7:$A$56")=$A46)*(INDIRECT("'"&amp;$A$1&amp;"'!$B$7:$AF$56")=B$7))=0,"",SUMPRODUCT((INDIRECT("'"&amp;$A$1&amp;"'!$A$7:$A$56")=$A46)*(INDIRECT("'"&amp;$A$1&amp;"'!$B$7:$AF$56")=B$7)))</f>
        <v/>
      </c>
      <c r="C46" s="175" t="str">
        <f t="shared" ca="1" si="24"/>
        <v/>
      </c>
      <c r="D46" s="175" t="str">
        <f t="shared" ca="1" si="24"/>
        <v/>
      </c>
      <c r="E46" s="175" t="str">
        <f t="shared" ca="1" si="24"/>
        <v/>
      </c>
      <c r="F46" s="175" t="str">
        <f t="shared" ca="1" si="24"/>
        <v/>
      </c>
      <c r="G46" s="175" t="str">
        <f t="shared" ca="1" si="24"/>
        <v/>
      </c>
      <c r="H46" s="175" t="str">
        <f t="shared" ca="1" si="24"/>
        <v/>
      </c>
      <c r="I46" s="175" t="str">
        <f t="shared" ca="1" si="24"/>
        <v/>
      </c>
      <c r="J46" s="175" t="str">
        <f t="shared" ca="1" si="24"/>
        <v/>
      </c>
      <c r="K46" s="175" t="str">
        <f t="shared" ca="1" si="24"/>
        <v/>
      </c>
      <c r="L46" s="175" t="str">
        <f t="shared" ca="1" si="24"/>
        <v/>
      </c>
      <c r="M46" s="175" t="str">
        <f t="shared" ca="1" si="24"/>
        <v/>
      </c>
      <c r="N46" s="175" t="str">
        <f t="shared" ca="1" si="24"/>
        <v/>
      </c>
      <c r="O46" s="175" t="str">
        <f t="shared" ca="1" si="24"/>
        <v/>
      </c>
      <c r="P46" s="175" t="str">
        <f t="shared" ca="1" si="24"/>
        <v/>
      </c>
      <c r="Q46" s="175" t="str">
        <f t="shared" ca="1" si="24"/>
        <v/>
      </c>
      <c r="R46" s="175" t="str">
        <f t="shared" ca="1" si="24"/>
        <v/>
      </c>
      <c r="S46" s="175" t="str">
        <f t="shared" ca="1" si="24"/>
        <v/>
      </c>
      <c r="T46" s="175" t="str">
        <f t="shared" ca="1" si="24"/>
        <v/>
      </c>
      <c r="U46" s="175" t="str">
        <f t="shared" ca="1" si="24"/>
        <v/>
      </c>
      <c r="V46" s="175" t="str">
        <f t="shared" ca="1" si="24"/>
        <v/>
      </c>
      <c r="W46" s="175" t="str">
        <f t="shared" ca="1" si="24"/>
        <v/>
      </c>
      <c r="X46" s="175">
        <f t="shared" ca="1" si="24"/>
        <v>31</v>
      </c>
      <c r="Y46" s="175" t="str">
        <f t="shared" ca="1" si="24"/>
        <v/>
      </c>
      <c r="Z46" s="175" t="str">
        <f t="shared" ca="1" si="24"/>
        <v/>
      </c>
      <c r="AA46" s="175" t="str">
        <f t="shared" ca="1" si="24"/>
        <v/>
      </c>
      <c r="AB46" s="175" t="str">
        <f t="shared" ca="1" si="24"/>
        <v/>
      </c>
      <c r="AC46" s="216">
        <f t="shared" ca="1" si="24"/>
        <v>31</v>
      </c>
      <c r="AD46" s="216">
        <f t="shared" ca="1" si="24"/>
        <v>31</v>
      </c>
      <c r="AE46" s="175">
        <f t="shared" ca="1" si="24"/>
        <v>31</v>
      </c>
      <c r="AF46" s="220">
        <f ca="1">VLOOKUP($A46,INDIRECT("'"&amp;$A$1&amp;"'!$A$7:$AR$56"),35,0)</f>
        <v>0</v>
      </c>
      <c r="AG46" s="186">
        <f ca="1">VLOOKUP($A46,INDIRECT("'"&amp;$A$1&amp;"'!$A$7:$AR$56"),36,0)</f>
        <v>0</v>
      </c>
      <c r="AH46" s="229"/>
      <c r="AI46" s="228">
        <f t="array" aca="1" ref="AI46" ca="1">SUMPRODUCT(ISNUMBER(MATCH(INDIRECT("H"&amp;$A$1&amp;"!B2:AF2"),DimFe,0))*IFERROR(IF("19:00"&gt;=IFERROR(Hgauche,0),IFERROR(hdroite-Hgauche,0)-IF(durée6&lt;0,0,durée6),"00:00"),0))+SUMPRODUCT(ISNUMBER(MATCH(INDIRECT("H"&amp;$A$1&amp;"!B2:AF2"),moindimfe,0))*IFERROR(IF("19:00"&lt;=IFERROR(Hgauche,0),IF(durée4&lt;0,0,durée4),"00:00"),0))</f>
        <v>0</v>
      </c>
      <c r="AJ46" s="228">
        <f t="array" aca="1" ref="AJ46" ca="1">SUMPRODUCT(ISNUMBER(MATCH(INDIRECT("H"&amp;$A$1&amp;"!B2:AF2"),DimFe,0))*IFERROR(IF("19:00"&lt;=IFERROR(Hgauche,0),IF(durée6&lt;0,0,durée6),IF(durée&lt;0,0,durée)),0))+SUMPRODUCT(ISNUMBER(MATCH(INDIRECT("H"&amp;$A$1&amp;"!B2:AF2"),moindimfe,0))*IFERROR(IF("19:00"&lt;=IFERROR(Hgauche,0),IF(durée2&lt;0,0,durée2),"00:00"),0))</f>
        <v>0</v>
      </c>
      <c r="AK46" s="228">
        <f t="array" aca="1" ref="AK46" ca="1">SUMPRODUCT(IFERROR(IF("19:00"&lt;=IFERROR(Hgauche,0),IF(durée6&lt;0,0,durée6),IF(durée&lt;0,0,durée)),0))+SUMPRODUCT(IFERROR(IF("19:00"&lt;=IFERROR(Hgauche,0),IF(durée2&lt;0,0,durée2),"00:00"),0))-durée5</f>
        <v>0</v>
      </c>
      <c r="AM46" s="58">
        <f ca="1">bilanh</f>
        <v>0</v>
      </c>
      <c r="AN46" s="59">
        <f ca="1">VLOOKUP($A46,Bilan!$A$9:$AW94,41,FALSE)</f>
        <v>4.375</v>
      </c>
      <c r="AO46" s="34"/>
      <c r="AP46" s="319">
        <f ca="1">Bilan!AT46</f>
        <v>51</v>
      </c>
      <c r="AQ46" s="324">
        <f>Bilan!AU46</f>
        <v>55</v>
      </c>
      <c r="AR46" s="34"/>
      <c r="AS46" s="324">
        <f ca="1">Jourtravaillé</f>
        <v>0</v>
      </c>
      <c r="AU46" s="47"/>
      <c r="AW46"/>
      <c r="AX46"/>
    </row>
    <row r="47" spans="1:70" ht="16.5" hidden="1" customHeight="1" thickBot="1" x14ac:dyDescent="0.3">
      <c r="A47" s="39">
        <f>Données!$H44</f>
        <v>0</v>
      </c>
      <c r="B47" s="170">
        <f t="shared" ref="B47:Q48" ca="1" si="25">SUMPRODUCT((INDIRECT("'"&amp;$A$1&amp;"'!$A$7:$A$56")=$A47)*(INDIRECT("'"&amp;$A$1&amp;"'!$B$7:$AF$56")=B$7))</f>
        <v>0</v>
      </c>
      <c r="C47" s="170">
        <f t="shared" ca="1" si="25"/>
        <v>0</v>
      </c>
      <c r="D47" s="170">
        <f t="shared" ca="1" si="25"/>
        <v>0</v>
      </c>
      <c r="E47" s="170">
        <f t="shared" ca="1" si="25"/>
        <v>0</v>
      </c>
      <c r="F47" s="170">
        <f t="shared" ca="1" si="25"/>
        <v>0</v>
      </c>
      <c r="G47" s="170">
        <f t="shared" ca="1" si="25"/>
        <v>0</v>
      </c>
      <c r="H47" s="170">
        <f t="shared" ca="1" si="25"/>
        <v>0</v>
      </c>
      <c r="I47" s="170">
        <f t="shared" ca="1" si="25"/>
        <v>0</v>
      </c>
      <c r="J47" s="170">
        <f t="shared" ca="1" si="25"/>
        <v>0</v>
      </c>
      <c r="K47" s="170">
        <f t="shared" ca="1" si="25"/>
        <v>0</v>
      </c>
      <c r="L47" s="170">
        <f t="shared" ca="1" si="25"/>
        <v>0</v>
      </c>
      <c r="M47" s="170">
        <f t="shared" ca="1" si="25"/>
        <v>0</v>
      </c>
      <c r="N47" s="170">
        <f t="shared" ca="1" si="25"/>
        <v>0</v>
      </c>
      <c r="O47" s="170">
        <f t="shared" ca="1" si="25"/>
        <v>0</v>
      </c>
      <c r="P47" s="170">
        <f t="shared" ca="1" si="25"/>
        <v>0</v>
      </c>
      <c r="Q47" s="170">
        <f t="shared" ca="1" si="25"/>
        <v>0</v>
      </c>
      <c r="R47" s="170">
        <f t="shared" ref="R47:AC48" ca="1" si="26">SUMPRODUCT((INDIRECT("'"&amp;$A$1&amp;"'!$A$7:$A$56")=$A47)*(INDIRECT("'"&amp;$A$1&amp;"'!$B$7:$AF$56")=R$7))</f>
        <v>0</v>
      </c>
      <c r="S47" s="170">
        <f t="shared" ca="1" si="26"/>
        <v>0</v>
      </c>
      <c r="T47" s="170">
        <f t="shared" ca="1" si="26"/>
        <v>0</v>
      </c>
      <c r="U47" s="170">
        <f t="shared" ca="1" si="26"/>
        <v>0</v>
      </c>
      <c r="V47" s="170">
        <f t="shared" ca="1" si="26"/>
        <v>0</v>
      </c>
      <c r="W47" s="170"/>
      <c r="X47" s="170"/>
      <c r="Y47" s="170">
        <f t="shared" ca="1" si="26"/>
        <v>0</v>
      </c>
      <c r="Z47" s="170">
        <f t="shared" ca="1" si="26"/>
        <v>0</v>
      </c>
      <c r="AA47" s="170">
        <f t="shared" ca="1" si="26"/>
        <v>0</v>
      </c>
      <c r="AB47" s="170">
        <f t="shared" ca="1" si="26"/>
        <v>0</v>
      </c>
      <c r="AC47" s="170">
        <f t="shared" ca="1" si="26"/>
        <v>808</v>
      </c>
      <c r="AD47" s="170"/>
      <c r="AE47" s="170"/>
      <c r="AF47" s="185">
        <f ca="1">VLOOKUP($A47,INDIRECT("'H"&amp;$A$1&amp;"'!$A$7:$AR$56"),35,0)</f>
        <v>0</v>
      </c>
      <c r="AG47" s="185">
        <f ca="1">VLOOKUP($A47,INDIRECT("'H"&amp;$A$1&amp;"'!$A$7:$AR$56"),38,0)</f>
        <v>0</v>
      </c>
      <c r="AH47" s="44"/>
      <c r="AI47" s="196">
        <f t="array" aca="1" ref="AI47" ca="1">SUMPRODUCT(ISNUMBER(MATCH(INDIRECT("H"&amp;$A$1&amp;"!B2:AF2"),DimFe,0))*IFERROR(IF("19:00"&gt;=IFERROR(Hgauche,0),IFERROR(hdroite-Hgauche,0),IF(durée1&gt;0,durée1,"00:00")),0))+SUMPRODUCT(ISNUMBER(MATCH(INDIRECT("H"&amp;$A$1&amp;"!B2:AF2"),moindimfe,0))*IFERROR(IF("19:00"&lt;=IFERROR(Hgauche,0),IF(durée4&lt;0,0,durée4),"00:00"),0))</f>
        <v>0</v>
      </c>
      <c r="AJ47" s="196">
        <f t="array" aca="1" ref="AJ47" ca="1">SUMPRODUCT(ISNUMBER(MATCH(INDIRECT("H"&amp;$A$1&amp;"!B2:AF2"),DimFe,0))*IFERROR(IF("19:00"&lt;=IFERROR(Hgauche,0),IF(durée6&lt;0,0,durée6),IF(durée&lt;0,0,durée)),0))+SUMPRODUCT(ISNUMBER(MATCH(INDIRECT("H"&amp;$A$1&amp;"!B2:AF2"),moindimfe,0))*IFERROR(IF("19:00"&lt;=IFERROR(Hgauche,0),IF(durée2&lt;0,0,durée2),"00:00"),0))</f>
        <v>0</v>
      </c>
      <c r="AK47" s="196">
        <f t="array" aca="1" ref="AK47" ca="1">SUMPRODUCT(1*IF(durée&lt;0,0,durée))+SUMPRODUCT(1*IFERROR(IF("19:00"&lt;=IFERROR(Hgauche,0),IF(durée2&lt;0,0,durée2),"00:00"),0))-durée5</f>
        <v>0</v>
      </c>
      <c r="AM47" s="58">
        <f ca="1">(AF47/24)+SUMPRODUCT(($B$6:$AC$6)*(B47:AC47))</f>
        <v>0</v>
      </c>
      <c r="AN47" s="59" t="str">
        <f>VLOOKUP($A47,Bilan!A47:AO95,35,FALSE)</f>
        <v/>
      </c>
      <c r="AO47" s="34"/>
      <c r="AP47" s="57" t="e">
        <f>Bilan!AT47</f>
        <v>#N/A</v>
      </c>
      <c r="AQ47" s="323">
        <v>65</v>
      </c>
      <c r="AR47" s="34"/>
      <c r="AS47" s="77">
        <f ca="1">SUM(B47:R47)</f>
        <v>0</v>
      </c>
      <c r="AU47" s="47"/>
    </row>
    <row r="48" spans="1:70" ht="1.5" hidden="1" customHeight="1" thickBot="1" x14ac:dyDescent="0.3">
      <c r="A48" s="39">
        <f>Données!$H45</f>
        <v>0</v>
      </c>
      <c r="B48" s="18">
        <f t="shared" ca="1" si="25"/>
        <v>0</v>
      </c>
      <c r="C48" s="18">
        <f t="shared" ca="1" si="25"/>
        <v>0</v>
      </c>
      <c r="D48" s="18">
        <f t="shared" ca="1" si="25"/>
        <v>0</v>
      </c>
      <c r="E48" s="18">
        <f t="shared" ca="1" si="25"/>
        <v>0</v>
      </c>
      <c r="F48" s="18">
        <f t="shared" ca="1" si="25"/>
        <v>0</v>
      </c>
      <c r="G48" s="18">
        <f t="shared" ca="1" si="25"/>
        <v>0</v>
      </c>
      <c r="H48" s="18">
        <f t="shared" ca="1" si="25"/>
        <v>0</v>
      </c>
      <c r="I48" s="18">
        <f t="shared" ca="1" si="25"/>
        <v>0</v>
      </c>
      <c r="J48" s="18">
        <f t="shared" ca="1" si="25"/>
        <v>0</v>
      </c>
      <c r="K48" s="18">
        <f t="shared" ca="1" si="25"/>
        <v>0</v>
      </c>
      <c r="L48" s="18">
        <f t="shared" ca="1" si="25"/>
        <v>0</v>
      </c>
      <c r="M48" s="18">
        <f t="shared" ca="1" si="25"/>
        <v>0</v>
      </c>
      <c r="N48" s="18">
        <f t="shared" ca="1" si="25"/>
        <v>0</v>
      </c>
      <c r="O48" s="18">
        <f t="shared" ca="1" si="25"/>
        <v>0</v>
      </c>
      <c r="P48" s="18">
        <f t="shared" ca="1" si="25"/>
        <v>0</v>
      </c>
      <c r="Q48" s="18">
        <f t="shared" ca="1" si="25"/>
        <v>0</v>
      </c>
      <c r="R48" s="18">
        <f t="shared" ca="1" si="26"/>
        <v>0</v>
      </c>
      <c r="S48" s="18">
        <f t="shared" ca="1" si="26"/>
        <v>0</v>
      </c>
      <c r="T48" s="18">
        <f t="shared" ca="1" si="26"/>
        <v>0</v>
      </c>
      <c r="U48" s="18">
        <f t="shared" ca="1" si="26"/>
        <v>0</v>
      </c>
      <c r="V48" s="18">
        <f t="shared" ca="1" si="26"/>
        <v>0</v>
      </c>
      <c r="W48" s="18"/>
      <c r="X48" s="18"/>
      <c r="Y48" s="18">
        <f t="shared" ca="1" si="26"/>
        <v>0</v>
      </c>
      <c r="Z48" s="18">
        <f t="shared" ca="1" si="26"/>
        <v>0</v>
      </c>
      <c r="AA48" s="18">
        <f t="shared" ca="1" si="26"/>
        <v>0</v>
      </c>
      <c r="AB48" s="18">
        <f t="shared" ca="1" si="26"/>
        <v>0</v>
      </c>
      <c r="AC48" s="18">
        <f t="shared" ca="1" si="26"/>
        <v>808</v>
      </c>
      <c r="AD48" s="18"/>
      <c r="AE48" s="18"/>
      <c r="AF48" s="27">
        <f ca="1">VLOOKUP($A48,INDIRECT("'H"&amp;$A$1&amp;"'!$A$7:$AR$56"),35,0)</f>
        <v>0</v>
      </c>
      <c r="AG48" s="27">
        <f ca="1">VLOOKUP($A48,INDIRECT("'H"&amp;$A$1&amp;"'!$A$7:$AR$56"),38,0)</f>
        <v>0</v>
      </c>
      <c r="AH48" s="44"/>
      <c r="AI48" s="197">
        <f t="array" aca="1" ref="AI48" ca="1">SUMPRODUCT(ISNUMBER(MATCH(INDIRECT("H"&amp;$A$1&amp;"!B2:AF2"),DimFe,0))*IFERROR(IF("19:00"&gt;=IFERROR(Hgauche,0),IFERROR(hdroite-Hgauche,0),IF(durée1&gt;0,durée1,"00:00")),0))+SUMPRODUCT(ISNUMBER(MATCH(INDIRECT("H"&amp;$A$1&amp;"!B2:AF2"),moindimfe,0))*IFERROR(IF("19:00"&lt;=IFERROR(Hgauche,0),IF(durée4&lt;0,0,durée4),"00:00"),0))</f>
        <v>0</v>
      </c>
      <c r="AJ48" s="197">
        <f t="array" aca="1" ref="AJ48" ca="1">SUMPRODUCT(ISNUMBER(MATCH(INDIRECT("H"&amp;$A$1&amp;"!B2:AF2"),DimFe,0))*IFERROR(IF("19:00"&lt;=IFERROR(Hgauche,0),IF(durée6&lt;0,0,durée6),IF(durée&lt;0,0,durée)),0))+SUMPRODUCT(ISNUMBER(MATCH(INDIRECT("H"&amp;$A$1&amp;"!B2:AF2"),moindimfe,0))*IFERROR(IF("19:00"&lt;=IFERROR(Hgauche,0),IF(durée2&lt;0,0,durée2),"00:00"),0))</f>
        <v>0</v>
      </c>
      <c r="AK48" s="197">
        <f t="array" aca="1" ref="AK48" ca="1">SUMPRODUCT(1*IF(durée&lt;0,0,durée))+SUMPRODUCT(1*IFERROR(IF("19:00"&lt;=IFERROR(Hgauche,0),IF(durée2&lt;0,0,durée2),"00:00"),0))-durée5</f>
        <v>0</v>
      </c>
      <c r="AM48" s="58">
        <f ca="1">(AF48/24)+SUMPRODUCT(($B$6:$AC$6)*(B48:AC48))</f>
        <v>0</v>
      </c>
      <c r="AN48" s="59" t="str">
        <f>VLOOKUP($A48,Bilan!A48:AO96,35,FALSE)</f>
        <v/>
      </c>
      <c r="AO48" s="34"/>
      <c r="AP48" s="57" t="e">
        <f>Bilan!AT48</f>
        <v>#N/A</v>
      </c>
      <c r="AQ48" s="55">
        <v>65</v>
      </c>
      <c r="AR48" s="34"/>
      <c r="AS48" s="76">
        <f ca="1">SUM(B48:R48)</f>
        <v>0</v>
      </c>
      <c r="AU48" s="47"/>
    </row>
    <row r="49" spans="1:47" ht="15.75" thickBot="1" x14ac:dyDescent="0.3">
      <c r="A49" s="37" t="str">
        <f>Données!$H46</f>
        <v>Coordinatrice</v>
      </c>
      <c r="B49" s="176"/>
      <c r="C49" s="98"/>
      <c r="D49" s="98"/>
      <c r="E49" s="98"/>
      <c r="F49" s="98"/>
      <c r="G49" s="98"/>
      <c r="H49" s="98"/>
      <c r="I49" s="98"/>
      <c r="J49" s="98"/>
      <c r="K49" s="98"/>
      <c r="L49" s="98"/>
      <c r="M49" s="98"/>
      <c r="N49" s="98"/>
      <c r="O49" s="98"/>
      <c r="P49" s="98"/>
      <c r="Q49" s="98"/>
      <c r="R49" s="98"/>
      <c r="S49" s="98"/>
      <c r="T49" s="98"/>
      <c r="U49" s="98"/>
      <c r="V49" s="98"/>
      <c r="W49" s="98"/>
      <c r="X49" s="98"/>
      <c r="Y49" s="98"/>
      <c r="Z49" s="98"/>
      <c r="AA49" s="98"/>
      <c r="AB49" s="98"/>
      <c r="AC49" s="98"/>
      <c r="AD49" s="98"/>
      <c r="AE49" s="98"/>
      <c r="AF49" s="60"/>
      <c r="AG49" s="75"/>
      <c r="AH49" s="229"/>
      <c r="AI49" s="176"/>
      <c r="AJ49" s="60"/>
      <c r="AK49" s="75"/>
      <c r="AM49" s="177"/>
      <c r="AN49" s="56"/>
      <c r="AO49" s="34"/>
      <c r="AP49" s="320"/>
      <c r="AQ49" s="56"/>
      <c r="AR49" s="34"/>
      <c r="AS49" s="327"/>
      <c r="AU49" s="47"/>
    </row>
    <row r="50" spans="1:47" ht="16.5" thickBot="1" x14ac:dyDescent="0.3">
      <c r="A50" s="39" t="str">
        <f>Données!$H47</f>
        <v>ROUSSEL Jocelyne</v>
      </c>
      <c r="B50" s="175" t="str">
        <f t="shared" ref="B50:AE50" ca="1" si="27">IF(SUMPRODUCT((INDIRECT("'"&amp;$A$1&amp;"'!$A$7:$A$56")=$A50)*(INDIRECT("'"&amp;$A$1&amp;"'!$B$7:$AF$56")=B$7))=0,"",SUMPRODUCT((INDIRECT("'"&amp;$A$1&amp;"'!$A$7:$A$56")=$A50)*(INDIRECT("'"&amp;$A$1&amp;"'!$B$7:$AF$56")=B$7)))</f>
        <v/>
      </c>
      <c r="C50" s="175" t="str">
        <f t="shared" ca="1" si="27"/>
        <v/>
      </c>
      <c r="D50" s="175" t="str">
        <f t="shared" ca="1" si="27"/>
        <v/>
      </c>
      <c r="E50" s="175" t="str">
        <f t="shared" ca="1" si="27"/>
        <v/>
      </c>
      <c r="F50" s="175" t="str">
        <f t="shared" ca="1" si="27"/>
        <v/>
      </c>
      <c r="G50" s="175" t="str">
        <f t="shared" ca="1" si="27"/>
        <v/>
      </c>
      <c r="H50" s="175" t="str">
        <f t="shared" ca="1" si="27"/>
        <v/>
      </c>
      <c r="I50" s="175" t="str">
        <f t="shared" ca="1" si="27"/>
        <v/>
      </c>
      <c r="J50" s="175" t="str">
        <f t="shared" ca="1" si="27"/>
        <v/>
      </c>
      <c r="K50" s="175" t="str">
        <f t="shared" ca="1" si="27"/>
        <v/>
      </c>
      <c r="L50" s="175" t="str">
        <f t="shared" ca="1" si="27"/>
        <v/>
      </c>
      <c r="M50" s="175" t="str">
        <f t="shared" ca="1" si="27"/>
        <v/>
      </c>
      <c r="N50" s="175" t="str">
        <f t="shared" ca="1" si="27"/>
        <v/>
      </c>
      <c r="O50" s="175" t="str">
        <f t="shared" ca="1" si="27"/>
        <v/>
      </c>
      <c r="P50" s="175" t="str">
        <f t="shared" ca="1" si="27"/>
        <v/>
      </c>
      <c r="Q50" s="175" t="str">
        <f t="shared" ca="1" si="27"/>
        <v/>
      </c>
      <c r="R50" s="175" t="str">
        <f t="shared" ca="1" si="27"/>
        <v/>
      </c>
      <c r="S50" s="175">
        <f t="shared" ca="1" si="27"/>
        <v>5</v>
      </c>
      <c r="T50" s="175" t="str">
        <f t="shared" ca="1" si="27"/>
        <v/>
      </c>
      <c r="U50" s="175">
        <f t="shared" ca="1" si="27"/>
        <v>2</v>
      </c>
      <c r="V50" s="175" t="str">
        <f t="shared" ca="1" si="27"/>
        <v/>
      </c>
      <c r="W50" s="175" t="str">
        <f t="shared" ca="1" si="27"/>
        <v/>
      </c>
      <c r="X50" s="175">
        <f t="shared" ca="1" si="27"/>
        <v>11</v>
      </c>
      <c r="Y50" s="175" t="str">
        <f t="shared" ca="1" si="27"/>
        <v/>
      </c>
      <c r="Z50" s="175">
        <f t="shared" ca="1" si="27"/>
        <v>13</v>
      </c>
      <c r="AA50" s="175" t="str">
        <f t="shared" ca="1" si="27"/>
        <v/>
      </c>
      <c r="AB50" s="175" t="str">
        <f t="shared" ca="1" si="27"/>
        <v/>
      </c>
      <c r="AC50" s="216">
        <f t="shared" ca="1" si="27"/>
        <v>11</v>
      </c>
      <c r="AD50" s="216">
        <f t="shared" ca="1" si="27"/>
        <v>11</v>
      </c>
      <c r="AE50" s="175">
        <f t="shared" ca="1" si="27"/>
        <v>11</v>
      </c>
      <c r="AF50" s="220">
        <f ca="1">VLOOKUP($A50,INDIRECT("'"&amp;$A$1&amp;"'!$A$7:$AR$56"),35,0)</f>
        <v>0</v>
      </c>
      <c r="AG50" s="186">
        <f ca="1">VLOOKUP($A50,INDIRECT("'"&amp;$A$1&amp;"'!$A$7:$AR$56"),36,0)</f>
        <v>0</v>
      </c>
      <c r="AH50" s="229"/>
      <c r="AI50" s="228">
        <f t="array" aca="1" ref="AI50" ca="1">SUMPRODUCT(ISNUMBER(MATCH(INDIRECT("H"&amp;$A$1&amp;"!B2:AF2"),DimFe,0))*IFERROR(IF("19:00"&gt;=IFERROR(Hgauche,0),IFERROR(hdroite-Hgauche,0)-IF(durée6&lt;0,0,durée6),"00:00"),0))+SUMPRODUCT(ISNUMBER(MATCH(INDIRECT("H"&amp;$A$1&amp;"!B2:AF2"),moindimfe,0))*IFERROR(IF("19:00"&lt;=IFERROR(Hgauche,0),IF(durée4&lt;0,0,durée4),"00:00"),0))</f>
        <v>0</v>
      </c>
      <c r="AJ50" s="228">
        <f t="array" aca="1" ref="AJ50" ca="1">SUMPRODUCT(ISNUMBER(MATCH(INDIRECT("H"&amp;$A$1&amp;"!B2:AF2"),DimFe,0))*IFERROR(IF("19:00"&lt;=IFERROR(Hgauche,0),IF(durée6&lt;0,0,durée6),IF(durée&lt;0,0,durée)),0))+SUMPRODUCT(ISNUMBER(MATCH(INDIRECT("H"&amp;$A$1&amp;"!B2:AF2"),moindimfe,0))*IFERROR(IF("19:00"&lt;=IFERROR(Hgauche,0),IF(durée2&lt;0,0,durée2),"00:00"),0))</f>
        <v>0</v>
      </c>
      <c r="AK50" s="228">
        <f t="array" aca="1" ref="AK50" ca="1">SUMPRODUCT(IFERROR(IF("19:00"&lt;=IFERROR(Hgauche,0),IF(durée6&lt;0,0,durée6),IF(durée&lt;0,0,durée)),0))+SUMPRODUCT(IFERROR(IF("19:00"&lt;=IFERROR(Hgauche,0),IF(durée2&lt;0,0,durée2),"00:00"),0))-durée5</f>
        <v>0</v>
      </c>
      <c r="AM50" s="58">
        <f ca="1">bilanh</f>
        <v>4.0625</v>
      </c>
      <c r="AN50" s="59">
        <f ca="1">VLOOKUP($A50,Bilan!$A$9:$AW98,41,FALSE)</f>
        <v>1.3333333333333335</v>
      </c>
      <c r="AO50" s="34"/>
      <c r="AP50" s="319">
        <f ca="1">Bilan!AT50</f>
        <v>47</v>
      </c>
      <c r="AQ50" s="324">
        <f>Bilan!AU50</f>
        <v>55</v>
      </c>
      <c r="AR50" s="34"/>
      <c r="AS50" s="324">
        <f ca="1">Jourtravaillé</f>
        <v>20</v>
      </c>
      <c r="AU50" s="47"/>
    </row>
    <row r="51" spans="1:47" ht="16.5" hidden="1" customHeight="1" thickBot="1" x14ac:dyDescent="0.3">
      <c r="A51" s="39">
        <f>Données!$H48</f>
        <v>0</v>
      </c>
      <c r="B51" s="170">
        <f t="shared" ref="B51:Q54" ca="1" si="28">SUMPRODUCT((INDIRECT("'"&amp;$A$1&amp;"'!$A$7:$A$56")=$A51)*(INDIRECT("'"&amp;$A$1&amp;"'!$B$7:$AF$56")=B$7))</f>
        <v>0</v>
      </c>
      <c r="C51" s="170">
        <f t="shared" ca="1" si="28"/>
        <v>0</v>
      </c>
      <c r="D51" s="170">
        <f t="shared" ca="1" si="28"/>
        <v>0</v>
      </c>
      <c r="E51" s="170">
        <f t="shared" ca="1" si="28"/>
        <v>0</v>
      </c>
      <c r="F51" s="170">
        <f t="shared" ca="1" si="28"/>
        <v>0</v>
      </c>
      <c r="G51" s="170">
        <f t="shared" ca="1" si="28"/>
        <v>0</v>
      </c>
      <c r="H51" s="170">
        <f t="shared" ca="1" si="28"/>
        <v>0</v>
      </c>
      <c r="I51" s="170">
        <f t="shared" ca="1" si="28"/>
        <v>0</v>
      </c>
      <c r="J51" s="170">
        <f t="shared" ca="1" si="28"/>
        <v>0</v>
      </c>
      <c r="K51" s="170">
        <f t="shared" ca="1" si="28"/>
        <v>0</v>
      </c>
      <c r="L51" s="170">
        <f t="shared" ca="1" si="28"/>
        <v>0</v>
      </c>
      <c r="M51" s="170">
        <f t="shared" ca="1" si="28"/>
        <v>0</v>
      </c>
      <c r="N51" s="170">
        <f t="shared" ca="1" si="28"/>
        <v>0</v>
      </c>
      <c r="O51" s="170">
        <f t="shared" ca="1" si="28"/>
        <v>0</v>
      </c>
      <c r="P51" s="170">
        <f t="shared" ca="1" si="28"/>
        <v>0</v>
      </c>
      <c r="Q51" s="170">
        <f t="shared" ca="1" si="28"/>
        <v>0</v>
      </c>
      <c r="R51" s="170">
        <f t="shared" ref="R51:AC54" ca="1" si="29">SUMPRODUCT((INDIRECT("'"&amp;$A$1&amp;"'!$A$7:$A$56")=$A51)*(INDIRECT("'"&amp;$A$1&amp;"'!$B$7:$AF$56")=R$7))</f>
        <v>0</v>
      </c>
      <c r="S51" s="170">
        <f t="shared" ca="1" si="29"/>
        <v>0</v>
      </c>
      <c r="T51" s="170">
        <f t="shared" ca="1" si="29"/>
        <v>0</v>
      </c>
      <c r="U51" s="170">
        <f t="shared" ca="1" si="29"/>
        <v>0</v>
      </c>
      <c r="V51" s="170">
        <f t="shared" ca="1" si="29"/>
        <v>0</v>
      </c>
      <c r="W51" s="170"/>
      <c r="X51" s="170"/>
      <c r="Y51" s="170">
        <f t="shared" ca="1" si="29"/>
        <v>0</v>
      </c>
      <c r="Z51" s="170">
        <f t="shared" ca="1" si="29"/>
        <v>0</v>
      </c>
      <c r="AA51" s="170">
        <f t="shared" ca="1" si="29"/>
        <v>0</v>
      </c>
      <c r="AB51" s="170">
        <f t="shared" ca="1" si="29"/>
        <v>0</v>
      </c>
      <c r="AC51" s="170">
        <f t="shared" ca="1" si="29"/>
        <v>808</v>
      </c>
      <c r="AD51" s="170"/>
      <c r="AE51" s="170"/>
      <c r="AF51" s="185">
        <f ca="1">VLOOKUP($A51,INDIRECT("'H"&amp;$A$1&amp;"'!$A$7:$AR$56"),35,0)</f>
        <v>0</v>
      </c>
      <c r="AG51" s="185">
        <f ca="1">VLOOKUP($A51,INDIRECT("'H"&amp;$A$1&amp;"'!$A$7:$AR$56"),38,0)</f>
        <v>0</v>
      </c>
      <c r="AH51" s="44"/>
      <c r="AI51" s="196">
        <f t="array" aca="1" ref="AI51" ca="1">SUMPRODUCT(ISNUMBER(MATCH(INDIRECT("H"&amp;$A$1&amp;"!B2:AF2"),DimFe,0))*IFERROR(IF("19:00"&gt;=IFERROR(Hgauche,0),IFERROR(hdroite-Hgauche,0),IF(durée1&gt;0,durée1,"00:00")),0))+SUMPRODUCT(ISNUMBER(MATCH(INDIRECT("H"&amp;$A$1&amp;"!B2:AF2"),moindimfe,0))*IFERROR(IF("19:00"&lt;=IFERROR(Hgauche,0),IF(durée4&lt;0,0,durée4),"00:00"),0))</f>
        <v>0</v>
      </c>
      <c r="AJ51" s="196">
        <f t="array" aca="1" ref="AJ51" ca="1">SUMPRODUCT(ISNUMBER(MATCH(INDIRECT("H"&amp;$A$1&amp;"!B2:AF2"),DimFe,0))*IFERROR(IF("19:00"&lt;=IFERROR(Hgauche,0),IF(durée6&lt;0,0,durée6),IF(durée&lt;0,0,durée)),0))+SUMPRODUCT(ISNUMBER(MATCH(INDIRECT("H"&amp;$A$1&amp;"!B2:AF2"),moindimfe,0))*IFERROR(IF("19:00"&lt;=IFERROR(Hgauche,0),IF(durée2&lt;0,0,durée2),"00:00"),0))</f>
        <v>0</v>
      </c>
      <c r="AK51" s="196">
        <f t="array" aca="1" ref="AK51" ca="1">SUMPRODUCT(1*IF(durée&lt;0,0,durée))+SUMPRODUCT(1*IFERROR(IF("19:00"&lt;=IFERROR(Hgauche,0),IF(durée2&lt;0,0,durée2),"00:00"),0))-durée5</f>
        <v>0</v>
      </c>
      <c r="AM51" s="58">
        <f ca="1">(AF51/24)+SUMPRODUCT(($B$6:$AC$6)*(B51:AC51))</f>
        <v>0</v>
      </c>
      <c r="AN51" s="59" t="str">
        <f>VLOOKUP($A51,Bilan!A51:AO99,35,FALSE)</f>
        <v/>
      </c>
      <c r="AO51" s="34"/>
      <c r="AP51" s="57" t="e">
        <f>Bilan!AT51</f>
        <v>#N/A</v>
      </c>
      <c r="AQ51" s="322">
        <v>65</v>
      </c>
      <c r="AR51" s="34"/>
      <c r="AS51" s="77">
        <f ca="1">SUM(B51:R51)</f>
        <v>0</v>
      </c>
      <c r="AU51" s="47"/>
    </row>
    <row r="52" spans="1:47" ht="16.5" hidden="1" customHeight="1" thickBot="1" x14ac:dyDescent="0.3">
      <c r="A52" s="39">
        <f>Données!$H49</f>
        <v>0</v>
      </c>
      <c r="B52" s="54">
        <f t="shared" ca="1" si="28"/>
        <v>0</v>
      </c>
      <c r="C52" s="54">
        <f t="shared" ca="1" si="28"/>
        <v>0</v>
      </c>
      <c r="D52" s="54">
        <f t="shared" ca="1" si="28"/>
        <v>0</v>
      </c>
      <c r="E52" s="54">
        <f t="shared" ca="1" si="28"/>
        <v>0</v>
      </c>
      <c r="F52" s="54">
        <f t="shared" ca="1" si="28"/>
        <v>0</v>
      </c>
      <c r="G52" s="54">
        <f t="shared" ca="1" si="28"/>
        <v>0</v>
      </c>
      <c r="H52" s="54">
        <f t="shared" ca="1" si="28"/>
        <v>0</v>
      </c>
      <c r="I52" s="54">
        <f t="shared" ca="1" si="28"/>
        <v>0</v>
      </c>
      <c r="J52" s="54">
        <f t="shared" ca="1" si="28"/>
        <v>0</v>
      </c>
      <c r="K52" s="54">
        <f t="shared" ca="1" si="28"/>
        <v>0</v>
      </c>
      <c r="L52" s="54">
        <f t="shared" ca="1" si="28"/>
        <v>0</v>
      </c>
      <c r="M52" s="54">
        <f t="shared" ca="1" si="28"/>
        <v>0</v>
      </c>
      <c r="N52" s="54">
        <f t="shared" ca="1" si="28"/>
        <v>0</v>
      </c>
      <c r="O52" s="54">
        <f t="shared" ca="1" si="28"/>
        <v>0</v>
      </c>
      <c r="P52" s="54">
        <f t="shared" ca="1" si="28"/>
        <v>0</v>
      </c>
      <c r="Q52" s="54">
        <f t="shared" ca="1" si="28"/>
        <v>0</v>
      </c>
      <c r="R52" s="54">
        <f t="shared" ca="1" si="29"/>
        <v>0</v>
      </c>
      <c r="S52" s="54">
        <f t="shared" ca="1" si="29"/>
        <v>0</v>
      </c>
      <c r="T52" s="54">
        <f t="shared" ca="1" si="29"/>
        <v>0</v>
      </c>
      <c r="U52" s="54">
        <f t="shared" ca="1" si="29"/>
        <v>0</v>
      </c>
      <c r="V52" s="54">
        <f t="shared" ca="1" si="29"/>
        <v>0</v>
      </c>
      <c r="W52" s="54"/>
      <c r="X52" s="54"/>
      <c r="Y52" s="54">
        <f t="shared" ca="1" si="29"/>
        <v>0</v>
      </c>
      <c r="Z52" s="54">
        <f t="shared" ca="1" si="29"/>
        <v>0</v>
      </c>
      <c r="AA52" s="54">
        <f t="shared" ca="1" si="29"/>
        <v>0</v>
      </c>
      <c r="AB52" s="54">
        <f t="shared" ca="1" si="29"/>
        <v>0</v>
      </c>
      <c r="AC52" s="54">
        <f t="shared" ca="1" si="29"/>
        <v>808</v>
      </c>
      <c r="AD52" s="54"/>
      <c r="AE52" s="54"/>
      <c r="AF52" s="27">
        <f ca="1">VLOOKUP($A52,INDIRECT("'H"&amp;$A$1&amp;"'!$A$7:$AR$56"),35,0)</f>
        <v>0</v>
      </c>
      <c r="AG52" s="27">
        <f ca="1">VLOOKUP($A52,INDIRECT("'H"&amp;$A$1&amp;"'!$A$7:$AR$56"),38,0)</f>
        <v>0</v>
      </c>
      <c r="AH52" s="44"/>
      <c r="AI52" s="74">
        <f t="array" aca="1" ref="AI52" ca="1">SUMPRODUCT(ISNUMBER(MATCH(INDIRECT("H"&amp;$A$1&amp;"!B2:AF2"),DimFe,0))*IFERROR(IF("19:00"&gt;=IFERROR(Hgauche,0),IFERROR(hdroite-Hgauche,0),IF(durée1&gt;0,durée1,"00:00")),0))+SUMPRODUCT(ISNUMBER(MATCH(INDIRECT("H"&amp;$A$1&amp;"!B2:AF2"),moindimfe,0))*IFERROR(IF("19:00"&lt;=IFERROR(Hgauche,0),IF(durée4&lt;0,0,durée4),"00:00"),0))</f>
        <v>0</v>
      </c>
      <c r="AJ52" s="74">
        <f t="array" aca="1" ref="AJ52" ca="1">SUMPRODUCT(ISNUMBER(MATCH(INDIRECT("H"&amp;$A$1&amp;"!B2:AF2"),DimFe,0))*IFERROR(IF("19:00"&lt;=IFERROR(Hgauche,0),IF(durée6&lt;0,0,durée6),IF(durée&lt;0,0,durée)),0))+SUMPRODUCT(ISNUMBER(MATCH(INDIRECT("H"&amp;$A$1&amp;"!B2:AF2"),moindimfe,0))*IFERROR(IF("19:00"&lt;=IFERROR(Hgauche,0),IF(durée2&lt;0,0,durée2),"00:00"),0))</f>
        <v>0</v>
      </c>
      <c r="AK52" s="74">
        <f t="array" aca="1" ref="AK52" ca="1">SUMPRODUCT(1*IF(durée&lt;0,0,durée))+SUMPRODUCT(1*IFERROR(IF("19:00"&lt;=IFERROR(Hgauche,0),IF(durée2&lt;0,0,durée2),"00:00"),0))-durée5</f>
        <v>0</v>
      </c>
      <c r="AM52" s="58">
        <f ca="1">(AF52/24)+SUMPRODUCT(($B$6:$AC$6)*(B52:AC52))</f>
        <v>0</v>
      </c>
      <c r="AN52" s="59" t="str">
        <f>VLOOKUP($A52,Bilan!A52:AO100,35,FALSE)</f>
        <v/>
      </c>
      <c r="AO52" s="34"/>
      <c r="AP52" s="57" t="e">
        <f>Bilan!AT52</f>
        <v>#N/A</v>
      </c>
      <c r="AQ52" s="55">
        <v>66</v>
      </c>
      <c r="AR52" s="34"/>
      <c r="AS52" s="25">
        <f ca="1">SUM(B52:R52)</f>
        <v>0</v>
      </c>
      <c r="AU52" s="47"/>
    </row>
    <row r="53" spans="1:47" ht="16.5" hidden="1" customHeight="1" thickBot="1" x14ac:dyDescent="0.3">
      <c r="A53" s="39">
        <f>Données!$H50</f>
        <v>0</v>
      </c>
      <c r="B53" s="54">
        <f t="shared" ca="1" si="28"/>
        <v>0</v>
      </c>
      <c r="C53" s="54">
        <f t="shared" ca="1" si="28"/>
        <v>0</v>
      </c>
      <c r="D53" s="54">
        <f t="shared" ca="1" si="28"/>
        <v>0</v>
      </c>
      <c r="E53" s="54">
        <f t="shared" ca="1" si="28"/>
        <v>0</v>
      </c>
      <c r="F53" s="54">
        <f t="shared" ca="1" si="28"/>
        <v>0</v>
      </c>
      <c r="G53" s="54">
        <f t="shared" ca="1" si="28"/>
        <v>0</v>
      </c>
      <c r="H53" s="54">
        <f t="shared" ca="1" si="28"/>
        <v>0</v>
      </c>
      <c r="I53" s="54">
        <f t="shared" ca="1" si="28"/>
        <v>0</v>
      </c>
      <c r="J53" s="54">
        <f t="shared" ca="1" si="28"/>
        <v>0</v>
      </c>
      <c r="K53" s="54">
        <f t="shared" ca="1" si="28"/>
        <v>0</v>
      </c>
      <c r="L53" s="54">
        <f t="shared" ca="1" si="28"/>
        <v>0</v>
      </c>
      <c r="M53" s="54">
        <f t="shared" ca="1" si="28"/>
        <v>0</v>
      </c>
      <c r="N53" s="54">
        <f t="shared" ca="1" si="28"/>
        <v>0</v>
      </c>
      <c r="O53" s="54">
        <f t="shared" ca="1" si="28"/>
        <v>0</v>
      </c>
      <c r="P53" s="54">
        <f t="shared" ca="1" si="28"/>
        <v>0</v>
      </c>
      <c r="Q53" s="54">
        <f t="shared" ca="1" si="28"/>
        <v>0</v>
      </c>
      <c r="R53" s="54">
        <f t="shared" ca="1" si="29"/>
        <v>0</v>
      </c>
      <c r="S53" s="54">
        <f t="shared" ca="1" si="29"/>
        <v>0</v>
      </c>
      <c r="T53" s="54">
        <f t="shared" ca="1" si="29"/>
        <v>0</v>
      </c>
      <c r="U53" s="54">
        <f t="shared" ca="1" si="29"/>
        <v>0</v>
      </c>
      <c r="V53" s="54">
        <f t="shared" ca="1" si="29"/>
        <v>0</v>
      </c>
      <c r="W53" s="54"/>
      <c r="X53" s="54"/>
      <c r="Y53" s="54">
        <f t="shared" ca="1" si="29"/>
        <v>0</v>
      </c>
      <c r="Z53" s="54">
        <f t="shared" ca="1" si="29"/>
        <v>0</v>
      </c>
      <c r="AA53" s="54">
        <f t="shared" ca="1" si="29"/>
        <v>0</v>
      </c>
      <c r="AB53" s="54">
        <f t="shared" ca="1" si="29"/>
        <v>0</v>
      </c>
      <c r="AC53" s="54">
        <f t="shared" ca="1" si="29"/>
        <v>808</v>
      </c>
      <c r="AD53" s="54"/>
      <c r="AE53" s="54"/>
      <c r="AF53" s="27">
        <f ca="1">VLOOKUP($A53,INDIRECT("'H"&amp;$A$1&amp;"'!$A$7:$AR$56"),35,0)</f>
        <v>0</v>
      </c>
      <c r="AG53" s="27">
        <f ca="1">VLOOKUP($A53,INDIRECT("'H"&amp;$A$1&amp;"'!$A$7:$AR$56"),38,0)</f>
        <v>0</v>
      </c>
      <c r="AH53" s="44"/>
      <c r="AI53" s="74">
        <f t="array" aca="1" ref="AI53" ca="1">SUMPRODUCT(ISNUMBER(MATCH(INDIRECT("H"&amp;$A$1&amp;"!B2:AF2"),DimFe,0))*IFERROR(IF("19:00"&gt;=IFERROR(Hgauche,0),IFERROR(hdroite-Hgauche,0),IF(durée1&gt;0,durée1,"00:00")),0))+SUMPRODUCT(ISNUMBER(MATCH(INDIRECT("H"&amp;$A$1&amp;"!B2:AF2"),moindimfe,0))*IFERROR(IF("19:00"&lt;=IFERROR(Hgauche,0),IF(durée4&lt;0,0,durée4),"00:00"),0))</f>
        <v>0</v>
      </c>
      <c r="AJ53" s="74">
        <f t="array" aca="1" ref="AJ53" ca="1">SUMPRODUCT(ISNUMBER(MATCH(INDIRECT("H"&amp;$A$1&amp;"!B2:AF2"),DimFe,0))*IFERROR(IF("19:00"&lt;=IFERROR(Hgauche,0),IF(durée6&lt;0,0,durée6),IF(durée&lt;0,0,durée)),0))+SUMPRODUCT(ISNUMBER(MATCH(INDIRECT("H"&amp;$A$1&amp;"!B2:AF2"),moindimfe,0))*IFERROR(IF("19:00"&lt;=IFERROR(Hgauche,0),IF(durée2&lt;0,0,durée2),"00:00"),0))</f>
        <v>0</v>
      </c>
      <c r="AK53" s="74">
        <f t="array" aca="1" ref="AK53" ca="1">SUMPRODUCT(1*IF(durée&lt;0,0,durée))+SUMPRODUCT(1*IFERROR(IF("19:00"&lt;=IFERROR(Hgauche,0),IF(durée2&lt;0,0,durée2),"00:00"),0))-durée5</f>
        <v>0</v>
      </c>
      <c r="AM53" s="58">
        <f ca="1">(AF53/24)+SUMPRODUCT(($B$6:$AC$6)*(B53:AC53))</f>
        <v>0</v>
      </c>
      <c r="AN53" s="59" t="str">
        <f>VLOOKUP($A53,Bilan!A53:AO101,35,FALSE)</f>
        <v/>
      </c>
      <c r="AO53" s="34"/>
      <c r="AP53" s="57" t="e">
        <f>Bilan!AT53</f>
        <v>#N/A</v>
      </c>
      <c r="AQ53" s="55">
        <v>67</v>
      </c>
      <c r="AR53" s="34"/>
      <c r="AS53" s="25">
        <f ca="1">SUM(B53:R53)</f>
        <v>0</v>
      </c>
      <c r="AU53" s="47"/>
    </row>
    <row r="54" spans="1:47" ht="16.5" hidden="1" customHeight="1" thickBot="1" x14ac:dyDescent="0.3">
      <c r="A54" s="39">
        <f>Données!$H51</f>
        <v>0</v>
      </c>
      <c r="B54" s="18">
        <f t="shared" ca="1" si="28"/>
        <v>0</v>
      </c>
      <c r="C54" s="18">
        <f t="shared" ca="1" si="28"/>
        <v>0</v>
      </c>
      <c r="D54" s="18">
        <f t="shared" ca="1" si="28"/>
        <v>0</v>
      </c>
      <c r="E54" s="18">
        <f t="shared" ca="1" si="28"/>
        <v>0</v>
      </c>
      <c r="F54" s="18">
        <f t="shared" ca="1" si="28"/>
        <v>0</v>
      </c>
      <c r="G54" s="18">
        <f t="shared" ca="1" si="28"/>
        <v>0</v>
      </c>
      <c r="H54" s="18">
        <f t="shared" ca="1" si="28"/>
        <v>0</v>
      </c>
      <c r="I54" s="18">
        <f t="shared" ca="1" si="28"/>
        <v>0</v>
      </c>
      <c r="J54" s="18">
        <f t="shared" ca="1" si="28"/>
        <v>0</v>
      </c>
      <c r="K54" s="18">
        <f t="shared" ca="1" si="28"/>
        <v>0</v>
      </c>
      <c r="L54" s="18">
        <f t="shared" ca="1" si="28"/>
        <v>0</v>
      </c>
      <c r="M54" s="18">
        <f t="shared" ca="1" si="28"/>
        <v>0</v>
      </c>
      <c r="N54" s="18">
        <f t="shared" ca="1" si="28"/>
        <v>0</v>
      </c>
      <c r="O54" s="18">
        <f t="shared" ca="1" si="28"/>
        <v>0</v>
      </c>
      <c r="P54" s="18">
        <f t="shared" ca="1" si="28"/>
        <v>0</v>
      </c>
      <c r="Q54" s="18">
        <f t="shared" ca="1" si="28"/>
        <v>0</v>
      </c>
      <c r="R54" s="18">
        <f t="shared" ca="1" si="29"/>
        <v>0</v>
      </c>
      <c r="S54" s="18">
        <f t="shared" ca="1" si="29"/>
        <v>0</v>
      </c>
      <c r="T54" s="18">
        <f t="shared" ca="1" si="29"/>
        <v>0</v>
      </c>
      <c r="U54" s="18">
        <f t="shared" ca="1" si="29"/>
        <v>0</v>
      </c>
      <c r="V54" s="18">
        <f t="shared" ca="1" si="29"/>
        <v>0</v>
      </c>
      <c r="W54" s="18"/>
      <c r="X54" s="18"/>
      <c r="Y54" s="18">
        <f t="shared" ca="1" si="29"/>
        <v>0</v>
      </c>
      <c r="Z54" s="18">
        <f t="shared" ca="1" si="29"/>
        <v>0</v>
      </c>
      <c r="AA54" s="18">
        <f t="shared" ca="1" si="29"/>
        <v>0</v>
      </c>
      <c r="AB54" s="18">
        <f t="shared" ca="1" si="29"/>
        <v>0</v>
      </c>
      <c r="AC54" s="18">
        <f t="shared" ca="1" si="29"/>
        <v>808</v>
      </c>
      <c r="AD54" s="18"/>
      <c r="AE54" s="18"/>
      <c r="AF54" s="46">
        <f ca="1">VLOOKUP($A54,INDIRECT("'H"&amp;$A$1&amp;"'!$A$7:$AR$56"),35,0)</f>
        <v>0</v>
      </c>
      <c r="AG54" s="46">
        <f ca="1">VLOOKUP($A54,INDIRECT("'H"&amp;$A$1&amp;"'!$A$7:$AR$56"),38,0)</f>
        <v>0</v>
      </c>
      <c r="AH54" s="44"/>
      <c r="AI54" s="197">
        <f t="array" aca="1" ref="AI54" ca="1">SUMPRODUCT(ISNUMBER(MATCH(INDIRECT("H"&amp;$A$1&amp;"!B2:AF2"),DimFe,0))*IFERROR(IF("19:00"&gt;=IFERROR(Hgauche,0),IFERROR(hdroite-Hgauche,0),IF(durée1&gt;0,durée1,"00:00")),0))+SUMPRODUCT(ISNUMBER(MATCH(INDIRECT("H"&amp;$A$1&amp;"!B2:AF2"),moindimfe,0))*IFERROR(IF("19:00"&lt;=IFERROR(Hgauche,0),IF(durée4&lt;0,0,durée4),"00:00"),0))</f>
        <v>0</v>
      </c>
      <c r="AJ54" s="197">
        <f t="array" aca="1" ref="AJ54" ca="1">SUMPRODUCT(ISNUMBER(MATCH(INDIRECT("H"&amp;$A$1&amp;"!B2:AF2"),DimFe,0))*IFERROR(IF("19:00"&lt;=IFERROR(Hgauche,0),IF(durée6&lt;0,0,durée6),IF(durée&lt;0,0,durée)),0))+SUMPRODUCT(ISNUMBER(MATCH(INDIRECT("H"&amp;$A$1&amp;"!B2:AF2"),moindimfe,0))*IFERROR(IF("19:00"&lt;=IFERROR(Hgauche,0),IF(durée2&lt;0,0,durée2),"00:00"),0))</f>
        <v>0</v>
      </c>
      <c r="AK54" s="197">
        <f t="array" aca="1" ref="AK54" ca="1">SUMPRODUCT(1*IF(durée&lt;0,0,durée))+SUMPRODUCT(1*IFERROR(IF("19:00"&lt;=IFERROR(Hgauche,0),IF(durée2&lt;0,0,durée2),"00:00"),0))-durée5</f>
        <v>0</v>
      </c>
      <c r="AM54" s="58">
        <f ca="1">(AF54/24)+SUMPRODUCT(($B$6:$AC$6)*(B54:AC54))</f>
        <v>0</v>
      </c>
      <c r="AN54" s="59" t="str">
        <f>VLOOKUP($A54,Bilan!A54:AO102,35,FALSE)</f>
        <v/>
      </c>
      <c r="AO54" s="34"/>
      <c r="AP54" s="57" t="e">
        <f>Bilan!AT54</f>
        <v>#N/A</v>
      </c>
      <c r="AQ54" s="55">
        <v>68</v>
      </c>
      <c r="AR54" s="34"/>
      <c r="AS54" s="76">
        <f ca="1">SUM(B54:R54)</f>
        <v>0</v>
      </c>
      <c r="AU54" s="47"/>
    </row>
    <row r="55" spans="1:47" ht="15.75" thickBot="1" x14ac:dyDescent="0.3">
      <c r="A55" s="7" t="str">
        <f>Données!$H52</f>
        <v>Chef de service</v>
      </c>
      <c r="B55" s="176"/>
      <c r="C55" s="98"/>
      <c r="D55" s="98"/>
      <c r="E55" s="98"/>
      <c r="F55" s="98"/>
      <c r="G55" s="98"/>
      <c r="H55" s="98"/>
      <c r="I55" s="98"/>
      <c r="J55" s="98"/>
      <c r="K55" s="98"/>
      <c r="L55" s="98"/>
      <c r="M55" s="98"/>
      <c r="N55" s="98"/>
      <c r="O55" s="98"/>
      <c r="P55" s="98"/>
      <c r="Q55" s="98"/>
      <c r="R55" s="98"/>
      <c r="S55" s="98"/>
      <c r="T55" s="98"/>
      <c r="U55" s="98"/>
      <c r="V55" s="98"/>
      <c r="W55" s="98"/>
      <c r="X55" s="98"/>
      <c r="Y55" s="98"/>
      <c r="Z55" s="98"/>
      <c r="AA55" s="98"/>
      <c r="AB55" s="98"/>
      <c r="AC55" s="98"/>
      <c r="AD55" s="98"/>
      <c r="AE55" s="98"/>
      <c r="AF55" s="60"/>
      <c r="AG55" s="75"/>
      <c r="AH55" s="229"/>
      <c r="AI55" s="176"/>
      <c r="AJ55" s="60"/>
      <c r="AK55" s="75"/>
      <c r="AM55" s="177"/>
      <c r="AN55" s="56"/>
      <c r="AO55" s="34"/>
      <c r="AP55" s="320"/>
      <c r="AQ55" s="56"/>
      <c r="AR55" s="34"/>
      <c r="AS55" s="327"/>
      <c r="AU55" s="47"/>
    </row>
    <row r="56" spans="1:47" s="118" customFormat="1" ht="16.5" thickBot="1" x14ac:dyDescent="0.3">
      <c r="A56" s="235" t="str">
        <f>Données!$H53</f>
        <v>SOMERS Catherine</v>
      </c>
      <c r="B56" s="175" t="str">
        <f t="shared" ref="B56:AE56" ca="1" si="30">IF(SUMPRODUCT((INDIRECT("'"&amp;$A$1&amp;"'!$A$7:$A$56")=$A56)*(INDIRECT("'"&amp;$A$1&amp;"'!$B$7:$AF$56")=B$7))=0,"",SUMPRODUCT((INDIRECT("'"&amp;$A$1&amp;"'!$A$7:$A$56")=$A56)*(INDIRECT("'"&amp;$A$1&amp;"'!$B$7:$AF$56")=B$7)))</f>
        <v/>
      </c>
      <c r="C56" s="175" t="str">
        <f t="shared" ca="1" si="30"/>
        <v/>
      </c>
      <c r="D56" s="175" t="str">
        <f t="shared" ca="1" si="30"/>
        <v/>
      </c>
      <c r="E56" s="175" t="str">
        <f t="shared" ca="1" si="30"/>
        <v/>
      </c>
      <c r="F56" s="175" t="str">
        <f t="shared" ca="1" si="30"/>
        <v/>
      </c>
      <c r="G56" s="175" t="str">
        <f t="shared" ca="1" si="30"/>
        <v/>
      </c>
      <c r="H56" s="175" t="str">
        <f t="shared" ca="1" si="30"/>
        <v/>
      </c>
      <c r="I56" s="175" t="str">
        <f t="shared" ca="1" si="30"/>
        <v/>
      </c>
      <c r="J56" s="175" t="str">
        <f t="shared" ca="1" si="30"/>
        <v/>
      </c>
      <c r="K56" s="175" t="str">
        <f t="shared" ca="1" si="30"/>
        <v/>
      </c>
      <c r="L56" s="175" t="str">
        <f t="shared" ca="1" si="30"/>
        <v/>
      </c>
      <c r="M56" s="175" t="str">
        <f t="shared" ca="1" si="30"/>
        <v/>
      </c>
      <c r="N56" s="175" t="str">
        <f t="shared" ca="1" si="30"/>
        <v/>
      </c>
      <c r="O56" s="175" t="str">
        <f t="shared" ca="1" si="30"/>
        <v/>
      </c>
      <c r="P56" s="175" t="str">
        <f t="shared" ca="1" si="30"/>
        <v/>
      </c>
      <c r="Q56" s="175" t="str">
        <f t="shared" ca="1" si="30"/>
        <v/>
      </c>
      <c r="R56" s="175" t="str">
        <f t="shared" ca="1" si="30"/>
        <v/>
      </c>
      <c r="S56" s="175" t="str">
        <f t="shared" ca="1" si="30"/>
        <v/>
      </c>
      <c r="T56" s="175" t="str">
        <f t="shared" ca="1" si="30"/>
        <v/>
      </c>
      <c r="U56" s="175" t="str">
        <f t="shared" ca="1" si="30"/>
        <v/>
      </c>
      <c r="V56" s="175" t="str">
        <f t="shared" ca="1" si="30"/>
        <v/>
      </c>
      <c r="W56" s="175" t="str">
        <f t="shared" ca="1" si="30"/>
        <v/>
      </c>
      <c r="X56" s="175">
        <f t="shared" ca="1" si="30"/>
        <v>11</v>
      </c>
      <c r="Y56" s="175" t="str">
        <f t="shared" ca="1" si="30"/>
        <v/>
      </c>
      <c r="Z56" s="175">
        <f t="shared" ca="1" si="30"/>
        <v>20</v>
      </c>
      <c r="AA56" s="175" t="str">
        <f t="shared" ca="1" si="30"/>
        <v/>
      </c>
      <c r="AB56" s="175" t="str">
        <f t="shared" ca="1" si="30"/>
        <v/>
      </c>
      <c r="AC56" s="216">
        <f t="shared" ca="1" si="30"/>
        <v>11</v>
      </c>
      <c r="AD56" s="216">
        <f t="shared" ca="1" si="30"/>
        <v>11</v>
      </c>
      <c r="AE56" s="175">
        <f t="shared" ca="1" si="30"/>
        <v>11</v>
      </c>
      <c r="AF56" s="220">
        <f ca="1">VLOOKUP($A56,INDIRECT("'"&amp;$A$1&amp;"'!$A$7:$AR$56"),35,0)</f>
        <v>0</v>
      </c>
      <c r="AG56" s="186">
        <f ca="1">VLOOKUP($A56,INDIRECT("'"&amp;$A$1&amp;"'!$A$7:$AR$56"),36,0)</f>
        <v>0</v>
      </c>
      <c r="AH56" s="232"/>
      <c r="AI56" s="228">
        <f t="array" aca="1" ref="AI56" ca="1">SUMPRODUCT(ISNUMBER(MATCH(INDIRECT("H"&amp;$A$1&amp;"!B2:AF2"),DimFe,0))*IFERROR(IF("19:00"&gt;=IFERROR(Hgauche,0),IFERROR(hdroite-Hgauche,0)-IF(durée6&lt;0,0,durée6),"00:00"),0))+SUMPRODUCT(ISNUMBER(MATCH(INDIRECT("H"&amp;$A$1&amp;"!B2:AF2"),moindimfe,0))*IFERROR(IF("19:00"&lt;=IFERROR(Hgauche,0),IF(durée4&lt;0,0,durée4),"00:00"),0))</f>
        <v>0</v>
      </c>
      <c r="AJ56" s="228">
        <f t="array" aca="1" ref="AJ56" ca="1">SUMPRODUCT(ISNUMBER(MATCH(INDIRECT("H"&amp;$A$1&amp;"!B2:AF2"),DimFe,0))*IFERROR(IF("19:00"&lt;=IFERROR(Hgauche,0),IF(durée6&lt;0,0,durée6),IF(durée&lt;0,0,durée)),0))+SUMPRODUCT(ISNUMBER(MATCH(INDIRECT("H"&amp;$A$1&amp;"!B2:AF2"),moindimfe,0))*IFERROR(IF("19:00"&lt;=IFERROR(Hgauche,0),IF(durée2&lt;0,0,durée2),"00:00"),0))</f>
        <v>0</v>
      </c>
      <c r="AK56" s="228">
        <f t="array" aca="1" ref="AK56" ca="1">SUMPRODUCT(IFERROR(IF("19:00"&lt;=IFERROR(Hgauche,0),IF(durée6&lt;0,0,durée6),IF(durée&lt;0,0,durée)),0))+SUMPRODUCT(IFERROR(IF("19:00"&lt;=IFERROR(Hgauche,0),IF(durée2&lt;0,0,durée2),"00:00"),0))-durée5</f>
        <v>0</v>
      </c>
      <c r="AM56" s="58">
        <f ca="1">bilanh</f>
        <v>6.25</v>
      </c>
      <c r="AN56" s="59">
        <f ca="1">VLOOKUP($A56,Bilan!$A$9:$AW104,41,FALSE)</f>
        <v>0</v>
      </c>
      <c r="AO56" s="172"/>
      <c r="AP56" s="321">
        <f>Bilan!AT56</f>
        <v>55</v>
      </c>
      <c r="AQ56" s="324">
        <f>Bilan!AU56</f>
        <v>55</v>
      </c>
      <c r="AR56" s="172"/>
      <c r="AS56" s="324">
        <f ca="1">Jourtravaillé</f>
        <v>20</v>
      </c>
      <c r="AU56" s="173"/>
    </row>
  </sheetData>
  <sheetProtection formatCells="0" formatColumns="0" formatRows="0" autoFilter="0"/>
  <autoFilter ref="A7:AH56" xr:uid="{00000000-0009-0000-0000-00001B000000}">
    <filterColumn colId="0">
      <filters>
        <filter val="Anne Lise ANCEL"/>
        <filter val="Aurélie CHAPON"/>
        <filter val="Caroline LAVILLE"/>
        <filter val="Catherine SOMERS"/>
        <filter val="Chef de service"/>
        <filter val="Christelle RIBEIRO"/>
        <filter val="Coordinatrice"/>
        <filter val="Emeraude MUBANGIA"/>
        <filter val="Equipe de jour"/>
        <filter val="Equipe de nuit"/>
        <filter val="Eunice VARELA TAVARES"/>
        <filter val="Fatou NDIAYE"/>
        <filter val="Florinda VICENTE"/>
        <filter val="Jocelyne ROUSSEL"/>
        <filter val="Kani DIARRA"/>
        <filter val="Maitresse de maison"/>
        <filter val="Psychologue"/>
        <filter val="Sébastien DECOUDRE"/>
        <filter val="Sébastien LE HIR"/>
        <filter val="Séverine DARDAINE"/>
        <filter val="Silvère BOUNGUELA"/>
        <filter val="Vincent BUISSON"/>
        <filter val="William CLAVIER"/>
      </filters>
    </filterColumn>
  </autoFilter>
  <mergeCells count="7">
    <mergeCell ref="AP8:AQ8"/>
    <mergeCell ref="AF7:AF8"/>
    <mergeCell ref="AG7:AG8"/>
    <mergeCell ref="AI7:AI8"/>
    <mergeCell ref="AJ7:AJ8"/>
    <mergeCell ref="AK7:AK8"/>
    <mergeCell ref="AM8:AN8"/>
  </mergeCells>
  <conditionalFormatting sqref="A36:A44">
    <cfRule type="expression" dxfId="37" priority="34">
      <formula>MOD(ROW(),2)</formula>
    </cfRule>
  </conditionalFormatting>
  <conditionalFormatting sqref="A46:A48">
    <cfRule type="expression" dxfId="36" priority="33">
      <formula>MOD(ROW(),2)</formula>
    </cfRule>
  </conditionalFormatting>
  <conditionalFormatting sqref="A50:A54">
    <cfRule type="expression" dxfId="35" priority="32">
      <formula>MOD(ROW(),2)</formula>
    </cfRule>
  </conditionalFormatting>
  <conditionalFormatting sqref="A9:A24">
    <cfRule type="expression" dxfId="34" priority="36">
      <formula>MOD(ROW(),2)</formula>
    </cfRule>
  </conditionalFormatting>
  <conditionalFormatting sqref="AM9:AN24 AM26:AN34 AM36:AN44 AM46:AN48 AM50:AN54 AM56:AN56">
    <cfRule type="expression" dxfId="33" priority="39">
      <formula>MOD(ROW(),2)</formula>
    </cfRule>
  </conditionalFormatting>
  <conditionalFormatting sqref="AS9:AS24 AS56 AS50:AS54 AS46:AS48 AS36:AS44 AS26:AS34">
    <cfRule type="expression" dxfId="32" priority="38">
      <formula>MOD(ROW(),2)</formula>
    </cfRule>
  </conditionalFormatting>
  <conditionalFormatting sqref="AP9:AQ24 AP26:AQ34 AP36:AQ44 AP46:AQ48 AP50:AQ54 AP56:AQ56">
    <cfRule type="expression" dxfId="31" priority="37">
      <formula>MOD(ROW(),2)</formula>
    </cfRule>
  </conditionalFormatting>
  <conditionalFormatting sqref="AF46:AG48 AF50:AG54 AF56:AG56 AF36:AG44 AF26:AG34 AF9:AG24">
    <cfRule type="expression" dxfId="30" priority="30">
      <formula>MOD(ROW(),2)</formula>
    </cfRule>
  </conditionalFormatting>
  <conditionalFormatting sqref="A26:A34">
    <cfRule type="expression" dxfId="29" priority="35">
      <formula>MOD(ROW(),2)</formula>
    </cfRule>
  </conditionalFormatting>
  <conditionalFormatting sqref="B9:AE24 B26:AE34 B36:AE44 B46:AE48 B50:AE54 B56:AE56">
    <cfRule type="expression" dxfId="28" priority="29">
      <formula>MOD(ROW(),2)</formula>
    </cfRule>
  </conditionalFormatting>
  <conditionalFormatting sqref="AJ9:AJ24 AJ46:AJ48 AJ50:AJ54 AJ56 AJ36:AJ44 AJ26:AJ34">
    <cfRule type="expression" dxfId="27" priority="28">
      <formula>MOD(ROW(),2)</formula>
    </cfRule>
  </conditionalFormatting>
  <conditionalFormatting sqref="AK9:AK24 AK46:AK48 AK50:AK54 AK56 AK36:AK44 AK26:AK34">
    <cfRule type="expression" dxfId="26" priority="27">
      <formula>MOD(ROW(),2)</formula>
    </cfRule>
  </conditionalFormatting>
  <conditionalFormatting sqref="AI46:AI48 AI50:AI54 AI56 AI36:AI44 AI26:AI34 AI9:AI24">
    <cfRule type="expression" dxfId="25" priority="26">
      <formula>MOD(ROW(),2)</formula>
    </cfRule>
  </conditionalFormatting>
  <conditionalFormatting sqref="AN9:AN24 AN26:AN34 AN36:AN44 AN46:AN48 AN50:AN54 AN56">
    <cfRule type="cellIs" dxfId="24" priority="24" operator="lessThan">
      <formula>0</formula>
    </cfRule>
  </conditionalFormatting>
  <conditionalFormatting sqref="H9:AE56">
    <cfRule type="dataBar" priority="10436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{B74A2205-4DC5-4C86-B25E-04F75B4C7F0C}</x14:id>
        </ext>
      </extLst>
    </cfRule>
  </conditionalFormatting>
  <conditionalFormatting sqref="A56">
    <cfRule type="expression" dxfId="23" priority="7">
      <formula>MOD(ROW(),2)</formula>
    </cfRule>
  </conditionalFormatting>
  <conditionalFormatting sqref="AI55 AI45 AI49">
    <cfRule type="dataBar" priority="4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{541633B4-E7D9-4A5A-8B49-401312AFA61B}</x14:id>
        </ext>
      </extLst>
    </cfRule>
  </conditionalFormatting>
  <conditionalFormatting sqref="AI35">
    <cfRule type="dataBar" priority="3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{EF9707C0-FD19-45B4-B489-E05E9DD4D79A}</x14:id>
        </ext>
      </extLst>
    </cfRule>
  </conditionalFormatting>
  <conditionalFormatting sqref="AI25">
    <cfRule type="dataBar" priority="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{FD14E624-781F-4EB2-997F-70F80B176492}</x14:id>
        </ext>
      </extLst>
    </cfRule>
  </conditionalFormatting>
  <conditionalFormatting sqref="B9:V56">
    <cfRule type="dataBar" priority="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{3E603C9E-5DEF-4245-B1D3-7351CF9EE183}</x14:id>
        </ext>
      </extLst>
    </cfRule>
  </conditionalFormatting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54625" r:id="rId4" name="Bouton 1">
              <controlPr defaultSize="0" print="0" autoFill="0" autoPict="0" macro="[0]!Accueil">
                <anchor moveWithCells="1" sizeWithCells="1">
                  <from>
                    <xdr:col>0</xdr:col>
                    <xdr:colOff>0</xdr:colOff>
                    <xdr:row>1</xdr:row>
                    <xdr:rowOff>0</xdr:rowOff>
                  </from>
                  <to>
                    <xdr:col>0</xdr:col>
                    <xdr:colOff>895350</xdr:colOff>
                    <xdr:row>3</xdr:row>
                    <xdr:rowOff>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B74A2205-4DC5-4C86-B25E-04F75B4C7F0C}">
            <x14:dataBar minLength="0" maxLength="100" gradient="0">
              <x14:cfvo type="autoMin"/>
              <x14:cfvo type="autoMax"/>
              <x14:negativeFillColor rgb="FFFF0000"/>
              <x14:axisColor rgb="FF000000"/>
            </x14:dataBar>
          </x14:cfRule>
          <xm:sqref>H9:AE56</xm:sqref>
        </x14:conditionalFormatting>
        <x14:conditionalFormatting xmlns:xm="http://schemas.microsoft.com/office/excel/2006/main">
          <x14:cfRule type="dataBar" id="{541633B4-E7D9-4A5A-8B49-401312AFA61B}">
            <x14:dataBar minLength="0" maxLength="100" gradient="0">
              <x14:cfvo type="autoMin"/>
              <x14:cfvo type="autoMax"/>
              <x14:negativeFillColor rgb="FFFF0000"/>
              <x14:axisColor rgb="FF000000"/>
            </x14:dataBar>
          </x14:cfRule>
          <xm:sqref>AI55 AI45 AI49</xm:sqref>
        </x14:conditionalFormatting>
        <x14:conditionalFormatting xmlns:xm="http://schemas.microsoft.com/office/excel/2006/main">
          <x14:cfRule type="dataBar" id="{EF9707C0-FD19-45B4-B489-E05E9DD4D79A}">
            <x14:dataBar minLength="0" maxLength="100" gradient="0">
              <x14:cfvo type="autoMin"/>
              <x14:cfvo type="autoMax"/>
              <x14:negativeFillColor rgb="FFFF0000"/>
              <x14:axisColor rgb="FF000000"/>
            </x14:dataBar>
          </x14:cfRule>
          <xm:sqref>AI35</xm:sqref>
        </x14:conditionalFormatting>
        <x14:conditionalFormatting xmlns:xm="http://schemas.microsoft.com/office/excel/2006/main">
          <x14:cfRule type="dataBar" id="{FD14E624-781F-4EB2-997F-70F80B176492}">
            <x14:dataBar minLength="0" maxLength="100" gradient="0">
              <x14:cfvo type="autoMin"/>
              <x14:cfvo type="autoMax"/>
              <x14:negativeFillColor rgb="FFFF0000"/>
              <x14:axisColor rgb="FF000000"/>
            </x14:dataBar>
          </x14:cfRule>
          <xm:sqref>AI25</xm:sqref>
        </x14:conditionalFormatting>
        <x14:conditionalFormatting xmlns:xm="http://schemas.microsoft.com/office/excel/2006/main">
          <x14:cfRule type="dataBar" id="{3E603C9E-5DEF-4245-B1D3-7351CF9EE183}">
            <x14:dataBar minLength="0" maxLength="100" gradient="0">
              <x14:cfvo type="autoMin"/>
              <x14:cfvo type="autoMax"/>
              <x14:negativeFillColor rgb="FFFF0000"/>
              <x14:axisColor rgb="FF000000"/>
            </x14:dataBar>
          </x14:cfRule>
          <xm:sqref>B9:V56</xm:sqref>
        </x14:conditionalFormatting>
      </x14:conditionalFormattings>
    </ext>
  </extLst>
</worksheet>
</file>

<file path=xl/worksheets/sheet9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2600-000000000000}">
  <sheetPr codeName="Feuil39" filterMode="1">
    <tabColor rgb="FFFFFF00"/>
  </sheetPr>
  <dimension ref="A1:AW58"/>
  <sheetViews>
    <sheetView showGridLines="0" topLeftCell="A4" workbookViewId="0">
      <pane xSplit="1" ySplit="5" topLeftCell="B28" activePane="bottomRight" state="frozen"/>
      <selection activeCell="V3" sqref="V3"/>
      <selection pane="topRight" activeCell="V3" sqref="V3"/>
      <selection pane="bottomLeft" activeCell="V3" sqref="V3"/>
      <selection pane="bottomRight" activeCell="V11" sqref="V11"/>
    </sheetView>
  </sheetViews>
  <sheetFormatPr baseColWidth="10" defaultRowHeight="15" x14ac:dyDescent="0.25"/>
  <cols>
    <col min="1" max="1" width="25.7109375" customWidth="1"/>
    <col min="2" max="22" width="6.7109375" customWidth="1"/>
    <col min="23" max="23" width="6.7109375" style="53" customWidth="1"/>
    <col min="24" max="24" width="6.7109375" style="53" hidden="1" customWidth="1"/>
    <col min="25" max="25" width="6.7109375" customWidth="1"/>
    <col min="26" max="27" width="6.7109375" hidden="1" customWidth="1"/>
    <col min="28" max="28" width="6.7109375" customWidth="1"/>
    <col min="29" max="29" width="6.7109375" hidden="1" customWidth="1"/>
    <col min="30" max="33" width="6.7109375" style="53" hidden="1" customWidth="1"/>
    <col min="34" max="35" width="6.7109375" customWidth="1"/>
    <col min="36" max="36" width="3.7109375" customWidth="1"/>
    <col min="37" max="39" width="8.7109375" customWidth="1"/>
    <col min="40" max="40" width="3.7109375" customWidth="1"/>
    <col min="41" max="42" width="8.7109375" customWidth="1"/>
    <col min="43" max="43" width="9.7109375" customWidth="1"/>
    <col min="44" max="45" width="3.7109375" customWidth="1"/>
    <col min="46" max="47" width="8.7109375" customWidth="1"/>
    <col min="48" max="48" width="3.7109375" customWidth="1"/>
  </cols>
  <sheetData>
    <row r="1" spans="1:49" ht="21" x14ac:dyDescent="0.35">
      <c r="A1" s="89" t="s">
        <v>42</v>
      </c>
      <c r="B1" s="78"/>
      <c r="C1" s="78"/>
      <c r="D1" s="78"/>
      <c r="E1" s="78"/>
      <c r="F1" s="78"/>
      <c r="G1" s="78"/>
      <c r="H1" s="78"/>
      <c r="I1" s="78"/>
      <c r="J1" s="78"/>
      <c r="K1" s="78"/>
      <c r="L1" s="78"/>
      <c r="M1" s="78"/>
      <c r="N1" s="78"/>
      <c r="O1" s="78"/>
      <c r="P1" s="78"/>
      <c r="Q1" s="78"/>
      <c r="R1" s="78"/>
      <c r="S1" s="78"/>
      <c r="T1" s="78"/>
      <c r="U1" s="78"/>
      <c r="V1" s="78"/>
      <c r="W1" s="78"/>
      <c r="X1" s="78"/>
      <c r="Y1" s="78"/>
      <c r="Z1" s="78"/>
    </row>
    <row r="2" spans="1:49" x14ac:dyDescent="0.25">
      <c r="A2" s="90"/>
      <c r="B2" s="78"/>
      <c r="C2" s="78"/>
      <c r="D2" s="78"/>
      <c r="E2" s="78"/>
      <c r="F2" s="78"/>
      <c r="G2" s="78"/>
      <c r="H2" s="78"/>
      <c r="I2" s="78"/>
      <c r="J2" s="78"/>
      <c r="K2" s="78"/>
      <c r="L2" s="78"/>
      <c r="M2" s="78"/>
      <c r="N2" s="78"/>
      <c r="O2" s="78"/>
      <c r="P2" s="78"/>
      <c r="Q2" s="78"/>
      <c r="R2" s="78"/>
      <c r="S2" s="78"/>
      <c r="T2" s="78"/>
      <c r="U2" s="78"/>
      <c r="V2" s="78"/>
      <c r="W2" s="78"/>
      <c r="X2" s="78"/>
      <c r="Y2" s="78"/>
      <c r="Z2" s="78"/>
    </row>
    <row r="3" spans="1:49" x14ac:dyDescent="0.25">
      <c r="A3" s="78"/>
      <c r="B3" s="78"/>
      <c r="C3" s="78"/>
      <c r="D3" s="78"/>
      <c r="E3" s="78"/>
      <c r="F3" s="78"/>
      <c r="G3" s="78"/>
      <c r="H3" s="78"/>
      <c r="I3" s="78"/>
      <c r="J3" s="78"/>
      <c r="K3" s="78"/>
      <c r="L3" s="78"/>
      <c r="M3" s="78"/>
      <c r="N3" s="78"/>
      <c r="O3" s="78"/>
      <c r="P3" s="78"/>
      <c r="Q3" s="78"/>
      <c r="R3" s="78"/>
      <c r="S3" s="78"/>
      <c r="T3" s="78"/>
      <c r="U3" s="78"/>
      <c r="V3" s="78"/>
      <c r="W3" s="78"/>
      <c r="X3" s="78"/>
      <c r="Y3" s="78"/>
      <c r="Z3" s="78"/>
    </row>
    <row r="4" spans="1:49" ht="15.75" customHeight="1" x14ac:dyDescent="0.25">
      <c r="A4" s="78"/>
      <c r="B4" s="78"/>
      <c r="C4" s="78"/>
      <c r="D4" s="78"/>
      <c r="E4" s="78"/>
      <c r="F4" s="78"/>
      <c r="G4" s="78"/>
      <c r="H4" s="78"/>
      <c r="I4" s="78"/>
      <c r="J4" s="78"/>
      <c r="K4" s="78"/>
      <c r="L4" s="78"/>
      <c r="M4" s="78"/>
      <c r="N4" s="78"/>
      <c r="O4" s="78"/>
      <c r="P4" s="78"/>
      <c r="Q4" s="78"/>
      <c r="R4" s="78"/>
      <c r="S4" s="78"/>
      <c r="T4" s="78"/>
      <c r="U4" s="78"/>
      <c r="V4" s="78"/>
      <c r="W4" s="78"/>
      <c r="X4" s="78"/>
      <c r="Y4" s="78"/>
      <c r="Z4" s="78"/>
    </row>
    <row r="5" spans="1:49" ht="21.75" thickBot="1" x14ac:dyDescent="0.4">
      <c r="A5" s="89" t="s">
        <v>42</v>
      </c>
      <c r="B5" s="78"/>
      <c r="C5" s="78"/>
      <c r="D5" s="78"/>
      <c r="E5" s="78"/>
      <c r="F5" s="78"/>
      <c r="G5" s="78"/>
      <c r="H5" s="78"/>
      <c r="I5" s="78"/>
      <c r="J5" s="78"/>
      <c r="K5" s="78"/>
      <c r="L5" s="78"/>
      <c r="M5" s="78"/>
      <c r="N5" s="78"/>
      <c r="O5" s="78"/>
      <c r="P5" s="78"/>
      <c r="Q5" s="78"/>
      <c r="R5" s="78"/>
      <c r="S5" s="78"/>
      <c r="T5" s="78"/>
      <c r="U5" s="78"/>
      <c r="V5" s="78"/>
      <c r="W5" s="78"/>
      <c r="X5" s="78"/>
      <c r="Y5" s="78"/>
      <c r="Z5" s="78"/>
    </row>
    <row r="6" spans="1:49" ht="15.75" thickBot="1" x14ac:dyDescent="0.3">
      <c r="A6" s="203"/>
      <c r="B6" s="204">
        <f>Données!$E3</f>
        <v>0.31249999999999994</v>
      </c>
      <c r="C6" s="205">
        <f>Données!$E4</f>
        <v>0.3125</v>
      </c>
      <c r="D6" s="204">
        <f>Données!$E5</f>
        <v>0.31249999999999994</v>
      </c>
      <c r="E6" s="205">
        <f>Données!$E6</f>
        <v>0.31249999999999994</v>
      </c>
      <c r="F6" s="204">
        <f>Données!$E7</f>
        <v>0.10416666666666669</v>
      </c>
      <c r="G6" s="205">
        <f>Données!$E8</f>
        <v>0.47916666666666669</v>
      </c>
      <c r="H6" s="204">
        <f>Données!$E9</f>
        <v>0.51041666666666674</v>
      </c>
      <c r="I6" s="205">
        <f>Données!$E10</f>
        <v>0.47916666666666669</v>
      </c>
      <c r="J6" s="204">
        <f>Données!$E11</f>
        <v>0.49999999999999989</v>
      </c>
      <c r="K6" s="205">
        <f>Données!$E12</f>
        <v>0.45833333333333326</v>
      </c>
      <c r="L6" s="204">
        <f>Données!$E13</f>
        <v>0.49999999999999994</v>
      </c>
      <c r="M6" s="205">
        <f>Données!$E14</f>
        <v>0.29166666666666669</v>
      </c>
      <c r="N6" s="204">
        <f>Données!$E15</f>
        <v>0.3125</v>
      </c>
      <c r="O6" s="205">
        <f>Données!$E16</f>
        <v>0.3125</v>
      </c>
      <c r="P6" s="204">
        <f>Données!$E17</f>
        <v>0.3125</v>
      </c>
      <c r="Q6" s="205">
        <f>Données!$E18</f>
        <v>0.3125</v>
      </c>
      <c r="R6" s="204">
        <f>Données!$E19</f>
        <v>0.29166666666666669</v>
      </c>
      <c r="S6" s="205" t="str">
        <f>Données!$E20</f>
        <v>00:00</v>
      </c>
      <c r="T6" s="204" t="str">
        <f>Données!$E21</f>
        <v>00:00</v>
      </c>
      <c r="U6" s="205" t="str">
        <f>Données!$E22</f>
        <v>00:00</v>
      </c>
      <c r="V6" s="204">
        <f>Données!$E23</f>
        <v>0.3125</v>
      </c>
      <c r="W6" s="205">
        <f>Données!$E24</f>
        <v>0</v>
      </c>
      <c r="X6" s="204">
        <f>Données!$E25</f>
        <v>0</v>
      </c>
      <c r="Y6" s="205" t="str">
        <f>Données!$E26</f>
        <v>00:00</v>
      </c>
      <c r="Z6" s="204">
        <f>Données!$E25</f>
        <v>0</v>
      </c>
      <c r="AA6" s="206" t="str">
        <f>Données!$E26</f>
        <v>00:00</v>
      </c>
      <c r="AB6" s="207">
        <f>Données!$E27</f>
        <v>0.3125</v>
      </c>
      <c r="AC6" s="209" t="str">
        <f>Données!$E28</f>
        <v>00:00</v>
      </c>
      <c r="AD6" s="207" t="str">
        <f>Données!$E29</f>
        <v>00:00</v>
      </c>
      <c r="AE6" s="209">
        <f>Données!$E30</f>
        <v>0</v>
      </c>
      <c r="AF6" s="207">
        <f>Données!$E31</f>
        <v>0</v>
      </c>
      <c r="AG6" s="206">
        <f>Données!$E32</f>
        <v>0</v>
      </c>
      <c r="AH6" s="208"/>
      <c r="AI6" s="208"/>
    </row>
    <row r="7" spans="1:49" ht="29.25" thickBot="1" x14ac:dyDescent="0.3">
      <c r="A7" s="78"/>
      <c r="B7" s="91" t="str">
        <f>Données!$A3</f>
        <v>M</v>
      </c>
      <c r="C7" s="92" t="str">
        <f>Données!$A4</f>
        <v>S</v>
      </c>
      <c r="D7" s="91" t="str">
        <f>Données!$A5</f>
        <v>J</v>
      </c>
      <c r="E7" s="92" t="str">
        <f>Données!$A6</f>
        <v>J+</v>
      </c>
      <c r="F7" s="91" t="str">
        <f>Données!$A7</f>
        <v>R</v>
      </c>
      <c r="G7" s="92" t="str">
        <f>Données!$A8</f>
        <v>RS</v>
      </c>
      <c r="H7" s="91" t="str">
        <f>Données!$A9</f>
        <v>W</v>
      </c>
      <c r="I7" s="92" t="str">
        <f>Données!$A10</f>
        <v>W+</v>
      </c>
      <c r="J7" s="91" t="str">
        <f>Données!$A11</f>
        <v>N</v>
      </c>
      <c r="K7" s="92" t="str">
        <f>Données!$A12</f>
        <v>N-</v>
      </c>
      <c r="L7" s="91" t="str">
        <f>Données!$A13</f>
        <v>T</v>
      </c>
      <c r="M7" s="92" t="str">
        <f>Données!$A14</f>
        <v>F</v>
      </c>
      <c r="N7" s="91" t="str">
        <f>Données!$A15</f>
        <v>SYN</v>
      </c>
      <c r="O7" s="92" t="str">
        <f>Données!$A16</f>
        <v>AT</v>
      </c>
      <c r="P7" s="91" t="str">
        <f>Données!$A17</f>
        <v>AM</v>
      </c>
      <c r="Q7" s="92" t="str">
        <f>Données!$A18</f>
        <v>EM</v>
      </c>
      <c r="R7" s="91" t="str">
        <f>Données!$A19</f>
        <v>CE</v>
      </c>
      <c r="S7" s="92" t="str">
        <f>Données!$A20</f>
        <v>CA</v>
      </c>
      <c r="T7" s="91" t="str">
        <f>Données!$A21</f>
        <v>CA17</v>
      </c>
      <c r="U7" s="92" t="str">
        <f>Données!$A22</f>
        <v>REC</v>
      </c>
      <c r="V7" s="91" t="str">
        <f>Données!$A23</f>
        <v>PL</v>
      </c>
      <c r="W7" s="92" t="str">
        <f>Données!$A24</f>
        <v>D</v>
      </c>
      <c r="X7" s="91">
        <f>Données!$A25</f>
        <v>0</v>
      </c>
      <c r="Y7" s="92" t="str">
        <f>Données!$A26</f>
        <v>TP</v>
      </c>
      <c r="Z7" s="91">
        <f>Données!$A25</f>
        <v>0</v>
      </c>
      <c r="AA7" s="17" t="str">
        <f>Données!$A26</f>
        <v>TP</v>
      </c>
      <c r="AB7" s="16" t="str">
        <f>Données!$A27</f>
        <v>P</v>
      </c>
      <c r="AC7" s="210" t="str">
        <f>Données!$A28</f>
        <v>RT</v>
      </c>
      <c r="AD7" s="16" t="str">
        <f>Données!$A29</f>
        <v>AC</v>
      </c>
      <c r="AE7" s="210">
        <f>Données!$A30</f>
        <v>0</v>
      </c>
      <c r="AF7" s="16">
        <f>Données!$A31</f>
        <v>0</v>
      </c>
      <c r="AG7" s="17">
        <f>Données!$A32</f>
        <v>0</v>
      </c>
      <c r="AH7" s="519" t="s">
        <v>55</v>
      </c>
      <c r="AI7" s="517" t="s">
        <v>56</v>
      </c>
      <c r="AK7" s="521" t="s">
        <v>76</v>
      </c>
      <c r="AL7" s="525" t="s">
        <v>96</v>
      </c>
      <c r="AM7" s="523" t="s">
        <v>77</v>
      </c>
      <c r="AO7" s="512" t="s">
        <v>30</v>
      </c>
      <c r="AP7" s="516"/>
      <c r="AQ7" s="513"/>
    </row>
    <row r="8" spans="1:49" ht="69.75" thickBot="1" x14ac:dyDescent="0.3">
      <c r="A8" s="93" t="s">
        <v>16</v>
      </c>
      <c r="B8" s="94" t="str">
        <f>IF(ISBLANK(Données!$C3),TEXT(Données!$B3,"hh:mm"),TEXT(Données!$B3,"hh:mm")&amp;" : "&amp;TEXT(Données!$C3,"hh:mm"))</f>
        <v>07:00 : 14:30</v>
      </c>
      <c r="C8" s="95" t="str">
        <f>IF(ISBLANK(Données!$C4),TEXT(Données!$B4,"hh:mm"),TEXT(Données!$B4,"hh:mm")&amp;" : "&amp;TEXT(Données!$C4,"hh:mm"))</f>
        <v>14:00 : 21:30</v>
      </c>
      <c r="D8" s="94" t="str">
        <f>IF(ISBLANK(Données!$C5),TEXT(Données!$B5,"hh:mm"),TEXT(Données!$B5,"hh:mm")&amp;" : "&amp;TEXT(Données!$C5,"hh:mm"))</f>
        <v>10:00 : 17:30</v>
      </c>
      <c r="E8" s="95" t="str">
        <f>IF(ISBLANK(Données!$C6),TEXT(Données!$B6,"hh:mm"),TEXT(Données!$B6,"hh:mm")&amp;" : "&amp;TEXT(Données!$C6,"hh:mm"))</f>
        <v>11:30 : 19:00</v>
      </c>
      <c r="F8" s="94" t="str">
        <f>IF(ISBLANK(Données!$C7),TEXT(Données!$B7,"hh:mm"),TEXT(Données!$B7,"hh:mm")&amp;" : "&amp;TEXT(Données!$C7,"hh:mm"))</f>
        <v>10:00 : 12:30</v>
      </c>
      <c r="G8" s="95" t="str">
        <f>IF(ISBLANK(Données!$C8),TEXT(Données!$B8,"hh:mm"),TEXT(Données!$B8,"hh:mm")&amp;" : "&amp;TEXT(Données!$C8,"hh:mm"))</f>
        <v>10:00 : 21:30</v>
      </c>
      <c r="H8" s="94" t="str">
        <f>IF(ISBLANK(Données!$C9),TEXT(Données!$B9,"hh:mm"),TEXT(Données!$B9,"hh:mm")&amp;" : "&amp;TEXT(Données!$C9,"hh:mm"))</f>
        <v>07:00 : 19:15</v>
      </c>
      <c r="I8" s="95" t="str">
        <f>IF(ISBLANK(Données!$C10),TEXT(Données!$B10,"hh:mm"),TEXT(Données!$B10,"hh:mm")&amp;" : "&amp;TEXT(Données!$C10,"hh:mm"))</f>
        <v>10:00 : 21:30</v>
      </c>
      <c r="J8" s="94" t="str">
        <f>IF(ISBLANK(Données!$C11),TEXT(Données!$B11,"hh:mm"),TEXT(Données!$B11,"hh:mm")&amp;" : "&amp;TEXT(Données!$C11,"hh:mm"))</f>
        <v>19:15 : 07:15</v>
      </c>
      <c r="K8" s="95" t="str">
        <f>IF(ISBLANK(Données!$C12),TEXT(Données!$B12,"hh:mm"),TEXT(Données!$B12,"hh:mm")&amp;" : "&amp;TEXT(Données!$C12,"hh:mm"))</f>
        <v>20:15 : 07:15</v>
      </c>
      <c r="L8" s="94" t="str">
        <f>IF(ISBLANK(Données!$C13),TEXT(Données!$B13,"hh:mm"),TEXT(Données!$B13,"hh:mm")&amp;" : "&amp;TEXT(Données!$C13,"hh:mm"))</f>
        <v>10:00 : 22:00</v>
      </c>
      <c r="M8" s="95" t="str">
        <f>IF(ISBLANK(Données!$C14),TEXT(Données!$B14,"hh:mm"),TEXT(Données!$B14,"hh:mm")&amp;" : "&amp;TEXT(Données!$C14,"hh:mm"))</f>
        <v>F : 19:00</v>
      </c>
      <c r="N8" s="94" t="str">
        <f>IF(ISBLANK(Données!$C15),TEXT(Données!$B15,"hh:mm"),TEXT(Données!$B15,"hh:mm")&amp;" : "&amp;TEXT(Données!$C15,"hh:mm"))</f>
        <v>Syn : Syn</v>
      </c>
      <c r="O8" s="95" t="str">
        <f>IF(ISBLANK(Données!$C16),TEXT(Données!$B16,"hh:mm"),TEXT(Données!$B16,"hh:mm")&amp;" : "&amp;TEXT(Données!$C16,"hh:mm"))</f>
        <v>AT : AT</v>
      </c>
      <c r="P8" s="94" t="str">
        <f>IF(ISBLANK(Données!$C17),TEXT(Données!$B17,"hh:mm"),TEXT(Données!$B17,"hh:mm")&amp;" : "&amp;TEXT(Données!$C17,"hh:mm"))</f>
        <v>AM : AM</v>
      </c>
      <c r="Q8" s="95" t="str">
        <f>IF(ISBLANK(Données!$C18),TEXT(Données!$B18,"hh:mm"),TEXT(Données!$B18,"hh:mm")&amp;" : "&amp;TEXT(Données!$C18,"hh:mm"))</f>
        <v>EM : EM</v>
      </c>
      <c r="R8" s="94" t="str">
        <f>IF(ISBLANK(Données!$C19),TEXT(Données!$B19,"hh:mm"),TEXT(Données!$B19,"hh:mm")&amp;" : "&amp;TEXT(Données!$C19,"hh:mm"))</f>
        <v>CE : CE</v>
      </c>
      <c r="S8" s="95" t="str">
        <f>IF(ISBLANK(Données!$C20),TEXT(Données!$B20,"hh:mm"),TEXT(Données!$B20,"hh:mm")&amp;" : "&amp;TEXT(Données!$C20,"hh:mm"))</f>
        <v>CA : CA</v>
      </c>
      <c r="T8" s="94" t="str">
        <f>IF(ISBLANK(Données!$C21),TEXT(Données!$B21,"hh:mm"),TEXT(Données!$B21,"hh:mm")&amp;" : "&amp;TEXT(Données!$C21,"hh:mm"))</f>
        <v>CA17 : CA17</v>
      </c>
      <c r="U8" s="95" t="str">
        <f>IF(ISBLANK(Données!$C22),TEXT(Données!$B22,"hh:mm"),TEXT(Données!$B22,"hh:mm")&amp;" : "&amp;TEXT(Données!$C22,"hh:mm"))</f>
        <v>REC : REC</v>
      </c>
      <c r="V8" s="94" t="str">
        <f>IF(ISBLANK(Données!$C23),TEXT(Données!$B23,"hh:mm"),TEXT(Données!$B23,"hh:mm")&amp;" : "&amp;TEXT(Données!$C23,"hh:mm"))</f>
        <v>09:00 : 16:30</v>
      </c>
      <c r="W8" s="95" t="str">
        <f>IF(ISBLANK(Données!$C24),TEXT(Données!$B24,"hh:mm"),TEXT(Données!$B24,"hh:mm")&amp;" : "&amp;TEXT(Données!$C24,"hh:mm"))</f>
        <v>00:00</v>
      </c>
      <c r="X8" s="94" t="str">
        <f>IF(ISBLANK(Données!$C25),TEXT(Données!$B25,"hh:mm"),TEXT(Données!$B25,"hh:mm")&amp;" : "&amp;TEXT(Données!$C25,"hh:mm"))</f>
        <v>00:00</v>
      </c>
      <c r="Y8" s="95" t="str">
        <f>IF(ISBLANK(Données!$C26),TEXT(Données!$B26,"hh:mm"),TEXT(Données!$B26,"hh:mm")&amp;" : "&amp;TEXT(Données!$C26,"hh:mm"))</f>
        <v>TP</v>
      </c>
      <c r="Z8" s="94" t="str">
        <f>IF(ISBLANK(Données!$C25),TEXT(Données!$B25,"hh:mm"),TEXT(Données!$B25,"hh:mm")&amp;" : "&amp;TEXT(Données!$C25,"hh:mm"))</f>
        <v>00:00</v>
      </c>
      <c r="AA8" s="15" t="str">
        <f>IF(ISBLANK(Données!$C26),TEXT(Données!$B26,"hh:mm"),TEXT(Données!$B26,"hh:mm")&amp;" : "&amp;TEXT(Données!$C26,"hh:mm"))</f>
        <v>TP</v>
      </c>
      <c r="AB8" s="14" t="str">
        <f>IF(ISBLANK(Données!$C27),TEXT(Données!$B27,"hh:mm"),TEXT(Données!$B27,"hh:mm")&amp;" : "&amp;TEXT(Données!$C27,"hh:mm"))</f>
        <v>09:00 : 16:30</v>
      </c>
      <c r="AC8" s="211" t="str">
        <f>IF(ISBLANK(Données!$C28),TEXT(Données!$B28,"hh:mm"),TEXT(Données!$B28,"hh:mm")&amp;" : "&amp;TEXT(Données!$C28,"hh:mm"))</f>
        <v>RT : RT</v>
      </c>
      <c r="AD8" s="14" t="str">
        <f>IF(ISBLANK(Données!$C29),TEXT(Données!$B29,"hh:mm"),TEXT(Données!$B29,"hh:mm")&amp;" : "&amp;TEXT(Données!$C29,"hh:mm"))</f>
        <v>AC : AC</v>
      </c>
      <c r="AE8" s="211" t="str">
        <f>IF(ISBLANK(Données!$C30),TEXT(Données!$B30,"hh:mm"),TEXT(Données!$B30,"hh:mm")&amp;" : "&amp;TEXT(Données!$C30,"hh:mm"))</f>
        <v>00:00</v>
      </c>
      <c r="AF8" s="226" t="str">
        <f>IF(ISBLANK(Données!$C31),TEXT(Données!$B31,"hh:mm"),TEXT(Données!$B31,"hh:mm")&amp;" : "&amp;TEXT(Données!$C31,"hh:mm"))</f>
        <v>00:00</v>
      </c>
      <c r="AG8" s="199" t="str">
        <f>IF(ISBLANK(Données!$C32),TEXT(Données!$B32,"hh:mm"),TEXT(Données!$B32,"hh:mm")&amp;" : "&amp;TEXT(Données!$C32,"hh:mm"))</f>
        <v>00:00</v>
      </c>
      <c r="AH8" s="520"/>
      <c r="AI8" s="518"/>
      <c r="AK8" s="522"/>
      <c r="AL8" s="526"/>
      <c r="AM8" s="524"/>
      <c r="AO8" s="192" t="s">
        <v>110</v>
      </c>
      <c r="AP8" s="193" t="s">
        <v>111</v>
      </c>
      <c r="AQ8" s="26" t="s">
        <v>53</v>
      </c>
      <c r="AT8" s="502" t="s">
        <v>10</v>
      </c>
      <c r="AU8" s="503"/>
      <c r="AW8" s="13" t="s">
        <v>41</v>
      </c>
    </row>
    <row r="9" spans="1:49" ht="16.5" thickBot="1" x14ac:dyDescent="0.3">
      <c r="A9" s="265" t="str">
        <f>Données!$H6</f>
        <v>MUBANGIA Emeraude</v>
      </c>
      <c r="B9" s="96">
        <f ca="1">IF(SUM(BJanvier:BFevrier!B9)=0,"",SUM(BJanvier:BFevrier!B9))</f>
        <v>16</v>
      </c>
      <c r="C9" s="96">
        <f ca="1">IF(SUM(BJanvier:BFevrier!C9)=0,"",SUM(BJanvier:BFevrier!C9))</f>
        <v>8</v>
      </c>
      <c r="D9" s="96" t="str">
        <f ca="1">IF(SUM(BJanvier:BFevrier!D9)=0,"",SUM(BJanvier:BFevrier!D9))</f>
        <v/>
      </c>
      <c r="E9" s="96">
        <f ca="1">IF(SUM(BJanvier:BFevrier!E9)=0,"",SUM(BJanvier:BFevrier!E9))</f>
        <v>1</v>
      </c>
      <c r="F9" s="96">
        <f ca="1">IF(SUM(BJanvier:BFevrier!F9)=0,"",SUM(BJanvier:BFevrier!F9))</f>
        <v>1</v>
      </c>
      <c r="G9" s="96">
        <f ca="1">IF(SUM(BJanvier:BFevrier!G9)=0,"",SUM(BJanvier:BFevrier!G9))</f>
        <v>2</v>
      </c>
      <c r="H9" s="96">
        <f ca="1">IF(SUM(BJanvier:BFevrier!H9)=0,"",SUM(BJanvier:BFevrier!H9))</f>
        <v>3</v>
      </c>
      <c r="I9" s="96">
        <f ca="1">IF(SUM(BJanvier:BFevrier!I9)=0,"",SUM(BJanvier:BFevrier!I9))</f>
        <v>1</v>
      </c>
      <c r="J9" s="96" t="str">
        <f ca="1">IF(SUM(BJanvier:BFevrier!J9)=0,"",SUM(BJanvier:BFevrier!J9))</f>
        <v/>
      </c>
      <c r="K9" s="96" t="str">
        <f ca="1">IF(SUM(BJanvier:BFevrier!K9)=0,"",SUM(BJanvier:BFevrier!K9))</f>
        <v/>
      </c>
      <c r="L9" s="96" t="str">
        <f ca="1">IF(SUM(BJanvier:BFevrier!L9)=0,"",SUM(BJanvier:BFevrier!L9))</f>
        <v/>
      </c>
      <c r="M9" s="96" t="str">
        <f ca="1">IF(SUM(BJanvier:BFevrier!M9)=0,"",SUM(BJanvier:BFevrier!M9))</f>
        <v/>
      </c>
      <c r="N9" s="96" t="str">
        <f ca="1">IF(SUM(BJanvier:BFevrier!N9)=0,"",SUM(BJanvier:BFevrier!N9))</f>
        <v/>
      </c>
      <c r="O9" s="96" t="str">
        <f ca="1">IF(SUM(BJanvier:BFevrier!O9)=0,"",SUM(BJanvier:BFevrier!O9))</f>
        <v/>
      </c>
      <c r="P9" s="96" t="str">
        <f ca="1">IF(SUM(BJanvier:BFevrier!P9)=0,"",SUM(BJanvier:BFevrier!P9))</f>
        <v/>
      </c>
      <c r="Q9" s="96" t="str">
        <f ca="1">IF(SUM(BJanvier:BFevrier!Q9)=0,"",SUM(BJanvier:BFevrier!Q9))</f>
        <v/>
      </c>
      <c r="R9" s="96" t="str">
        <f ca="1">IF(SUM(BJanvier:BFevrier!R9)=0,"",SUM(BJanvier:BFevrier!R9))</f>
        <v/>
      </c>
      <c r="S9" s="96">
        <f ca="1">IF(SUM(BJanvier:BFevrier!S9)=0,"",SUM(BJanvier:BFevrier!S9))</f>
        <v>5</v>
      </c>
      <c r="T9" s="96" t="str">
        <f ca="1">IF(SUM(BJanvier:BFevrier!T9)=0,"",SUM(BJanvier:BFevrier!T9))</f>
        <v/>
      </c>
      <c r="U9" s="96" t="str">
        <f ca="1">IF(SUM(BJanvier:BFevrier!U9)=0,"",SUM(BJanvier:BFevrier!U9))</f>
        <v/>
      </c>
      <c r="V9" s="96">
        <f ca="1">IF(SUM(BJanvier:BFevrier!V9)=0,"",SUM(BJanvier:BFevrier!V9))</f>
        <v>1</v>
      </c>
      <c r="W9" s="96" t="str">
        <f ca="1">IF(SUM(BJanvier:BFevrier!W9)=0,"",SUM(BJanvier:BFevrier!W9))</f>
        <v/>
      </c>
      <c r="X9" s="96">
        <f ca="1">IF(SUM(BJanvier:BFevrier!X9)=0,"",SUM(BJanvier:BFevrier!X9))</f>
        <v>24</v>
      </c>
      <c r="Y9" s="96" t="str">
        <f ca="1">IF(SUM(BJanvier:BFevrier!Y9)=0,"",SUM(BJanvier:BFevrier!Y9))</f>
        <v/>
      </c>
      <c r="Z9" s="96" t="str">
        <f ca="1">IF(SUM(BJanvier:BFevrier!Z9)=0,"",SUM(BJanvier:BFevrier!Z9))</f>
        <v/>
      </c>
      <c r="AA9" s="96" t="str">
        <f ca="1">IF(SUM(BJanvier:BFevrier!AA9)=0,"",SUM(BJanvier:BFevrier!AA9))</f>
        <v/>
      </c>
      <c r="AB9" s="96" t="str">
        <f ca="1">IF(SUM(BJanvier:BFevrier!AB9)=0,"",SUM(BJanvier:BFevrier!AB9))</f>
        <v/>
      </c>
      <c r="AC9" s="212">
        <f ca="1">IF(SUM(BJanvier:BFevrier!AC9)=0,"",SUM(BJanvier:BFevrier!AC9))</f>
        <v>24</v>
      </c>
      <c r="AD9" s="212">
        <f ca="1">IF(SUM(BJanvier:BFevrier!AD9)=0,"",SUM(BJanvier:BFevrier!AD9))</f>
        <v>24</v>
      </c>
      <c r="AE9" s="212"/>
      <c r="AF9" s="212"/>
      <c r="AG9" s="96">
        <f ca="1">IF(SUM(BJanvier:BFevrier!AE9)=0,"",SUM(BJanvier:BFevrier!AE9))</f>
        <v>24</v>
      </c>
      <c r="AH9" s="183">
        <f>SUM(BJanvier:BFevrier!AH9)</f>
        <v>0</v>
      </c>
      <c r="AI9" s="50">
        <f>Janvier!AS9</f>
        <v>0</v>
      </c>
      <c r="AK9" s="269">
        <f ca="1">SUM(BJanvier:BFevrier!AI9)</f>
        <v>1.0208333333333335</v>
      </c>
      <c r="AL9" s="269">
        <f ca="1">SUM(BJanvier:BFevrier!AJ9)</f>
        <v>0</v>
      </c>
      <c r="AM9" s="269">
        <f ca="1">SUM(BJanvier:BFevrier!AK9)</f>
        <v>0.22916666666666707</v>
      </c>
      <c r="AO9" s="35">
        <f t="shared" ref="AO9:AO19" ca="1" si="0">bilanh</f>
        <v>11.197916666666666</v>
      </c>
      <c r="AP9" s="127">
        <f>VLOOKUP(A9,Données!H6:J53,3,TRUE)</f>
        <v>0</v>
      </c>
      <c r="AQ9" s="59">
        <f ca="1">($AP9)-$AO9</f>
        <v>-11.197916666666666</v>
      </c>
      <c r="AT9" s="20">
        <f ca="1">IFERROR($AU9-INDEX($A$9:$AG$55,MATCH($A8,$A$8:$A$54,0),MATCH("CA",$A$7:$AG$7,0)),AU9)</f>
        <v>60</v>
      </c>
      <c r="AU9" s="275">
        <v>65</v>
      </c>
      <c r="AV9" s="31"/>
      <c r="AW9" s="189">
        <f t="shared" ref="AW9:AW18" ca="1" si="1">Jourtravaillé</f>
        <v>86</v>
      </c>
    </row>
    <row r="10" spans="1:49" ht="16.5" thickBot="1" x14ac:dyDescent="0.3">
      <c r="A10" s="265" t="str">
        <f>Données!$H7</f>
        <v>CLAVIER William</v>
      </c>
      <c r="B10" s="79">
        <f ca="1">IF(SUM(BJanvier:BFevrier!B10)=0,"",SUM(BJanvier:BFevrier!B10))</f>
        <v>10</v>
      </c>
      <c r="C10" s="79">
        <f ca="1">IF(SUM(BJanvier:BFevrier!C10)=0,"",SUM(BJanvier:BFevrier!C10))</f>
        <v>10</v>
      </c>
      <c r="D10" s="79">
        <f ca="1">IF(SUM(BJanvier:BFevrier!D10)=0,"",SUM(BJanvier:BFevrier!D10))</f>
        <v>1</v>
      </c>
      <c r="E10" s="79" t="str">
        <f ca="1">IF(SUM(BJanvier:BFevrier!E10)=0,"",SUM(BJanvier:BFevrier!E10))</f>
        <v/>
      </c>
      <c r="F10" s="79" t="str">
        <f ca="1">IF(SUM(BJanvier:BFevrier!F10)=0,"",SUM(BJanvier:BFevrier!F10))</f>
        <v/>
      </c>
      <c r="G10" s="79">
        <f ca="1">IF(SUM(BJanvier:BFevrier!G10)=0,"",SUM(BJanvier:BFevrier!G10))</f>
        <v>2</v>
      </c>
      <c r="H10" s="79">
        <f ca="1">IF(SUM(BJanvier:BFevrier!H10)=0,"",SUM(BJanvier:BFevrier!H10))</f>
        <v>3</v>
      </c>
      <c r="I10" s="79">
        <f ca="1">IF(SUM(BJanvier:BFevrier!I10)=0,"",SUM(BJanvier:BFevrier!I10))</f>
        <v>3</v>
      </c>
      <c r="J10" s="79" t="str">
        <f ca="1">IF(SUM(BJanvier:BFevrier!J10)=0,"",SUM(BJanvier:BFevrier!J10))</f>
        <v/>
      </c>
      <c r="K10" s="79" t="str">
        <f ca="1">IF(SUM(BJanvier:BFevrier!K10)=0,"",SUM(BJanvier:BFevrier!K10))</f>
        <v/>
      </c>
      <c r="L10" s="79">
        <f ca="1">IF(SUM(BJanvier:BFevrier!L10)=0,"",SUM(BJanvier:BFevrier!L10))</f>
        <v>2</v>
      </c>
      <c r="M10" s="79" t="str">
        <f ca="1">IF(SUM(BJanvier:BFevrier!M10)=0,"",SUM(BJanvier:BFevrier!M10))</f>
        <v/>
      </c>
      <c r="N10" s="79" t="str">
        <f ca="1">IF(SUM(BJanvier:BFevrier!N10)=0,"",SUM(BJanvier:BFevrier!N10))</f>
        <v/>
      </c>
      <c r="O10" s="79" t="str">
        <f ca="1">IF(SUM(BJanvier:BFevrier!O10)=0,"",SUM(BJanvier:BFevrier!O10))</f>
        <v/>
      </c>
      <c r="P10" s="79" t="str">
        <f ca="1">IF(SUM(BJanvier:BFevrier!P10)=0,"",SUM(BJanvier:BFevrier!P10))</f>
        <v/>
      </c>
      <c r="Q10" s="79" t="str">
        <f ca="1">IF(SUM(BJanvier:BFevrier!Q10)=0,"",SUM(BJanvier:BFevrier!Q10))</f>
        <v/>
      </c>
      <c r="R10" s="79" t="str">
        <f ca="1">IF(SUM(BJanvier:BFevrier!R10)=0,"",SUM(BJanvier:BFevrier!R10))</f>
        <v/>
      </c>
      <c r="S10" s="79">
        <f ca="1">IF(SUM(BJanvier:BFevrier!S10)=0,"",SUM(BJanvier:BFevrier!S10))</f>
        <v>4</v>
      </c>
      <c r="T10" s="79" t="str">
        <f ca="1">IF(SUM(BJanvier:BFevrier!T10)=0,"",SUM(BJanvier:BFevrier!T10))</f>
        <v/>
      </c>
      <c r="U10" s="79" t="str">
        <f ca="1">IF(SUM(BJanvier:BFevrier!U10)=0,"",SUM(BJanvier:BFevrier!U10))</f>
        <v/>
      </c>
      <c r="V10" s="79">
        <f ca="1">IF(SUM(BJanvier:BFevrier!V10)=0,"",SUM(BJanvier:BFevrier!V10))</f>
        <v>1</v>
      </c>
      <c r="W10" s="79" t="str">
        <f ca="1">IF(SUM(BJanvier:BFevrier!W10)=0,"",SUM(BJanvier:BFevrier!W10))</f>
        <v/>
      </c>
      <c r="X10" s="79">
        <f ca="1">IF(SUM(BJanvier:BFevrier!X10)=0,"",SUM(BJanvier:BFevrier!X10))</f>
        <v>26</v>
      </c>
      <c r="Y10" s="79" t="str">
        <f ca="1">IF(SUM(BJanvier:BFevrier!Y10)=0,"",SUM(BJanvier:BFevrier!Y10))</f>
        <v/>
      </c>
      <c r="Z10" s="79" t="str">
        <f ca="1">IF(SUM(BJanvier:BFevrier!Z10)=0,"",SUM(BJanvier:BFevrier!Z10))</f>
        <v/>
      </c>
      <c r="AA10" s="79" t="str">
        <f ca="1">IF(SUM(BJanvier:BFevrier!AA10)=0,"",SUM(BJanvier:BFevrier!AA10))</f>
        <v/>
      </c>
      <c r="AB10" s="79" t="str">
        <f ca="1">IF(SUM(BJanvier:BFevrier!AB10)=0,"",SUM(BJanvier:BFevrier!AB10))</f>
        <v/>
      </c>
      <c r="AC10" s="213">
        <f ca="1">IF(SUM(BJanvier:BFevrier!AC10)=0,"",SUM(BJanvier:BFevrier!AC10))</f>
        <v>26</v>
      </c>
      <c r="AD10" s="213">
        <f ca="1">IF(SUM(BJanvier:BFevrier!AD10)=0,"",SUM(BJanvier:BFevrier!AD10))</f>
        <v>26</v>
      </c>
      <c r="AE10" s="213"/>
      <c r="AF10" s="213"/>
      <c r="AG10" s="79">
        <f ca="1">IF(SUM(BJanvier:BFevrier!AE10)=0,"",SUM(BJanvier:BFevrier!AE10))</f>
        <v>26</v>
      </c>
      <c r="AH10" s="295">
        <f>SUM(BJanvier:BFevrier!AH10)</f>
        <v>0</v>
      </c>
      <c r="AI10" s="51">
        <f>Janvier!AS10</f>
        <v>0</v>
      </c>
      <c r="AK10" s="269">
        <f ca="1">SUM(BJanvier:BFevrier!AI10)</f>
        <v>1.4791666666666667</v>
      </c>
      <c r="AL10" s="269">
        <f ca="1">SUM(BJanvier:BFevrier!AJ10)</f>
        <v>2.083333333333337E-2</v>
      </c>
      <c r="AM10" s="269">
        <f ca="1">SUM(BJanvier:BFevrier!AK10)</f>
        <v>0.37500000000000044</v>
      </c>
      <c r="AO10" s="263">
        <f t="shared" ca="1" si="0"/>
        <v>11.802083333333334</v>
      </c>
      <c r="AP10" s="266">
        <f>VLOOKUP(A10,Données!H7:J54,3,TRUE)</f>
        <v>59.5</v>
      </c>
      <c r="AQ10" s="277">
        <f t="shared" ref="AQ10:AQ15" ca="1" si="2">($AP10)-$AO10</f>
        <v>47.697916666666664</v>
      </c>
      <c r="AT10" s="20">
        <f t="shared" ref="AT10:AT19" ca="1" si="3">IFERROR($AU10-INDEX($A$9:$AG$55,MATCH($A9,$A$8:$A$54,0),MATCH("CA",$A$7:$AG$7,0)),AU10)</f>
        <v>61</v>
      </c>
      <c r="AU10" s="275">
        <v>65</v>
      </c>
      <c r="AV10" s="31"/>
      <c r="AW10" s="190">
        <f t="shared" ca="1" si="1"/>
        <v>88</v>
      </c>
    </row>
    <row r="11" spans="1:49" ht="16.5" thickBot="1" x14ac:dyDescent="0.3">
      <c r="A11" s="265" t="str">
        <f>Données!$H8</f>
        <v>BOUNGUELA Silvère</v>
      </c>
      <c r="B11" s="79">
        <f ca="1">IF(SUM(BJanvier:BFevrier!B11)=0,"",SUM(BJanvier:BFevrier!B11))</f>
        <v>6</v>
      </c>
      <c r="C11" s="79">
        <f ca="1">IF(SUM(BJanvier:BFevrier!C11)=0,"",SUM(BJanvier:BFevrier!C11))</f>
        <v>9</v>
      </c>
      <c r="D11" s="79" t="str">
        <f ca="1">IF(SUM(BJanvier:BFevrier!D11)=0,"",SUM(BJanvier:BFevrier!D11))</f>
        <v/>
      </c>
      <c r="E11" s="79">
        <f ca="1">IF(SUM(BJanvier:BFevrier!E11)=0,"",SUM(BJanvier:BFevrier!E11))</f>
        <v>4</v>
      </c>
      <c r="F11" s="79" t="str">
        <f ca="1">IF(SUM(BJanvier:BFevrier!F11)=0,"",SUM(BJanvier:BFevrier!F11))</f>
        <v/>
      </c>
      <c r="G11" s="79">
        <f ca="1">IF(SUM(BJanvier:BFevrier!G11)=0,"",SUM(BJanvier:BFevrier!G11))</f>
        <v>3</v>
      </c>
      <c r="H11" s="79" t="str">
        <f ca="1">IF(SUM(BJanvier:BFevrier!H11)=0,"",SUM(BJanvier:BFevrier!H11))</f>
        <v/>
      </c>
      <c r="I11" s="79">
        <f ca="1">IF(SUM(BJanvier:BFevrier!I11)=0,"",SUM(BJanvier:BFevrier!I11))</f>
        <v>4</v>
      </c>
      <c r="J11" s="79" t="str">
        <f ca="1">IF(SUM(BJanvier:BFevrier!J11)=0,"",SUM(BJanvier:BFevrier!J11))</f>
        <v/>
      </c>
      <c r="K11" s="79" t="str">
        <f ca="1">IF(SUM(BJanvier:BFevrier!K11)=0,"",SUM(BJanvier:BFevrier!K11))</f>
        <v/>
      </c>
      <c r="L11" s="79">
        <f ca="1">IF(SUM(BJanvier:BFevrier!L11)=0,"",SUM(BJanvier:BFevrier!L11))</f>
        <v>2</v>
      </c>
      <c r="M11" s="79" t="str">
        <f ca="1">IF(SUM(BJanvier:BFevrier!M11)=0,"",SUM(BJanvier:BFevrier!M11))</f>
        <v/>
      </c>
      <c r="N11" s="79" t="str">
        <f ca="1">IF(SUM(BJanvier:BFevrier!N11)=0,"",SUM(BJanvier:BFevrier!N11))</f>
        <v/>
      </c>
      <c r="O11" s="79" t="str">
        <f ca="1">IF(SUM(BJanvier:BFevrier!O11)=0,"",SUM(BJanvier:BFevrier!O11))</f>
        <v/>
      </c>
      <c r="P11" s="79" t="str">
        <f ca="1">IF(SUM(BJanvier:BFevrier!P11)=0,"",SUM(BJanvier:BFevrier!P11))</f>
        <v/>
      </c>
      <c r="Q11" s="79" t="str">
        <f ca="1">IF(SUM(BJanvier:BFevrier!Q11)=0,"",SUM(BJanvier:BFevrier!Q11))</f>
        <v/>
      </c>
      <c r="R11" s="79">
        <f ca="1">IF(SUM(BJanvier:BFevrier!R11)=0,"",SUM(BJanvier:BFevrier!R11))</f>
        <v>1</v>
      </c>
      <c r="S11" s="79" t="str">
        <f ca="1">IF(SUM(BJanvier:BFevrier!S11)=0,"",SUM(BJanvier:BFevrier!S11))</f>
        <v/>
      </c>
      <c r="T11" s="79">
        <f ca="1">IF(SUM(BJanvier:BFevrier!T11)=0,"",SUM(BJanvier:BFevrier!T11))</f>
        <v>9</v>
      </c>
      <c r="U11" s="79" t="str">
        <f ca="1">IF(SUM(BJanvier:BFevrier!U11)=0,"",SUM(BJanvier:BFevrier!U11))</f>
        <v/>
      </c>
      <c r="V11" s="79" t="str">
        <f ca="1">IF(SUM(BJanvier:BFevrier!V11)=0,"",SUM(BJanvier:BFevrier!V11))</f>
        <v/>
      </c>
      <c r="W11" s="79" t="str">
        <f ca="1">IF(SUM(BJanvier:BFevrier!W11)=0,"",SUM(BJanvier:BFevrier!W11))</f>
        <v/>
      </c>
      <c r="X11" s="79">
        <f ca="1">IF(SUM(BJanvier:BFevrier!X11)=0,"",SUM(BJanvier:BFevrier!X11))</f>
        <v>24</v>
      </c>
      <c r="Y11" s="79" t="str">
        <f ca="1">IF(SUM(BJanvier:BFevrier!Y11)=0,"",SUM(BJanvier:BFevrier!Y11))</f>
        <v/>
      </c>
      <c r="Z11" s="79" t="str">
        <f ca="1">IF(SUM(BJanvier:BFevrier!Z11)=0,"",SUM(BJanvier:BFevrier!Z11))</f>
        <v/>
      </c>
      <c r="AA11" s="79" t="str">
        <f ca="1">IF(SUM(BJanvier:BFevrier!AA11)=0,"",SUM(BJanvier:BFevrier!AA11))</f>
        <v/>
      </c>
      <c r="AB11" s="79" t="str">
        <f ca="1">IF(SUM(BJanvier:BFevrier!AB11)=0,"",SUM(BJanvier:BFevrier!AB11))</f>
        <v/>
      </c>
      <c r="AC11" s="213">
        <f ca="1">IF(SUM(BJanvier:BFevrier!AC11)=0,"",SUM(BJanvier:BFevrier!AC11))</f>
        <v>24</v>
      </c>
      <c r="AD11" s="213">
        <f ca="1">IF(SUM(BJanvier:BFevrier!AD11)=0,"",SUM(BJanvier:BFevrier!AD11))</f>
        <v>24</v>
      </c>
      <c r="AE11" s="213"/>
      <c r="AF11" s="213"/>
      <c r="AG11" s="79">
        <f ca="1">IF(SUM(BJanvier:BFevrier!AE11)=0,"",SUM(BJanvier:BFevrier!AE11))</f>
        <v>24</v>
      </c>
      <c r="AH11" s="295">
        <f>SUM(BJanvier:BFevrier!AH11)</f>
        <v>0</v>
      </c>
      <c r="AI11" s="51">
        <f>Janvier!AS11</f>
        <v>0</v>
      </c>
      <c r="AK11" s="269">
        <f ca="1">SUM(BJanvier:BFevrier!AI11)</f>
        <v>0.91666666666666663</v>
      </c>
      <c r="AL11" s="269">
        <f ca="1">SUM(BJanvier:BFevrier!AJ11)</f>
        <v>4.1666666666666741E-2</v>
      </c>
      <c r="AM11" s="269">
        <f ca="1">SUM(BJanvier:BFevrier!AK11)</f>
        <v>0.37500000000000044</v>
      </c>
      <c r="AO11" s="263">
        <f t="shared" ca="1" si="0"/>
        <v>10.583333333333332</v>
      </c>
      <c r="AP11" s="266">
        <f>VLOOKUP(A11,Données!H8:J55,3,TRUE)</f>
        <v>59.5</v>
      </c>
      <c r="AQ11" s="277">
        <f t="shared" ca="1" si="2"/>
        <v>48.916666666666671</v>
      </c>
      <c r="AT11" s="20">
        <f t="shared" ca="1" si="3"/>
        <v>65</v>
      </c>
      <c r="AU11" s="275">
        <v>65</v>
      </c>
      <c r="AV11" s="31"/>
      <c r="AW11" s="190">
        <f t="shared" ca="1" si="1"/>
        <v>86</v>
      </c>
    </row>
    <row r="12" spans="1:49" ht="16.5" thickBot="1" x14ac:dyDescent="0.3">
      <c r="A12" s="265" t="str">
        <f>Données!$H9</f>
        <v>RIBEIRO Christelle</v>
      </c>
      <c r="B12" s="79">
        <f ca="1">IF(SUM(BJanvier:BFevrier!B12)=0,"",SUM(BJanvier:BFevrier!B12))</f>
        <v>14</v>
      </c>
      <c r="C12" s="79">
        <f ca="1">IF(SUM(BJanvier:BFevrier!C12)=0,"",SUM(BJanvier:BFevrier!C12))</f>
        <v>5</v>
      </c>
      <c r="D12" s="79">
        <f ca="1">IF(SUM(BJanvier:BFevrier!D12)=0,"",SUM(BJanvier:BFevrier!D12))</f>
        <v>1</v>
      </c>
      <c r="E12" s="79" t="str">
        <f ca="1">IF(SUM(BJanvier:BFevrier!E12)=0,"",SUM(BJanvier:BFevrier!E12))</f>
        <v/>
      </c>
      <c r="F12" s="79" t="str">
        <f ca="1">IF(SUM(BJanvier:BFevrier!F12)=0,"",SUM(BJanvier:BFevrier!F12))</f>
        <v/>
      </c>
      <c r="G12" s="79">
        <f ca="1">IF(SUM(BJanvier:BFevrier!G12)=0,"",SUM(BJanvier:BFevrier!G12))</f>
        <v>1</v>
      </c>
      <c r="H12" s="79">
        <f ca="1">IF(SUM(BJanvier:BFevrier!H12)=0,"",SUM(BJanvier:BFevrier!H12))</f>
        <v>6</v>
      </c>
      <c r="I12" s="79">
        <f ca="1">IF(SUM(BJanvier:BFevrier!I12)=0,"",SUM(BJanvier:BFevrier!I12))</f>
        <v>1</v>
      </c>
      <c r="J12" s="79" t="str">
        <f ca="1">IF(SUM(BJanvier:BFevrier!J12)=0,"",SUM(BJanvier:BFevrier!J12))</f>
        <v/>
      </c>
      <c r="K12" s="79" t="str">
        <f ca="1">IF(SUM(BJanvier:BFevrier!K12)=0,"",SUM(BJanvier:BFevrier!K12))</f>
        <v/>
      </c>
      <c r="L12" s="79">
        <f ca="1">IF(SUM(BJanvier:BFevrier!L12)=0,"",SUM(BJanvier:BFevrier!L12))</f>
        <v>2</v>
      </c>
      <c r="M12" s="79" t="str">
        <f ca="1">IF(SUM(BJanvier:BFevrier!M12)=0,"",SUM(BJanvier:BFevrier!M12))</f>
        <v/>
      </c>
      <c r="N12" s="79" t="str">
        <f ca="1">IF(SUM(BJanvier:BFevrier!N12)=0,"",SUM(BJanvier:BFevrier!N12))</f>
        <v/>
      </c>
      <c r="O12" s="79" t="str">
        <f ca="1">IF(SUM(BJanvier:BFevrier!O12)=0,"",SUM(BJanvier:BFevrier!O12))</f>
        <v/>
      </c>
      <c r="P12" s="79" t="str">
        <f ca="1">IF(SUM(BJanvier:BFevrier!P12)=0,"",SUM(BJanvier:BFevrier!P12))</f>
        <v/>
      </c>
      <c r="Q12" s="79" t="str">
        <f ca="1">IF(SUM(BJanvier:BFevrier!Q12)=0,"",SUM(BJanvier:BFevrier!Q12))</f>
        <v/>
      </c>
      <c r="R12" s="79" t="str">
        <f ca="1">IF(SUM(BJanvier:BFevrier!R12)=0,"",SUM(BJanvier:BFevrier!R12))</f>
        <v/>
      </c>
      <c r="S12" s="79">
        <f ca="1">IF(SUM(BJanvier:BFevrier!S12)=0,"",SUM(BJanvier:BFevrier!S12))</f>
        <v>8</v>
      </c>
      <c r="T12" s="79" t="str">
        <f ca="1">IF(SUM(BJanvier:BFevrier!T12)=0,"",SUM(BJanvier:BFevrier!T12))</f>
        <v/>
      </c>
      <c r="U12" s="79" t="str">
        <f ca="1">IF(SUM(BJanvier:BFevrier!U12)=0,"",SUM(BJanvier:BFevrier!U12))</f>
        <v/>
      </c>
      <c r="V12" s="79" t="str">
        <f ca="1">IF(SUM(BJanvier:BFevrier!V12)=0,"",SUM(BJanvier:BFevrier!V12))</f>
        <v/>
      </c>
      <c r="W12" s="79" t="str">
        <f ca="1">IF(SUM(BJanvier:BFevrier!W12)=0,"",SUM(BJanvier:BFevrier!W12))</f>
        <v/>
      </c>
      <c r="X12" s="79">
        <f ca="1">IF(SUM(BJanvier:BFevrier!X12)=0,"",SUM(BJanvier:BFevrier!X12))</f>
        <v>24</v>
      </c>
      <c r="Y12" s="79" t="str">
        <f ca="1">IF(SUM(BJanvier:BFevrier!Y12)=0,"",SUM(BJanvier:BFevrier!Y12))</f>
        <v/>
      </c>
      <c r="Z12" s="79" t="str">
        <f ca="1">IF(SUM(BJanvier:BFevrier!Z12)=0,"",SUM(BJanvier:BFevrier!Z12))</f>
        <v/>
      </c>
      <c r="AA12" s="79" t="str">
        <f ca="1">IF(SUM(BJanvier:BFevrier!AA12)=0,"",SUM(BJanvier:BFevrier!AA12))</f>
        <v/>
      </c>
      <c r="AB12" s="79" t="str">
        <f ca="1">IF(SUM(BJanvier:BFevrier!AB12)=0,"",SUM(BJanvier:BFevrier!AB12))</f>
        <v/>
      </c>
      <c r="AC12" s="213">
        <f ca="1">IF(SUM(BJanvier:BFevrier!AC12)=0,"",SUM(BJanvier:BFevrier!AC12))</f>
        <v>24</v>
      </c>
      <c r="AD12" s="213">
        <f ca="1">IF(SUM(BJanvier:BFevrier!AD12)=0,"",SUM(BJanvier:BFevrier!AD12))</f>
        <v>24</v>
      </c>
      <c r="AE12" s="213"/>
      <c r="AF12" s="213"/>
      <c r="AG12" s="79">
        <f ca="1">IF(SUM(BJanvier:BFevrier!AE12)=0,"",SUM(BJanvier:BFevrier!AE12))</f>
        <v>24</v>
      </c>
      <c r="AH12" s="295">
        <f>SUM(BJanvier:BFevrier!AH12)</f>
        <v>0</v>
      </c>
      <c r="AI12" s="51">
        <f>Janvier!AS12</f>
        <v>0</v>
      </c>
      <c r="AK12" s="269">
        <f ca="1">SUM(BJanvier:BFevrier!AI12)</f>
        <v>1.4791666666666667</v>
      </c>
      <c r="AL12" s="269">
        <f ca="1">SUM(BJanvier:BFevrier!AJ12)</f>
        <v>2.083333333333337E-2</v>
      </c>
      <c r="AM12" s="269">
        <f ca="1">SUM(BJanvier:BFevrier!AK12)</f>
        <v>0.20833333333333348</v>
      </c>
      <c r="AO12" s="263">
        <f t="shared" ca="1" si="0"/>
        <v>11.270833333333332</v>
      </c>
      <c r="AP12" s="266">
        <f>VLOOKUP(A12,Données!H9:J56,3,TRUE)</f>
        <v>0</v>
      </c>
      <c r="AQ12" s="277">
        <f t="shared" ca="1" si="2"/>
        <v>-11.270833333333332</v>
      </c>
      <c r="AT12" s="20">
        <f ca="1">IFERROR($AU12-INDEX($A$9:$AG$55,MATCH($A11,$A$8:$A$54,0),MATCH("CA",$A$7:$AG$7,0)),AU12)</f>
        <v>57</v>
      </c>
      <c r="AU12" s="275">
        <v>65</v>
      </c>
      <c r="AV12" s="31"/>
      <c r="AW12" s="190">
        <f t="shared" ca="1" si="1"/>
        <v>86</v>
      </c>
    </row>
    <row r="13" spans="1:49" ht="16.5" thickBot="1" x14ac:dyDescent="0.3">
      <c r="A13" s="265" t="str">
        <f>Données!$H10</f>
        <v>LE HIR Sébastien</v>
      </c>
      <c r="B13" s="79">
        <f ca="1">IF(SUM(BJanvier:BFevrier!B13)=0,"",SUM(BJanvier:BFevrier!B13))</f>
        <v>6</v>
      </c>
      <c r="C13" s="79">
        <f ca="1">IF(SUM(BJanvier:BFevrier!C13)=0,"",SUM(BJanvier:BFevrier!C13))</f>
        <v>8</v>
      </c>
      <c r="D13" s="79">
        <f ca="1">IF(SUM(BJanvier:BFevrier!D13)=0,"",SUM(BJanvier:BFevrier!D13))</f>
        <v>2</v>
      </c>
      <c r="E13" s="79">
        <f ca="1">IF(SUM(BJanvier:BFevrier!E13)=0,"",SUM(BJanvier:BFevrier!E13))</f>
        <v>2</v>
      </c>
      <c r="F13" s="79" t="str">
        <f ca="1">IF(SUM(BJanvier:BFevrier!F13)=0,"",SUM(BJanvier:BFevrier!F13))</f>
        <v/>
      </c>
      <c r="G13" s="79">
        <f ca="1">IF(SUM(BJanvier:BFevrier!G13)=0,"",SUM(BJanvier:BFevrier!G13))</f>
        <v>1</v>
      </c>
      <c r="H13" s="79">
        <f ca="1">IF(SUM(BJanvier:BFevrier!H13)=0,"",SUM(BJanvier:BFevrier!H13))</f>
        <v>4</v>
      </c>
      <c r="I13" s="79">
        <f ca="1">IF(SUM(BJanvier:BFevrier!I13)=0,"",SUM(BJanvier:BFevrier!I13))</f>
        <v>2</v>
      </c>
      <c r="J13" s="79" t="str">
        <f ca="1">IF(SUM(BJanvier:BFevrier!J13)=0,"",SUM(BJanvier:BFevrier!J13))</f>
        <v/>
      </c>
      <c r="K13" s="79" t="str">
        <f ca="1">IF(SUM(BJanvier:BFevrier!K13)=0,"",SUM(BJanvier:BFevrier!K13))</f>
        <v/>
      </c>
      <c r="L13" s="79">
        <f ca="1">IF(SUM(BJanvier:BFevrier!L13)=0,"",SUM(BJanvier:BFevrier!L13))</f>
        <v>2</v>
      </c>
      <c r="M13" s="79" t="str">
        <f ca="1">IF(SUM(BJanvier:BFevrier!M13)=0,"",SUM(BJanvier:BFevrier!M13))</f>
        <v/>
      </c>
      <c r="N13" s="79" t="str">
        <f ca="1">IF(SUM(BJanvier:BFevrier!N13)=0,"",SUM(BJanvier:BFevrier!N13))</f>
        <v/>
      </c>
      <c r="O13" s="79">
        <f ca="1">IF(SUM(BJanvier:BFevrier!O13)=0,"",SUM(BJanvier:BFevrier!O13))</f>
        <v>4</v>
      </c>
      <c r="P13" s="79" t="str">
        <f ca="1">IF(SUM(BJanvier:BFevrier!P13)=0,"",SUM(BJanvier:BFevrier!P13))</f>
        <v/>
      </c>
      <c r="Q13" s="79" t="str">
        <f ca="1">IF(SUM(BJanvier:BFevrier!Q13)=0,"",SUM(BJanvier:BFevrier!Q13))</f>
        <v/>
      </c>
      <c r="R13" s="79" t="str">
        <f ca="1">IF(SUM(BJanvier:BFevrier!R13)=0,"",SUM(BJanvier:BFevrier!R13))</f>
        <v/>
      </c>
      <c r="S13" s="79">
        <f ca="1">IF(SUM(BJanvier:BFevrier!S13)=0,"",SUM(BJanvier:BFevrier!S13))</f>
        <v>8</v>
      </c>
      <c r="T13" s="79" t="str">
        <f ca="1">IF(SUM(BJanvier:BFevrier!T13)=0,"",SUM(BJanvier:BFevrier!T13))</f>
        <v/>
      </c>
      <c r="U13" s="79" t="str">
        <f ca="1">IF(SUM(BJanvier:BFevrier!U13)=0,"",SUM(BJanvier:BFevrier!U13))</f>
        <v/>
      </c>
      <c r="V13" s="79" t="str">
        <f ca="1">IF(SUM(BJanvier:BFevrier!V13)=0,"",SUM(BJanvier:BFevrier!V13))</f>
        <v/>
      </c>
      <c r="W13" s="79" t="str">
        <f ca="1">IF(SUM(BJanvier:BFevrier!W13)=0,"",SUM(BJanvier:BFevrier!W13))</f>
        <v/>
      </c>
      <c r="X13" s="79">
        <f ca="1">IF(SUM(BJanvier:BFevrier!X13)=0,"",SUM(BJanvier:BFevrier!X13))</f>
        <v>23</v>
      </c>
      <c r="Y13" s="79" t="str">
        <f ca="1">IF(SUM(BJanvier:BFevrier!Y13)=0,"",SUM(BJanvier:BFevrier!Y13))</f>
        <v/>
      </c>
      <c r="Z13" s="79" t="str">
        <f ca="1">IF(SUM(BJanvier:BFevrier!Z13)=0,"",SUM(BJanvier:BFevrier!Z13))</f>
        <v/>
      </c>
      <c r="AA13" s="79" t="str">
        <f ca="1">IF(SUM(BJanvier:BFevrier!AA13)=0,"",SUM(BJanvier:BFevrier!AA13))</f>
        <v/>
      </c>
      <c r="AB13" s="79" t="str">
        <f ca="1">IF(SUM(BJanvier:BFevrier!AB13)=0,"",SUM(BJanvier:BFevrier!AB13))</f>
        <v/>
      </c>
      <c r="AC13" s="213">
        <f ca="1">IF(SUM(BJanvier:BFevrier!AC13)=0,"",SUM(BJanvier:BFevrier!AC13))</f>
        <v>23</v>
      </c>
      <c r="AD13" s="213">
        <f ca="1">IF(SUM(BJanvier:BFevrier!AD13)=0,"",SUM(BJanvier:BFevrier!AD13))</f>
        <v>23</v>
      </c>
      <c r="AE13" s="213"/>
      <c r="AF13" s="213"/>
      <c r="AG13" s="79">
        <f ca="1">IF(SUM(BJanvier:BFevrier!AE13)=0,"",SUM(BJanvier:BFevrier!AE13))</f>
        <v>23</v>
      </c>
      <c r="AH13" s="295">
        <f>SUM(BJanvier:BFevrier!AH13)</f>
        <v>0</v>
      </c>
      <c r="AI13" s="51">
        <f>Janvier!AS13</f>
        <v>0</v>
      </c>
      <c r="AK13" s="269">
        <f ca="1">SUM(BJanvier:BFevrier!AI13)</f>
        <v>1.4791666666666667</v>
      </c>
      <c r="AL13" s="269">
        <f ca="1">SUM(BJanvier:BFevrier!AJ13)</f>
        <v>2.083333333333337E-2</v>
      </c>
      <c r="AM13" s="269">
        <f ca="1">SUM(BJanvier:BFevrier!AK13)</f>
        <v>0.29166666666666696</v>
      </c>
      <c r="AO13" s="263">
        <f t="shared" ca="1" si="0"/>
        <v>11.354166666666668</v>
      </c>
      <c r="AP13" s="266">
        <f>VLOOKUP(A13,Données!H10:J57,3,TRUE)</f>
        <v>59.5</v>
      </c>
      <c r="AQ13" s="277">
        <f t="shared" ca="1" si="2"/>
        <v>48.145833333333329</v>
      </c>
      <c r="AT13" s="20">
        <f ca="1">IFERROR($AU13-INDEX($A$9:$AG$55,MATCH($A12,$A$8:$A$54,0),MATCH("CA",$A$7:$AG$7,0)),AU13)</f>
        <v>57</v>
      </c>
      <c r="AU13" s="275">
        <v>65</v>
      </c>
      <c r="AV13" s="31"/>
      <c r="AW13" s="190">
        <f t="shared" ca="1" si="1"/>
        <v>81</v>
      </c>
    </row>
    <row r="14" spans="1:49" ht="16.5" thickBot="1" x14ac:dyDescent="0.3">
      <c r="A14" s="265" t="str">
        <f>Données!$H11</f>
        <v>BUISSON Vincent</v>
      </c>
      <c r="B14" s="79">
        <f ca="1">IF(SUM(BJanvier:BFevrier!B14)=0,"",SUM(BJanvier:BFevrier!B14))</f>
        <v>8</v>
      </c>
      <c r="C14" s="79">
        <f ca="1">IF(SUM(BJanvier:BFevrier!C14)=0,"",SUM(BJanvier:BFevrier!C14))</f>
        <v>8</v>
      </c>
      <c r="D14" s="79">
        <f ca="1">IF(SUM(BJanvier:BFevrier!D14)=0,"",SUM(BJanvier:BFevrier!D14))</f>
        <v>1</v>
      </c>
      <c r="E14" s="79">
        <f ca="1">IF(SUM(BJanvier:BFevrier!E14)=0,"",SUM(BJanvier:BFevrier!E14))</f>
        <v>1</v>
      </c>
      <c r="F14" s="79">
        <f ca="1">IF(SUM(BJanvier:BFevrier!F14)=0,"",SUM(BJanvier:BFevrier!F14))</f>
        <v>1</v>
      </c>
      <c r="G14" s="79">
        <f ca="1">IF(SUM(BJanvier:BFevrier!G14)=0,"",SUM(BJanvier:BFevrier!G14))</f>
        <v>2</v>
      </c>
      <c r="H14" s="79" t="str">
        <f ca="1">IF(SUM(BJanvier:BFevrier!H14)=0,"",SUM(BJanvier:BFevrier!H14))</f>
        <v/>
      </c>
      <c r="I14" s="79">
        <f ca="1">IF(SUM(BJanvier:BFevrier!I14)=0,"",SUM(BJanvier:BFevrier!I14))</f>
        <v>6</v>
      </c>
      <c r="J14" s="79" t="str">
        <f ca="1">IF(SUM(BJanvier:BFevrier!J14)=0,"",SUM(BJanvier:BFevrier!J14))</f>
        <v/>
      </c>
      <c r="K14" s="79" t="str">
        <f ca="1">IF(SUM(BJanvier:BFevrier!K14)=0,"",SUM(BJanvier:BFevrier!K14))</f>
        <v/>
      </c>
      <c r="L14" s="79">
        <f ca="1">IF(SUM(BJanvier:BFevrier!L14)=0,"",SUM(BJanvier:BFevrier!L14))</f>
        <v>2</v>
      </c>
      <c r="M14" s="79" t="str">
        <f ca="1">IF(SUM(BJanvier:BFevrier!M14)=0,"",SUM(BJanvier:BFevrier!M14))</f>
        <v/>
      </c>
      <c r="N14" s="79" t="str">
        <f ca="1">IF(SUM(BJanvier:BFevrier!N14)=0,"",SUM(BJanvier:BFevrier!N14))</f>
        <v/>
      </c>
      <c r="O14" s="79" t="str">
        <f ca="1">IF(SUM(BJanvier:BFevrier!O14)=0,"",SUM(BJanvier:BFevrier!O14))</f>
        <v/>
      </c>
      <c r="P14" s="79" t="str">
        <f ca="1">IF(SUM(BJanvier:BFevrier!P14)=0,"",SUM(BJanvier:BFevrier!P14))</f>
        <v/>
      </c>
      <c r="Q14" s="79" t="str">
        <f ca="1">IF(SUM(BJanvier:BFevrier!Q14)=0,"",SUM(BJanvier:BFevrier!Q14))</f>
        <v/>
      </c>
      <c r="R14" s="79" t="str">
        <f ca="1">IF(SUM(BJanvier:BFevrier!R14)=0,"",SUM(BJanvier:BFevrier!R14))</f>
        <v/>
      </c>
      <c r="S14" s="79">
        <f ca="1">IF(SUM(BJanvier:BFevrier!S14)=0,"",SUM(BJanvier:BFevrier!S14))</f>
        <v>9</v>
      </c>
      <c r="T14" s="79" t="str">
        <f ca="1">IF(SUM(BJanvier:BFevrier!T14)=0,"",SUM(BJanvier:BFevrier!T14))</f>
        <v/>
      </c>
      <c r="U14" s="79" t="str">
        <f ca="1">IF(SUM(BJanvier:BFevrier!U14)=0,"",SUM(BJanvier:BFevrier!U14))</f>
        <v/>
      </c>
      <c r="V14" s="79">
        <f ca="1">IF(SUM(BJanvier:BFevrier!V14)=0,"",SUM(BJanvier:BFevrier!V14))</f>
        <v>1</v>
      </c>
      <c r="W14" s="79" t="str">
        <f ca="1">IF(SUM(BJanvier:BFevrier!W14)=0,"",SUM(BJanvier:BFevrier!W14))</f>
        <v/>
      </c>
      <c r="X14" s="79">
        <f ca="1">IF(SUM(BJanvier:BFevrier!X14)=0,"",SUM(BJanvier:BFevrier!X14))</f>
        <v>23</v>
      </c>
      <c r="Y14" s="79" t="str">
        <f ca="1">IF(SUM(BJanvier:BFevrier!Y14)=0,"",SUM(BJanvier:BFevrier!Y14))</f>
        <v/>
      </c>
      <c r="Z14" s="79" t="str">
        <f ca="1">IF(SUM(BJanvier:BFevrier!Z14)=0,"",SUM(BJanvier:BFevrier!Z14))</f>
        <v/>
      </c>
      <c r="AA14" s="79" t="str">
        <f ca="1">IF(SUM(BJanvier:BFevrier!AA14)=0,"",SUM(BJanvier:BFevrier!AA14))</f>
        <v/>
      </c>
      <c r="AB14" s="79" t="str">
        <f ca="1">IF(SUM(BJanvier:BFevrier!AB14)=0,"",SUM(BJanvier:BFevrier!AB14))</f>
        <v/>
      </c>
      <c r="AC14" s="213">
        <f ca="1">IF(SUM(BJanvier:BFevrier!AC14)=0,"",SUM(BJanvier:BFevrier!AC14))</f>
        <v>23</v>
      </c>
      <c r="AD14" s="213">
        <f ca="1">IF(SUM(BJanvier:BFevrier!AD14)=0,"",SUM(BJanvier:BFevrier!AD14))</f>
        <v>23</v>
      </c>
      <c r="AE14" s="213"/>
      <c r="AF14" s="213"/>
      <c r="AG14" s="79">
        <f ca="1">IF(SUM(BJanvier:BFevrier!AE14)=0,"",SUM(BJanvier:BFevrier!AE14))</f>
        <v>23</v>
      </c>
      <c r="AH14" s="295">
        <f>SUM(BJanvier:BFevrier!AH14)</f>
        <v>0</v>
      </c>
      <c r="AI14" s="51">
        <f>Janvier!AS14</f>
        <v>0</v>
      </c>
      <c r="AK14" s="269">
        <f ca="1">SUM(BJanvier:BFevrier!AI14)</f>
        <v>1.375</v>
      </c>
      <c r="AL14" s="269">
        <f ca="1">SUM(BJanvier:BFevrier!AJ14)</f>
        <v>6.2500000000000111E-2</v>
      </c>
      <c r="AM14" s="269">
        <f ca="1">SUM(BJanvier:BFevrier!AK14)</f>
        <v>0.35416666666666707</v>
      </c>
      <c r="AO14" s="263">
        <f t="shared" ca="1" si="0"/>
        <v>10.875</v>
      </c>
      <c r="AP14" s="266">
        <f>VLOOKUP(A14,Données!H11:J58,3,TRUE)</f>
        <v>59.5</v>
      </c>
      <c r="AQ14" s="277">
        <f t="shared" ca="1" si="2"/>
        <v>48.625</v>
      </c>
      <c r="AT14" s="20">
        <f t="shared" ca="1" si="3"/>
        <v>56</v>
      </c>
      <c r="AU14" s="275">
        <v>65</v>
      </c>
      <c r="AV14" s="31"/>
      <c r="AW14" s="190">
        <f t="shared" ca="1" si="1"/>
        <v>85</v>
      </c>
    </row>
    <row r="15" spans="1:49" ht="16.5" thickBot="1" x14ac:dyDescent="0.3">
      <c r="A15" s="294" t="str">
        <f>Données!$H12</f>
        <v>NDIAYE Fatou</v>
      </c>
      <c r="B15" s="79">
        <f ca="1">IF(SUM(BJanvier:BFevrier!B15)=0,"",SUM(BJanvier:BFevrier!B15))</f>
        <v>11</v>
      </c>
      <c r="C15" s="79">
        <f ca="1">IF(SUM(BJanvier:BFevrier!C15)=0,"",SUM(BJanvier:BFevrier!C15))</f>
        <v>4</v>
      </c>
      <c r="D15" s="79">
        <f ca="1">IF(SUM(BJanvier:BFevrier!D15)=0,"",SUM(BJanvier:BFevrier!D15))</f>
        <v>6</v>
      </c>
      <c r="E15" s="79">
        <f ca="1">IF(SUM(BJanvier:BFevrier!E15)=0,"",SUM(BJanvier:BFevrier!E15))</f>
        <v>1</v>
      </c>
      <c r="F15" s="79" t="str">
        <f ca="1">IF(SUM(BJanvier:BFevrier!F15)=0,"",SUM(BJanvier:BFevrier!F15))</f>
        <v/>
      </c>
      <c r="G15" s="79">
        <f ca="1">IF(SUM(BJanvier:BFevrier!G15)=0,"",SUM(BJanvier:BFevrier!G15))</f>
        <v>1</v>
      </c>
      <c r="H15" s="79" t="str">
        <f ca="1">IF(SUM(BJanvier:BFevrier!H15)=0,"",SUM(BJanvier:BFevrier!H15))</f>
        <v/>
      </c>
      <c r="I15" s="79" t="str">
        <f ca="1">IF(SUM(BJanvier:BFevrier!I15)=0,"",SUM(BJanvier:BFevrier!I15))</f>
        <v/>
      </c>
      <c r="J15" s="79" t="str">
        <f ca="1">IF(SUM(BJanvier:BFevrier!J15)=0,"",SUM(BJanvier:BFevrier!J15))</f>
        <v/>
      </c>
      <c r="K15" s="79" t="str">
        <f ca="1">IF(SUM(BJanvier:BFevrier!K15)=0,"",SUM(BJanvier:BFevrier!K15))</f>
        <v/>
      </c>
      <c r="L15" s="79">
        <f ca="1">IF(SUM(BJanvier:BFevrier!L15)=0,"",SUM(BJanvier:BFevrier!L15))</f>
        <v>2</v>
      </c>
      <c r="M15" s="79" t="str">
        <f ca="1">IF(SUM(BJanvier:BFevrier!M15)=0,"",SUM(BJanvier:BFevrier!M15))</f>
        <v/>
      </c>
      <c r="N15" s="79" t="str">
        <f ca="1">IF(SUM(BJanvier:BFevrier!N15)=0,"",SUM(BJanvier:BFevrier!N15))</f>
        <v/>
      </c>
      <c r="O15" s="79" t="str">
        <f ca="1">IF(SUM(BJanvier:BFevrier!O15)=0,"",SUM(BJanvier:BFevrier!O15))</f>
        <v/>
      </c>
      <c r="P15" s="79">
        <f ca="1">IF(SUM(BJanvier:BFevrier!P15)=0,"",SUM(BJanvier:BFevrier!P15))</f>
        <v>2</v>
      </c>
      <c r="Q15" s="79" t="str">
        <f ca="1">IF(SUM(BJanvier:BFevrier!Q15)=0,"",SUM(BJanvier:BFevrier!Q15))</f>
        <v/>
      </c>
      <c r="R15" s="79">
        <f ca="1">IF(SUM(BJanvier:BFevrier!R15)=0,"",SUM(BJanvier:BFevrier!R15))</f>
        <v>3</v>
      </c>
      <c r="S15" s="79">
        <f ca="1">IF(SUM(BJanvier:BFevrier!S15)=0,"",SUM(BJanvier:BFevrier!S15))</f>
        <v>6</v>
      </c>
      <c r="T15" s="79">
        <f ca="1">IF(SUM(BJanvier:BFevrier!T15)=0,"",SUM(BJanvier:BFevrier!T15))</f>
        <v>4</v>
      </c>
      <c r="U15" s="79" t="str">
        <f ca="1">IF(SUM(BJanvier:BFevrier!U15)=0,"",SUM(BJanvier:BFevrier!U15))</f>
        <v/>
      </c>
      <c r="V15" s="79" t="str">
        <f ca="1">IF(SUM(BJanvier:BFevrier!V15)=0,"",SUM(BJanvier:BFevrier!V15))</f>
        <v/>
      </c>
      <c r="W15" s="79" t="str">
        <f ca="1">IF(SUM(BJanvier:BFevrier!W15)=0,"",SUM(BJanvier:BFevrier!W15))</f>
        <v/>
      </c>
      <c r="X15" s="79">
        <f ca="1">IF(SUM(BJanvier:BFevrier!X15)=0,"",SUM(BJanvier:BFevrier!X15))</f>
        <v>22</v>
      </c>
      <c r="Y15" s="79" t="str">
        <f ca="1">IF(SUM(BJanvier:BFevrier!Y15)=0,"",SUM(BJanvier:BFevrier!Y15))</f>
        <v/>
      </c>
      <c r="Z15" s="79" t="str">
        <f ca="1">IF(SUM(BJanvier:BFevrier!Z15)=0,"",SUM(BJanvier:BFevrier!Z15))</f>
        <v/>
      </c>
      <c r="AA15" s="79" t="str">
        <f ca="1">IF(SUM(BJanvier:BFevrier!AA15)=0,"",SUM(BJanvier:BFevrier!AA15))</f>
        <v/>
      </c>
      <c r="AB15" s="79" t="str">
        <f ca="1">IF(SUM(BJanvier:BFevrier!AB15)=0,"",SUM(BJanvier:BFevrier!AB15))</f>
        <v/>
      </c>
      <c r="AC15" s="213">
        <f ca="1">IF(SUM(BJanvier:BFevrier!AC15)=0,"",SUM(BJanvier:BFevrier!AC15))</f>
        <v>22</v>
      </c>
      <c r="AD15" s="213">
        <f ca="1">IF(SUM(BJanvier:BFevrier!AD15)=0,"",SUM(BJanvier:BFevrier!AD15))</f>
        <v>22</v>
      </c>
      <c r="AE15" s="213"/>
      <c r="AF15" s="213"/>
      <c r="AG15" s="79">
        <f ca="1">IF(SUM(BJanvier:BFevrier!AE15)=0,"",SUM(BJanvier:BFevrier!AE15))</f>
        <v>22</v>
      </c>
      <c r="AH15" s="295">
        <f>SUM(BJanvier:BFevrier!AH15)</f>
        <v>0</v>
      </c>
      <c r="AI15" s="278">
        <f>Janvier!AS15</f>
        <v>0</v>
      </c>
      <c r="AK15" s="269">
        <f ca="1">SUM(BJanvier:BFevrier!AI15)</f>
        <v>0</v>
      </c>
      <c r="AL15" s="269">
        <f ca="1">SUM(BJanvier:BFevrier!AJ15)</f>
        <v>0</v>
      </c>
      <c r="AM15" s="269">
        <f ca="1">SUM(BJanvier:BFevrier!AK15)</f>
        <v>0.18750000000000011</v>
      </c>
      <c r="AO15" s="58">
        <f t="shared" ca="1" si="0"/>
        <v>9.8541666666666661</v>
      </c>
      <c r="AP15" s="266">
        <f>VLOOKUP(A15,Données!H12:J59,3,TRUE)</f>
        <v>0</v>
      </c>
      <c r="AQ15" s="277">
        <f t="shared" ca="1" si="2"/>
        <v>-9.8541666666666661</v>
      </c>
      <c r="AT15" s="20">
        <f t="shared" ca="1" si="3"/>
        <v>59</v>
      </c>
      <c r="AU15" s="275">
        <v>65</v>
      </c>
      <c r="AV15" s="31"/>
      <c r="AW15" s="190">
        <f t="shared" ca="1" si="1"/>
        <v>82</v>
      </c>
    </row>
    <row r="16" spans="1:49" ht="16.5" thickBot="1" x14ac:dyDescent="0.3">
      <c r="A16" s="294" t="str">
        <f>Données!$H13</f>
        <v>VARELA TAVARES Eunice</v>
      </c>
      <c r="B16" s="79">
        <f ca="1">IF(SUM(BJanvier:BFevrier!B16)=0,"",SUM(BJanvier:BFevrier!B16))</f>
        <v>3</v>
      </c>
      <c r="C16" s="79">
        <f ca="1">IF(SUM(BJanvier:BFevrier!C16)=0,"",SUM(BJanvier:BFevrier!C16))</f>
        <v>1</v>
      </c>
      <c r="D16" s="79" t="str">
        <f ca="1">IF(SUM(BJanvier:BFevrier!D16)=0,"",SUM(BJanvier:BFevrier!D16))</f>
        <v/>
      </c>
      <c r="E16" s="79">
        <f ca="1">IF(SUM(BJanvier:BFevrier!E16)=0,"",SUM(BJanvier:BFevrier!E16))</f>
        <v>2</v>
      </c>
      <c r="F16" s="79" t="str">
        <f ca="1">IF(SUM(BJanvier:BFevrier!F16)=0,"",SUM(BJanvier:BFevrier!F16))</f>
        <v/>
      </c>
      <c r="G16" s="79" t="str">
        <f ca="1">IF(SUM(BJanvier:BFevrier!G16)=0,"",SUM(BJanvier:BFevrier!G16))</f>
        <v/>
      </c>
      <c r="H16" s="79">
        <f ca="1">IF(SUM(BJanvier:BFevrier!H16)=0,"",SUM(BJanvier:BFevrier!H16))</f>
        <v>2</v>
      </c>
      <c r="I16" s="79" t="str">
        <f ca="1">IF(SUM(BJanvier:BFevrier!I16)=0,"",SUM(BJanvier:BFevrier!I16))</f>
        <v/>
      </c>
      <c r="J16" s="79" t="str">
        <f ca="1">IF(SUM(BJanvier:BFevrier!J16)=0,"",SUM(BJanvier:BFevrier!J16))</f>
        <v/>
      </c>
      <c r="K16" s="79" t="str">
        <f ca="1">IF(SUM(BJanvier:BFevrier!K16)=0,"",SUM(BJanvier:BFevrier!K16))</f>
        <v/>
      </c>
      <c r="L16" s="79" t="str">
        <f ca="1">IF(SUM(BJanvier:BFevrier!L16)=0,"",SUM(BJanvier:BFevrier!L16))</f>
        <v/>
      </c>
      <c r="M16" s="79">
        <f ca="1">IF(SUM(BJanvier:BFevrier!M16)=0,"",SUM(BJanvier:BFevrier!M16))</f>
        <v>27</v>
      </c>
      <c r="N16" s="79" t="str">
        <f ca="1">IF(SUM(BJanvier:BFevrier!N16)=0,"",SUM(BJanvier:BFevrier!N16))</f>
        <v/>
      </c>
      <c r="O16" s="79" t="str">
        <f ca="1">IF(SUM(BJanvier:BFevrier!O16)=0,"",SUM(BJanvier:BFevrier!O16))</f>
        <v/>
      </c>
      <c r="P16" s="79" t="str">
        <f ca="1">IF(SUM(BJanvier:BFevrier!P16)=0,"",SUM(BJanvier:BFevrier!P16))</f>
        <v/>
      </c>
      <c r="Q16" s="79" t="str">
        <f ca="1">IF(SUM(BJanvier:BFevrier!Q16)=0,"",SUM(BJanvier:BFevrier!Q16))</f>
        <v/>
      </c>
      <c r="R16" s="79" t="str">
        <f ca="1">IF(SUM(BJanvier:BFevrier!R16)=0,"",SUM(BJanvier:BFevrier!R16))</f>
        <v/>
      </c>
      <c r="S16" s="79">
        <f ca="1">IF(SUM(BJanvier:BFevrier!S16)=0,"",SUM(BJanvier:BFevrier!S16))</f>
        <v>3</v>
      </c>
      <c r="T16" s="79" t="str">
        <f ca="1">IF(SUM(BJanvier:BFevrier!T16)=0,"",SUM(BJanvier:BFevrier!T16))</f>
        <v/>
      </c>
      <c r="U16" s="79" t="str">
        <f ca="1">IF(SUM(BJanvier:BFevrier!U16)=0,"",SUM(BJanvier:BFevrier!U16))</f>
        <v/>
      </c>
      <c r="V16" s="79" t="str">
        <f ca="1">IF(SUM(BJanvier:BFevrier!V16)=0,"",SUM(BJanvier:BFevrier!V16))</f>
        <v/>
      </c>
      <c r="W16" s="79" t="str">
        <f ca="1">IF(SUM(BJanvier:BFevrier!W16)=0,"",SUM(BJanvier:BFevrier!W16))</f>
        <v/>
      </c>
      <c r="X16" s="79">
        <f ca="1">IF(SUM(BJanvier:BFevrier!X16)=0,"",SUM(BJanvier:BFevrier!X16))</f>
        <v>24</v>
      </c>
      <c r="Y16" s="79" t="str">
        <f ca="1">IF(SUM(BJanvier:BFevrier!Y16)=0,"",SUM(BJanvier:BFevrier!Y16))</f>
        <v/>
      </c>
      <c r="Z16" s="79" t="str">
        <f ca="1">IF(SUM(BJanvier:BFevrier!Z16)=0,"",SUM(BJanvier:BFevrier!Z16))</f>
        <v/>
      </c>
      <c r="AA16" s="79" t="str">
        <f ca="1">IF(SUM(BJanvier:BFevrier!AA16)=0,"",SUM(BJanvier:BFevrier!AA16))</f>
        <v/>
      </c>
      <c r="AB16" s="79" t="str">
        <f ca="1">IF(SUM(BJanvier:BFevrier!AB16)=0,"",SUM(BJanvier:BFevrier!AB16))</f>
        <v/>
      </c>
      <c r="AC16" s="213">
        <f ca="1">IF(SUM(BJanvier:BFevrier!AC16)=0,"",SUM(BJanvier:BFevrier!AC16))</f>
        <v>24</v>
      </c>
      <c r="AD16" s="213">
        <f ca="1">IF(SUM(BJanvier:BFevrier!AD16)=0,"",SUM(BJanvier:BFevrier!AD16))</f>
        <v>24</v>
      </c>
      <c r="AE16" s="213"/>
      <c r="AF16" s="213"/>
      <c r="AG16" s="79">
        <f ca="1">IF(SUM(BJanvier:BFevrier!AE16)=0,"",SUM(BJanvier:BFevrier!AE16))</f>
        <v>24</v>
      </c>
      <c r="AH16" s="295">
        <f>SUM(BJanvier:BFevrier!AH16)</f>
        <v>0</v>
      </c>
      <c r="AI16" s="278">
        <f>Janvier!AS16</f>
        <v>0</v>
      </c>
      <c r="AK16" s="269">
        <f ca="1">SUM(BJanvier:BFevrier!AI16)</f>
        <v>0.51041666666666674</v>
      </c>
      <c r="AL16" s="269">
        <f ca="1">SUM(BJanvier:BFevrier!AJ16)</f>
        <v>0</v>
      </c>
      <c r="AM16" s="269">
        <f ca="1">SUM(BJanvier:BFevrier!AK16)</f>
        <v>1.7708333333333335</v>
      </c>
      <c r="AO16" s="58">
        <f t="shared" ca="1" si="0"/>
        <v>10.770833333333334</v>
      </c>
      <c r="AP16" s="266">
        <f>VLOOKUP(A16,Données!H13:J60,3,TRUE)</f>
        <v>63</v>
      </c>
      <c r="AQ16" s="59">
        <f ca="1">($AP16)-$AO16</f>
        <v>52.229166666666664</v>
      </c>
      <c r="AT16" s="20">
        <f t="shared" ca="1" si="3"/>
        <v>62</v>
      </c>
      <c r="AU16" s="275">
        <v>65</v>
      </c>
      <c r="AV16" s="31"/>
      <c r="AW16" s="190">
        <f t="shared" ca="1" si="1"/>
        <v>86</v>
      </c>
    </row>
    <row r="17" spans="1:49" ht="16.5" thickBot="1" x14ac:dyDescent="0.3">
      <c r="A17" s="294" t="str">
        <f>Données!$H14</f>
        <v>LAVILLE Caroline</v>
      </c>
      <c r="B17" s="79">
        <f ca="1">IF(SUM(BJanvier:BFevrier!B17)=0,"",SUM(BJanvier:BFevrier!B17))</f>
        <v>6</v>
      </c>
      <c r="C17" s="79" t="str">
        <f ca="1">IF(SUM(BJanvier:BFevrier!C17)=0,"",SUM(BJanvier:BFevrier!C17))</f>
        <v/>
      </c>
      <c r="D17" s="79">
        <f ca="1">IF(SUM(BJanvier:BFevrier!D17)=0,"",SUM(BJanvier:BFevrier!D17))</f>
        <v>3</v>
      </c>
      <c r="E17" s="79">
        <f ca="1">IF(SUM(BJanvier:BFevrier!E17)=0,"",SUM(BJanvier:BFevrier!E17))</f>
        <v>2</v>
      </c>
      <c r="F17" s="79" t="str">
        <f ca="1">IF(SUM(BJanvier:BFevrier!F17)=0,"",SUM(BJanvier:BFevrier!F17))</f>
        <v/>
      </c>
      <c r="G17" s="79" t="str">
        <f ca="1">IF(SUM(BJanvier:BFevrier!G17)=0,"",SUM(BJanvier:BFevrier!G17))</f>
        <v/>
      </c>
      <c r="H17" s="79" t="str">
        <f ca="1">IF(SUM(BJanvier:BFevrier!H17)=0,"",SUM(BJanvier:BFevrier!H17))</f>
        <v/>
      </c>
      <c r="I17" s="79" t="str">
        <f ca="1">IF(SUM(BJanvier:BFevrier!I17)=0,"",SUM(BJanvier:BFevrier!I17))</f>
        <v/>
      </c>
      <c r="J17" s="79" t="str">
        <f ca="1">IF(SUM(BJanvier:BFevrier!J17)=0,"",SUM(BJanvier:BFevrier!J17))</f>
        <v/>
      </c>
      <c r="K17" s="79" t="str">
        <f ca="1">IF(SUM(BJanvier:BFevrier!K17)=0,"",SUM(BJanvier:BFevrier!K17))</f>
        <v/>
      </c>
      <c r="L17" s="79" t="str">
        <f ca="1">IF(SUM(BJanvier:BFevrier!L17)=0,"",SUM(BJanvier:BFevrier!L17))</f>
        <v/>
      </c>
      <c r="M17" s="79">
        <f ca="1">IF(SUM(BJanvier:BFevrier!M17)=0,"",SUM(BJanvier:BFevrier!M17))</f>
        <v>6</v>
      </c>
      <c r="N17" s="79" t="str">
        <f ca="1">IF(SUM(BJanvier:BFevrier!N17)=0,"",SUM(BJanvier:BFevrier!N17))</f>
        <v/>
      </c>
      <c r="O17" s="79" t="str">
        <f ca="1">IF(SUM(BJanvier:BFevrier!O17)=0,"",SUM(BJanvier:BFevrier!O17))</f>
        <v/>
      </c>
      <c r="P17" s="79">
        <f ca="1">IF(SUM(BJanvier:BFevrier!P17)=0,"",SUM(BJanvier:BFevrier!P17))</f>
        <v>10</v>
      </c>
      <c r="Q17" s="79" t="str">
        <f ca="1">IF(SUM(BJanvier:BFevrier!Q17)=0,"",SUM(BJanvier:BFevrier!Q17))</f>
        <v/>
      </c>
      <c r="R17" s="79" t="str">
        <f ca="1">IF(SUM(BJanvier:BFevrier!R17)=0,"",SUM(BJanvier:BFevrier!R17))</f>
        <v/>
      </c>
      <c r="S17" s="79">
        <f ca="1">IF(SUM(BJanvier:BFevrier!S17)=0,"",SUM(BJanvier:BFevrier!S17))</f>
        <v>1</v>
      </c>
      <c r="T17" s="79" t="str">
        <f ca="1">IF(SUM(BJanvier:BFevrier!T17)=0,"",SUM(BJanvier:BFevrier!T17))</f>
        <v/>
      </c>
      <c r="U17" s="79" t="str">
        <f ca="1">IF(SUM(BJanvier:BFevrier!U17)=0,"",SUM(BJanvier:BFevrier!U17))</f>
        <v/>
      </c>
      <c r="V17" s="79" t="str">
        <f ca="1">IF(SUM(BJanvier:BFevrier!V17)=0,"",SUM(BJanvier:BFevrier!V17))</f>
        <v/>
      </c>
      <c r="W17" s="79" t="str">
        <f ca="1">IF(SUM(BJanvier:BFevrier!W17)=0,"",SUM(BJanvier:BFevrier!W17))</f>
        <v/>
      </c>
      <c r="X17" s="79">
        <f ca="1">IF(SUM(BJanvier:BFevrier!X17)=0,"",SUM(BJanvier:BFevrier!X17))</f>
        <v>34</v>
      </c>
      <c r="Y17" s="79" t="str">
        <f ca="1">IF(SUM(BJanvier:BFevrier!Y17)=0,"",SUM(BJanvier:BFevrier!Y17))</f>
        <v/>
      </c>
      <c r="Z17" s="79" t="str">
        <f ca="1">IF(SUM(BJanvier:BFevrier!Z17)=0,"",SUM(BJanvier:BFevrier!Z17))</f>
        <v/>
      </c>
      <c r="AA17" s="79" t="str">
        <f ca="1">IF(SUM(BJanvier:BFevrier!AA17)=0,"",SUM(BJanvier:BFevrier!AA17))</f>
        <v/>
      </c>
      <c r="AB17" s="79" t="str">
        <f ca="1">IF(SUM(BJanvier:BFevrier!AB17)=0,"",SUM(BJanvier:BFevrier!AB17))</f>
        <v/>
      </c>
      <c r="AC17" s="213">
        <f ca="1">IF(SUM(BJanvier:BFevrier!AC17)=0,"",SUM(BJanvier:BFevrier!AC17))</f>
        <v>34</v>
      </c>
      <c r="AD17" s="213">
        <f ca="1">IF(SUM(BJanvier:BFevrier!AD17)=0,"",SUM(BJanvier:BFevrier!AD17))</f>
        <v>34</v>
      </c>
      <c r="AE17" s="213"/>
      <c r="AF17" s="213"/>
      <c r="AG17" s="79">
        <f ca="1">IF(SUM(BJanvier:BFevrier!AE17)=0,"",SUM(BJanvier:BFevrier!AE17))</f>
        <v>34</v>
      </c>
      <c r="AH17" s="295">
        <f>SUM(BJanvier:BFevrier!AH17)</f>
        <v>0</v>
      </c>
      <c r="AI17" s="278">
        <f>Janvier!AS17</f>
        <v>0</v>
      </c>
      <c r="AK17" s="269">
        <f ca="1">SUM(BJanvier:BFevrier!AI17)</f>
        <v>0</v>
      </c>
      <c r="AL17" s="269">
        <f ca="1">SUM(BJanvier:BFevrier!AJ17)</f>
        <v>0</v>
      </c>
      <c r="AM17" s="269">
        <f ca="1">SUM(BJanvier:BFevrier!AK17)</f>
        <v>1.1666666666666667</v>
      </c>
      <c r="AO17" s="58">
        <f t="shared" ca="1" si="0"/>
        <v>8.3125</v>
      </c>
      <c r="AP17" s="266">
        <f>VLOOKUP(A17,Données!H14:J61,3,TRUE)</f>
        <v>59.5</v>
      </c>
      <c r="AQ17" s="59">
        <f ca="1">($AP17)-$AO17</f>
        <v>51.1875</v>
      </c>
      <c r="AT17" s="20">
        <f t="shared" ca="1" si="3"/>
        <v>64</v>
      </c>
      <c r="AU17" s="275">
        <v>65</v>
      </c>
      <c r="AV17" s="31"/>
      <c r="AW17" s="297">
        <f t="shared" ca="1" si="1"/>
        <v>86</v>
      </c>
    </row>
    <row r="18" spans="1:49" ht="16.5" hidden="1" thickBot="1" x14ac:dyDescent="0.3">
      <c r="A18" s="79">
        <f>Données!$H15</f>
        <v>0</v>
      </c>
      <c r="B18" s="79" t="str">
        <f ca="1">IF(SUM(BJanvier:BFevrier!B18)=0,"",SUM(BJanvier:BFevrier!B18))</f>
        <v/>
      </c>
      <c r="C18" s="79" t="str">
        <f ca="1">IF(SUM(BJanvier:BFevrier!C18)=0,"",SUM(BJanvier:BFevrier!C18))</f>
        <v/>
      </c>
      <c r="D18" s="79" t="str">
        <f ca="1">IF(SUM(BJanvier:BFevrier!D18)=0,"",SUM(BJanvier:BFevrier!D18))</f>
        <v/>
      </c>
      <c r="E18" s="79" t="str">
        <f ca="1">IF(SUM(BJanvier:BFevrier!E18)=0,"",SUM(BJanvier:BFevrier!E18))</f>
        <v/>
      </c>
      <c r="F18" s="79" t="str">
        <f ca="1">IF(SUM(BJanvier:BFevrier!F18)=0,"",SUM(BJanvier:BFevrier!F18))</f>
        <v/>
      </c>
      <c r="G18" s="79" t="str">
        <f ca="1">IF(SUM(BJanvier:BFevrier!G18)=0,"",SUM(BJanvier:BFevrier!G18))</f>
        <v/>
      </c>
      <c r="H18" s="79" t="str">
        <f ca="1">IF(SUM(BJanvier:BFevrier!H18)=0,"",SUM(BJanvier:BFevrier!H18))</f>
        <v/>
      </c>
      <c r="I18" s="79" t="str">
        <f ca="1">IF(SUM(BJanvier:BFevrier!I18)=0,"",SUM(BJanvier:BFevrier!I18))</f>
        <v/>
      </c>
      <c r="J18" s="79" t="str">
        <f ca="1">IF(SUM(BJanvier:BFevrier!J18)=0,"",SUM(BJanvier:BFevrier!J18))</f>
        <v/>
      </c>
      <c r="K18" s="79" t="str">
        <f ca="1">IF(SUM(BJanvier:BFevrier!K18)=0,"",SUM(BJanvier:BFevrier!K18))</f>
        <v/>
      </c>
      <c r="L18" s="79" t="str">
        <f ca="1">IF(SUM(BJanvier:BFevrier!L18)=0,"",SUM(BJanvier:BFevrier!L18))</f>
        <v/>
      </c>
      <c r="M18" s="79" t="str">
        <f ca="1">IF(SUM(BJanvier:BFevrier!M18)=0,"",SUM(BJanvier:BFevrier!M18))</f>
        <v/>
      </c>
      <c r="N18" s="79" t="str">
        <f ca="1">IF(SUM(BJanvier:BFevrier!N18)=0,"",SUM(BJanvier:BFevrier!N18))</f>
        <v/>
      </c>
      <c r="O18" s="79" t="str">
        <f ca="1">IF(SUM(BJanvier:BFevrier!O18)=0,"",SUM(BJanvier:BFevrier!O18))</f>
        <v/>
      </c>
      <c r="P18" s="79" t="str">
        <f ca="1">IF(SUM(BJanvier:BFevrier!P18)=0,"",SUM(BJanvier:BFevrier!P18))</f>
        <v/>
      </c>
      <c r="Q18" s="79" t="str">
        <f ca="1">IF(SUM(BJanvier:BFevrier!Q18)=0,"",SUM(BJanvier:BFevrier!Q18))</f>
        <v/>
      </c>
      <c r="R18" s="79" t="str">
        <f ca="1">IF(SUM(BJanvier:BFevrier!R18)=0,"",SUM(BJanvier:BFevrier!R18))</f>
        <v/>
      </c>
      <c r="S18" s="79" t="str">
        <f ca="1">IF(SUM(BJanvier:BFevrier!S18)=0,"",SUM(BJanvier:BFevrier!S18))</f>
        <v/>
      </c>
      <c r="T18" s="79" t="str">
        <f ca="1">IF(SUM(BJanvier:BFevrier!T18)=0,"",SUM(BJanvier:BFevrier!T18))</f>
        <v/>
      </c>
      <c r="U18" s="79" t="str">
        <f ca="1">IF(SUM(BJanvier:BFevrier!U18)=0,"",SUM(BJanvier:BFevrier!U18))</f>
        <v/>
      </c>
      <c r="V18" s="79" t="str">
        <f ca="1">IF(SUM(BJanvier:BFevrier!V18)=0,"",SUM(BJanvier:BFevrier!V18))</f>
        <v/>
      </c>
      <c r="W18" s="79" t="str">
        <f ca="1">IF(SUM(BJanvier:BFevrier!W18)=0,"",SUM(BJanvier:BFevrier!W18))</f>
        <v/>
      </c>
      <c r="X18" s="79">
        <f ca="1">IF(SUM(BJanvier:BFevrier!X18)=0,"",SUM(BJanvier:BFevrier!X18))</f>
        <v>1614</v>
      </c>
      <c r="Y18" s="79" t="str">
        <f ca="1">IF(SUM(BJanvier:BFevrier!Y18)=0,"",SUM(BJanvier:BFevrier!Y18))</f>
        <v/>
      </c>
      <c r="Z18" s="79" t="str">
        <f ca="1">IF(SUM(BJanvier:BFevrier!Z18)=0,"",SUM(BJanvier:BFevrier!Z18))</f>
        <v/>
      </c>
      <c r="AA18" s="79" t="str">
        <f ca="1">IF(SUM(BJanvier:BFevrier!AA18)=0,"",SUM(BJanvier:BFevrier!AA18))</f>
        <v/>
      </c>
      <c r="AB18" s="79" t="str">
        <f ca="1">IF(SUM(BJanvier:BFevrier!AB18)=0,"",SUM(BJanvier:BFevrier!AB18))</f>
        <v/>
      </c>
      <c r="AC18" s="213">
        <f ca="1">IF(SUM(BJanvier:BFevrier!AC18)=0,"",SUM(BJanvier:BFevrier!AC18))</f>
        <v>1614</v>
      </c>
      <c r="AD18" s="213">
        <f ca="1">IF(SUM(BJanvier:BFevrier!AD18)=0,"",SUM(BJanvier:BFevrier!AD18))</f>
        <v>1614</v>
      </c>
      <c r="AE18" s="213"/>
      <c r="AF18" s="213"/>
      <c r="AG18" s="79">
        <f ca="1">IF(SUM(BJanvier:BFevrier!AE18)=0,"",SUM(BJanvier:BFevrier!AE18))</f>
        <v>1614</v>
      </c>
      <c r="AH18" s="62">
        <f ca="1">SUM(BJanvier:BFevrier!AD18)</f>
        <v>1614</v>
      </c>
      <c r="AI18" s="51">
        <f>Janvier!AS18</f>
        <v>0</v>
      </c>
      <c r="AK18" s="32">
        <f ca="1">SUM(BJanvier:BFevrier!AI18)</f>
        <v>0</v>
      </c>
      <c r="AL18" s="32">
        <f ca="1">SUM(BJanvier:BFevrier!AJ18)</f>
        <v>0</v>
      </c>
      <c r="AM18" s="268">
        <f ca="1">SUM(BJanvier:BFevrier!AK18)</f>
        <v>0</v>
      </c>
      <c r="AO18" s="58">
        <f t="shared" ca="1" si="0"/>
        <v>1614</v>
      </c>
      <c r="AP18" s="127">
        <f>Données!$J15</f>
        <v>59.5</v>
      </c>
      <c r="AQ18" s="59">
        <f t="shared" ref="AQ18:AQ24" ca="1" si="4">($AP18)-$AO18</f>
        <v>-1554.5</v>
      </c>
      <c r="AT18" s="20">
        <f t="shared" ca="1" si="3"/>
        <v>65</v>
      </c>
      <c r="AU18" s="21">
        <v>65</v>
      </c>
      <c r="AV18" s="31"/>
      <c r="AW18" s="233">
        <f t="shared" ca="1" si="1"/>
        <v>3228</v>
      </c>
    </row>
    <row r="19" spans="1:49" ht="16.5" hidden="1" customHeight="1" thickBot="1" x14ac:dyDescent="0.3">
      <c r="A19" s="79">
        <f>Données!$H16</f>
        <v>0</v>
      </c>
      <c r="B19" s="79" t="str">
        <f ca="1">IF(SUM(BJanvier:BFevrier!B19)=0,"",SUM(BJanvier:BFevrier!B19))</f>
        <v/>
      </c>
      <c r="C19" s="171" t="str">
        <f ca="1">IF(SUM(BJanvier:BFevrier!C19)=0,"",SUM(BJanvier:BFevrier!C19))</f>
        <v/>
      </c>
      <c r="D19" s="79" t="str">
        <f ca="1">IF(SUM(BJanvier:BFevrier!D19)=0,"",SUM(BJanvier:BFevrier!D19))</f>
        <v/>
      </c>
      <c r="E19" s="79" t="str">
        <f ca="1">IF(SUM(BJanvier:BFevrier!E19)=0,"",SUM(BJanvier:BFevrier!E19))</f>
        <v/>
      </c>
      <c r="F19" s="79" t="str">
        <f ca="1">IF(SUM(BJanvier:BFevrier!F19)=0,"",SUM(BJanvier:BFevrier!F19))</f>
        <v/>
      </c>
      <c r="G19" s="79" t="str">
        <f ca="1">IF(SUM(BJanvier:BFevrier!G19)=0,"",SUM(BJanvier:BFevrier!G19))</f>
        <v/>
      </c>
      <c r="H19" s="79" t="str">
        <f ca="1">IF(SUM(BJanvier:BFevrier!H19)=0,"",SUM(BJanvier:BFevrier!H19))</f>
        <v/>
      </c>
      <c r="I19" s="79" t="str">
        <f ca="1">IF(SUM(BJanvier:BFevrier!I19)=0,"",SUM(BJanvier:BFevrier!I19))</f>
        <v/>
      </c>
      <c r="J19" s="79" t="str">
        <f ca="1">IF(SUM(BJanvier:BFevrier!J19)=0,"",SUM(BJanvier:BFevrier!J19))</f>
        <v/>
      </c>
      <c r="K19" s="79" t="str">
        <f ca="1">IF(SUM(BJanvier:BFevrier!K19)=0,"",SUM(BJanvier:BFevrier!K19))</f>
        <v/>
      </c>
      <c r="L19" s="79" t="str">
        <f ca="1">IF(SUM(BJanvier:BFevrier!L19)=0,"",SUM(BJanvier:BFevrier!L19))</f>
        <v/>
      </c>
      <c r="M19" s="79" t="str">
        <f ca="1">IF(SUM(BJanvier:BFevrier!M19)=0,"",SUM(BJanvier:BFevrier!M19))</f>
        <v/>
      </c>
      <c r="N19" s="79" t="str">
        <f ca="1">IF(SUM(BJanvier:BFevrier!N19)=0,"",SUM(BJanvier:BFevrier!N19))</f>
        <v/>
      </c>
      <c r="O19" s="79" t="str">
        <f ca="1">IF(SUM(BJanvier:BFevrier!O19)=0,"",SUM(BJanvier:BFevrier!O19))</f>
        <v/>
      </c>
      <c r="P19" s="79" t="str">
        <f ca="1">IF(SUM(BJanvier:BFevrier!P19)=0,"",SUM(BJanvier:BFevrier!P19))</f>
        <v/>
      </c>
      <c r="Q19" s="79" t="str">
        <f ca="1">IF(SUM(BJanvier:BFevrier!Q19)=0,"",SUM(BJanvier:BFevrier!Q19))</f>
        <v/>
      </c>
      <c r="R19" s="79" t="str">
        <f ca="1">IF(SUM(BJanvier:BFevrier!R19)=0,"",SUM(BJanvier:BFevrier!R19))</f>
        <v/>
      </c>
      <c r="S19" s="79" t="str">
        <f ca="1">IF(SUM(BJanvier:BFevrier!S19)=0,"",SUM(BJanvier:BFevrier!S19))</f>
        <v/>
      </c>
      <c r="T19" s="79" t="str">
        <f ca="1">IF(SUM(BJanvier:BFevrier!T19)=0,"",SUM(BJanvier:BFevrier!T19))</f>
        <v/>
      </c>
      <c r="U19" s="171" t="str">
        <f ca="1">IF(SUM(BJanvier:BFevrier!U19)=0,"",SUM(BJanvier:BFevrier!U19))</f>
        <v/>
      </c>
      <c r="V19" s="79" t="str">
        <f ca="1">IF(SUM(BJanvier:BFevrier!V19)=0,"",SUM(BJanvier:BFevrier!V19))</f>
        <v/>
      </c>
      <c r="W19" s="171" t="str">
        <f ca="1">IF(SUM(BJanvier:BFevrier!W19)=0,"",SUM(BJanvier:BFevrier!W19))</f>
        <v/>
      </c>
      <c r="X19" s="171">
        <f ca="1">IF(SUM(BJanvier:BFevrier!X19)=0,"",SUM(BJanvier:BFevrier!X19))</f>
        <v>1614</v>
      </c>
      <c r="Y19" s="171" t="str">
        <f ca="1">IF(SUM(BJanvier:BFevrier!Y19)=0,"",SUM(BJanvier:BFevrier!Y19))</f>
        <v/>
      </c>
      <c r="Z19" s="171" t="str">
        <f ca="1">IF(SUM(BJanvier:BFevrier!Z19)=0,"",SUM(BJanvier:BFevrier!Z19))</f>
        <v/>
      </c>
      <c r="AA19" s="171" t="str">
        <f ca="1">IF(SUM(BJanvier:BFevrier!AA19)=0,"",SUM(BJanvier:BFevrier!AA19))</f>
        <v/>
      </c>
      <c r="AB19" s="171" t="str">
        <f ca="1">IF(SUM(BJanvier:BFevrier!AB19)=0,"",SUM(BJanvier:BFevrier!AB19))</f>
        <v/>
      </c>
      <c r="AC19" s="214">
        <f ca="1">IF(SUM(BJanvier:BFevrier!AC19)=0,"",SUM(BJanvier:BFevrier!AC19))</f>
        <v>1614</v>
      </c>
      <c r="AD19" s="214">
        <f ca="1">IF(SUM(BJanvier:BFevrier!AD19)=0,"",SUM(BJanvier:BFevrier!AD19))</f>
        <v>1614</v>
      </c>
      <c r="AE19" s="214"/>
      <c r="AF19" s="214"/>
      <c r="AG19" s="171">
        <f ca="1">IF(SUM(BJanvier:BFevrier!AE19)=0,"",SUM(BJanvier:BFevrier!AE19))</f>
        <v>1614</v>
      </c>
      <c r="AH19" s="62">
        <f ca="1">SUM(BJanvier:BFevrier!AD19)</f>
        <v>1614</v>
      </c>
      <c r="AI19" s="51">
        <f>Janvier!AS19</f>
        <v>0</v>
      </c>
      <c r="AK19" s="32">
        <f ca="1">SUM(BJanvier:BFevrier!AI19)</f>
        <v>0</v>
      </c>
      <c r="AL19" s="32">
        <f ca="1">SUM(BJanvier:BFevrier!AJ19)</f>
        <v>0</v>
      </c>
      <c r="AM19" s="32">
        <f ca="1">SUM(BJanvier:BFevrier!AK19)</f>
        <v>0</v>
      </c>
      <c r="AO19" s="58">
        <f t="shared" ca="1" si="0"/>
        <v>1614</v>
      </c>
      <c r="AP19" s="127">
        <f>Données!$J16</f>
        <v>59.5</v>
      </c>
      <c r="AQ19" s="59">
        <f t="shared" ca="1" si="4"/>
        <v>-1554.5</v>
      </c>
      <c r="AT19" s="20">
        <f t="shared" ca="1" si="3"/>
        <v>65</v>
      </c>
      <c r="AU19" s="21">
        <v>65</v>
      </c>
      <c r="AV19" s="31"/>
      <c r="AW19" s="233">
        <f t="shared" ref="AW19:AW24" ca="1" si="5">SUM(B19:R19)</f>
        <v>0</v>
      </c>
    </row>
    <row r="20" spans="1:49" ht="16.5" hidden="1" customHeight="1" thickBot="1" x14ac:dyDescent="0.3">
      <c r="A20" s="79">
        <f>Données!$H17</f>
        <v>0</v>
      </c>
      <c r="B20" s="79">
        <f ca="1">SUM(BJanvier!B20)</f>
        <v>0</v>
      </c>
      <c r="C20" s="79">
        <f ca="1">SUM(BJanvier!C20)</f>
        <v>0</v>
      </c>
      <c r="D20" s="79">
        <f ca="1">SUM(BJanvier!D20)</f>
        <v>0</v>
      </c>
      <c r="E20" s="79">
        <f ca="1">SUM(BJanvier!E20)</f>
        <v>0</v>
      </c>
      <c r="F20" s="79">
        <f ca="1">SUM(BJanvier!F20)</f>
        <v>0</v>
      </c>
      <c r="G20" s="79">
        <f ca="1">SUM(BJanvier!G20)</f>
        <v>0</v>
      </c>
      <c r="H20" s="79">
        <f ca="1">SUM(BJanvier!H20)</f>
        <v>0</v>
      </c>
      <c r="I20" s="79">
        <f ca="1">SUM(BJanvier!I20)</f>
        <v>0</v>
      </c>
      <c r="J20" s="79">
        <f ca="1">SUM(BJanvier!J20)</f>
        <v>0</v>
      </c>
      <c r="K20" s="79">
        <f ca="1">SUM(BJanvier!K20)</f>
        <v>0</v>
      </c>
      <c r="L20" s="79">
        <f ca="1">SUM(BJanvier!L20)</f>
        <v>0</v>
      </c>
      <c r="M20" s="79">
        <f ca="1">SUM(BJanvier!M20)</f>
        <v>0</v>
      </c>
      <c r="N20" s="79">
        <f ca="1">SUM(BJanvier!N20)</f>
        <v>0</v>
      </c>
      <c r="O20" s="79">
        <f ca="1">SUM(BJanvier!O20)</f>
        <v>0</v>
      </c>
      <c r="P20" s="79">
        <f ca="1">SUM(BJanvier!P20)</f>
        <v>0</v>
      </c>
      <c r="Q20" s="79">
        <f ca="1">SUM(BJanvier!Q20)</f>
        <v>0</v>
      </c>
      <c r="R20" s="79">
        <f ca="1">SUM(BJanvier!R20)</f>
        <v>0</v>
      </c>
      <c r="S20" s="79">
        <f ca="1">SUM(BJanvier!S20)</f>
        <v>0</v>
      </c>
      <c r="T20" s="79">
        <f ca="1">SUM(BJanvier!T20)</f>
        <v>0</v>
      </c>
      <c r="U20" s="79">
        <f ca="1">SUM(BJanvier!U20)</f>
        <v>0</v>
      </c>
      <c r="V20" s="79">
        <f ca="1">SUM(BJanvier!V20)</f>
        <v>0</v>
      </c>
      <c r="W20" s="79"/>
      <c r="X20" s="79"/>
      <c r="Y20" s="79">
        <f ca="1">SUM(BJanvier!Y20)</f>
        <v>0</v>
      </c>
      <c r="Z20" s="79">
        <f ca="1">SUM(BJanvier!Z20)</f>
        <v>0</v>
      </c>
      <c r="AA20" s="12">
        <f ca="1">SUM(BJanvier!AA20)</f>
        <v>0</v>
      </c>
      <c r="AB20" s="12">
        <f ca="1">SUM(BJanvier!AB20)</f>
        <v>0</v>
      </c>
      <c r="AC20" s="12">
        <f ca="1">SUM(BJanvier!AC20)</f>
        <v>806</v>
      </c>
      <c r="AD20" s="201"/>
      <c r="AE20" s="201"/>
      <c r="AF20" s="201"/>
      <c r="AG20" s="201"/>
      <c r="AH20" s="62">
        <f>SUM(Janvier:Fevrier!AB20)</f>
        <v>0</v>
      </c>
      <c r="AI20" s="51" t="str">
        <f>Janvier!AT20</f>
        <v/>
      </c>
      <c r="AK20" s="32">
        <f ca="1">SUM(BJanvier!AI20)</f>
        <v>0</v>
      </c>
      <c r="AL20" s="32">
        <f ca="1">SUM(BJanvier!AJ20)</f>
        <v>0</v>
      </c>
      <c r="AM20" s="32">
        <f ca="1">SUM(BJanvier!AK20)</f>
        <v>0</v>
      </c>
      <c r="AO20" s="35" t="e">
        <f ca="1">AH20+(AI20/24)+SUMPRODUCT(($B$6:$AC$6)*($B20:$AC20))</f>
        <v>#VALUE!</v>
      </c>
      <c r="AP20" s="127">
        <f>Données!$J17</f>
        <v>59.5</v>
      </c>
      <c r="AQ20" s="59" t="e">
        <f t="shared" ca="1" si="4"/>
        <v>#VALUE!</v>
      </c>
      <c r="AT20" s="20" t="e">
        <f>$AU20-INDEX($A$9:$AC$55,MATCH($A19,$A$8:$A$54,0),MATCH("CA",$A$8:$AC$8,0))</f>
        <v>#N/A</v>
      </c>
      <c r="AU20" s="55">
        <v>65</v>
      </c>
      <c r="AV20" s="31"/>
      <c r="AW20" s="77">
        <f t="shared" ca="1" si="5"/>
        <v>0</v>
      </c>
    </row>
    <row r="21" spans="1:49" ht="16.5" hidden="1" customHeight="1" thickBot="1" x14ac:dyDescent="0.3">
      <c r="A21" s="79">
        <f>Données!$H18</f>
        <v>0</v>
      </c>
      <c r="B21" s="79">
        <f ca="1">SUM(BJanvier!B21)</f>
        <v>0</v>
      </c>
      <c r="C21" s="79">
        <f ca="1">SUM(BJanvier!C21)</f>
        <v>0</v>
      </c>
      <c r="D21" s="79">
        <f ca="1">SUM(BJanvier!D21)</f>
        <v>0</v>
      </c>
      <c r="E21" s="79">
        <f ca="1">SUM(BJanvier!E21)</f>
        <v>0</v>
      </c>
      <c r="F21" s="79">
        <f ca="1">SUM(BJanvier!F21)</f>
        <v>0</v>
      </c>
      <c r="G21" s="79">
        <f ca="1">SUM(BJanvier!G21)</f>
        <v>0</v>
      </c>
      <c r="H21" s="79">
        <f ca="1">SUM(BJanvier!H21)</f>
        <v>0</v>
      </c>
      <c r="I21" s="79">
        <f ca="1">SUM(BJanvier!I21)</f>
        <v>0</v>
      </c>
      <c r="J21" s="79">
        <f ca="1">SUM(BJanvier!J21)</f>
        <v>0</v>
      </c>
      <c r="K21" s="79">
        <f ca="1">SUM(BJanvier!K21)</f>
        <v>0</v>
      </c>
      <c r="L21" s="79">
        <f ca="1">SUM(BJanvier!L21)</f>
        <v>0</v>
      </c>
      <c r="M21" s="79">
        <f ca="1">SUM(BJanvier!M21)</f>
        <v>0</v>
      </c>
      <c r="N21" s="79">
        <f ca="1">SUM(BJanvier!N21)</f>
        <v>0</v>
      </c>
      <c r="O21" s="79">
        <f ca="1">SUM(BJanvier!O21)</f>
        <v>0</v>
      </c>
      <c r="P21" s="79">
        <f ca="1">SUM(BJanvier!P21)</f>
        <v>0</v>
      </c>
      <c r="Q21" s="79">
        <f ca="1">SUM(BJanvier!Q21)</f>
        <v>0</v>
      </c>
      <c r="R21" s="79">
        <f ca="1">SUM(BJanvier!R21)</f>
        <v>0</v>
      </c>
      <c r="S21" s="79">
        <f ca="1">SUM(BJanvier!S21)</f>
        <v>0</v>
      </c>
      <c r="T21" s="79">
        <f ca="1">SUM(BJanvier!T21)</f>
        <v>0</v>
      </c>
      <c r="U21" s="79">
        <f ca="1">SUM(BJanvier!U21)</f>
        <v>0</v>
      </c>
      <c r="V21" s="79">
        <f ca="1">SUM(BJanvier!V21)</f>
        <v>0</v>
      </c>
      <c r="W21" s="79"/>
      <c r="X21" s="79"/>
      <c r="Y21" s="79">
        <f ca="1">SUM(BJanvier!Y21)</f>
        <v>0</v>
      </c>
      <c r="Z21" s="79">
        <f ca="1">SUM(BJanvier!Z21)</f>
        <v>0</v>
      </c>
      <c r="AA21" s="12">
        <f ca="1">SUM(BJanvier!AA21)</f>
        <v>0</v>
      </c>
      <c r="AB21" s="12">
        <f ca="1">SUM(BJanvier!AB21)</f>
        <v>0</v>
      </c>
      <c r="AC21" s="12">
        <f ca="1">SUM(BJanvier!AC21)</f>
        <v>806</v>
      </c>
      <c r="AD21" s="201"/>
      <c r="AE21" s="201"/>
      <c r="AF21" s="201"/>
      <c r="AG21" s="201"/>
      <c r="AH21" s="62">
        <f>SUM(Janvier:Fevrier!AB21)</f>
        <v>0</v>
      </c>
      <c r="AI21" s="51" t="str">
        <f>Janvier!AT21</f>
        <v/>
      </c>
      <c r="AK21" s="32">
        <f ca="1">SUM(BJanvier!AI21)</f>
        <v>0</v>
      </c>
      <c r="AL21" s="32">
        <f ca="1">SUM(BJanvier!AJ21)</f>
        <v>0</v>
      </c>
      <c r="AM21" s="32">
        <f ca="1">SUM(BJanvier!AK21)</f>
        <v>0</v>
      </c>
      <c r="AO21" s="35" t="e">
        <f ca="1">AH21+(AI21/24)+SUMPRODUCT(($B$6:$AC$6)*($B21:$AC21))</f>
        <v>#VALUE!</v>
      </c>
      <c r="AP21" s="127">
        <f>Données!$J18</f>
        <v>59.5</v>
      </c>
      <c r="AQ21" s="59" t="e">
        <f t="shared" ca="1" si="4"/>
        <v>#VALUE!</v>
      </c>
      <c r="AT21" s="20" t="e">
        <f>$AU21-INDEX($A$9:$AC$55,MATCH($A20,$A$8:$A$54,0),MATCH("CA",$A$8:$AC$8,0))</f>
        <v>#N/A</v>
      </c>
      <c r="AU21" s="21">
        <v>65</v>
      </c>
      <c r="AV21" s="31"/>
      <c r="AW21" s="25">
        <f t="shared" ca="1" si="5"/>
        <v>0</v>
      </c>
    </row>
    <row r="22" spans="1:49" ht="16.5" hidden="1" customHeight="1" thickBot="1" x14ac:dyDescent="0.3">
      <c r="A22" s="79">
        <f>Données!$H19</f>
        <v>0</v>
      </c>
      <c r="B22" s="79">
        <f ca="1">SUM(BJanvier!B22)</f>
        <v>0</v>
      </c>
      <c r="C22" s="79">
        <f ca="1">SUM(BJanvier!C22)</f>
        <v>0</v>
      </c>
      <c r="D22" s="79">
        <f ca="1">SUM(BJanvier!D22)</f>
        <v>0</v>
      </c>
      <c r="E22" s="79">
        <f ca="1">SUM(BJanvier!E22)</f>
        <v>0</v>
      </c>
      <c r="F22" s="79">
        <f ca="1">SUM(BJanvier!F22)</f>
        <v>0</v>
      </c>
      <c r="G22" s="79">
        <f ca="1">SUM(BJanvier!G22)</f>
        <v>0</v>
      </c>
      <c r="H22" s="79">
        <f ca="1">SUM(BJanvier!H22)</f>
        <v>0</v>
      </c>
      <c r="I22" s="79">
        <f ca="1">SUM(BJanvier!I22)</f>
        <v>0</v>
      </c>
      <c r="J22" s="79">
        <f ca="1">SUM(BJanvier!J22)</f>
        <v>0</v>
      </c>
      <c r="K22" s="79">
        <f ca="1">SUM(BJanvier!K22)</f>
        <v>0</v>
      </c>
      <c r="L22" s="79">
        <f ca="1">SUM(BJanvier!L22)</f>
        <v>0</v>
      </c>
      <c r="M22" s="79">
        <f ca="1">SUM(BJanvier!M22)</f>
        <v>0</v>
      </c>
      <c r="N22" s="79">
        <f ca="1">SUM(BJanvier!N22)</f>
        <v>0</v>
      </c>
      <c r="O22" s="79">
        <f ca="1">SUM(BJanvier!O22)</f>
        <v>0</v>
      </c>
      <c r="P22" s="79">
        <f ca="1">SUM(BJanvier!P22)</f>
        <v>0</v>
      </c>
      <c r="Q22" s="79">
        <f ca="1">SUM(BJanvier!Q22)</f>
        <v>0</v>
      </c>
      <c r="R22" s="79">
        <f ca="1">SUM(BJanvier!R22)</f>
        <v>0</v>
      </c>
      <c r="S22" s="79">
        <f ca="1">SUM(BJanvier!S22)</f>
        <v>0</v>
      </c>
      <c r="T22" s="79">
        <f ca="1">SUM(BJanvier!T22)</f>
        <v>0</v>
      </c>
      <c r="U22" s="79">
        <f ca="1">SUM(BJanvier!U22)</f>
        <v>0</v>
      </c>
      <c r="V22" s="79">
        <f ca="1">SUM(BJanvier!V22)</f>
        <v>0</v>
      </c>
      <c r="W22" s="79"/>
      <c r="X22" s="79"/>
      <c r="Y22" s="79">
        <f ca="1">SUM(BJanvier!Y22)</f>
        <v>0</v>
      </c>
      <c r="Z22" s="79">
        <f ca="1">SUM(BJanvier!Z22)</f>
        <v>0</v>
      </c>
      <c r="AA22" s="12">
        <f ca="1">SUM(BJanvier!AA22)</f>
        <v>0</v>
      </c>
      <c r="AB22" s="12">
        <f ca="1">SUM(BJanvier!AB22)</f>
        <v>0</v>
      </c>
      <c r="AC22" s="12">
        <f ca="1">SUM(BJanvier!AC22)</f>
        <v>806</v>
      </c>
      <c r="AD22" s="201"/>
      <c r="AE22" s="201"/>
      <c r="AF22" s="201"/>
      <c r="AG22" s="201"/>
      <c r="AH22" s="62">
        <f>SUM(Janvier:Fevrier!AB22)</f>
        <v>0</v>
      </c>
      <c r="AI22" s="51" t="str">
        <f>Janvier!AT22</f>
        <v/>
      </c>
      <c r="AK22" s="32">
        <f ca="1">SUM(BJanvier!AI22)</f>
        <v>0</v>
      </c>
      <c r="AL22" s="32">
        <f ca="1">SUM(BJanvier!AJ22)</f>
        <v>0</v>
      </c>
      <c r="AM22" s="32">
        <f ca="1">SUM(BJanvier!AK22)</f>
        <v>0</v>
      </c>
      <c r="AO22" s="35" t="e">
        <f ca="1">AH22+(AI22/24)+SUMPRODUCT(($B$6:$AC$6)*($B22:$AC22))</f>
        <v>#VALUE!</v>
      </c>
      <c r="AP22" s="127">
        <f>Données!$J19</f>
        <v>59.5</v>
      </c>
      <c r="AQ22" s="59" t="e">
        <f t="shared" ca="1" si="4"/>
        <v>#VALUE!</v>
      </c>
      <c r="AT22" s="20" t="e">
        <f>$AU22-INDEX($A$9:$AC$55,MATCH($A21,$A$8:$A$54,0),MATCH("CA",$A$8:$AC$8,0))</f>
        <v>#N/A</v>
      </c>
      <c r="AU22" s="55">
        <v>65</v>
      </c>
      <c r="AV22" s="31"/>
      <c r="AW22" s="25">
        <f t="shared" ca="1" si="5"/>
        <v>0</v>
      </c>
    </row>
    <row r="23" spans="1:49" ht="16.5" hidden="1" customHeight="1" thickBot="1" x14ac:dyDescent="0.3">
      <c r="A23" s="79">
        <f>Données!$H20</f>
        <v>0</v>
      </c>
      <c r="B23" s="79">
        <f ca="1">SUM(BJanvier!B23)</f>
        <v>0</v>
      </c>
      <c r="C23" s="79">
        <f ca="1">SUM(BJanvier!C23)</f>
        <v>0</v>
      </c>
      <c r="D23" s="79">
        <f ca="1">SUM(BJanvier!D23)</f>
        <v>0</v>
      </c>
      <c r="E23" s="79">
        <f ca="1">SUM(BJanvier!E23)</f>
        <v>0</v>
      </c>
      <c r="F23" s="79">
        <f ca="1">SUM(BJanvier!F23)</f>
        <v>0</v>
      </c>
      <c r="G23" s="79">
        <f ca="1">SUM(BJanvier!G23)</f>
        <v>0</v>
      </c>
      <c r="H23" s="79">
        <f ca="1">SUM(BJanvier!H23)</f>
        <v>0</v>
      </c>
      <c r="I23" s="79">
        <f ca="1">SUM(BJanvier!I23)</f>
        <v>0</v>
      </c>
      <c r="J23" s="79">
        <f ca="1">SUM(BJanvier!J23)</f>
        <v>0</v>
      </c>
      <c r="K23" s="79">
        <f ca="1">SUM(BJanvier!K23)</f>
        <v>0</v>
      </c>
      <c r="L23" s="79">
        <f ca="1">SUM(BJanvier!L23)</f>
        <v>0</v>
      </c>
      <c r="M23" s="79">
        <f ca="1">SUM(BJanvier!M23)</f>
        <v>0</v>
      </c>
      <c r="N23" s="79">
        <f ca="1">SUM(BJanvier!N23)</f>
        <v>0</v>
      </c>
      <c r="O23" s="79">
        <f ca="1">SUM(BJanvier!O23)</f>
        <v>0</v>
      </c>
      <c r="P23" s="79">
        <f ca="1">SUM(BJanvier!P23)</f>
        <v>0</v>
      </c>
      <c r="Q23" s="79">
        <f ca="1">SUM(BJanvier!Q23)</f>
        <v>0</v>
      </c>
      <c r="R23" s="79">
        <f ca="1">SUM(BJanvier!R23)</f>
        <v>0</v>
      </c>
      <c r="S23" s="79">
        <f ca="1">SUM(BJanvier!S23)</f>
        <v>0</v>
      </c>
      <c r="T23" s="79">
        <f ca="1">SUM(BJanvier!T23)</f>
        <v>0</v>
      </c>
      <c r="U23" s="79">
        <f ca="1">SUM(BJanvier!U23)</f>
        <v>0</v>
      </c>
      <c r="V23" s="79">
        <f ca="1">SUM(BJanvier!V23)</f>
        <v>0</v>
      </c>
      <c r="W23" s="79"/>
      <c r="X23" s="79"/>
      <c r="Y23" s="79">
        <f ca="1">SUM(BJanvier!Y23)</f>
        <v>0</v>
      </c>
      <c r="Z23" s="79">
        <f ca="1">SUM(BJanvier!Z23)</f>
        <v>0</v>
      </c>
      <c r="AA23" s="12">
        <f ca="1">SUM(BJanvier!AA23)</f>
        <v>0</v>
      </c>
      <c r="AB23" s="12">
        <f ca="1">SUM(BJanvier!AB23)</f>
        <v>0</v>
      </c>
      <c r="AC23" s="12">
        <f ca="1">SUM(BJanvier!AC23)</f>
        <v>806</v>
      </c>
      <c r="AD23" s="201"/>
      <c r="AE23" s="201"/>
      <c r="AF23" s="201"/>
      <c r="AG23" s="201"/>
      <c r="AH23" s="62">
        <f>SUM(Janvier:Fevrier!AB23)</f>
        <v>0</v>
      </c>
      <c r="AI23" s="51" t="str">
        <f>Janvier!AT23</f>
        <v/>
      </c>
      <c r="AK23" s="32">
        <f ca="1">SUM(BJanvier!AI23)</f>
        <v>0</v>
      </c>
      <c r="AL23" s="32">
        <f ca="1">SUM(BJanvier!AJ23)</f>
        <v>0</v>
      </c>
      <c r="AM23" s="32">
        <f ca="1">SUM(BJanvier!AK23)</f>
        <v>0</v>
      </c>
      <c r="AO23" s="35" t="e">
        <f ca="1">AH23+(AI23/24)+SUMPRODUCT(($B$6:$AC$6)*($B23:$AC23))</f>
        <v>#VALUE!</v>
      </c>
      <c r="AP23" s="127">
        <f>Données!$J20</f>
        <v>59.5</v>
      </c>
      <c r="AQ23" s="178" t="e">
        <f t="shared" ca="1" si="4"/>
        <v>#VALUE!</v>
      </c>
      <c r="AT23" s="20" t="e">
        <f>$AU23-INDEX($A$9:$AC$55,MATCH($A22,$A$8:$A$54,0),MATCH("CA",$A$8:$AC$8,0))</f>
        <v>#N/A</v>
      </c>
      <c r="AU23" s="21">
        <v>65</v>
      </c>
      <c r="AV23" s="31"/>
      <c r="AW23" s="25">
        <f t="shared" ca="1" si="5"/>
        <v>0</v>
      </c>
    </row>
    <row r="24" spans="1:49" ht="16.5" hidden="1" customHeight="1" thickBot="1" x14ac:dyDescent="0.3">
      <c r="A24" s="79">
        <f>Données!$H21</f>
        <v>0</v>
      </c>
      <c r="B24" s="174">
        <f ca="1">SUM(BJanvier!B24)</f>
        <v>0</v>
      </c>
      <c r="C24" s="174">
        <f ca="1">SUM(BJanvier!C24)</f>
        <v>0</v>
      </c>
      <c r="D24" s="174">
        <f ca="1">SUM(BJanvier!D24)</f>
        <v>0</v>
      </c>
      <c r="E24" s="174">
        <f ca="1">SUM(BJanvier!E24)</f>
        <v>0</v>
      </c>
      <c r="F24" s="174">
        <f ca="1">SUM(BJanvier!F24)</f>
        <v>0</v>
      </c>
      <c r="G24" s="174">
        <f ca="1">SUM(BJanvier!G24)</f>
        <v>0</v>
      </c>
      <c r="H24" s="174">
        <f ca="1">SUM(BJanvier!H24)</f>
        <v>0</v>
      </c>
      <c r="I24" s="174">
        <f ca="1">SUM(BJanvier!I24)</f>
        <v>0</v>
      </c>
      <c r="J24" s="174">
        <f ca="1">SUM(BJanvier!J24)</f>
        <v>0</v>
      </c>
      <c r="K24" s="174">
        <f ca="1">SUM(BJanvier!K24)</f>
        <v>0</v>
      </c>
      <c r="L24" s="174">
        <f ca="1">SUM(BJanvier!L24)</f>
        <v>0</v>
      </c>
      <c r="M24" s="174">
        <f ca="1">SUM(BJanvier!M24)</f>
        <v>0</v>
      </c>
      <c r="N24" s="174">
        <f ca="1">SUM(BJanvier!N24)</f>
        <v>0</v>
      </c>
      <c r="O24" s="174">
        <f ca="1">SUM(BJanvier!O24)</f>
        <v>0</v>
      </c>
      <c r="P24" s="174">
        <f ca="1">SUM(BJanvier!P24)</f>
        <v>0</v>
      </c>
      <c r="Q24" s="174">
        <f ca="1">SUM(BJanvier!Q24)</f>
        <v>0</v>
      </c>
      <c r="R24" s="174">
        <f ca="1">SUM(BJanvier!R24)</f>
        <v>0</v>
      </c>
      <c r="S24" s="174">
        <f ca="1">SUM(BJanvier!S24)</f>
        <v>0</v>
      </c>
      <c r="T24" s="174">
        <f ca="1">SUM(BJanvier!T24)</f>
        <v>0</v>
      </c>
      <c r="U24" s="174">
        <f ca="1">SUM(BJanvier!U24)</f>
        <v>0</v>
      </c>
      <c r="V24" s="174">
        <f ca="1">SUM(BJanvier!V24)</f>
        <v>0</v>
      </c>
      <c r="W24" s="174"/>
      <c r="X24" s="174"/>
      <c r="Y24" s="174">
        <f ca="1">SUM(BJanvier!Y24)</f>
        <v>0</v>
      </c>
      <c r="Z24" s="174">
        <f ca="1">SUM(BJanvier!Z24)</f>
        <v>0</v>
      </c>
      <c r="AA24" s="18">
        <f ca="1">SUM(BJanvier!AA24)</f>
        <v>0</v>
      </c>
      <c r="AB24" s="18">
        <f ca="1">SUM(BJanvier!AB24)</f>
        <v>0</v>
      </c>
      <c r="AC24" s="18">
        <f ca="1">SUM(BJanvier!AC24)</f>
        <v>806</v>
      </c>
      <c r="AD24" s="202"/>
      <c r="AE24" s="202"/>
      <c r="AF24" s="202"/>
      <c r="AG24" s="202"/>
      <c r="AH24" s="179">
        <f>SUM(Janvier:Fevrier!AB24)</f>
        <v>0</v>
      </c>
      <c r="AI24" s="180" t="str">
        <f>Janvier!AT24</f>
        <v/>
      </c>
      <c r="AK24" s="32">
        <f ca="1">SUM(BJanvier!AI24)</f>
        <v>0</v>
      </c>
      <c r="AL24" s="32">
        <f ca="1">SUM(BJanvier!AJ24)</f>
        <v>0</v>
      </c>
      <c r="AM24" s="32">
        <f ca="1">SUM(BJanvier!AK24)</f>
        <v>0</v>
      </c>
      <c r="AO24" s="35" t="e">
        <f ca="1">AH24+(AI24/24)+SUMPRODUCT(($B$6:$AC$6)*($B24:$AC24))</f>
        <v>#VALUE!</v>
      </c>
      <c r="AP24" s="127">
        <f>Données!$J21</f>
        <v>59.5</v>
      </c>
      <c r="AQ24" s="59" t="e">
        <f t="shared" ca="1" si="4"/>
        <v>#VALUE!</v>
      </c>
      <c r="AT24" s="20" t="e">
        <f>$AU24-INDEX($A$9:$AC$55,MATCH($A23,$A$8:$A$54,0),MATCH("CA",$A$8:$AC$8,0))</f>
        <v>#N/A</v>
      </c>
      <c r="AU24" s="55">
        <v>65</v>
      </c>
      <c r="AV24" s="31"/>
      <c r="AW24" s="76">
        <f t="shared" ca="1" si="5"/>
        <v>0</v>
      </c>
    </row>
    <row r="25" spans="1:49" ht="15.75" thickBot="1" x14ac:dyDescent="0.3">
      <c r="A25" s="97" t="str">
        <f>Données!$H22</f>
        <v>Equipe de nuit</v>
      </c>
      <c r="B25" s="177"/>
      <c r="C25" s="19"/>
      <c r="D25" s="19"/>
      <c r="E25" s="19"/>
      <c r="F25" s="19"/>
      <c r="G25" s="19"/>
      <c r="H25" s="19"/>
      <c r="I25" s="19"/>
      <c r="J25" s="19"/>
      <c r="K25" s="19"/>
      <c r="L25" s="19"/>
      <c r="M25" s="19"/>
      <c r="N25" s="19"/>
      <c r="O25" s="19"/>
      <c r="P25" s="19"/>
      <c r="Q25" s="19"/>
      <c r="R25" s="19"/>
      <c r="S25" s="19"/>
      <c r="T25" s="19"/>
      <c r="U25" s="19"/>
      <c r="V25" s="19"/>
      <c r="W25" s="19"/>
      <c r="X25" s="19"/>
      <c r="Y25" s="19"/>
      <c r="Z25" s="19"/>
      <c r="AA25" s="19"/>
      <c r="AB25" s="19"/>
      <c r="AC25" s="19"/>
      <c r="AD25" s="19"/>
      <c r="AE25" s="19"/>
      <c r="AF25" s="19"/>
      <c r="AG25" s="191"/>
      <c r="AH25" s="274"/>
      <c r="AI25" s="274"/>
      <c r="AK25" s="23"/>
      <c r="AL25" s="274"/>
      <c r="AM25" s="178"/>
      <c r="AO25" s="23"/>
      <c r="AP25" s="274"/>
      <c r="AQ25" s="178"/>
      <c r="AT25" s="23"/>
      <c r="AU25" s="73"/>
      <c r="AV25" s="31"/>
      <c r="AW25" s="234"/>
    </row>
    <row r="26" spans="1:49" ht="16.5" thickBot="1" x14ac:dyDescent="0.3">
      <c r="A26" s="294" t="str">
        <f>Données!$H23</f>
        <v>DARDAINE Séverine</v>
      </c>
      <c r="B26" s="169" t="str">
        <f ca="1">IF(SUM(BJanvier:BFevrier!B26)=0,"",SUM(BJanvier:BFevrier!B26))</f>
        <v/>
      </c>
      <c r="C26" s="169">
        <f ca="1">IF(SUM(BJanvier:BFevrier!C26)=0,"",SUM(BJanvier:BFevrier!C26))</f>
        <v>1</v>
      </c>
      <c r="D26" s="169" t="str">
        <f ca="1">IF(SUM(BJanvier:BFevrier!D26)=0,"",SUM(BJanvier:BFevrier!D26))</f>
        <v/>
      </c>
      <c r="E26" s="169" t="str">
        <f ca="1">IF(SUM(BJanvier:BFevrier!E26)=0,"",SUM(BJanvier:BFevrier!E26))</f>
        <v/>
      </c>
      <c r="F26" s="169">
        <f ca="1">IF(SUM(BJanvier:BFevrier!F26)=0,"",SUM(BJanvier:BFevrier!F26))</f>
        <v>4</v>
      </c>
      <c r="G26" s="169" t="str">
        <f ca="1">IF(SUM(BJanvier:BFevrier!G26)=0,"",SUM(BJanvier:BFevrier!G26))</f>
        <v/>
      </c>
      <c r="H26" s="169" t="str">
        <f ca="1">IF(SUM(BJanvier:BFevrier!H26)=0,"",SUM(BJanvier:BFevrier!H26))</f>
        <v/>
      </c>
      <c r="I26" s="169" t="str">
        <f ca="1">IF(SUM(BJanvier:BFevrier!I26)=0,"",SUM(BJanvier:BFevrier!I26))</f>
        <v/>
      </c>
      <c r="J26" s="169">
        <f ca="1">IF(SUM(BJanvier:BFevrier!J26)=0,"",SUM(BJanvier:BFevrier!J26))</f>
        <v>20</v>
      </c>
      <c r="K26" s="169" t="str">
        <f ca="1">IF(SUM(BJanvier:BFevrier!K26)=0,"",SUM(BJanvier:BFevrier!K26))</f>
        <v/>
      </c>
      <c r="L26" s="169" t="str">
        <f ca="1">IF(SUM(BJanvier:BFevrier!L26)=0,"",SUM(BJanvier:BFevrier!L26))</f>
        <v/>
      </c>
      <c r="M26" s="169" t="str">
        <f ca="1">IF(SUM(BJanvier:BFevrier!M26)=0,"",SUM(BJanvier:BFevrier!M26))</f>
        <v/>
      </c>
      <c r="N26" s="169" t="str">
        <f ca="1">IF(SUM(BJanvier:BFevrier!N26)=0,"",SUM(BJanvier:BFevrier!N26))</f>
        <v/>
      </c>
      <c r="O26" s="169" t="str">
        <f ca="1">IF(SUM(BJanvier:BFevrier!O26)=0,"",SUM(BJanvier:BFevrier!O26))</f>
        <v/>
      </c>
      <c r="P26" s="169" t="str">
        <f ca="1">IF(SUM(BJanvier:BFevrier!P26)=0,"",SUM(BJanvier:BFevrier!P26))</f>
        <v/>
      </c>
      <c r="Q26" s="169" t="str">
        <f ca="1">IF(SUM(BJanvier:BFevrier!Q26)=0,"",SUM(BJanvier:BFevrier!Q26))</f>
        <v/>
      </c>
      <c r="R26" s="169" t="str">
        <f ca="1">IF(SUM(BJanvier:BFevrier!R26)=0,"",SUM(BJanvier:BFevrier!R26))</f>
        <v/>
      </c>
      <c r="S26" s="169">
        <f ca="1">IF(SUM(BJanvier:BFevrier!S26)=0,"",SUM(BJanvier:BFevrier!S26))</f>
        <v>6</v>
      </c>
      <c r="T26" s="169" t="str">
        <f ca="1">IF(SUM(BJanvier:BFevrier!T26)=0,"",SUM(BJanvier:BFevrier!T26))</f>
        <v/>
      </c>
      <c r="U26" s="169" t="str">
        <f ca="1">IF(SUM(BJanvier:BFevrier!U26)=0,"",SUM(BJanvier:BFevrier!U26))</f>
        <v/>
      </c>
      <c r="V26" s="169" t="str">
        <f ca="1">IF(SUM(BJanvier:BFevrier!V26)=0,"",SUM(BJanvier:BFevrier!V26))</f>
        <v/>
      </c>
      <c r="W26" s="169" t="str">
        <f ca="1">IF(SUM(BJanvier:BFevrier!W26)=0,"",SUM(BJanvier:BFevrier!W26))</f>
        <v/>
      </c>
      <c r="X26" s="169">
        <f ca="1">IF(SUM(BJanvier:BFevrier!X26)=0,"",SUM(BJanvier:BFevrier!X26))</f>
        <v>31</v>
      </c>
      <c r="Y26" s="169" t="str">
        <f ca="1">IF(SUM(BJanvier:BFevrier!Y26)=0,"",SUM(BJanvier:BFevrier!Y26))</f>
        <v/>
      </c>
      <c r="Z26" s="169" t="str">
        <f ca="1">IF(SUM(BJanvier:BFevrier!Z26)=0,"",SUM(BJanvier:BFevrier!Z26))</f>
        <v/>
      </c>
      <c r="AA26" s="169" t="str">
        <f ca="1">IF(SUM(BJanvier:BFevrier!AA26)=0,"",SUM(BJanvier:BFevrier!AA26))</f>
        <v/>
      </c>
      <c r="AB26" s="169" t="str">
        <f ca="1">IF(SUM(BJanvier:BFevrier!AB26)=0,"",SUM(BJanvier:BFevrier!AB26))</f>
        <v/>
      </c>
      <c r="AC26" s="215">
        <f ca="1">IF(SUM(BJanvier:BFevrier!AC26)=0,"",SUM(BJanvier:BFevrier!AC26))</f>
        <v>31</v>
      </c>
      <c r="AD26" s="215">
        <f ca="1">IF(SUM(BJanvier:BFevrier!AD26)=0,"",SUM(BJanvier:BFevrier!AD26))</f>
        <v>31</v>
      </c>
      <c r="AE26" s="215"/>
      <c r="AF26" s="215"/>
      <c r="AG26" s="169">
        <f ca="1">IF(SUM(BJanvier:BFevrier!AE26)=0,"",SUM(BJanvier:BFevrier!AE26))</f>
        <v>31</v>
      </c>
      <c r="AH26" s="295">
        <f>SUM(BJanvier:BFevrier!AH26)</f>
        <v>0</v>
      </c>
      <c r="AI26" s="278">
        <f>Janvier!AS26</f>
        <v>0</v>
      </c>
      <c r="AK26" s="269">
        <f ca="1">SUM(BJanvier:BFevrier!AI26)</f>
        <v>3.1249999999999889E-2</v>
      </c>
      <c r="AL26" s="269">
        <f ca="1">SUM(BJanvier:BFevrier!AJ26)</f>
        <v>1.2291666666666667</v>
      </c>
      <c r="AM26" s="269">
        <f ca="1">SUM(BJanvier:BFevrier!AK26)</f>
        <v>7.0208333333333339</v>
      </c>
      <c r="AO26" s="58">
        <f ca="1">bilanh</f>
        <v>10.729166666666664</v>
      </c>
      <c r="AP26" s="266">
        <f>VLOOKUP(A26,Données!H23:J70,3,TRUE)</f>
        <v>0</v>
      </c>
      <c r="AQ26" s="59">
        <f t="shared" ref="AQ26:AQ34" ca="1" si="6">($AP26)-$AO26</f>
        <v>-10.729166666666664</v>
      </c>
      <c r="AT26" s="20">
        <f ca="1">IFERROR($AU26-INDEX($A$9:$AG$55,MATCH($A25,$A$8:$A$54,0),MATCH("CA",$A$7:$AG$7,0)),AU26)</f>
        <v>59</v>
      </c>
      <c r="AU26" s="275">
        <v>65</v>
      </c>
      <c r="AV26" s="31"/>
      <c r="AW26" s="77">
        <f ca="1">Jourtravaillé</f>
        <v>93</v>
      </c>
    </row>
    <row r="27" spans="1:49" ht="16.5" thickBot="1" x14ac:dyDescent="0.3">
      <c r="A27" s="294" t="str">
        <f>Données!$H24</f>
        <v>CHAPON Aurélie</v>
      </c>
      <c r="B27" s="79" t="str">
        <f ca="1">IF(SUM(BJanvier:BFevrier!B27)=0,"",SUM(BJanvier:BFevrier!B27))</f>
        <v/>
      </c>
      <c r="C27" s="79" t="str">
        <f ca="1">IF(SUM(BJanvier:BFevrier!C27)=0,"",SUM(BJanvier:BFevrier!C27))</f>
        <v/>
      </c>
      <c r="D27" s="79" t="str">
        <f ca="1">IF(SUM(BJanvier:BFevrier!D27)=0,"",SUM(BJanvier:BFevrier!D27))</f>
        <v/>
      </c>
      <c r="E27" s="79" t="str">
        <f ca="1">IF(SUM(BJanvier:BFevrier!E27)=0,"",SUM(BJanvier:BFevrier!E27))</f>
        <v/>
      </c>
      <c r="F27" s="79">
        <f ca="1">IF(SUM(BJanvier:BFevrier!F27)=0,"",SUM(BJanvier:BFevrier!F27))</f>
        <v>5</v>
      </c>
      <c r="G27" s="79" t="str">
        <f ca="1">IF(SUM(BJanvier:BFevrier!G27)=0,"",SUM(BJanvier:BFevrier!G27))</f>
        <v/>
      </c>
      <c r="H27" s="79" t="str">
        <f ca="1">IF(SUM(BJanvier:BFevrier!H27)=0,"",SUM(BJanvier:BFevrier!H27))</f>
        <v/>
      </c>
      <c r="I27" s="79" t="str">
        <f ca="1">IF(SUM(BJanvier:BFevrier!I27)=0,"",SUM(BJanvier:BFevrier!I27))</f>
        <v/>
      </c>
      <c r="J27" s="79">
        <f ca="1">IF(SUM(BJanvier:BFevrier!J27)=0,"",SUM(BJanvier:BFevrier!J27))</f>
        <v>18</v>
      </c>
      <c r="K27" s="79" t="str">
        <f ca="1">IF(SUM(BJanvier:BFevrier!K27)=0,"",SUM(BJanvier:BFevrier!K27))</f>
        <v/>
      </c>
      <c r="L27" s="79" t="str">
        <f ca="1">IF(SUM(BJanvier:BFevrier!L27)=0,"",SUM(BJanvier:BFevrier!L27))</f>
        <v/>
      </c>
      <c r="M27" s="79" t="str">
        <f ca="1">IF(SUM(BJanvier:BFevrier!M27)=0,"",SUM(BJanvier:BFevrier!M27))</f>
        <v/>
      </c>
      <c r="N27" s="79" t="str">
        <f ca="1">IF(SUM(BJanvier:BFevrier!N27)=0,"",SUM(BJanvier:BFevrier!N27))</f>
        <v/>
      </c>
      <c r="O27" s="79" t="str">
        <f ca="1">IF(SUM(BJanvier:BFevrier!O27)=0,"",SUM(BJanvier:BFevrier!O27))</f>
        <v/>
      </c>
      <c r="P27" s="79" t="str">
        <f ca="1">IF(SUM(BJanvier:BFevrier!P27)=0,"",SUM(BJanvier:BFevrier!P27))</f>
        <v/>
      </c>
      <c r="Q27" s="79" t="str">
        <f ca="1">IF(SUM(BJanvier:BFevrier!Q27)=0,"",SUM(BJanvier:BFevrier!Q27))</f>
        <v/>
      </c>
      <c r="R27" s="79" t="str">
        <f ca="1">IF(SUM(BJanvier:BFevrier!R27)=0,"",SUM(BJanvier:BFevrier!R27))</f>
        <v/>
      </c>
      <c r="S27" s="79">
        <f ca="1">IF(SUM(BJanvier:BFevrier!S27)=0,"",SUM(BJanvier:BFevrier!S27))</f>
        <v>8</v>
      </c>
      <c r="T27" s="79" t="str">
        <f ca="1">IF(SUM(BJanvier:BFevrier!T27)=0,"",SUM(BJanvier:BFevrier!T27))</f>
        <v/>
      </c>
      <c r="U27" s="79" t="str">
        <f ca="1">IF(SUM(BJanvier:BFevrier!U27)=0,"",SUM(BJanvier:BFevrier!U27))</f>
        <v/>
      </c>
      <c r="V27" s="79" t="str">
        <f ca="1">IF(SUM(BJanvier:BFevrier!V27)=0,"",SUM(BJanvier:BFevrier!V27))</f>
        <v/>
      </c>
      <c r="W27" s="79" t="str">
        <f ca="1">IF(SUM(BJanvier:BFevrier!W27)=0,"",SUM(BJanvier:BFevrier!W27))</f>
        <v/>
      </c>
      <c r="X27" s="79">
        <f ca="1">IF(SUM(BJanvier:BFevrier!X27)=0,"",SUM(BJanvier:BFevrier!X27))</f>
        <v>31</v>
      </c>
      <c r="Y27" s="79" t="str">
        <f ca="1">IF(SUM(BJanvier:BFevrier!Y27)=0,"",SUM(BJanvier:BFevrier!Y27))</f>
        <v/>
      </c>
      <c r="Z27" s="79" t="str">
        <f ca="1">IF(SUM(BJanvier:BFevrier!Z27)=0,"",SUM(BJanvier:BFevrier!Z27))</f>
        <v/>
      </c>
      <c r="AA27" s="79" t="str">
        <f ca="1">IF(SUM(BJanvier:BFevrier!AA27)=0,"",SUM(BJanvier:BFevrier!AA27))</f>
        <v/>
      </c>
      <c r="AB27" s="79" t="str">
        <f ca="1">IF(SUM(BJanvier:BFevrier!AB27)=0,"",SUM(BJanvier:BFevrier!AB27))</f>
        <v/>
      </c>
      <c r="AC27" s="213">
        <f ca="1">IF(SUM(BJanvier:BFevrier!AC27)=0,"",SUM(BJanvier:BFevrier!AC27))</f>
        <v>31</v>
      </c>
      <c r="AD27" s="213">
        <f ca="1">IF(SUM(BJanvier:BFevrier!AD27)=0,"",SUM(BJanvier:BFevrier!AD27))</f>
        <v>31</v>
      </c>
      <c r="AE27" s="213"/>
      <c r="AF27" s="213"/>
      <c r="AG27" s="79">
        <f ca="1">IF(SUM(BJanvier:BFevrier!AE27)=0,"",SUM(BJanvier:BFevrier!AE27))</f>
        <v>31</v>
      </c>
      <c r="AH27" s="295">
        <f>SUM(BJanvier:BFevrier!AH27)</f>
        <v>0</v>
      </c>
      <c r="AI27" s="278">
        <f>Janvier!AS27</f>
        <v>0</v>
      </c>
      <c r="AK27" s="269">
        <f ca="1">SUM(BJanvier:BFevrier!AI27)</f>
        <v>2.0833333333333259E-2</v>
      </c>
      <c r="AL27" s="269">
        <f ca="1">SUM(BJanvier:BFevrier!AJ27)</f>
        <v>0.82291666666666674</v>
      </c>
      <c r="AM27" s="269">
        <f ca="1">SUM(BJanvier:BFevrier!AK27)</f>
        <v>6.572916666666667</v>
      </c>
      <c r="AO27" s="58">
        <f ca="1">bilanh</f>
        <v>9.5208333333333321</v>
      </c>
      <c r="AP27" s="266">
        <f>VLOOKUP(A27,Données!H24:J71,3,TRUE)</f>
        <v>57.958333333333336</v>
      </c>
      <c r="AQ27" s="59">
        <f t="shared" ca="1" si="6"/>
        <v>48.4375</v>
      </c>
      <c r="AT27" s="20">
        <f ca="1">IFERROR($AU27-INDEX($A$9:$AG$55,MATCH($A26,$A$8:$A$54,0),MATCH("CA",$A$7:$AG$7,0)),AU27)</f>
        <v>57</v>
      </c>
      <c r="AU27" s="55">
        <v>65</v>
      </c>
      <c r="AV27" s="31"/>
      <c r="AW27" s="190">
        <f ca="1">Jourtravaillé</f>
        <v>93</v>
      </c>
    </row>
    <row r="28" spans="1:49" ht="16.5" thickBot="1" x14ac:dyDescent="0.3">
      <c r="A28" s="294" t="str">
        <f>Données!$H25</f>
        <v>DIARRA Kani</v>
      </c>
      <c r="B28" s="79" t="str">
        <f ca="1">IF(SUM(BJanvier:BFevrier!B28)=0,"",SUM(BJanvier:BFevrier!B28))</f>
        <v/>
      </c>
      <c r="C28" s="79" t="str">
        <f ca="1">IF(SUM(BJanvier:BFevrier!C28)=0,"",SUM(BJanvier:BFevrier!C28))</f>
        <v/>
      </c>
      <c r="D28" s="79">
        <f ca="1">IF(SUM(BJanvier:BFevrier!D28)=0,"",SUM(BJanvier:BFevrier!D28))</f>
        <v>1</v>
      </c>
      <c r="E28" s="79" t="str">
        <f ca="1">IF(SUM(BJanvier:BFevrier!E28)=0,"",SUM(BJanvier:BFevrier!E28))</f>
        <v/>
      </c>
      <c r="F28" s="79">
        <f ca="1">IF(SUM(BJanvier:BFevrier!F28)=0,"",SUM(BJanvier:BFevrier!F28))</f>
        <v>4</v>
      </c>
      <c r="G28" s="79" t="str">
        <f ca="1">IF(SUM(BJanvier:BFevrier!G28)=0,"",SUM(BJanvier:BFevrier!G28))</f>
        <v/>
      </c>
      <c r="H28" s="79" t="str">
        <f ca="1">IF(SUM(BJanvier:BFevrier!H28)=0,"",SUM(BJanvier:BFevrier!H28))</f>
        <v/>
      </c>
      <c r="I28" s="79" t="str">
        <f ca="1">IF(SUM(BJanvier:BFevrier!I28)=0,"",SUM(BJanvier:BFevrier!I28))</f>
        <v/>
      </c>
      <c r="J28" s="79">
        <f ca="1">IF(SUM(BJanvier:BFevrier!J28)=0,"",SUM(BJanvier:BFevrier!J28))</f>
        <v>14</v>
      </c>
      <c r="K28" s="79">
        <f ca="1">IF(SUM(BJanvier:BFevrier!K28)=0,"",SUM(BJanvier:BFevrier!K28))</f>
        <v>2</v>
      </c>
      <c r="L28" s="79" t="str">
        <f ca="1">IF(SUM(BJanvier:BFevrier!L28)=0,"",SUM(BJanvier:BFevrier!L28))</f>
        <v/>
      </c>
      <c r="M28" s="79" t="str">
        <f ca="1">IF(SUM(BJanvier:BFevrier!M28)=0,"",SUM(BJanvier:BFevrier!M28))</f>
        <v/>
      </c>
      <c r="N28" s="79" t="str">
        <f ca="1">IF(SUM(BJanvier:BFevrier!N28)=0,"",SUM(BJanvier:BFevrier!N28))</f>
        <v/>
      </c>
      <c r="O28" s="79" t="str">
        <f ca="1">IF(SUM(BJanvier:BFevrier!O28)=0,"",SUM(BJanvier:BFevrier!O28))</f>
        <v/>
      </c>
      <c r="P28" s="79" t="str">
        <f ca="1">IF(SUM(BJanvier:BFevrier!P28)=0,"",SUM(BJanvier:BFevrier!P28))</f>
        <v/>
      </c>
      <c r="Q28" s="79" t="str">
        <f ca="1">IF(SUM(BJanvier:BFevrier!Q28)=0,"",SUM(BJanvier:BFevrier!Q28))</f>
        <v/>
      </c>
      <c r="R28" s="79" t="str">
        <f ca="1">IF(SUM(BJanvier:BFevrier!R28)=0,"",SUM(BJanvier:BFevrier!R28))</f>
        <v/>
      </c>
      <c r="S28" s="79">
        <f ca="1">IF(SUM(BJanvier:BFevrier!S28)=0,"",SUM(BJanvier:BFevrier!S28))</f>
        <v>8</v>
      </c>
      <c r="T28" s="79" t="str">
        <f ca="1">IF(SUM(BJanvier:BFevrier!T28)=0,"",SUM(BJanvier:BFevrier!T28))</f>
        <v/>
      </c>
      <c r="U28" s="79" t="str">
        <f ca="1">IF(SUM(BJanvier:BFevrier!U28)=0,"",SUM(BJanvier:BFevrier!U28))</f>
        <v/>
      </c>
      <c r="V28" s="79" t="str">
        <f ca="1">IF(SUM(BJanvier:BFevrier!V28)=0,"",SUM(BJanvier:BFevrier!V28))</f>
        <v/>
      </c>
      <c r="W28" s="79" t="str">
        <f ca="1">IF(SUM(BJanvier:BFevrier!W28)=0,"",SUM(BJanvier:BFevrier!W28))</f>
        <v/>
      </c>
      <c r="X28" s="79">
        <f ca="1">IF(SUM(BJanvier:BFevrier!X28)=0,"",SUM(BJanvier:BFevrier!X28))</f>
        <v>33</v>
      </c>
      <c r="Y28" s="79" t="str">
        <f ca="1">IF(SUM(BJanvier:BFevrier!Y28)=0,"",SUM(BJanvier:BFevrier!Y28))</f>
        <v/>
      </c>
      <c r="Z28" s="79" t="str">
        <f ca="1">IF(SUM(BJanvier:BFevrier!Z28)=0,"",SUM(BJanvier:BFevrier!Z28))</f>
        <v/>
      </c>
      <c r="AA28" s="79" t="str">
        <f ca="1">IF(SUM(BJanvier:BFevrier!AA28)=0,"",SUM(BJanvier:BFevrier!AA28))</f>
        <v/>
      </c>
      <c r="AB28" s="79" t="str">
        <f ca="1">IF(SUM(BJanvier:BFevrier!AB28)=0,"",SUM(BJanvier:BFevrier!AB28))</f>
        <v/>
      </c>
      <c r="AC28" s="79">
        <f ca="1">IF(SUM(BJanvier:BFevrier!AC28)=0,"",SUM(BJanvier:BFevrier!AC28))</f>
        <v>33</v>
      </c>
      <c r="AD28" s="79">
        <f ca="1">IF(SUM(BJanvier:BFevrier!AD28)=0,"",SUM(BJanvier:BFevrier!AD28))</f>
        <v>33</v>
      </c>
      <c r="AE28" s="79"/>
      <c r="AF28" s="79"/>
      <c r="AG28" s="79">
        <f ca="1">IF(SUM(BJanvier:BFevrier!AE28)=0,"",SUM(BJanvier:BFevrier!AE28))</f>
        <v>33</v>
      </c>
      <c r="AH28" s="295">
        <f>SUM(BJanvier:BFevrier!AH28)</f>
        <v>0</v>
      </c>
      <c r="AI28" s="278">
        <f>Janvier!AS28</f>
        <v>0</v>
      </c>
      <c r="AK28" s="269">
        <f ca="1">SUM(BJanvier:BFevrier!AI28)</f>
        <v>2.0833333333333259E-2</v>
      </c>
      <c r="AL28" s="269">
        <f ca="1">SUM(BJanvier:BFevrier!AJ28)</f>
        <v>1.0729166666666667</v>
      </c>
      <c r="AM28" s="269">
        <f ca="1">SUM(BJanvier:BFevrier!AK28)</f>
        <v>5.5104166666666679</v>
      </c>
      <c r="AO28" s="58">
        <f ca="1">bilanh</f>
        <v>8.6458333333333321</v>
      </c>
      <c r="AP28" s="266">
        <f>VLOOKUP(A28,Données!H25:J72,3,TRUE)</f>
        <v>0</v>
      </c>
      <c r="AQ28" s="59">
        <f t="shared" ca="1" si="6"/>
        <v>-8.6458333333333321</v>
      </c>
      <c r="AT28" s="20">
        <f ca="1">IFERROR($AU28-INDEX($A$9:$AG$55,MATCH($A27,$A$8:$A$54,0),MATCH("CA",$A$7:$AG$7,0)),AU28)</f>
        <v>57</v>
      </c>
      <c r="AU28" s="275">
        <v>65</v>
      </c>
      <c r="AV28" s="31"/>
      <c r="AW28" s="76">
        <f ca="1">Jourtravaillé</f>
        <v>95</v>
      </c>
    </row>
    <row r="29" spans="1:49" ht="16.5" customHeight="1" thickBot="1" x14ac:dyDescent="0.3">
      <c r="A29" s="294" t="str">
        <f>Données!$H26</f>
        <v>DECOUDRE Sébastien</v>
      </c>
      <c r="B29" s="79" t="str">
        <f ca="1">IF(SUM(BJanvier:BFevrier!B29)=0,"",SUM(BJanvier:BFevrier!B29))</f>
        <v/>
      </c>
      <c r="C29" s="171" t="str">
        <f ca="1">IF(SUM(BJanvier:BFevrier!C29)=0,"",SUM(BJanvier:BFevrier!C29))</f>
        <v/>
      </c>
      <c r="D29" s="79" t="str">
        <f ca="1">IF(SUM(BJanvier:BFevrier!D29)=0,"",SUM(BJanvier:BFevrier!D29))</f>
        <v/>
      </c>
      <c r="E29" s="79" t="str">
        <f ca="1">IF(SUM(BJanvier:BFevrier!E29)=0,"",SUM(BJanvier:BFevrier!E29))</f>
        <v/>
      </c>
      <c r="F29" s="79">
        <f ca="1">IF(SUM(BJanvier:BFevrier!F29)=0,"",SUM(BJanvier:BFevrier!F29))</f>
        <v>1</v>
      </c>
      <c r="G29" s="79" t="str">
        <f ca="1">IF(SUM(BJanvier:BFevrier!G29)=0,"",SUM(BJanvier:BFevrier!G29))</f>
        <v/>
      </c>
      <c r="H29" s="79" t="str">
        <f ca="1">IF(SUM(BJanvier:BFevrier!H29)=0,"",SUM(BJanvier:BFevrier!H29))</f>
        <v/>
      </c>
      <c r="I29" s="79" t="str">
        <f ca="1">IF(SUM(BJanvier:BFevrier!I29)=0,"",SUM(BJanvier:BFevrier!I29))</f>
        <v/>
      </c>
      <c r="J29" s="79">
        <f ca="1">IF(SUM(BJanvier:BFevrier!J29)=0,"",SUM(BJanvier:BFevrier!J29))</f>
        <v>17</v>
      </c>
      <c r="K29" s="79" t="str">
        <f ca="1">IF(SUM(BJanvier:BFevrier!K29)=0,"",SUM(BJanvier:BFevrier!K29))</f>
        <v/>
      </c>
      <c r="L29" s="79" t="str">
        <f ca="1">IF(SUM(BJanvier:BFevrier!L29)=0,"",SUM(BJanvier:BFevrier!L29))</f>
        <v/>
      </c>
      <c r="M29" s="79" t="str">
        <f ca="1">IF(SUM(BJanvier:BFevrier!M29)=0,"",SUM(BJanvier:BFevrier!M29))</f>
        <v/>
      </c>
      <c r="N29" s="79" t="str">
        <f ca="1">IF(SUM(BJanvier:BFevrier!N29)=0,"",SUM(BJanvier:BFevrier!N29))</f>
        <v/>
      </c>
      <c r="O29" s="79" t="str">
        <f ca="1">IF(SUM(BJanvier:BFevrier!O29)=0,"",SUM(BJanvier:BFevrier!O29))</f>
        <v/>
      </c>
      <c r="P29" s="79" t="str">
        <f ca="1">IF(SUM(BJanvier:BFevrier!P29)=0,"",SUM(BJanvier:BFevrier!P29))</f>
        <v/>
      </c>
      <c r="Q29" s="79" t="str">
        <f ca="1">IF(SUM(BJanvier:BFevrier!Q29)=0,"",SUM(BJanvier:BFevrier!Q29))</f>
        <v/>
      </c>
      <c r="R29" s="79" t="str">
        <f ca="1">IF(SUM(BJanvier:BFevrier!R29)=0,"",SUM(BJanvier:BFevrier!R29))</f>
        <v/>
      </c>
      <c r="S29" s="79">
        <f ca="1">IF(SUM(BJanvier:BFevrier!S29)=0,"",SUM(BJanvier:BFevrier!S29))</f>
        <v>6</v>
      </c>
      <c r="T29" s="79" t="str">
        <f ca="1">IF(SUM(BJanvier:BFevrier!T29)=0,"",SUM(BJanvier:BFevrier!T29))</f>
        <v/>
      </c>
      <c r="U29" s="171" t="str">
        <f ca="1">IF(SUM(BJanvier:BFevrier!U29)=0,"",SUM(BJanvier:BFevrier!U29))</f>
        <v/>
      </c>
      <c r="V29" s="79" t="str">
        <f ca="1">IF(SUM(BJanvier:BFevrier!V29)=0,"",SUM(BJanvier:BFevrier!V29))</f>
        <v/>
      </c>
      <c r="W29" s="171" t="str">
        <f ca="1">IF(SUM(BJanvier:BFevrier!W29)=0,"",SUM(BJanvier:BFevrier!W29))</f>
        <v/>
      </c>
      <c r="X29" s="171">
        <f ca="1">IF(SUM(BJanvier:BFevrier!X29)=0,"",SUM(BJanvier:BFevrier!X29))</f>
        <v>38</v>
      </c>
      <c r="Y29" s="171" t="str">
        <f ca="1">IF(SUM(BJanvier:BFevrier!Y29)=0,"",SUM(BJanvier:BFevrier!Y29))</f>
        <v/>
      </c>
      <c r="Z29" s="171" t="str">
        <f ca="1">IF(SUM(BJanvier:BFevrier!Z29)=0,"",SUM(BJanvier:BFevrier!Z29))</f>
        <v/>
      </c>
      <c r="AA29" s="171" t="str">
        <f ca="1">IF(SUM(BJanvier:BFevrier!AA29)=0,"",SUM(BJanvier:BFevrier!AA29))</f>
        <v/>
      </c>
      <c r="AB29" s="171" t="str">
        <f ca="1">IF(SUM(BJanvier:BFevrier!AB29)=0,"",SUM(BJanvier:BFevrier!AB29))</f>
        <v/>
      </c>
      <c r="AC29" s="171">
        <f ca="1">IF(SUM(BJanvier:BFevrier!AC29)=0,"",SUM(BJanvier:BFevrier!AC29))</f>
        <v>38</v>
      </c>
      <c r="AD29" s="171">
        <f ca="1">IF(SUM(BJanvier:BFevrier!AD29)=0,"",SUM(BJanvier:BFevrier!AD29))</f>
        <v>38</v>
      </c>
      <c r="AE29" s="171"/>
      <c r="AF29" s="171"/>
      <c r="AG29" s="171">
        <f ca="1">IF(SUM(BJanvier:BFevrier!AE29)=0,"",SUM(BJanvier:BFevrier!AE29))</f>
        <v>38</v>
      </c>
      <c r="AH29" s="295">
        <f>SUM(BJanvier:BFevrier!AH29)</f>
        <v>0</v>
      </c>
      <c r="AI29" s="51">
        <f>Janvier!AS29</f>
        <v>0</v>
      </c>
      <c r="AK29" s="269">
        <f ca="1">SUM(BJanvier:BFevrier!AI29)</f>
        <v>2.0833333333333259E-2</v>
      </c>
      <c r="AL29" s="269">
        <f ca="1">SUM(BJanvier:BFevrier!AJ29)</f>
        <v>0.95833333333333337</v>
      </c>
      <c r="AM29" s="269">
        <f ca="1">SUM(BJanvier:BFevrier!AK29)</f>
        <v>6.03125</v>
      </c>
      <c r="AO29" s="58">
        <f ca="1">bilanh</f>
        <v>8.6041666666666643</v>
      </c>
      <c r="AP29" s="266">
        <f>VLOOKUP(A29,Données!H26:J73,3,TRUE)</f>
        <v>0</v>
      </c>
      <c r="AQ29" s="59">
        <f t="shared" ca="1" si="6"/>
        <v>-8.6041666666666643</v>
      </c>
      <c r="AT29" s="20">
        <f ca="1">IFERROR($AU29-INDEX($A$9:$AG$55,MATCH($A28,$A$8:$A$54,0),MATCH("CA",$A$7:$AG$7,0)),AU29)</f>
        <v>59</v>
      </c>
      <c r="AU29" s="275">
        <v>65</v>
      </c>
      <c r="AV29" s="31"/>
      <c r="AW29" s="297">
        <f t="shared" ref="AW29:AW34" ca="1" si="7">SUM(B29:R29)</f>
        <v>18</v>
      </c>
    </row>
    <row r="30" spans="1:49" ht="16.5" hidden="1" customHeight="1" thickBot="1" x14ac:dyDescent="0.3">
      <c r="A30" s="79">
        <f>Données!$H27</f>
        <v>0</v>
      </c>
      <c r="B30" s="79">
        <f ca="1">SUM(BJanvier!B30)</f>
        <v>0</v>
      </c>
      <c r="C30" s="79">
        <f ca="1">SUM(BJanvier!C30)</f>
        <v>0</v>
      </c>
      <c r="D30" s="79">
        <f ca="1">SUM(BJanvier!D30)</f>
        <v>0</v>
      </c>
      <c r="E30" s="79">
        <f ca="1">SUM(BJanvier!E30)</f>
        <v>0</v>
      </c>
      <c r="F30" s="79">
        <f ca="1">SUM(BJanvier!F30)</f>
        <v>0</v>
      </c>
      <c r="G30" s="79">
        <f ca="1">SUM(BJanvier!G30)</f>
        <v>0</v>
      </c>
      <c r="H30" s="79">
        <f ca="1">SUM(BJanvier!H30)</f>
        <v>0</v>
      </c>
      <c r="I30" s="79">
        <f ca="1">SUM(BJanvier!I30)</f>
        <v>0</v>
      </c>
      <c r="J30" s="79">
        <f ca="1">SUM(BJanvier!J30)</f>
        <v>0</v>
      </c>
      <c r="K30" s="79">
        <f ca="1">SUM(BJanvier!K30)</f>
        <v>0</v>
      </c>
      <c r="L30" s="79">
        <f ca="1">SUM(BJanvier!L30)</f>
        <v>0</v>
      </c>
      <c r="M30" s="79">
        <f ca="1">SUM(BJanvier!M30)</f>
        <v>0</v>
      </c>
      <c r="N30" s="79">
        <f ca="1">SUM(BJanvier!N30)</f>
        <v>0</v>
      </c>
      <c r="O30" s="79">
        <f ca="1">SUM(BJanvier!O30)</f>
        <v>0</v>
      </c>
      <c r="P30" s="79">
        <f ca="1">SUM(BJanvier!P30)</f>
        <v>0</v>
      </c>
      <c r="Q30" s="79">
        <f ca="1">SUM(BJanvier!Q30)</f>
        <v>0</v>
      </c>
      <c r="R30" s="79">
        <f ca="1">SUM(BJanvier!R30)</f>
        <v>0</v>
      </c>
      <c r="S30" s="79">
        <f ca="1">SUM(BJanvier!S30)</f>
        <v>0</v>
      </c>
      <c r="T30" s="79">
        <f ca="1">SUM(BJanvier!T30)</f>
        <v>0</v>
      </c>
      <c r="U30" s="79">
        <f ca="1">SUM(BJanvier!U30)</f>
        <v>0</v>
      </c>
      <c r="V30" s="79">
        <f ca="1">SUM(BJanvier!V30)</f>
        <v>0</v>
      </c>
      <c r="W30" s="79"/>
      <c r="X30" s="79"/>
      <c r="Y30" s="79">
        <f ca="1">SUM(BJanvier!Y30)</f>
        <v>0</v>
      </c>
      <c r="Z30" s="79">
        <f ca="1">SUM(BJanvier!Z30)</f>
        <v>0</v>
      </c>
      <c r="AA30" s="12">
        <f ca="1">SUM(BJanvier!AA30)</f>
        <v>0</v>
      </c>
      <c r="AB30" s="12">
        <f ca="1">SUM(BJanvier!AB30)</f>
        <v>0</v>
      </c>
      <c r="AC30" s="12">
        <f ca="1">SUM(BJanvier!AC30)</f>
        <v>806</v>
      </c>
      <c r="AD30" s="201"/>
      <c r="AE30" s="201"/>
      <c r="AF30" s="201"/>
      <c r="AG30" s="201"/>
      <c r="AH30" s="62">
        <f>SUM(Janvier:Fevrier!AB30)</f>
        <v>0</v>
      </c>
      <c r="AI30" s="51" t="str">
        <f>Janvier!AT30</f>
        <v/>
      </c>
      <c r="AK30" s="32">
        <f ca="1">SUM(BJanvier!AI30)</f>
        <v>0</v>
      </c>
      <c r="AL30" s="32">
        <f ca="1">SUM(BJanvier!AJ30)</f>
        <v>0</v>
      </c>
      <c r="AM30" s="268">
        <f ca="1">SUM(BJanvier!AK30)</f>
        <v>0</v>
      </c>
      <c r="AO30" s="35" t="e">
        <f ca="1">AH30+(AI30/24)+SUMPRODUCT(($B$6:$AC$6)*($B30:$AC30))</f>
        <v>#VALUE!</v>
      </c>
      <c r="AP30" s="127">
        <f>Données!$J27</f>
        <v>59.5</v>
      </c>
      <c r="AQ30" s="59" t="e">
        <f t="shared" ca="1" si="6"/>
        <v>#VALUE!</v>
      </c>
      <c r="AT30" s="20" t="e">
        <f>$AU30-INDEX($A$9:$AC$55,MATCH($A29,$A$8:$A$54,0),MATCH("CA",$A$8:$AC$8,0))</f>
        <v>#N/A</v>
      </c>
      <c r="AU30" s="55">
        <v>69</v>
      </c>
      <c r="AV30" s="31"/>
      <c r="AW30" s="279">
        <f t="shared" ca="1" si="7"/>
        <v>0</v>
      </c>
    </row>
    <row r="31" spans="1:49" ht="16.5" hidden="1" customHeight="1" thickBot="1" x14ac:dyDescent="0.3">
      <c r="A31" s="79">
        <f>Données!$H28</f>
        <v>0</v>
      </c>
      <c r="B31" s="79">
        <f ca="1">SUM(BJanvier!B31)</f>
        <v>0</v>
      </c>
      <c r="C31" s="79">
        <f ca="1">SUM(BJanvier!C31)</f>
        <v>0</v>
      </c>
      <c r="D31" s="79">
        <f ca="1">SUM(BJanvier!D31)</f>
        <v>0</v>
      </c>
      <c r="E31" s="79">
        <f ca="1">SUM(BJanvier!E31)</f>
        <v>0</v>
      </c>
      <c r="F31" s="79">
        <f ca="1">SUM(BJanvier!F31)</f>
        <v>0</v>
      </c>
      <c r="G31" s="79">
        <f ca="1">SUM(BJanvier!G31)</f>
        <v>0</v>
      </c>
      <c r="H31" s="79">
        <f ca="1">SUM(BJanvier!H31)</f>
        <v>0</v>
      </c>
      <c r="I31" s="79">
        <f ca="1">SUM(BJanvier!I31)</f>
        <v>0</v>
      </c>
      <c r="J31" s="79">
        <f ca="1">SUM(BJanvier!J31)</f>
        <v>0</v>
      </c>
      <c r="K31" s="79">
        <f ca="1">SUM(BJanvier!K31)</f>
        <v>0</v>
      </c>
      <c r="L31" s="79">
        <f ca="1">SUM(BJanvier!L31)</f>
        <v>0</v>
      </c>
      <c r="M31" s="79">
        <f ca="1">SUM(BJanvier!M31)</f>
        <v>0</v>
      </c>
      <c r="N31" s="79">
        <f ca="1">SUM(BJanvier!N31)</f>
        <v>0</v>
      </c>
      <c r="O31" s="79">
        <f ca="1">SUM(BJanvier!O31)</f>
        <v>0</v>
      </c>
      <c r="P31" s="79">
        <f ca="1">SUM(BJanvier!P31)</f>
        <v>0</v>
      </c>
      <c r="Q31" s="79">
        <f ca="1">SUM(BJanvier!Q31)</f>
        <v>0</v>
      </c>
      <c r="R31" s="79">
        <f ca="1">SUM(BJanvier!R31)</f>
        <v>0</v>
      </c>
      <c r="S31" s="79">
        <f ca="1">SUM(BJanvier!S31)</f>
        <v>0</v>
      </c>
      <c r="T31" s="79">
        <f ca="1">SUM(BJanvier!T31)</f>
        <v>0</v>
      </c>
      <c r="U31" s="79">
        <f ca="1">SUM(BJanvier!U31)</f>
        <v>0</v>
      </c>
      <c r="V31" s="79">
        <f ca="1">SUM(BJanvier!V31)</f>
        <v>0</v>
      </c>
      <c r="W31" s="79"/>
      <c r="X31" s="79"/>
      <c r="Y31" s="79">
        <f ca="1">SUM(BJanvier!Y31)</f>
        <v>0</v>
      </c>
      <c r="Z31" s="79">
        <f ca="1">SUM(BJanvier!Z31)</f>
        <v>0</v>
      </c>
      <c r="AA31" s="12">
        <f ca="1">SUM(BJanvier!AA31)</f>
        <v>0</v>
      </c>
      <c r="AB31" s="12">
        <f ca="1">SUM(BJanvier!AB31)</f>
        <v>0</v>
      </c>
      <c r="AC31" s="12">
        <f ca="1">SUM(BJanvier!AC31)</f>
        <v>806</v>
      </c>
      <c r="AD31" s="201"/>
      <c r="AE31" s="201"/>
      <c r="AF31" s="201"/>
      <c r="AG31" s="201"/>
      <c r="AH31" s="62">
        <f>SUM(Janvier:Fevrier!AB31)</f>
        <v>0</v>
      </c>
      <c r="AI31" s="51" t="str">
        <f>Janvier!AT31</f>
        <v/>
      </c>
      <c r="AK31" s="32">
        <f ca="1">SUM(BJanvier!AI31)</f>
        <v>0</v>
      </c>
      <c r="AL31" s="32">
        <f ca="1">SUM(BJanvier!AJ31)</f>
        <v>0</v>
      </c>
      <c r="AM31" s="32">
        <f ca="1">SUM(BJanvier!AK31)</f>
        <v>0</v>
      </c>
      <c r="AO31" s="35" t="e">
        <f ca="1">AH31+(AI31/24)+SUMPRODUCT(($B$6:$AC$6)*($B31:$AC31))</f>
        <v>#VALUE!</v>
      </c>
      <c r="AP31" s="127">
        <f>Données!$J28</f>
        <v>59.5</v>
      </c>
      <c r="AQ31" s="59" t="e">
        <f t="shared" ca="1" si="6"/>
        <v>#VALUE!</v>
      </c>
      <c r="AT31" s="20" t="e">
        <f>$AU31-INDEX($A$9:$AC$55,MATCH($A30,$A$8:$A$54,0),MATCH("CA",$A$8:$AC$8,0))</f>
        <v>#N/A</v>
      </c>
      <c r="AU31" s="55">
        <v>70</v>
      </c>
      <c r="AV31" s="31"/>
      <c r="AW31" s="25">
        <f t="shared" ca="1" si="7"/>
        <v>0</v>
      </c>
    </row>
    <row r="32" spans="1:49" ht="16.5" hidden="1" customHeight="1" thickBot="1" x14ac:dyDescent="0.3">
      <c r="A32" s="79">
        <f>Données!$H29</f>
        <v>0</v>
      </c>
      <c r="B32" s="79">
        <f ca="1">SUM(BJanvier!B32)</f>
        <v>0</v>
      </c>
      <c r="C32" s="79">
        <f ca="1">SUM(BJanvier!C32)</f>
        <v>0</v>
      </c>
      <c r="D32" s="79">
        <f ca="1">SUM(BJanvier!D32)</f>
        <v>0</v>
      </c>
      <c r="E32" s="79">
        <f ca="1">SUM(BJanvier!E32)</f>
        <v>0</v>
      </c>
      <c r="F32" s="79">
        <f ca="1">SUM(BJanvier!F32)</f>
        <v>0</v>
      </c>
      <c r="G32" s="79">
        <f ca="1">SUM(BJanvier!G32)</f>
        <v>0</v>
      </c>
      <c r="H32" s="79">
        <f ca="1">SUM(BJanvier!H32)</f>
        <v>0</v>
      </c>
      <c r="I32" s="79">
        <f ca="1">SUM(BJanvier!I32)</f>
        <v>0</v>
      </c>
      <c r="J32" s="79">
        <f ca="1">SUM(BJanvier!J32)</f>
        <v>0</v>
      </c>
      <c r="K32" s="79">
        <f ca="1">SUM(BJanvier!K32)</f>
        <v>0</v>
      </c>
      <c r="L32" s="79">
        <f ca="1">SUM(BJanvier!L32)</f>
        <v>0</v>
      </c>
      <c r="M32" s="79">
        <f ca="1">SUM(BJanvier!M32)</f>
        <v>0</v>
      </c>
      <c r="N32" s="79">
        <f ca="1">SUM(BJanvier!N32)</f>
        <v>0</v>
      </c>
      <c r="O32" s="79">
        <f ca="1">SUM(BJanvier!O32)</f>
        <v>0</v>
      </c>
      <c r="P32" s="79">
        <f ca="1">SUM(BJanvier!P32)</f>
        <v>0</v>
      </c>
      <c r="Q32" s="79">
        <f ca="1">SUM(BJanvier!Q32)</f>
        <v>0</v>
      </c>
      <c r="R32" s="79">
        <f ca="1">SUM(BJanvier!R32)</f>
        <v>0</v>
      </c>
      <c r="S32" s="79">
        <f ca="1">SUM(BJanvier!S32)</f>
        <v>0</v>
      </c>
      <c r="T32" s="79">
        <f ca="1">SUM(BJanvier!T32)</f>
        <v>0</v>
      </c>
      <c r="U32" s="79">
        <f ca="1">SUM(BJanvier!U32)</f>
        <v>0</v>
      </c>
      <c r="V32" s="79">
        <f ca="1">SUM(BJanvier!V32)</f>
        <v>0</v>
      </c>
      <c r="W32" s="79"/>
      <c r="X32" s="79"/>
      <c r="Y32" s="79">
        <f ca="1">SUM(BJanvier!Y32)</f>
        <v>0</v>
      </c>
      <c r="Z32" s="79">
        <f ca="1">SUM(BJanvier!Z32)</f>
        <v>0</v>
      </c>
      <c r="AA32" s="12">
        <f ca="1">SUM(BJanvier!AA32)</f>
        <v>0</v>
      </c>
      <c r="AB32" s="12">
        <f ca="1">SUM(BJanvier!AB32)</f>
        <v>0</v>
      </c>
      <c r="AC32" s="12">
        <f ca="1">SUM(BJanvier!AC32)</f>
        <v>806</v>
      </c>
      <c r="AD32" s="201"/>
      <c r="AE32" s="201"/>
      <c r="AF32" s="201"/>
      <c r="AG32" s="201"/>
      <c r="AH32" s="62">
        <f>SUM(Janvier:Fevrier!AB32)</f>
        <v>0</v>
      </c>
      <c r="AI32" s="51" t="str">
        <f>Janvier!AT32</f>
        <v/>
      </c>
      <c r="AK32" s="32">
        <f ca="1">SUM(BJanvier!AI32)</f>
        <v>0</v>
      </c>
      <c r="AL32" s="32">
        <f ca="1">SUM(BJanvier!AJ32)</f>
        <v>0</v>
      </c>
      <c r="AM32" s="32">
        <f ca="1">SUM(BJanvier!AK32)</f>
        <v>0</v>
      </c>
      <c r="AO32" s="35" t="e">
        <f ca="1">AH32+(AI32/24)+SUMPRODUCT(($B$6:$AC$6)*($B32:$AC32))</f>
        <v>#VALUE!</v>
      </c>
      <c r="AP32" s="127">
        <f>Données!$J29</f>
        <v>59.5</v>
      </c>
      <c r="AQ32" s="59" t="e">
        <f t="shared" ca="1" si="6"/>
        <v>#VALUE!</v>
      </c>
      <c r="AT32" s="20" t="e">
        <f>$AU32-INDEX($A$9:$AC$55,MATCH($A31,$A$8:$A$54,0),MATCH("CA",$A$8:$AC$8,0))</f>
        <v>#N/A</v>
      </c>
      <c r="AU32" s="55">
        <v>71</v>
      </c>
      <c r="AV32" s="31"/>
      <c r="AW32" s="25">
        <f t="shared" ca="1" si="7"/>
        <v>0</v>
      </c>
    </row>
    <row r="33" spans="1:49" ht="16.5" hidden="1" customHeight="1" thickBot="1" x14ac:dyDescent="0.3">
      <c r="A33" s="79">
        <f>Données!$H30</f>
        <v>0</v>
      </c>
      <c r="B33" s="79">
        <f ca="1">SUM(BJanvier!B33)</f>
        <v>0</v>
      </c>
      <c r="C33" s="79">
        <f ca="1">SUM(BJanvier!C33)</f>
        <v>0</v>
      </c>
      <c r="D33" s="79">
        <f ca="1">SUM(BJanvier!D33)</f>
        <v>0</v>
      </c>
      <c r="E33" s="79">
        <f ca="1">SUM(BJanvier!E33)</f>
        <v>0</v>
      </c>
      <c r="F33" s="79">
        <f ca="1">SUM(BJanvier!F33)</f>
        <v>0</v>
      </c>
      <c r="G33" s="79">
        <f ca="1">SUM(BJanvier!G33)</f>
        <v>0</v>
      </c>
      <c r="H33" s="79">
        <f ca="1">SUM(BJanvier!H33)</f>
        <v>0</v>
      </c>
      <c r="I33" s="79">
        <f ca="1">SUM(BJanvier!I33)</f>
        <v>0</v>
      </c>
      <c r="J33" s="79">
        <f ca="1">SUM(BJanvier!J33)</f>
        <v>0</v>
      </c>
      <c r="K33" s="79">
        <f ca="1">SUM(BJanvier!K33)</f>
        <v>0</v>
      </c>
      <c r="L33" s="79">
        <f ca="1">SUM(BJanvier!L33)</f>
        <v>0</v>
      </c>
      <c r="M33" s="79">
        <f ca="1">SUM(BJanvier!M33)</f>
        <v>0</v>
      </c>
      <c r="N33" s="79">
        <f ca="1">SUM(BJanvier!N33)</f>
        <v>0</v>
      </c>
      <c r="O33" s="79">
        <f ca="1">SUM(BJanvier!O33)</f>
        <v>0</v>
      </c>
      <c r="P33" s="79">
        <f ca="1">SUM(BJanvier!P33)</f>
        <v>0</v>
      </c>
      <c r="Q33" s="79">
        <f ca="1">SUM(BJanvier!Q33)</f>
        <v>0</v>
      </c>
      <c r="R33" s="79">
        <f ca="1">SUM(BJanvier!R33)</f>
        <v>0</v>
      </c>
      <c r="S33" s="79">
        <f ca="1">SUM(BJanvier!S33)</f>
        <v>0</v>
      </c>
      <c r="T33" s="79">
        <f ca="1">SUM(BJanvier!T33)</f>
        <v>0</v>
      </c>
      <c r="U33" s="79">
        <f ca="1">SUM(BJanvier!U33)</f>
        <v>0</v>
      </c>
      <c r="V33" s="79">
        <f ca="1">SUM(BJanvier!V33)</f>
        <v>0</v>
      </c>
      <c r="W33" s="79"/>
      <c r="X33" s="79"/>
      <c r="Y33" s="79">
        <f ca="1">SUM(BJanvier!Y33)</f>
        <v>0</v>
      </c>
      <c r="Z33" s="79">
        <f ca="1">SUM(BJanvier!Z33)</f>
        <v>0</v>
      </c>
      <c r="AA33" s="12">
        <f ca="1">SUM(BJanvier!AA33)</f>
        <v>0</v>
      </c>
      <c r="AB33" s="12">
        <f ca="1">SUM(BJanvier!AB33)</f>
        <v>0</v>
      </c>
      <c r="AC33" s="12">
        <f ca="1">SUM(BJanvier!AC33)</f>
        <v>806</v>
      </c>
      <c r="AD33" s="201"/>
      <c r="AE33" s="201"/>
      <c r="AF33" s="201"/>
      <c r="AG33" s="201"/>
      <c r="AH33" s="62">
        <f>SUM(Janvier:Fevrier!AB33)</f>
        <v>0</v>
      </c>
      <c r="AI33" s="51" t="str">
        <f>Janvier!AT33</f>
        <v/>
      </c>
      <c r="AK33" s="32">
        <f ca="1">SUM(BJanvier!AI33)</f>
        <v>0</v>
      </c>
      <c r="AL33" s="32">
        <f ca="1">SUM(BJanvier!AJ33)</f>
        <v>0</v>
      </c>
      <c r="AM33" s="32">
        <f ca="1">SUM(BJanvier!AK33)</f>
        <v>0</v>
      </c>
      <c r="AO33" s="35" t="e">
        <f ca="1">AH33+(AI33/24)+SUMPRODUCT(($B$6:$AC$6)*($B33:$AC33))</f>
        <v>#VALUE!</v>
      </c>
      <c r="AP33" s="127">
        <f>Données!$J30</f>
        <v>59.5</v>
      </c>
      <c r="AQ33" s="59" t="e">
        <f t="shared" ca="1" si="6"/>
        <v>#VALUE!</v>
      </c>
      <c r="AT33" s="20" t="e">
        <f>$AU33-INDEX($A$9:$AC$55,MATCH($A32,$A$8:$A$54,0),MATCH("CA",$A$8:$AC$8,0))</f>
        <v>#N/A</v>
      </c>
      <c r="AU33" s="55">
        <v>72</v>
      </c>
      <c r="AV33" s="31"/>
      <c r="AW33" s="25">
        <f t="shared" ca="1" si="7"/>
        <v>0</v>
      </c>
    </row>
    <row r="34" spans="1:49" ht="16.5" hidden="1" customHeight="1" thickBot="1" x14ac:dyDescent="0.3">
      <c r="A34" s="79">
        <f>Données!$H31</f>
        <v>0</v>
      </c>
      <c r="B34" s="174">
        <f ca="1">SUM(BJanvier!B34)</f>
        <v>0</v>
      </c>
      <c r="C34" s="174">
        <f ca="1">SUM(BJanvier!C34)</f>
        <v>0</v>
      </c>
      <c r="D34" s="174">
        <f ca="1">SUM(BJanvier!D34)</f>
        <v>0</v>
      </c>
      <c r="E34" s="174">
        <f ca="1">SUM(BJanvier!E34)</f>
        <v>0</v>
      </c>
      <c r="F34" s="174">
        <f ca="1">SUM(BJanvier!F34)</f>
        <v>0</v>
      </c>
      <c r="G34" s="174">
        <f ca="1">SUM(BJanvier!G34)</f>
        <v>0</v>
      </c>
      <c r="H34" s="174">
        <f ca="1">SUM(BJanvier!H34)</f>
        <v>0</v>
      </c>
      <c r="I34" s="174">
        <f ca="1">SUM(BJanvier!I34)</f>
        <v>0</v>
      </c>
      <c r="J34" s="174">
        <f ca="1">SUM(BJanvier!J34)</f>
        <v>0</v>
      </c>
      <c r="K34" s="174">
        <f ca="1">SUM(BJanvier!K34)</f>
        <v>0</v>
      </c>
      <c r="L34" s="174">
        <f ca="1">SUM(BJanvier!L34)</f>
        <v>0</v>
      </c>
      <c r="M34" s="174">
        <f ca="1">SUM(BJanvier!M34)</f>
        <v>0</v>
      </c>
      <c r="N34" s="174">
        <f ca="1">SUM(BJanvier!N34)</f>
        <v>0</v>
      </c>
      <c r="O34" s="174">
        <f ca="1">SUM(BJanvier!O34)</f>
        <v>0</v>
      </c>
      <c r="P34" s="174">
        <f ca="1">SUM(BJanvier!P34)</f>
        <v>0</v>
      </c>
      <c r="Q34" s="174">
        <f ca="1">SUM(BJanvier!Q34)</f>
        <v>0</v>
      </c>
      <c r="R34" s="174">
        <f ca="1">SUM(BJanvier!R34)</f>
        <v>0</v>
      </c>
      <c r="S34" s="174">
        <f ca="1">SUM(BJanvier!S34)</f>
        <v>0</v>
      </c>
      <c r="T34" s="174">
        <f ca="1">SUM(BJanvier!T34)</f>
        <v>0</v>
      </c>
      <c r="U34" s="174">
        <f ca="1">SUM(BJanvier!U34)</f>
        <v>0</v>
      </c>
      <c r="V34" s="174">
        <f ca="1">SUM(BJanvier!V34)</f>
        <v>0</v>
      </c>
      <c r="W34" s="174"/>
      <c r="X34" s="174"/>
      <c r="Y34" s="174">
        <f ca="1">SUM(BJanvier!Y34)</f>
        <v>0</v>
      </c>
      <c r="Z34" s="174">
        <f ca="1">SUM(BJanvier!Z34)</f>
        <v>0</v>
      </c>
      <c r="AA34" s="18">
        <f ca="1">SUM(BJanvier!AA34)</f>
        <v>0</v>
      </c>
      <c r="AB34" s="18">
        <f ca="1">SUM(BJanvier!AB34)</f>
        <v>0</v>
      </c>
      <c r="AC34" s="18">
        <f ca="1">SUM(BJanvier!AC34)</f>
        <v>806</v>
      </c>
      <c r="AD34" s="202"/>
      <c r="AE34" s="202"/>
      <c r="AF34" s="202"/>
      <c r="AG34" s="202"/>
      <c r="AH34" s="179">
        <f>SUM(Janvier:Fevrier!AB34)</f>
        <v>0</v>
      </c>
      <c r="AI34" s="180" t="str">
        <f>Janvier!AT34</f>
        <v/>
      </c>
      <c r="AK34" s="32">
        <f ca="1">SUM(BJanvier!AI34)</f>
        <v>0</v>
      </c>
      <c r="AL34" s="32">
        <f ca="1">SUM(BJanvier!AJ34)</f>
        <v>0</v>
      </c>
      <c r="AM34" s="32">
        <f ca="1">SUM(BJanvier!AK34)</f>
        <v>0</v>
      </c>
      <c r="AO34" s="35" t="e">
        <f ca="1">AH34+(AI34/24)+SUMPRODUCT(($B$6:$AC$6)*($B34:$AC34))</f>
        <v>#VALUE!</v>
      </c>
      <c r="AP34" s="127">
        <f>Données!$J31</f>
        <v>59.5</v>
      </c>
      <c r="AQ34" s="59" t="e">
        <f t="shared" ca="1" si="6"/>
        <v>#VALUE!</v>
      </c>
      <c r="AT34" s="20" t="e">
        <f>$AU34-INDEX($A$9:$AC$55,MATCH($A33,$A$8:$A$54,0),MATCH("CA",$A$8:$AC$8,0))</f>
        <v>#N/A</v>
      </c>
      <c r="AU34" s="55">
        <v>73</v>
      </c>
      <c r="AV34" s="31"/>
      <c r="AW34" s="76">
        <f t="shared" ca="1" si="7"/>
        <v>0</v>
      </c>
    </row>
    <row r="35" spans="1:49" ht="15.75" thickBot="1" x14ac:dyDescent="0.3">
      <c r="A35" s="97" t="str">
        <f>Données!$H32</f>
        <v>Maitresse de maison</v>
      </c>
      <c r="B35" s="177"/>
      <c r="C35" s="19"/>
      <c r="D35" s="19"/>
      <c r="E35" s="19"/>
      <c r="F35" s="19"/>
      <c r="G35" s="19"/>
      <c r="H35" s="19"/>
      <c r="I35" s="19"/>
      <c r="J35" s="19"/>
      <c r="K35" s="19"/>
      <c r="L35" s="19"/>
      <c r="M35" s="19"/>
      <c r="N35" s="19"/>
      <c r="O35" s="19"/>
      <c r="P35" s="19"/>
      <c r="Q35" s="19"/>
      <c r="R35" s="19"/>
      <c r="S35" s="19"/>
      <c r="T35" s="19"/>
      <c r="U35" s="19"/>
      <c r="V35" s="19"/>
      <c r="W35" s="19"/>
      <c r="X35" s="19"/>
      <c r="Y35" s="19"/>
      <c r="Z35" s="19"/>
      <c r="AA35" s="19"/>
      <c r="AB35" s="19"/>
      <c r="AC35" s="19"/>
      <c r="AD35" s="19"/>
      <c r="AE35" s="19"/>
      <c r="AF35" s="19"/>
      <c r="AG35" s="191"/>
      <c r="AH35" s="274"/>
      <c r="AI35" s="24"/>
      <c r="AK35" s="23"/>
      <c r="AL35" s="274"/>
      <c r="AM35" s="178"/>
      <c r="AO35" s="23"/>
      <c r="AP35" s="274"/>
      <c r="AQ35" s="178"/>
      <c r="AT35" s="23"/>
      <c r="AU35" s="73"/>
      <c r="AV35" s="31"/>
      <c r="AW35" s="191"/>
    </row>
    <row r="36" spans="1:49" ht="16.5" thickBot="1" x14ac:dyDescent="0.3">
      <c r="A36" s="294" t="str">
        <f>Données!$H33</f>
        <v>VICENTE Florinda</v>
      </c>
      <c r="B36" s="96">
        <f ca="1">IF(SUM(BJanvier:BFevrier!B36)=0,"",SUM(BJanvier:BFevrier!B36))</f>
        <v>32</v>
      </c>
      <c r="C36" s="169" t="str">
        <f ca="1">IF(SUM(BJanvier:BFevrier!C36)=0,"",SUM(BJanvier:BFevrier!C36))</f>
        <v/>
      </c>
      <c r="D36" s="96" t="str">
        <f ca="1">IF(SUM(BJanvier:BFevrier!D36)=0,"",SUM(BJanvier:BFevrier!D36))</f>
        <v/>
      </c>
      <c r="E36" s="96" t="str">
        <f ca="1">IF(SUM(BJanvier:BFevrier!E36)=0,"",SUM(BJanvier:BFevrier!E36))</f>
        <v/>
      </c>
      <c r="F36" s="96" t="str">
        <f ca="1">IF(SUM(BJanvier:BFevrier!F36)=0,"",SUM(BJanvier:BFevrier!F36))</f>
        <v/>
      </c>
      <c r="G36" s="96" t="str">
        <f ca="1">IF(SUM(BJanvier:BFevrier!G36)=0,"",SUM(BJanvier:BFevrier!G36))</f>
        <v/>
      </c>
      <c r="H36" s="96" t="str">
        <f ca="1">IF(SUM(BJanvier:BFevrier!H36)=0,"",SUM(BJanvier:BFevrier!H36))</f>
        <v/>
      </c>
      <c r="I36" s="96" t="str">
        <f ca="1">IF(SUM(BJanvier:BFevrier!I36)=0,"",SUM(BJanvier:BFevrier!I36))</f>
        <v/>
      </c>
      <c r="J36" s="96" t="str">
        <f ca="1">IF(SUM(BJanvier:BFevrier!J36)=0,"",SUM(BJanvier:BFevrier!J36))</f>
        <v/>
      </c>
      <c r="K36" s="96" t="str">
        <f ca="1">IF(SUM(BJanvier:BFevrier!K36)=0,"",SUM(BJanvier:BFevrier!K36))</f>
        <v/>
      </c>
      <c r="L36" s="96">
        <f ca="1">IF(SUM(BJanvier:BFevrier!L36)=0,"",SUM(BJanvier:BFevrier!L36))</f>
        <v>2</v>
      </c>
      <c r="M36" s="96" t="str">
        <f ca="1">IF(SUM(BJanvier:BFevrier!M36)=0,"",SUM(BJanvier:BFevrier!M36))</f>
        <v/>
      </c>
      <c r="N36" s="96" t="str">
        <f ca="1">IF(SUM(BJanvier:BFevrier!N36)=0,"",SUM(BJanvier:BFevrier!N36))</f>
        <v/>
      </c>
      <c r="O36" s="96" t="str">
        <f ca="1">IF(SUM(BJanvier:BFevrier!O36)=0,"",SUM(BJanvier:BFevrier!O36))</f>
        <v/>
      </c>
      <c r="P36" s="96" t="str">
        <f ca="1">IF(SUM(BJanvier:BFevrier!P36)=0,"",SUM(BJanvier:BFevrier!P36))</f>
        <v/>
      </c>
      <c r="Q36" s="96" t="str">
        <f ca="1">IF(SUM(BJanvier:BFevrier!Q36)=0,"",SUM(BJanvier:BFevrier!Q36))</f>
        <v/>
      </c>
      <c r="R36" s="96" t="str">
        <f ca="1">IF(SUM(BJanvier:BFevrier!R36)=0,"",SUM(BJanvier:BFevrier!R36))</f>
        <v/>
      </c>
      <c r="S36" s="96">
        <f ca="1">IF(SUM(BJanvier:BFevrier!S36)=0,"",SUM(BJanvier:BFevrier!S36))</f>
        <v>7</v>
      </c>
      <c r="T36" s="96" t="str">
        <f ca="1">IF(SUM(BJanvier:BFevrier!T36)=0,"",SUM(BJanvier:BFevrier!T36))</f>
        <v/>
      </c>
      <c r="U36" s="169">
        <f ca="1">IF(SUM(BJanvier:BFevrier!U36)=0,"",SUM(BJanvier:BFevrier!U36))</f>
        <v>1</v>
      </c>
      <c r="V36" s="96" t="str">
        <f ca="1">IF(SUM(BJanvier:BFevrier!V36)=0,"",SUM(BJanvier:BFevrier!V36))</f>
        <v/>
      </c>
      <c r="W36" s="169" t="str">
        <f ca="1">IF(SUM(BJanvier:BFevrier!W36)=0,"",SUM(BJanvier:BFevrier!W36))</f>
        <v/>
      </c>
      <c r="X36" s="169">
        <f ca="1">IF(SUM(BJanvier:BFevrier!X36)=0,"",SUM(BJanvier:BFevrier!X36))</f>
        <v>20</v>
      </c>
      <c r="Y36" s="169" t="str">
        <f ca="1">IF(SUM(BJanvier:BFevrier!Y36)=0,"",SUM(BJanvier:BFevrier!Y36))</f>
        <v/>
      </c>
      <c r="Z36" s="169" t="str">
        <f ca="1">IF(SUM(BJanvier:BFevrier!Z36)=0,"",SUM(BJanvier:BFevrier!Z36))</f>
        <v/>
      </c>
      <c r="AA36" s="169" t="str">
        <f ca="1">IF(SUM(BJanvier:BFevrier!AA36)=0,"",SUM(BJanvier:BFevrier!AA36))</f>
        <v/>
      </c>
      <c r="AB36" s="169" t="str">
        <f ca="1">IF(SUM(BJanvier:BFevrier!AB36)=0,"",SUM(BJanvier:BFevrier!AB36))</f>
        <v/>
      </c>
      <c r="AC36" s="215">
        <f ca="1">IF(SUM(BJanvier:BFevrier!AC36)=0,"",SUM(BJanvier:BFevrier!AC36))</f>
        <v>20</v>
      </c>
      <c r="AD36" s="215">
        <f ca="1">IF(SUM(BJanvier:BFevrier!AD36)=0,"",SUM(BJanvier:BFevrier!AD36))</f>
        <v>20</v>
      </c>
      <c r="AE36" s="215"/>
      <c r="AF36" s="215"/>
      <c r="AG36" s="169">
        <f ca="1">IF(SUM(BJanvier:BFevrier!AE36)=0,"",SUM(BJanvier:BFevrier!AE36))</f>
        <v>20</v>
      </c>
      <c r="AH36" s="295">
        <f>SUM(BJanvier:BFevrier!AH36)</f>
        <v>0</v>
      </c>
      <c r="AI36" s="50">
        <f>Janvier!AS36</f>
        <v>0</v>
      </c>
      <c r="AK36" s="269">
        <f ca="1">SUM(BJanvier:BFevrier!AI36)</f>
        <v>0</v>
      </c>
      <c r="AL36" s="269">
        <f ca="1">SUM(BJanvier:BFevrier!AJ36)</f>
        <v>0</v>
      </c>
      <c r="AM36" s="269">
        <f ca="1">SUM(BJanvier:BFevrier!AK36)</f>
        <v>8.3333333333333259E-2</v>
      </c>
      <c r="AO36" s="58">
        <f ca="1">bilanh</f>
        <v>10.999999999999998</v>
      </c>
      <c r="AP36" s="266">
        <f>VLOOKUP(A36,Données!H33:J80,3,TRUE)</f>
        <v>63</v>
      </c>
      <c r="AQ36" s="59">
        <f t="shared" ref="AQ36:AQ44" ca="1" si="8">($AP36)-$AO36</f>
        <v>52</v>
      </c>
      <c r="AT36" s="20">
        <f ca="1">IFERROR($AU36-INDEX($A$9:$AG$55,MATCH($A35,$A$8:$A$54,0),MATCH("CA",$A$7:$AG$7,0)),AU36)</f>
        <v>48</v>
      </c>
      <c r="AU36" s="55">
        <v>55</v>
      </c>
      <c r="AV36" s="31"/>
      <c r="AW36" s="77">
        <f ca="1">Jourtravaillé</f>
        <v>82</v>
      </c>
    </row>
    <row r="37" spans="1:49" ht="16.5" hidden="1" customHeight="1" thickBot="1" x14ac:dyDescent="0.3">
      <c r="A37" s="294">
        <f>Données!$H34</f>
        <v>0</v>
      </c>
      <c r="B37" s="79" t="str">
        <f ca="1">IF(SUM(BJanvier:BFevrier!B37)=0,"",SUM(BJanvier:BFevrier!B37))</f>
        <v/>
      </c>
      <c r="C37" s="171" t="str">
        <f ca="1">IF(SUM(BJanvier:BFevrier!C37)=0,"",SUM(BJanvier:BFevrier!C37))</f>
        <v/>
      </c>
      <c r="D37" s="79" t="str">
        <f ca="1">IF(SUM(BJanvier:BFevrier!D37)=0,"",SUM(BJanvier:BFevrier!D37))</f>
        <v/>
      </c>
      <c r="E37" s="79" t="str">
        <f ca="1">IF(SUM(BJanvier:BFevrier!E37)=0,"",SUM(BJanvier:BFevrier!E37))</f>
        <v/>
      </c>
      <c r="F37" s="79" t="str">
        <f ca="1">IF(SUM(BJanvier:BFevrier!F37)=0,"",SUM(BJanvier:BFevrier!F37))</f>
        <v/>
      </c>
      <c r="G37" s="79" t="str">
        <f ca="1">IF(SUM(BJanvier:BFevrier!G37)=0,"",SUM(BJanvier:BFevrier!G37))</f>
        <v/>
      </c>
      <c r="H37" s="79" t="str">
        <f ca="1">IF(SUM(BJanvier:BFevrier!H37)=0,"",SUM(BJanvier:BFevrier!H37))</f>
        <v/>
      </c>
      <c r="I37" s="79" t="str">
        <f ca="1">IF(SUM(BJanvier:BFevrier!I37)=0,"",SUM(BJanvier:BFevrier!I37))</f>
        <v/>
      </c>
      <c r="J37" s="79" t="str">
        <f ca="1">IF(SUM(BJanvier:BFevrier!J37)=0,"",SUM(BJanvier:BFevrier!J37))</f>
        <v/>
      </c>
      <c r="K37" s="79" t="str">
        <f ca="1">IF(SUM(BJanvier:BFevrier!K37)=0,"",SUM(BJanvier:BFevrier!K37))</f>
        <v/>
      </c>
      <c r="L37" s="79" t="str">
        <f ca="1">IF(SUM(BJanvier:BFevrier!L37)=0,"",SUM(BJanvier:BFevrier!L37))</f>
        <v/>
      </c>
      <c r="M37" s="79" t="str">
        <f ca="1">IF(SUM(BJanvier:BFevrier!M37)=0,"",SUM(BJanvier:BFevrier!M37))</f>
        <v/>
      </c>
      <c r="N37" s="79" t="str">
        <f ca="1">IF(SUM(BJanvier:BFevrier!N37)=0,"",SUM(BJanvier:BFevrier!N37))</f>
        <v/>
      </c>
      <c r="O37" s="79" t="str">
        <f ca="1">IF(SUM(BJanvier:BFevrier!O37)=0,"",SUM(BJanvier:BFevrier!O37))</f>
        <v/>
      </c>
      <c r="P37" s="79" t="str">
        <f ca="1">IF(SUM(BJanvier:BFevrier!P37)=0,"",SUM(BJanvier:BFevrier!P37))</f>
        <v/>
      </c>
      <c r="Q37" s="79" t="str">
        <f ca="1">IF(SUM(BJanvier:BFevrier!Q37)=0,"",SUM(BJanvier:BFevrier!Q37))</f>
        <v/>
      </c>
      <c r="R37" s="79" t="str">
        <f ca="1">IF(SUM(BJanvier:BFevrier!R37)=0,"",SUM(BJanvier:BFevrier!R37))</f>
        <v/>
      </c>
      <c r="S37" s="79" t="str">
        <f ca="1">IF(SUM(BJanvier:BFevrier!S37)=0,"",SUM(BJanvier:BFevrier!S37))</f>
        <v/>
      </c>
      <c r="T37" s="79" t="str">
        <f ca="1">IF(SUM(BJanvier:BFevrier!T37)=0,"",SUM(BJanvier:BFevrier!T37))</f>
        <v/>
      </c>
      <c r="U37" s="171" t="str">
        <f ca="1">IF(SUM(BJanvier:BFevrier!U37)=0,"",SUM(BJanvier:BFevrier!U37))</f>
        <v/>
      </c>
      <c r="V37" s="79" t="str">
        <f ca="1">IF(SUM(BJanvier:BFevrier!V37)=0,"",SUM(BJanvier:BFevrier!V37))</f>
        <v/>
      </c>
      <c r="W37" s="171" t="str">
        <f ca="1">IF(SUM(BJanvier:BFevrier!W37)=0,"",SUM(BJanvier:BFevrier!W37))</f>
        <v/>
      </c>
      <c r="X37" s="171">
        <f ca="1">IF(SUM(BJanvier:BFevrier!X37)=0,"",SUM(BJanvier:BFevrier!X37))</f>
        <v>1614</v>
      </c>
      <c r="Y37" s="171" t="str">
        <f ca="1">IF(SUM(BJanvier:BFevrier!Y37)=0,"",SUM(BJanvier:BFevrier!Y37))</f>
        <v/>
      </c>
      <c r="Z37" s="171" t="str">
        <f ca="1">IF(SUM(BJanvier:BFevrier!Z37)=0,"",SUM(BJanvier:BFevrier!Z37))</f>
        <v/>
      </c>
      <c r="AA37" s="171" t="str">
        <f ca="1">IF(SUM(BJanvier:BFevrier!AA37)=0,"",SUM(BJanvier:BFevrier!AA37))</f>
        <v/>
      </c>
      <c r="AB37" s="171" t="str">
        <f ca="1">IF(SUM(BJanvier:BFevrier!AB37)=0,"",SUM(BJanvier:BFevrier!AB37))</f>
        <v/>
      </c>
      <c r="AC37" s="214">
        <f ca="1">IF(SUM(BJanvier:BFevrier!AC37)=0,"",SUM(BJanvier:BFevrier!AC37))</f>
        <v>1614</v>
      </c>
      <c r="AD37" s="214">
        <f ca="1">IF(SUM(BJanvier:BFevrier!AD37)=0,"",SUM(BJanvier:BFevrier!AD37))</f>
        <v>1614</v>
      </c>
      <c r="AE37" s="214"/>
      <c r="AF37" s="214"/>
      <c r="AG37" s="171">
        <f ca="1">IF(SUM(BJanvier:BFevrier!AE37)=0,"",SUM(BJanvier:BFevrier!AE37))</f>
        <v>1614</v>
      </c>
      <c r="AH37" s="183">
        <f ca="1">SUM(BJanvier:BFevrier!AD37)</f>
        <v>1614</v>
      </c>
      <c r="AI37" s="51">
        <f>Janvier!AS37</f>
        <v>0</v>
      </c>
      <c r="AK37" s="32">
        <f ca="1">SUM(BJanvier:BFevrier!AI37)</f>
        <v>0</v>
      </c>
      <c r="AL37" s="32">
        <f ca="1">SUM(BJanvier:BFevrier!AJ37)</f>
        <v>0</v>
      </c>
      <c r="AM37" s="268">
        <f ca="1">SUM(BJanvier:BFevrier!AK37)</f>
        <v>0</v>
      </c>
      <c r="AO37" s="58">
        <f ca="1">bilanh</f>
        <v>1614</v>
      </c>
      <c r="AP37" s="127">
        <f>Données!$J34</f>
        <v>59.5</v>
      </c>
      <c r="AQ37" s="59">
        <f t="shared" ca="1" si="8"/>
        <v>-1554.5</v>
      </c>
      <c r="AT37" s="20">
        <f ca="1">IFERROR($AU37-INDEX($A$9:$AG$55,MATCH($A36,$A$8:$A$54,0),MATCH("CA",$A$7:$AG$7,0)),AU37)</f>
        <v>65</v>
      </c>
      <c r="AU37" s="21">
        <v>65</v>
      </c>
      <c r="AV37" s="31"/>
      <c r="AW37" s="77">
        <f t="shared" ref="AW37:AW44" ca="1" si="9">SUM(B37:R37)</f>
        <v>0</v>
      </c>
    </row>
    <row r="38" spans="1:49" ht="16.5" hidden="1" customHeight="1" thickBot="1" x14ac:dyDescent="0.3">
      <c r="A38" s="294">
        <f>Données!$H35</f>
        <v>0</v>
      </c>
      <c r="B38" s="79">
        <f ca="1">SUM(BJanvier!B38)</f>
        <v>0</v>
      </c>
      <c r="C38" s="79">
        <f ca="1">SUM(BJanvier!C38)</f>
        <v>0</v>
      </c>
      <c r="D38" s="79">
        <f ca="1">SUM(BJanvier!D38)</f>
        <v>0</v>
      </c>
      <c r="E38" s="79">
        <f ca="1">SUM(BJanvier!E38)</f>
        <v>0</v>
      </c>
      <c r="F38" s="79">
        <f ca="1">SUM(BJanvier!F38)</f>
        <v>0</v>
      </c>
      <c r="G38" s="79">
        <f ca="1">SUM(BJanvier!G38)</f>
        <v>0</v>
      </c>
      <c r="H38" s="79">
        <f ca="1">SUM(BJanvier!H38)</f>
        <v>0</v>
      </c>
      <c r="I38" s="79">
        <f ca="1">SUM(BJanvier!I38)</f>
        <v>0</v>
      </c>
      <c r="J38" s="79">
        <f ca="1">SUM(BJanvier!J38)</f>
        <v>0</v>
      </c>
      <c r="K38" s="79">
        <f ca="1">SUM(BJanvier!K38)</f>
        <v>0</v>
      </c>
      <c r="L38" s="79">
        <f ca="1">SUM(BJanvier!L38)</f>
        <v>0</v>
      </c>
      <c r="M38" s="79">
        <f ca="1">SUM(BJanvier!M38)</f>
        <v>0</v>
      </c>
      <c r="N38" s="79">
        <f ca="1">SUM(BJanvier!N38)</f>
        <v>0</v>
      </c>
      <c r="O38" s="79">
        <f ca="1">SUM(BJanvier!O38)</f>
        <v>0</v>
      </c>
      <c r="P38" s="79">
        <f ca="1">SUM(BJanvier!P38)</f>
        <v>0</v>
      </c>
      <c r="Q38" s="79">
        <f ca="1">SUM(BJanvier!Q38)</f>
        <v>0</v>
      </c>
      <c r="R38" s="79">
        <f ca="1">SUM(BJanvier!R38)</f>
        <v>0</v>
      </c>
      <c r="S38" s="79">
        <f ca="1">SUM(BJanvier!S38)</f>
        <v>0</v>
      </c>
      <c r="T38" s="79">
        <f ca="1">SUM(BJanvier!T38)</f>
        <v>0</v>
      </c>
      <c r="U38" s="79">
        <f ca="1">SUM(BJanvier!U38)</f>
        <v>0</v>
      </c>
      <c r="V38" s="79">
        <f ca="1">SUM(BJanvier!V38)</f>
        <v>0</v>
      </c>
      <c r="W38" s="79"/>
      <c r="X38" s="79"/>
      <c r="Y38" s="79">
        <f ca="1">SUM(BJanvier!Y38)</f>
        <v>0</v>
      </c>
      <c r="Z38" s="79">
        <f ca="1">SUM(BJanvier!Z38)</f>
        <v>0</v>
      </c>
      <c r="AA38" s="12">
        <f ca="1">SUM(BJanvier!AA38)</f>
        <v>0</v>
      </c>
      <c r="AB38" s="12">
        <f ca="1">SUM(BJanvier!AB38)</f>
        <v>0</v>
      </c>
      <c r="AC38" s="12">
        <f ca="1">SUM(BJanvier!AC38)</f>
        <v>806</v>
      </c>
      <c r="AD38" s="201"/>
      <c r="AE38" s="201"/>
      <c r="AF38" s="201"/>
      <c r="AG38" s="201"/>
      <c r="AH38" s="62">
        <f>SUM(Janvier:Fevrier!AB38)</f>
        <v>0</v>
      </c>
      <c r="AI38" s="51" t="str">
        <f>Janvier!AT38</f>
        <v/>
      </c>
      <c r="AK38" s="32">
        <f ca="1">SUM(BJanvier!AI38)</f>
        <v>0</v>
      </c>
      <c r="AL38" s="32">
        <f ca="1">SUM(BJanvier!AJ38)</f>
        <v>0</v>
      </c>
      <c r="AM38" s="32">
        <f ca="1">SUM(BJanvier!AK38)</f>
        <v>0</v>
      </c>
      <c r="AO38" s="35" t="e">
        <f t="shared" ref="AO38:AO44" ca="1" si="10">AH38+(AI38/24)+SUMPRODUCT(($B$6:$AC$6)*($B38:$AC38))</f>
        <v>#VALUE!</v>
      </c>
      <c r="AP38" s="127">
        <f>Données!$J35</f>
        <v>59.5</v>
      </c>
      <c r="AQ38" s="59" t="e">
        <f t="shared" ca="1" si="8"/>
        <v>#VALUE!</v>
      </c>
      <c r="AT38" s="20" t="e">
        <f t="shared" ref="AT38:AT44" si="11">$AU38-INDEX($A$9:$AC$55,MATCH($A37,$A$8:$A$54,0),MATCH("CA",$A$8:$AC$8,0))</f>
        <v>#N/A</v>
      </c>
      <c r="AU38" s="55">
        <v>65</v>
      </c>
      <c r="AV38" s="31"/>
      <c r="AW38" s="25">
        <f t="shared" ca="1" si="9"/>
        <v>0</v>
      </c>
    </row>
    <row r="39" spans="1:49" ht="16.5" hidden="1" customHeight="1" thickBot="1" x14ac:dyDescent="0.3">
      <c r="A39" s="294">
        <f>Données!$H36</f>
        <v>0</v>
      </c>
      <c r="B39" s="12">
        <f ca="1">SUM(BJanvier!B39)</f>
        <v>0</v>
      </c>
      <c r="C39" s="12">
        <f ca="1">SUM(BJanvier!C39)</f>
        <v>0</v>
      </c>
      <c r="D39" s="12">
        <f ca="1">SUM(BJanvier!D39)</f>
        <v>0</v>
      </c>
      <c r="E39" s="12">
        <f ca="1">SUM(BJanvier!E39)</f>
        <v>0</v>
      </c>
      <c r="F39" s="12">
        <f ca="1">SUM(BJanvier!F39)</f>
        <v>0</v>
      </c>
      <c r="G39" s="12">
        <f ca="1">SUM(BJanvier!G39)</f>
        <v>0</v>
      </c>
      <c r="H39" s="12">
        <f ca="1">SUM(BJanvier!H39)</f>
        <v>0</v>
      </c>
      <c r="I39" s="12">
        <f ca="1">SUM(BJanvier!I39)</f>
        <v>0</v>
      </c>
      <c r="J39" s="12">
        <f ca="1">SUM(BJanvier!J39)</f>
        <v>0</v>
      </c>
      <c r="K39" s="12">
        <f ca="1">SUM(BJanvier!K39)</f>
        <v>0</v>
      </c>
      <c r="L39" s="12">
        <f ca="1">SUM(BJanvier!L39)</f>
        <v>0</v>
      </c>
      <c r="M39" s="12">
        <f ca="1">SUM(BJanvier!M39)</f>
        <v>0</v>
      </c>
      <c r="N39" s="12">
        <f ca="1">SUM(BJanvier!N39)</f>
        <v>0</v>
      </c>
      <c r="O39" s="12">
        <f ca="1">SUM(BJanvier!O39)</f>
        <v>0</v>
      </c>
      <c r="P39" s="12">
        <f ca="1">SUM(BJanvier!P39)</f>
        <v>0</v>
      </c>
      <c r="Q39" s="12">
        <f ca="1">SUM(BJanvier!Q39)</f>
        <v>0</v>
      </c>
      <c r="R39" s="12">
        <f ca="1">SUM(BJanvier!R39)</f>
        <v>0</v>
      </c>
      <c r="S39" s="12">
        <f ca="1">SUM(BJanvier!S39)</f>
        <v>0</v>
      </c>
      <c r="T39" s="12">
        <f ca="1">SUM(BJanvier!T39)</f>
        <v>0</v>
      </c>
      <c r="U39" s="12">
        <f ca="1">SUM(BJanvier!U39)</f>
        <v>0</v>
      </c>
      <c r="V39" s="12">
        <f ca="1">SUM(BJanvier!V39)</f>
        <v>0</v>
      </c>
      <c r="W39" s="54"/>
      <c r="X39" s="54"/>
      <c r="Y39" s="12">
        <f ca="1">SUM(BJanvier!Y39)</f>
        <v>0</v>
      </c>
      <c r="Z39" s="12">
        <f ca="1">SUM(BJanvier!Z39)</f>
        <v>0</v>
      </c>
      <c r="AA39" s="12">
        <f ca="1">SUM(BJanvier!AA39)</f>
        <v>0</v>
      </c>
      <c r="AB39" s="12">
        <f ca="1">SUM(BJanvier!AB39)</f>
        <v>0</v>
      </c>
      <c r="AC39" s="12">
        <f ca="1">SUM(BJanvier!AC39)</f>
        <v>806</v>
      </c>
      <c r="AD39" s="201"/>
      <c r="AE39" s="201"/>
      <c r="AF39" s="201"/>
      <c r="AG39" s="201"/>
      <c r="AH39" s="62">
        <f>SUM(Janvier:Fevrier!AB39)</f>
        <v>0</v>
      </c>
      <c r="AI39" s="51" t="str">
        <f>Janvier!AT39</f>
        <v/>
      </c>
      <c r="AK39" s="32">
        <f ca="1">SUM(BJanvier!AI39)</f>
        <v>0</v>
      </c>
      <c r="AL39" s="32">
        <f ca="1">SUM(BJanvier!AJ39)</f>
        <v>0</v>
      </c>
      <c r="AM39" s="32">
        <f ca="1">SUM(BJanvier!AK39)</f>
        <v>0</v>
      </c>
      <c r="AO39" s="35" t="e">
        <f t="shared" ca="1" si="10"/>
        <v>#VALUE!</v>
      </c>
      <c r="AP39" s="127">
        <f>Données!$J36</f>
        <v>59.5</v>
      </c>
      <c r="AQ39" s="59" t="e">
        <f t="shared" ca="1" si="8"/>
        <v>#VALUE!</v>
      </c>
      <c r="AT39" s="20" t="e">
        <f t="shared" si="11"/>
        <v>#N/A</v>
      </c>
      <c r="AU39" s="21">
        <v>65</v>
      </c>
      <c r="AV39" s="31"/>
      <c r="AW39" s="25">
        <f t="shared" ca="1" si="9"/>
        <v>0</v>
      </c>
    </row>
    <row r="40" spans="1:49" ht="16.5" hidden="1" customHeight="1" thickBot="1" x14ac:dyDescent="0.3">
      <c r="A40" s="54">
        <f>Données!$H37</f>
        <v>0</v>
      </c>
      <c r="B40" s="12">
        <f ca="1">SUM(BJanvier!B40)</f>
        <v>0</v>
      </c>
      <c r="C40" s="12">
        <f ca="1">SUM(BJanvier!C40)</f>
        <v>0</v>
      </c>
      <c r="D40" s="12">
        <f ca="1">SUM(BJanvier!D40)</f>
        <v>0</v>
      </c>
      <c r="E40" s="12">
        <f ca="1">SUM(BJanvier!E40)</f>
        <v>0</v>
      </c>
      <c r="F40" s="12">
        <f ca="1">SUM(BJanvier!F40)</f>
        <v>0</v>
      </c>
      <c r="G40" s="12">
        <f ca="1">SUM(BJanvier!G40)</f>
        <v>0</v>
      </c>
      <c r="H40" s="12">
        <f ca="1">SUM(BJanvier!H40)</f>
        <v>0</v>
      </c>
      <c r="I40" s="12">
        <f ca="1">SUM(BJanvier!I40)</f>
        <v>0</v>
      </c>
      <c r="J40" s="12">
        <f ca="1">SUM(BJanvier!J40)</f>
        <v>0</v>
      </c>
      <c r="K40" s="12">
        <f ca="1">SUM(BJanvier!K40)</f>
        <v>0</v>
      </c>
      <c r="L40" s="12">
        <f ca="1">SUM(BJanvier!L40)</f>
        <v>0</v>
      </c>
      <c r="M40" s="12">
        <f ca="1">SUM(BJanvier!M40)</f>
        <v>0</v>
      </c>
      <c r="N40" s="12">
        <f ca="1">SUM(BJanvier!N40)</f>
        <v>0</v>
      </c>
      <c r="O40" s="12">
        <f ca="1">SUM(BJanvier!O40)</f>
        <v>0</v>
      </c>
      <c r="P40" s="12">
        <f ca="1">SUM(BJanvier!P40)</f>
        <v>0</v>
      </c>
      <c r="Q40" s="12">
        <f ca="1">SUM(BJanvier!Q40)</f>
        <v>0</v>
      </c>
      <c r="R40" s="12">
        <f ca="1">SUM(BJanvier!R40)</f>
        <v>0</v>
      </c>
      <c r="S40" s="12">
        <f ca="1">SUM(BJanvier!S40)</f>
        <v>0</v>
      </c>
      <c r="T40" s="12">
        <f ca="1">SUM(BJanvier!T40)</f>
        <v>0</v>
      </c>
      <c r="U40" s="12">
        <f ca="1">SUM(BJanvier!U40)</f>
        <v>0</v>
      </c>
      <c r="V40" s="12">
        <f ca="1">SUM(BJanvier!V40)</f>
        <v>0</v>
      </c>
      <c r="W40" s="54"/>
      <c r="X40" s="54"/>
      <c r="Y40" s="12">
        <f ca="1">SUM(BJanvier!Y40)</f>
        <v>0</v>
      </c>
      <c r="Z40" s="12">
        <f ca="1">SUM(BJanvier!Z40)</f>
        <v>0</v>
      </c>
      <c r="AA40" s="12">
        <f ca="1">SUM(BJanvier!AA40)</f>
        <v>0</v>
      </c>
      <c r="AB40" s="12">
        <f ca="1">SUM(BJanvier!AB40)</f>
        <v>0</v>
      </c>
      <c r="AC40" s="12">
        <f ca="1">SUM(BJanvier!AC40)</f>
        <v>806</v>
      </c>
      <c r="AD40" s="201"/>
      <c r="AE40" s="201"/>
      <c r="AF40" s="201"/>
      <c r="AG40" s="201"/>
      <c r="AH40" s="62">
        <f>SUM(Janvier:Fevrier!AB40)</f>
        <v>0</v>
      </c>
      <c r="AI40" s="51" t="str">
        <f>Janvier!AT40</f>
        <v/>
      </c>
      <c r="AK40" s="32">
        <f ca="1">SUM(BJanvier!AI40)</f>
        <v>0</v>
      </c>
      <c r="AL40" s="32">
        <f ca="1">SUM(BJanvier!AJ40)</f>
        <v>0</v>
      </c>
      <c r="AM40" s="32">
        <f ca="1">SUM(BJanvier!AK40)</f>
        <v>0</v>
      </c>
      <c r="AO40" s="35" t="e">
        <f t="shared" ca="1" si="10"/>
        <v>#VALUE!</v>
      </c>
      <c r="AP40" s="127">
        <f>Données!$J37</f>
        <v>59.5</v>
      </c>
      <c r="AQ40" s="59" t="e">
        <f t="shared" ca="1" si="8"/>
        <v>#VALUE!</v>
      </c>
      <c r="AT40" s="20" t="e">
        <f t="shared" si="11"/>
        <v>#N/A</v>
      </c>
      <c r="AU40" s="55">
        <v>65</v>
      </c>
      <c r="AV40" s="31"/>
      <c r="AW40" s="25">
        <f t="shared" ca="1" si="9"/>
        <v>0</v>
      </c>
    </row>
    <row r="41" spans="1:49" ht="16.5" hidden="1" customHeight="1" thickBot="1" x14ac:dyDescent="0.3">
      <c r="A41" s="54">
        <f>Données!$H38</f>
        <v>0</v>
      </c>
      <c r="B41" s="12">
        <f ca="1">SUM(BJanvier!B41)</f>
        <v>0</v>
      </c>
      <c r="C41" s="12">
        <f ca="1">SUM(BJanvier!C41)</f>
        <v>0</v>
      </c>
      <c r="D41" s="12">
        <f ca="1">SUM(BJanvier!D41)</f>
        <v>0</v>
      </c>
      <c r="E41" s="12">
        <f ca="1">SUM(BJanvier!E41)</f>
        <v>0</v>
      </c>
      <c r="F41" s="12">
        <f ca="1">SUM(BJanvier!F41)</f>
        <v>0</v>
      </c>
      <c r="G41" s="12">
        <f ca="1">SUM(BJanvier!G41)</f>
        <v>0</v>
      </c>
      <c r="H41" s="12">
        <f ca="1">SUM(BJanvier!H41)</f>
        <v>0</v>
      </c>
      <c r="I41" s="12">
        <f ca="1">SUM(BJanvier!I41)</f>
        <v>0</v>
      </c>
      <c r="J41" s="12">
        <f ca="1">SUM(BJanvier!J41)</f>
        <v>0</v>
      </c>
      <c r="K41" s="12">
        <f ca="1">SUM(BJanvier!K41)</f>
        <v>0</v>
      </c>
      <c r="L41" s="12">
        <f ca="1">SUM(BJanvier!L41)</f>
        <v>0</v>
      </c>
      <c r="M41" s="12">
        <f ca="1">SUM(BJanvier!M41)</f>
        <v>0</v>
      </c>
      <c r="N41" s="12">
        <f ca="1">SUM(BJanvier!N41)</f>
        <v>0</v>
      </c>
      <c r="O41" s="12">
        <f ca="1">SUM(BJanvier!O41)</f>
        <v>0</v>
      </c>
      <c r="P41" s="12">
        <f ca="1">SUM(BJanvier!P41)</f>
        <v>0</v>
      </c>
      <c r="Q41" s="12">
        <f ca="1">SUM(BJanvier!Q41)</f>
        <v>0</v>
      </c>
      <c r="R41" s="12">
        <f ca="1">SUM(BJanvier!R41)</f>
        <v>0</v>
      </c>
      <c r="S41" s="12">
        <f ca="1">SUM(BJanvier!S41)</f>
        <v>0</v>
      </c>
      <c r="T41" s="12">
        <f ca="1">SUM(BJanvier!T41)</f>
        <v>0</v>
      </c>
      <c r="U41" s="12">
        <f ca="1">SUM(BJanvier!U41)</f>
        <v>0</v>
      </c>
      <c r="V41" s="12">
        <f ca="1">SUM(BJanvier!V41)</f>
        <v>0</v>
      </c>
      <c r="W41" s="54"/>
      <c r="X41" s="54"/>
      <c r="Y41" s="12">
        <f ca="1">SUM(BJanvier!Y41)</f>
        <v>0</v>
      </c>
      <c r="Z41" s="12">
        <f ca="1">SUM(BJanvier!Z41)</f>
        <v>0</v>
      </c>
      <c r="AA41" s="12">
        <f ca="1">SUM(BJanvier!AA41)</f>
        <v>0</v>
      </c>
      <c r="AB41" s="12">
        <f ca="1">SUM(BJanvier!AB41)</f>
        <v>0</v>
      </c>
      <c r="AC41" s="12">
        <f ca="1">SUM(BJanvier!AC41)</f>
        <v>806</v>
      </c>
      <c r="AD41" s="201"/>
      <c r="AE41" s="201"/>
      <c r="AF41" s="201"/>
      <c r="AG41" s="201"/>
      <c r="AH41" s="62">
        <f>SUM(Janvier:Fevrier!AB41)</f>
        <v>0</v>
      </c>
      <c r="AI41" s="51" t="str">
        <f>Janvier!AT41</f>
        <v/>
      </c>
      <c r="AK41" s="32">
        <f ca="1">SUM(BJanvier!AI41)</f>
        <v>0</v>
      </c>
      <c r="AL41" s="32">
        <f ca="1">SUM(BJanvier!AJ41)</f>
        <v>0</v>
      </c>
      <c r="AM41" s="32">
        <f ca="1">SUM(BJanvier!AK41)</f>
        <v>0</v>
      </c>
      <c r="AO41" s="35" t="e">
        <f t="shared" ca="1" si="10"/>
        <v>#VALUE!</v>
      </c>
      <c r="AP41" s="127">
        <f>Données!$J38</f>
        <v>59.5</v>
      </c>
      <c r="AQ41" s="178" t="e">
        <f t="shared" ca="1" si="8"/>
        <v>#VALUE!</v>
      </c>
      <c r="AT41" s="20" t="e">
        <f t="shared" si="11"/>
        <v>#N/A</v>
      </c>
      <c r="AU41" s="21">
        <v>65</v>
      </c>
      <c r="AV41" s="31"/>
      <c r="AW41" s="25">
        <f t="shared" ca="1" si="9"/>
        <v>0</v>
      </c>
    </row>
    <row r="42" spans="1:49" ht="16.5" hidden="1" customHeight="1" thickBot="1" x14ac:dyDescent="0.3">
      <c r="A42" s="54">
        <f>Données!$H39</f>
        <v>0</v>
      </c>
      <c r="B42" s="12">
        <f ca="1">SUM(BJanvier!B42)</f>
        <v>0</v>
      </c>
      <c r="C42" s="12">
        <f ca="1">SUM(BJanvier!C42)</f>
        <v>0</v>
      </c>
      <c r="D42" s="12">
        <f ca="1">SUM(BJanvier!D42)</f>
        <v>0</v>
      </c>
      <c r="E42" s="12">
        <f ca="1">SUM(BJanvier!E42)</f>
        <v>0</v>
      </c>
      <c r="F42" s="12">
        <f ca="1">SUM(BJanvier!F42)</f>
        <v>0</v>
      </c>
      <c r="G42" s="12">
        <f ca="1">SUM(BJanvier!G42)</f>
        <v>0</v>
      </c>
      <c r="H42" s="12">
        <f ca="1">SUM(BJanvier!H42)</f>
        <v>0</v>
      </c>
      <c r="I42" s="12">
        <f ca="1">SUM(BJanvier!I42)</f>
        <v>0</v>
      </c>
      <c r="J42" s="12">
        <f ca="1">SUM(BJanvier!J42)</f>
        <v>0</v>
      </c>
      <c r="K42" s="12">
        <f ca="1">SUM(BJanvier!K42)</f>
        <v>0</v>
      </c>
      <c r="L42" s="12">
        <f ca="1">SUM(BJanvier!L42)</f>
        <v>0</v>
      </c>
      <c r="M42" s="12">
        <f ca="1">SUM(BJanvier!M42)</f>
        <v>0</v>
      </c>
      <c r="N42" s="12">
        <f ca="1">SUM(BJanvier!N42)</f>
        <v>0</v>
      </c>
      <c r="O42" s="12">
        <f ca="1">SUM(BJanvier!O42)</f>
        <v>0</v>
      </c>
      <c r="P42" s="12">
        <f ca="1">SUM(BJanvier!P42)</f>
        <v>0</v>
      </c>
      <c r="Q42" s="12">
        <f ca="1">SUM(BJanvier!Q42)</f>
        <v>0</v>
      </c>
      <c r="R42" s="12">
        <f ca="1">SUM(BJanvier!R42)</f>
        <v>0</v>
      </c>
      <c r="S42" s="12">
        <f ca="1">SUM(BJanvier!S42)</f>
        <v>0</v>
      </c>
      <c r="T42" s="12">
        <f ca="1">SUM(BJanvier!T42)</f>
        <v>0</v>
      </c>
      <c r="U42" s="12">
        <f ca="1">SUM(BJanvier!U42)</f>
        <v>0</v>
      </c>
      <c r="V42" s="12">
        <f ca="1">SUM(BJanvier!V42)</f>
        <v>0</v>
      </c>
      <c r="W42" s="54"/>
      <c r="X42" s="54"/>
      <c r="Y42" s="12">
        <f ca="1">SUM(BJanvier!Y42)</f>
        <v>0</v>
      </c>
      <c r="Z42" s="12">
        <f ca="1">SUM(BJanvier!Z42)</f>
        <v>0</v>
      </c>
      <c r="AA42" s="12">
        <f ca="1">SUM(BJanvier!AA42)</f>
        <v>0</v>
      </c>
      <c r="AB42" s="12">
        <f ca="1">SUM(BJanvier!AB42)</f>
        <v>0</v>
      </c>
      <c r="AC42" s="12">
        <f ca="1">SUM(BJanvier!AC42)</f>
        <v>806</v>
      </c>
      <c r="AD42" s="201"/>
      <c r="AE42" s="201"/>
      <c r="AF42" s="201"/>
      <c r="AG42" s="201"/>
      <c r="AH42" s="62">
        <f>SUM(Janvier:Fevrier!AB42)</f>
        <v>0</v>
      </c>
      <c r="AI42" s="51" t="str">
        <f>Janvier!AT42</f>
        <v/>
      </c>
      <c r="AK42" s="32">
        <f ca="1">SUM(BJanvier!AI42)</f>
        <v>0</v>
      </c>
      <c r="AL42" s="32">
        <f ca="1">SUM(BJanvier!AJ42)</f>
        <v>0</v>
      </c>
      <c r="AM42" s="32">
        <f ca="1">SUM(BJanvier!AK42)</f>
        <v>0</v>
      </c>
      <c r="AO42" s="35" t="e">
        <f t="shared" ca="1" si="10"/>
        <v>#VALUE!</v>
      </c>
      <c r="AP42" s="127">
        <f>Données!$J39</f>
        <v>59.5</v>
      </c>
      <c r="AQ42" s="59" t="e">
        <f t="shared" ca="1" si="8"/>
        <v>#VALUE!</v>
      </c>
      <c r="AT42" s="20" t="e">
        <f t="shared" si="11"/>
        <v>#N/A</v>
      </c>
      <c r="AU42" s="55">
        <v>65</v>
      </c>
      <c r="AV42" s="31"/>
      <c r="AW42" s="25">
        <f t="shared" ca="1" si="9"/>
        <v>0</v>
      </c>
    </row>
    <row r="43" spans="1:49" ht="16.5" hidden="1" customHeight="1" thickBot="1" x14ac:dyDescent="0.3">
      <c r="A43" s="54">
        <f>Données!$H40</f>
        <v>0</v>
      </c>
      <c r="B43" s="12">
        <f ca="1">SUM(BJanvier!B43)</f>
        <v>0</v>
      </c>
      <c r="C43" s="12">
        <f ca="1">SUM(BJanvier!C43)</f>
        <v>0</v>
      </c>
      <c r="D43" s="12">
        <f ca="1">SUM(BJanvier!D43)</f>
        <v>0</v>
      </c>
      <c r="E43" s="12">
        <f ca="1">SUM(BJanvier!E43)</f>
        <v>0</v>
      </c>
      <c r="F43" s="12">
        <f ca="1">SUM(BJanvier!F43)</f>
        <v>0</v>
      </c>
      <c r="G43" s="12">
        <f ca="1">SUM(BJanvier!G43)</f>
        <v>0</v>
      </c>
      <c r="H43" s="12">
        <f ca="1">SUM(BJanvier!H43)</f>
        <v>0</v>
      </c>
      <c r="I43" s="12">
        <f ca="1">SUM(BJanvier!I43)</f>
        <v>0</v>
      </c>
      <c r="J43" s="12">
        <f ca="1">SUM(BJanvier!J43)</f>
        <v>0</v>
      </c>
      <c r="K43" s="12">
        <f ca="1">SUM(BJanvier!K43)</f>
        <v>0</v>
      </c>
      <c r="L43" s="12">
        <f ca="1">SUM(BJanvier!L43)</f>
        <v>0</v>
      </c>
      <c r="M43" s="12">
        <f ca="1">SUM(BJanvier!M43)</f>
        <v>0</v>
      </c>
      <c r="N43" s="12">
        <f ca="1">SUM(BJanvier!N43)</f>
        <v>0</v>
      </c>
      <c r="O43" s="12">
        <f ca="1">SUM(BJanvier!O43)</f>
        <v>0</v>
      </c>
      <c r="P43" s="12">
        <f ca="1">SUM(BJanvier!P43)</f>
        <v>0</v>
      </c>
      <c r="Q43" s="12">
        <f ca="1">SUM(BJanvier!Q43)</f>
        <v>0</v>
      </c>
      <c r="R43" s="12">
        <f ca="1">SUM(BJanvier!R43)</f>
        <v>0</v>
      </c>
      <c r="S43" s="12">
        <f ca="1">SUM(BJanvier!S43)</f>
        <v>0</v>
      </c>
      <c r="T43" s="12">
        <f ca="1">SUM(BJanvier!T43)</f>
        <v>0</v>
      </c>
      <c r="U43" s="12">
        <f ca="1">SUM(BJanvier!U43)</f>
        <v>0</v>
      </c>
      <c r="V43" s="12">
        <f ca="1">SUM(BJanvier!V43)</f>
        <v>0</v>
      </c>
      <c r="W43" s="54"/>
      <c r="X43" s="54"/>
      <c r="Y43" s="12">
        <f ca="1">SUM(BJanvier!Y43)</f>
        <v>0</v>
      </c>
      <c r="Z43" s="12">
        <f ca="1">SUM(BJanvier!Z43)</f>
        <v>0</v>
      </c>
      <c r="AA43" s="12">
        <f ca="1">SUM(BJanvier!AA43)</f>
        <v>0</v>
      </c>
      <c r="AB43" s="12">
        <f ca="1">SUM(BJanvier!AB43)</f>
        <v>0</v>
      </c>
      <c r="AC43" s="12">
        <f ca="1">SUM(BJanvier!AC43)</f>
        <v>806</v>
      </c>
      <c r="AD43" s="201"/>
      <c r="AE43" s="201"/>
      <c r="AF43" s="201"/>
      <c r="AG43" s="201"/>
      <c r="AH43" s="62">
        <f>SUM(Janvier:Fevrier!AB43)</f>
        <v>0</v>
      </c>
      <c r="AI43" s="51" t="str">
        <f>Janvier!AT43</f>
        <v/>
      </c>
      <c r="AK43" s="32">
        <f ca="1">SUM(BJanvier!AI43)</f>
        <v>0</v>
      </c>
      <c r="AL43" s="32">
        <f ca="1">SUM(BJanvier!AJ43)</f>
        <v>0</v>
      </c>
      <c r="AM43" s="32">
        <f ca="1">SUM(BJanvier!AK43)</f>
        <v>0</v>
      </c>
      <c r="AO43" s="35" t="e">
        <f t="shared" ca="1" si="10"/>
        <v>#VALUE!</v>
      </c>
      <c r="AP43" s="127">
        <f>Données!$J40</f>
        <v>59.5</v>
      </c>
      <c r="AQ43" s="59" t="e">
        <f t="shared" ca="1" si="8"/>
        <v>#VALUE!</v>
      </c>
      <c r="AT43" s="20" t="e">
        <f t="shared" si="11"/>
        <v>#N/A</v>
      </c>
      <c r="AU43" s="21">
        <v>65</v>
      </c>
      <c r="AV43" s="31"/>
      <c r="AW43" s="25">
        <f t="shared" ca="1" si="9"/>
        <v>0</v>
      </c>
    </row>
    <row r="44" spans="1:49" ht="16.5" hidden="1" customHeight="1" thickBot="1" x14ac:dyDescent="0.3">
      <c r="A44" s="54">
        <f>Données!$H41</f>
        <v>0</v>
      </c>
      <c r="B44" s="18">
        <f ca="1">SUM(BJanvier!B44)</f>
        <v>0</v>
      </c>
      <c r="C44" s="18">
        <f ca="1">SUM(BJanvier!C44)</f>
        <v>0</v>
      </c>
      <c r="D44" s="18">
        <f ca="1">SUM(BJanvier!D44)</f>
        <v>0</v>
      </c>
      <c r="E44" s="18">
        <f ca="1">SUM(BJanvier!E44)</f>
        <v>0</v>
      </c>
      <c r="F44" s="18">
        <f ca="1">SUM(BJanvier!F44)</f>
        <v>0</v>
      </c>
      <c r="G44" s="18">
        <f ca="1">SUM(BJanvier!G44)</f>
        <v>0</v>
      </c>
      <c r="H44" s="18">
        <f ca="1">SUM(BJanvier!H44)</f>
        <v>0</v>
      </c>
      <c r="I44" s="18">
        <f ca="1">SUM(BJanvier!I44)</f>
        <v>0</v>
      </c>
      <c r="J44" s="18">
        <f ca="1">SUM(BJanvier!J44)</f>
        <v>0</v>
      </c>
      <c r="K44" s="18">
        <f ca="1">SUM(BJanvier!K44)</f>
        <v>0</v>
      </c>
      <c r="L44" s="18">
        <f ca="1">SUM(BJanvier!L44)</f>
        <v>0</v>
      </c>
      <c r="M44" s="18">
        <f ca="1">SUM(BJanvier!M44)</f>
        <v>0</v>
      </c>
      <c r="N44" s="18">
        <f ca="1">SUM(BJanvier!N44)</f>
        <v>0</v>
      </c>
      <c r="O44" s="18">
        <f ca="1">SUM(BJanvier!O44)</f>
        <v>0</v>
      </c>
      <c r="P44" s="18">
        <f ca="1">SUM(BJanvier!P44)</f>
        <v>0</v>
      </c>
      <c r="Q44" s="18">
        <f ca="1">SUM(BJanvier!Q44)</f>
        <v>0</v>
      </c>
      <c r="R44" s="18">
        <f ca="1">SUM(BJanvier!R44)</f>
        <v>0</v>
      </c>
      <c r="S44" s="18">
        <f ca="1">SUM(BJanvier!S44)</f>
        <v>0</v>
      </c>
      <c r="T44" s="18">
        <f ca="1">SUM(BJanvier!T44)</f>
        <v>0</v>
      </c>
      <c r="U44" s="18">
        <f ca="1">SUM(BJanvier!U44)</f>
        <v>0</v>
      </c>
      <c r="V44" s="18">
        <f ca="1">SUM(BJanvier!V44)</f>
        <v>0</v>
      </c>
      <c r="W44" s="18"/>
      <c r="X44" s="18"/>
      <c r="Y44" s="18">
        <f ca="1">SUM(BJanvier!Y44)</f>
        <v>0</v>
      </c>
      <c r="Z44" s="18">
        <f ca="1">SUM(BJanvier!Z44)</f>
        <v>0</v>
      </c>
      <c r="AA44" s="18">
        <f ca="1">SUM(BJanvier!AA44)</f>
        <v>0</v>
      </c>
      <c r="AB44" s="18">
        <f ca="1">SUM(BJanvier!AB44)</f>
        <v>0</v>
      </c>
      <c r="AC44" s="18">
        <f ca="1">SUM(BJanvier!AC44)</f>
        <v>806</v>
      </c>
      <c r="AD44" s="202"/>
      <c r="AE44" s="202"/>
      <c r="AF44" s="202"/>
      <c r="AG44" s="202"/>
      <c r="AH44" s="179">
        <f>SUM(Janvier:Fevrier!AB44)</f>
        <v>0</v>
      </c>
      <c r="AI44" s="180" t="str">
        <f>Janvier!AT44</f>
        <v/>
      </c>
      <c r="AK44" s="32">
        <f ca="1">SUM(BJanvier!AI44)</f>
        <v>0</v>
      </c>
      <c r="AL44" s="32">
        <f ca="1">SUM(BJanvier!AJ44)</f>
        <v>0</v>
      </c>
      <c r="AM44" s="32">
        <f ca="1">SUM(BJanvier!AK44)</f>
        <v>0</v>
      </c>
      <c r="AO44" s="35" t="e">
        <f t="shared" ca="1" si="10"/>
        <v>#VALUE!</v>
      </c>
      <c r="AP44" s="127">
        <f>Données!$J41</f>
        <v>59.5</v>
      </c>
      <c r="AQ44" s="59" t="e">
        <f t="shared" ca="1" si="8"/>
        <v>#VALUE!</v>
      </c>
      <c r="AT44" s="20" t="e">
        <f t="shared" si="11"/>
        <v>#N/A</v>
      </c>
      <c r="AU44" s="55">
        <v>65</v>
      </c>
      <c r="AV44" s="31"/>
      <c r="AW44" s="76">
        <f t="shared" ca="1" si="9"/>
        <v>0</v>
      </c>
    </row>
    <row r="45" spans="1:49" ht="15.75" thickBot="1" x14ac:dyDescent="0.3">
      <c r="A45" s="61" t="str">
        <f>Données!$H42</f>
        <v>Psychologue</v>
      </c>
      <c r="B45" s="177"/>
      <c r="C45" s="19"/>
      <c r="D45" s="19"/>
      <c r="E45" s="19"/>
      <c r="F45" s="19"/>
      <c r="G45" s="19"/>
      <c r="H45" s="19"/>
      <c r="I45" s="19"/>
      <c r="J45" s="19"/>
      <c r="K45" s="19"/>
      <c r="L45" s="19"/>
      <c r="M45" s="19"/>
      <c r="N45" s="19"/>
      <c r="O45" s="19"/>
      <c r="P45" s="19"/>
      <c r="Q45" s="19"/>
      <c r="R45" s="19"/>
      <c r="S45" s="19"/>
      <c r="T45" s="19"/>
      <c r="U45" s="19"/>
      <c r="V45" s="19"/>
      <c r="W45" s="19"/>
      <c r="X45" s="19"/>
      <c r="Y45" s="19"/>
      <c r="Z45" s="19"/>
      <c r="AA45" s="19"/>
      <c r="AB45" s="19"/>
      <c r="AC45" s="19"/>
      <c r="AD45" s="19"/>
      <c r="AE45" s="19"/>
      <c r="AF45" s="19"/>
      <c r="AG45" s="191"/>
      <c r="AH45" s="262"/>
      <c r="AI45" s="24"/>
      <c r="AK45" s="23"/>
      <c r="AL45" s="274"/>
      <c r="AM45" s="178"/>
      <c r="AO45" s="23"/>
      <c r="AP45" s="274"/>
      <c r="AQ45" s="178"/>
      <c r="AT45" s="23"/>
      <c r="AU45" s="73"/>
      <c r="AV45" s="31"/>
      <c r="AW45" s="191"/>
    </row>
    <row r="46" spans="1:49" ht="16.5" thickBot="1" x14ac:dyDescent="0.3">
      <c r="A46" s="265" t="str">
        <f>Données!$H43</f>
        <v>ANCEL Anne Lise</v>
      </c>
      <c r="B46" s="175" t="str">
        <f ca="1">IF(SUM(BJanvier:BFevrier!B46)=0,"",SUM(BJanvier:BFevrier!B46))</f>
        <v/>
      </c>
      <c r="C46" s="175" t="str">
        <f ca="1">IF(SUM(BJanvier:BFevrier!C46)=0,"",SUM(BJanvier:BFevrier!C46))</f>
        <v/>
      </c>
      <c r="D46" s="175" t="str">
        <f ca="1">IF(SUM(BJanvier:BFevrier!D46)=0,"",SUM(BJanvier:BFevrier!D46))</f>
        <v/>
      </c>
      <c r="E46" s="175" t="str">
        <f ca="1">IF(SUM(BJanvier:BFevrier!E46)=0,"",SUM(BJanvier:BFevrier!E46))</f>
        <v/>
      </c>
      <c r="F46" s="175" t="str">
        <f ca="1">IF(SUM(BJanvier:BFevrier!F46)=0,"",SUM(BJanvier:BFevrier!F46))</f>
        <v/>
      </c>
      <c r="G46" s="175" t="str">
        <f ca="1">IF(SUM(BJanvier:BFevrier!G46)=0,"",SUM(BJanvier:BFevrier!G46))</f>
        <v/>
      </c>
      <c r="H46" s="175" t="str">
        <f ca="1">IF(SUM(BJanvier:BFevrier!H46)=0,"",SUM(BJanvier:BFevrier!H46))</f>
        <v/>
      </c>
      <c r="I46" s="175" t="str">
        <f ca="1">IF(SUM(BJanvier:BFevrier!I46)=0,"",SUM(BJanvier:BFevrier!I46))</f>
        <v/>
      </c>
      <c r="J46" s="175" t="str">
        <f ca="1">IF(SUM(BJanvier:BFevrier!J46)=0,"",SUM(BJanvier:BFevrier!J46))</f>
        <v/>
      </c>
      <c r="K46" s="175" t="str">
        <f ca="1">IF(SUM(BJanvier:BFevrier!K46)=0,"",SUM(BJanvier:BFevrier!K46))</f>
        <v/>
      </c>
      <c r="L46" s="175" t="str">
        <f ca="1">IF(SUM(BJanvier:BFevrier!L46)=0,"",SUM(BJanvier:BFevrier!L46))</f>
        <v/>
      </c>
      <c r="M46" s="175" t="str">
        <f ca="1">IF(SUM(BJanvier:BFevrier!M46)=0,"",SUM(BJanvier:BFevrier!M46))</f>
        <v/>
      </c>
      <c r="N46" s="175" t="str">
        <f ca="1">IF(SUM(BJanvier:BFevrier!N46)=0,"",SUM(BJanvier:BFevrier!N46))</f>
        <v/>
      </c>
      <c r="O46" s="175" t="str">
        <f ca="1">IF(SUM(BJanvier:BFevrier!O46)=0,"",SUM(BJanvier:BFevrier!O46))</f>
        <v/>
      </c>
      <c r="P46" s="175">
        <f ca="1">IF(SUM(BJanvier:BFevrier!P46)=0,"",SUM(BJanvier:BFevrier!P46))</f>
        <v>14</v>
      </c>
      <c r="Q46" s="175" t="str">
        <f ca="1">IF(SUM(BJanvier:BFevrier!Q46)=0,"",SUM(BJanvier:BFevrier!Q46))</f>
        <v/>
      </c>
      <c r="R46" s="175" t="str">
        <f ca="1">IF(SUM(BJanvier:BFevrier!R46)=0,"",SUM(BJanvier:BFevrier!R46))</f>
        <v/>
      </c>
      <c r="S46" s="175">
        <f ca="1">IF(SUM(BJanvier:BFevrier!S46)=0,"",SUM(BJanvier:BFevrier!S46))</f>
        <v>4</v>
      </c>
      <c r="T46" s="175" t="str">
        <f ca="1">IF(SUM(BJanvier:BFevrier!T46)=0,"",SUM(BJanvier:BFevrier!T46))</f>
        <v/>
      </c>
      <c r="U46" s="175" t="str">
        <f ca="1">IF(SUM(BJanvier:BFevrier!U46)=0,"",SUM(BJanvier:BFevrier!U46))</f>
        <v/>
      </c>
      <c r="V46" s="175" t="str">
        <f ca="1">IF(SUM(BJanvier:BFevrier!V46)=0,"",SUM(BJanvier:BFevrier!V46))</f>
        <v/>
      </c>
      <c r="W46" s="175" t="str">
        <f ca="1">IF(SUM(BJanvier:BFevrier!W46)=0,"",SUM(BJanvier:BFevrier!W46))</f>
        <v/>
      </c>
      <c r="X46" s="175">
        <f ca="1">IF(SUM(BJanvier:BFevrier!X46)=0,"",SUM(BJanvier:BFevrier!X46))</f>
        <v>40</v>
      </c>
      <c r="Y46" s="175" t="str">
        <f ca="1">IF(SUM(BJanvier:BFevrier!Y46)=0,"",SUM(BJanvier:BFevrier!Y46))</f>
        <v/>
      </c>
      <c r="Z46" s="175">
        <f ca="1">IF(SUM(BJanvier:BFevrier!Z46)=0,"",SUM(BJanvier:BFevrier!Z46))</f>
        <v>4</v>
      </c>
      <c r="AA46" s="175" t="str">
        <f ca="1">IF(SUM(BJanvier:BFevrier!AA46)=0,"",SUM(BJanvier:BFevrier!AA46))</f>
        <v/>
      </c>
      <c r="AB46" s="175" t="str">
        <f ca="1">IF(SUM(BJanvier:BFevrier!AB46)=0,"",SUM(BJanvier:BFevrier!AB46))</f>
        <v/>
      </c>
      <c r="AC46" s="216">
        <f ca="1">IF(SUM(BJanvier:BFevrier!AC46)=0,"",SUM(BJanvier:BFevrier!AC46))</f>
        <v>40</v>
      </c>
      <c r="AD46" s="216">
        <f ca="1">IF(SUM(BJanvier:BFevrier!AD46)=0,"",SUM(BJanvier:BFevrier!AD46))</f>
        <v>40</v>
      </c>
      <c r="AE46" s="216"/>
      <c r="AF46" s="216"/>
      <c r="AG46" s="175">
        <f ca="1">IF(SUM(BJanvier:BFevrier!AE46)=0,"",SUM(BJanvier:BFevrier!AE46))</f>
        <v>40</v>
      </c>
      <c r="AH46" s="267">
        <f ca="1">SUM(BJanvier:BFevrier!AF46)</f>
        <v>0</v>
      </c>
      <c r="AI46" s="184">
        <f>Janvier!AS46</f>
        <v>0</v>
      </c>
      <c r="AK46" s="269">
        <f ca="1">SUM(BJanvier:BFevrier!AI46)</f>
        <v>0</v>
      </c>
      <c r="AL46" s="269">
        <f ca="1">SUM(BJanvier:BFevrier!AJ46)</f>
        <v>0</v>
      </c>
      <c r="AM46" s="269">
        <f ca="1">SUM(BJanvier:BFevrier!AK46)</f>
        <v>0</v>
      </c>
      <c r="AO46" s="58">
        <f ca="1">bilanh</f>
        <v>4.375</v>
      </c>
      <c r="AP46" s="266">
        <f>VLOOKUP(A46,Données!H43:J90,3,TRUE)</f>
        <v>63</v>
      </c>
      <c r="AQ46" s="59">
        <f ca="1">($AP46)-$AO46</f>
        <v>58.625</v>
      </c>
      <c r="AT46" s="20">
        <f ca="1">IFERROR($AU46-INDEX($A$9:$AG$55,MATCH($A45,$A$8:$A$54,0),MATCH("CA",$A$7:$AG$7,0)),AU46)</f>
        <v>51</v>
      </c>
      <c r="AU46" s="275">
        <v>55</v>
      </c>
      <c r="AV46" s="31"/>
      <c r="AW46" s="187">
        <f ca="1">Jourtravaillé</f>
        <v>84</v>
      </c>
    </row>
    <row r="47" spans="1:49" ht="16.5" hidden="1" customHeight="1" thickBot="1" x14ac:dyDescent="0.3">
      <c r="A47" s="54">
        <f>Données!$H44</f>
        <v>0</v>
      </c>
      <c r="B47" s="170">
        <f ca="1">SUM(BJanvier!B47)</f>
        <v>0</v>
      </c>
      <c r="C47" s="170">
        <f ca="1">SUM(BJanvier!C47)</f>
        <v>0</v>
      </c>
      <c r="D47" s="170">
        <f ca="1">SUM(BJanvier!D47)</f>
        <v>0</v>
      </c>
      <c r="E47" s="170">
        <f ca="1">SUM(BJanvier!E47)</f>
        <v>0</v>
      </c>
      <c r="F47" s="170">
        <f ca="1">SUM(BJanvier!F47)</f>
        <v>0</v>
      </c>
      <c r="G47" s="170">
        <f ca="1">SUM(BJanvier!G47)</f>
        <v>0</v>
      </c>
      <c r="H47" s="170">
        <f ca="1">SUM(BJanvier!H47)</f>
        <v>0</v>
      </c>
      <c r="I47" s="170">
        <f ca="1">SUM(BJanvier!I47)</f>
        <v>0</v>
      </c>
      <c r="J47" s="170">
        <f ca="1">SUM(BJanvier!J47)</f>
        <v>0</v>
      </c>
      <c r="K47" s="170">
        <f ca="1">SUM(BJanvier!K47)</f>
        <v>0</v>
      </c>
      <c r="L47" s="170">
        <f ca="1">SUM(BJanvier!L47)</f>
        <v>0</v>
      </c>
      <c r="M47" s="170">
        <f ca="1">SUM(BJanvier!M47)</f>
        <v>0</v>
      </c>
      <c r="N47" s="170">
        <f ca="1">SUM(BJanvier!N47)</f>
        <v>0</v>
      </c>
      <c r="O47" s="170">
        <f ca="1">SUM(BJanvier!O47)</f>
        <v>0</v>
      </c>
      <c r="P47" s="170">
        <f ca="1">SUM(BJanvier!P47)</f>
        <v>0</v>
      </c>
      <c r="Q47" s="170">
        <f ca="1">SUM(BJanvier!Q47)</f>
        <v>0</v>
      </c>
      <c r="R47" s="170">
        <f ca="1">SUM(BJanvier!R47)</f>
        <v>0</v>
      </c>
      <c r="S47" s="170">
        <f ca="1">SUM(BJanvier!S47)</f>
        <v>0</v>
      </c>
      <c r="T47" s="170">
        <f ca="1">SUM(BJanvier!T47)</f>
        <v>0</v>
      </c>
      <c r="U47" s="170">
        <f ca="1">SUM(BJanvier!U47)</f>
        <v>0</v>
      </c>
      <c r="V47" s="170">
        <f ca="1">SUM(BJanvier!V47)</f>
        <v>0</v>
      </c>
      <c r="W47" s="170"/>
      <c r="X47" s="170"/>
      <c r="Y47" s="170">
        <f ca="1">SUM(BJanvier!Y47)</f>
        <v>0</v>
      </c>
      <c r="Z47" s="170">
        <f ca="1">SUM(BJanvier!Z47)</f>
        <v>0</v>
      </c>
      <c r="AA47" s="170">
        <f ca="1">SUM(BJanvier!AA47)</f>
        <v>0</v>
      </c>
      <c r="AB47" s="170">
        <f ca="1">SUM(BJanvier!AB47)</f>
        <v>0</v>
      </c>
      <c r="AC47" s="170">
        <f ca="1">SUM(BJanvier!AC47)</f>
        <v>806</v>
      </c>
      <c r="AD47" s="200"/>
      <c r="AE47" s="200"/>
      <c r="AF47" s="200"/>
      <c r="AG47" s="200"/>
      <c r="AH47" s="62">
        <f>SUM(Janvier:Fevrier!AB47)</f>
        <v>0</v>
      </c>
      <c r="AI47" s="181" t="str">
        <f>Janvier!AT47</f>
        <v/>
      </c>
      <c r="AK47" s="268">
        <f ca="1">SUM(BJanvier!AI47)</f>
        <v>0</v>
      </c>
      <c r="AL47" s="268">
        <f ca="1">SUM(BJanvier!AJ47)</f>
        <v>0</v>
      </c>
      <c r="AM47" s="268">
        <f ca="1">SUM(BJanvier!AK47)</f>
        <v>0</v>
      </c>
      <c r="AO47" s="35" t="e">
        <f ca="1">AH47+(AI47/24)+SUMPRODUCT(($B$6:$AC$6)*($B47:$AC47))</f>
        <v>#VALUE!</v>
      </c>
      <c r="AP47" s="127">
        <f>Données!$J44</f>
        <v>59.5</v>
      </c>
      <c r="AQ47" s="178" t="e">
        <f ca="1">($AP47)-$AO47</f>
        <v>#VALUE!</v>
      </c>
      <c r="AT47" s="20" t="e">
        <f>$AU47-INDEX($A$9:$AC$55,MATCH($A46,$A$8:$A$54,0),MATCH("CA",$A$8:$AC$8,0))</f>
        <v>#N/A</v>
      </c>
      <c r="AU47" s="21">
        <v>65</v>
      </c>
      <c r="AV47" s="31"/>
      <c r="AW47" s="77">
        <f ca="1">SUM(B47:R47)</f>
        <v>0</v>
      </c>
    </row>
    <row r="48" spans="1:49" ht="16.5" hidden="1" customHeight="1" thickBot="1" x14ac:dyDescent="0.3">
      <c r="A48" s="54">
        <f>Données!$H45</f>
        <v>0</v>
      </c>
      <c r="B48" s="18">
        <f ca="1">SUM(BJanvier!B48)</f>
        <v>0</v>
      </c>
      <c r="C48" s="18">
        <f ca="1">SUM(BJanvier!C48)</f>
        <v>0</v>
      </c>
      <c r="D48" s="18">
        <f ca="1">SUM(BJanvier!D48)</f>
        <v>0</v>
      </c>
      <c r="E48" s="18">
        <f ca="1">SUM(BJanvier!E48)</f>
        <v>0</v>
      </c>
      <c r="F48" s="18">
        <f ca="1">SUM(BJanvier!F48)</f>
        <v>0</v>
      </c>
      <c r="G48" s="18">
        <f ca="1">SUM(BJanvier!G48)</f>
        <v>0</v>
      </c>
      <c r="H48" s="18">
        <f ca="1">SUM(BJanvier!H48)</f>
        <v>0</v>
      </c>
      <c r="I48" s="18">
        <f ca="1">SUM(BJanvier!I48)</f>
        <v>0</v>
      </c>
      <c r="J48" s="18">
        <f ca="1">SUM(BJanvier!J48)</f>
        <v>0</v>
      </c>
      <c r="K48" s="18">
        <f ca="1">SUM(BJanvier!K48)</f>
        <v>0</v>
      </c>
      <c r="L48" s="18">
        <f ca="1">SUM(BJanvier!L48)</f>
        <v>0</v>
      </c>
      <c r="M48" s="18">
        <f ca="1">SUM(BJanvier!M48)</f>
        <v>0</v>
      </c>
      <c r="N48" s="18">
        <f ca="1">SUM(BJanvier!N48)</f>
        <v>0</v>
      </c>
      <c r="O48" s="18">
        <f ca="1">SUM(BJanvier!O48)</f>
        <v>0</v>
      </c>
      <c r="P48" s="18">
        <f ca="1">SUM(BJanvier!P48)</f>
        <v>0</v>
      </c>
      <c r="Q48" s="18">
        <f ca="1">SUM(BJanvier!Q48)</f>
        <v>0</v>
      </c>
      <c r="R48" s="18">
        <f ca="1">SUM(BJanvier!R48)</f>
        <v>0</v>
      </c>
      <c r="S48" s="18">
        <f ca="1">SUM(BJanvier!S48)</f>
        <v>0</v>
      </c>
      <c r="T48" s="18">
        <f ca="1">SUM(BJanvier!T48)</f>
        <v>0</v>
      </c>
      <c r="U48" s="18">
        <f ca="1">SUM(BJanvier!U48)</f>
        <v>0</v>
      </c>
      <c r="V48" s="18">
        <f ca="1">SUM(BJanvier!V48)</f>
        <v>0</v>
      </c>
      <c r="W48" s="18"/>
      <c r="X48" s="18"/>
      <c r="Y48" s="18">
        <f ca="1">SUM(BJanvier!Y48)</f>
        <v>0</v>
      </c>
      <c r="Z48" s="18">
        <f ca="1">SUM(BJanvier!Z48)</f>
        <v>0</v>
      </c>
      <c r="AA48" s="18">
        <f ca="1">SUM(BJanvier!AA48)</f>
        <v>0</v>
      </c>
      <c r="AB48" s="18">
        <f ca="1">SUM(BJanvier!AB48)</f>
        <v>0</v>
      </c>
      <c r="AC48" s="18">
        <f ca="1">SUM(BJanvier!AC48)</f>
        <v>806</v>
      </c>
      <c r="AD48" s="202"/>
      <c r="AE48" s="202"/>
      <c r="AF48" s="202"/>
      <c r="AG48" s="202"/>
      <c r="AH48" s="179">
        <f>SUM(Janvier:Fevrier!AB48)</f>
        <v>0</v>
      </c>
      <c r="AI48" s="180" t="str">
        <f>Janvier!AT48</f>
        <v/>
      </c>
      <c r="AK48" s="32">
        <f ca="1">SUM(BJanvier!AI48)</f>
        <v>0</v>
      </c>
      <c r="AL48" s="32">
        <f ca="1">SUM(BJanvier!AJ48)</f>
        <v>0</v>
      </c>
      <c r="AM48" s="32">
        <f ca="1">SUM(BJanvier!AK48)</f>
        <v>0</v>
      </c>
      <c r="AO48" s="35" t="e">
        <f ca="1">AH48+(AI48/24)+SUMPRODUCT(($B$6:$AC$6)*($B48:$AC48))</f>
        <v>#VALUE!</v>
      </c>
      <c r="AP48" s="127">
        <f>Données!$J45</f>
        <v>59.5</v>
      </c>
      <c r="AQ48" s="59" t="e">
        <f ca="1">($AP48)-$AO48</f>
        <v>#VALUE!</v>
      </c>
      <c r="AT48" s="20" t="e">
        <f>$AU48-INDEX($A$9:$AC$55,MATCH($A47,$A$8:$A$54,0),MATCH("CA",$A$8:$AC$8,0))</f>
        <v>#N/A</v>
      </c>
      <c r="AU48" s="55">
        <v>65</v>
      </c>
      <c r="AV48" s="31"/>
      <c r="AW48" s="76">
        <f ca="1">SUM(B48:R48)</f>
        <v>0</v>
      </c>
    </row>
    <row r="49" spans="1:49" ht="15.75" thickBot="1" x14ac:dyDescent="0.3">
      <c r="A49" s="61" t="str">
        <f>Données!$H46</f>
        <v>Coordinatrice</v>
      </c>
      <c r="B49" s="177"/>
      <c r="C49" s="19"/>
      <c r="D49" s="19"/>
      <c r="E49" s="19"/>
      <c r="F49" s="19"/>
      <c r="G49" s="19"/>
      <c r="H49" s="19"/>
      <c r="I49" s="19"/>
      <c r="J49" s="19"/>
      <c r="K49" s="19"/>
      <c r="L49" s="19"/>
      <c r="M49" s="19"/>
      <c r="N49" s="19"/>
      <c r="O49" s="19"/>
      <c r="P49" s="19"/>
      <c r="Q49" s="19"/>
      <c r="R49" s="19"/>
      <c r="S49" s="19"/>
      <c r="T49" s="19"/>
      <c r="U49" s="19"/>
      <c r="V49" s="19"/>
      <c r="W49" s="19"/>
      <c r="X49" s="19"/>
      <c r="Y49" s="19"/>
      <c r="Z49" s="19"/>
      <c r="AA49" s="19"/>
      <c r="AB49" s="19"/>
      <c r="AC49" s="19"/>
      <c r="AD49" s="19"/>
      <c r="AE49" s="19"/>
      <c r="AF49" s="19"/>
      <c r="AG49" s="191"/>
      <c r="AH49" s="262"/>
      <c r="AI49" s="24"/>
      <c r="AK49" s="23"/>
      <c r="AL49" s="274"/>
      <c r="AM49" s="178"/>
      <c r="AO49" s="23"/>
      <c r="AP49" s="274"/>
      <c r="AQ49" s="178"/>
      <c r="AT49" s="23"/>
      <c r="AU49" s="73"/>
      <c r="AV49" s="31"/>
      <c r="AW49" s="191"/>
    </row>
    <row r="50" spans="1:49" ht="16.5" thickBot="1" x14ac:dyDescent="0.3">
      <c r="A50" s="265" t="str">
        <f>Données!$H47</f>
        <v>ROUSSEL Jocelyne</v>
      </c>
      <c r="B50" s="169" t="str">
        <f ca="1">IF(SUM(BJanvier:BFevrier!B50)=0,"",SUM(BJanvier:BFevrier!B50))</f>
        <v/>
      </c>
      <c r="C50" s="169" t="str">
        <f ca="1">IF(SUM(BJanvier:BFevrier!C50)=0,"",SUM(BJanvier:BFevrier!C50))</f>
        <v/>
      </c>
      <c r="D50" s="169" t="str">
        <f ca="1">IF(SUM(BJanvier:BFevrier!D50)=0,"",SUM(BJanvier:BFevrier!D50))</f>
        <v/>
      </c>
      <c r="E50" s="169" t="str">
        <f ca="1">IF(SUM(BJanvier:BFevrier!E50)=0,"",SUM(BJanvier:BFevrier!E50))</f>
        <v/>
      </c>
      <c r="F50" s="169" t="str">
        <f ca="1">IF(SUM(BJanvier:BFevrier!F50)=0,"",SUM(BJanvier:BFevrier!F50))</f>
        <v/>
      </c>
      <c r="G50" s="169" t="str">
        <f ca="1">IF(SUM(BJanvier:BFevrier!G50)=0,"",SUM(BJanvier:BFevrier!G50))</f>
        <v/>
      </c>
      <c r="H50" s="169">
        <f ca="1">IF(SUM(BJanvier:BFevrier!H50)=0,"",SUM(BJanvier:BFevrier!H50))</f>
        <v>2</v>
      </c>
      <c r="I50" s="169" t="str">
        <f ca="1">IF(SUM(BJanvier:BFevrier!I50)=0,"",SUM(BJanvier:BFevrier!I50))</f>
        <v/>
      </c>
      <c r="J50" s="169" t="str">
        <f ca="1">IF(SUM(BJanvier:BFevrier!J50)=0,"",SUM(BJanvier:BFevrier!J50))</f>
        <v/>
      </c>
      <c r="K50" s="169" t="str">
        <f ca="1">IF(SUM(BJanvier:BFevrier!K50)=0,"",SUM(BJanvier:BFevrier!K50))</f>
        <v/>
      </c>
      <c r="L50" s="169" t="str">
        <f ca="1">IF(SUM(BJanvier:BFevrier!L50)=0,"",SUM(BJanvier:BFevrier!L50))</f>
        <v/>
      </c>
      <c r="M50" s="169" t="str">
        <f ca="1">IF(SUM(BJanvier:BFevrier!M50)=0,"",SUM(BJanvier:BFevrier!M50))</f>
        <v/>
      </c>
      <c r="N50" s="169" t="str">
        <f ca="1">IF(SUM(BJanvier:BFevrier!N50)=0,"",SUM(BJanvier:BFevrier!N50))</f>
        <v/>
      </c>
      <c r="O50" s="169" t="str">
        <f ca="1">IF(SUM(BJanvier:BFevrier!O50)=0,"",SUM(BJanvier:BFevrier!O50))</f>
        <v/>
      </c>
      <c r="P50" s="169" t="str">
        <f ca="1">IF(SUM(BJanvier:BFevrier!P50)=0,"",SUM(BJanvier:BFevrier!P50))</f>
        <v/>
      </c>
      <c r="Q50" s="169" t="str">
        <f ca="1">IF(SUM(BJanvier:BFevrier!Q50)=0,"",SUM(BJanvier:BFevrier!Q50))</f>
        <v/>
      </c>
      <c r="R50" s="169" t="str">
        <f ca="1">IF(SUM(BJanvier:BFevrier!R50)=0,"",SUM(BJanvier:BFevrier!R50))</f>
        <v/>
      </c>
      <c r="S50" s="169">
        <f ca="1">IF(SUM(BJanvier:BFevrier!S50)=0,"",SUM(BJanvier:BFevrier!S50))</f>
        <v>8</v>
      </c>
      <c r="T50" s="169">
        <f ca="1">IF(SUM(BJanvier:BFevrier!T50)=0,"",SUM(BJanvier:BFevrier!T50))</f>
        <v>1</v>
      </c>
      <c r="U50" s="169">
        <f ca="1">IF(SUM(BJanvier:BFevrier!U50)=0,"",SUM(BJanvier:BFevrier!U50))</f>
        <v>3</v>
      </c>
      <c r="V50" s="169" t="str">
        <f ca="1">IF(SUM(BJanvier:BFevrier!V50)=0,"",SUM(BJanvier:BFevrier!V50))</f>
        <v/>
      </c>
      <c r="W50" s="169" t="str">
        <f ca="1">IF(SUM(BJanvier:BFevrier!W50)=0,"",SUM(BJanvier:BFevrier!W50))</f>
        <v/>
      </c>
      <c r="X50" s="169">
        <f ca="1">IF(SUM(BJanvier:BFevrier!X50)=0,"",SUM(BJanvier:BFevrier!X50))</f>
        <v>21</v>
      </c>
      <c r="Y50" s="169" t="str">
        <f ca="1">IF(SUM(BJanvier:BFevrier!Y50)=0,"",SUM(BJanvier:BFevrier!Y50))</f>
        <v/>
      </c>
      <c r="Z50" s="169">
        <f ca="1">IF(SUM(BJanvier:BFevrier!Z50)=0,"",SUM(BJanvier:BFevrier!Z50))</f>
        <v>27</v>
      </c>
      <c r="AA50" s="169" t="str">
        <f ca="1">IF(SUM(BJanvier:BFevrier!AA50)=0,"",SUM(BJanvier:BFevrier!AA50))</f>
        <v/>
      </c>
      <c r="AB50" s="169" t="str">
        <f ca="1">IF(SUM(BJanvier:BFevrier!AB50)=0,"",SUM(BJanvier:BFevrier!AB50))</f>
        <v/>
      </c>
      <c r="AC50" s="215">
        <f ca="1">IF(SUM(BJanvier:BFevrier!AC50)=0,"",SUM(BJanvier:BFevrier!AC50))</f>
        <v>21</v>
      </c>
      <c r="AD50" s="215">
        <f ca="1">IF(SUM(BJanvier:BFevrier!AD50)=0,"",SUM(BJanvier:BFevrier!AD50))</f>
        <v>21</v>
      </c>
      <c r="AE50" s="227"/>
      <c r="AF50" s="227"/>
      <c r="AG50" s="175">
        <f ca="1">IF(SUM(BJanvier:BFevrier!AE50)=0,"",SUM(BJanvier:BFevrier!AE50))</f>
        <v>21</v>
      </c>
      <c r="AH50" s="267">
        <f ca="1">SUM(BJanvier:BFevrier!AF50)</f>
        <v>0.3125</v>
      </c>
      <c r="AI50" s="184">
        <f>Janvier!AS50</f>
        <v>0.33333333333333331</v>
      </c>
      <c r="AK50" s="269">
        <f ca="1">SUM(BJanvier:BFevrier!AI50)</f>
        <v>0</v>
      </c>
      <c r="AL50" s="269">
        <f ca="1">SUM(BJanvier:BFevrier!AJ50)</f>
        <v>0</v>
      </c>
      <c r="AM50" s="269">
        <f ca="1">SUM(BJanvier:BFevrier!AK50)</f>
        <v>0</v>
      </c>
      <c r="AO50" s="58">
        <f ca="1">bilanh</f>
        <v>1.3333333333333335</v>
      </c>
      <c r="AP50" s="266">
        <f>VLOOKUP(A50,Données!H47:J94,3,TRUE)</f>
        <v>0</v>
      </c>
      <c r="AQ50" s="59">
        <f ca="1">($AP50)-$AO50</f>
        <v>-1.3333333333333335</v>
      </c>
      <c r="AT50" s="20">
        <f ca="1">IFERROR($AU50-INDEX($A$9:$AG$55,MATCH($A49,$A$8:$A$54,0),MATCH("CA",$A$7:$AG$7,0)),AU50)</f>
        <v>47</v>
      </c>
      <c r="AU50" s="275">
        <v>55</v>
      </c>
      <c r="AV50" s="31"/>
      <c r="AW50" s="187">
        <f ca="1">Jourtravaillé</f>
        <v>56</v>
      </c>
    </row>
    <row r="51" spans="1:49" ht="16.5" hidden="1" customHeight="1" thickBot="1" x14ac:dyDescent="0.3">
      <c r="A51" s="54">
        <f>Données!$H48</f>
        <v>0</v>
      </c>
      <c r="B51" s="12">
        <f ca="1">SUM(BJanvier!B51)</f>
        <v>0</v>
      </c>
      <c r="C51" s="12">
        <f ca="1">SUM(BJanvier!C51)</f>
        <v>0</v>
      </c>
      <c r="D51" s="12">
        <f ca="1">SUM(BJanvier!D51)</f>
        <v>0</v>
      </c>
      <c r="E51" s="12">
        <f ca="1">SUM(BJanvier!E51)</f>
        <v>0</v>
      </c>
      <c r="F51" s="12">
        <f ca="1">SUM(BJanvier!F51)</f>
        <v>0</v>
      </c>
      <c r="G51" s="12">
        <f ca="1">SUM(BJanvier!G51)</f>
        <v>0</v>
      </c>
      <c r="H51" s="12">
        <f ca="1">SUM(BJanvier!H51)</f>
        <v>0</v>
      </c>
      <c r="I51" s="12">
        <f ca="1">SUM(BJanvier!I51)</f>
        <v>0</v>
      </c>
      <c r="J51" s="12">
        <f ca="1">SUM(BJanvier!J51)</f>
        <v>0</v>
      </c>
      <c r="K51" s="12">
        <f ca="1">SUM(BJanvier!K51)</f>
        <v>0</v>
      </c>
      <c r="L51" s="12">
        <f ca="1">SUM(BJanvier!L51)</f>
        <v>0</v>
      </c>
      <c r="M51" s="12">
        <f ca="1">SUM(BJanvier!M51)</f>
        <v>0</v>
      </c>
      <c r="N51" s="12">
        <f ca="1">SUM(BJanvier!N51)</f>
        <v>0</v>
      </c>
      <c r="O51" s="12">
        <f ca="1">SUM(BJanvier!O51)</f>
        <v>0</v>
      </c>
      <c r="P51" s="12">
        <f ca="1">SUM(BJanvier!P51)</f>
        <v>0</v>
      </c>
      <c r="Q51" s="12">
        <f ca="1">SUM(BJanvier!Q51)</f>
        <v>0</v>
      </c>
      <c r="R51" s="12">
        <f ca="1">SUM(BJanvier!R51)</f>
        <v>0</v>
      </c>
      <c r="S51" s="12">
        <f ca="1">SUM(BJanvier!S51)</f>
        <v>0</v>
      </c>
      <c r="T51" s="12">
        <f ca="1">SUM(BJanvier!T51)</f>
        <v>0</v>
      </c>
      <c r="U51" s="12">
        <f ca="1">SUM(BJanvier!U51)</f>
        <v>0</v>
      </c>
      <c r="V51" s="12">
        <f ca="1">SUM(BJanvier!V51)</f>
        <v>0</v>
      </c>
      <c r="W51" s="54"/>
      <c r="X51" s="54"/>
      <c r="Y51" s="12">
        <f ca="1">SUM(BJanvier!Y51)</f>
        <v>0</v>
      </c>
      <c r="Z51" s="12">
        <f ca="1">SUM(BJanvier!Z51)</f>
        <v>0</v>
      </c>
      <c r="AA51" s="12">
        <f ca="1">SUM(BJanvier!AA51)</f>
        <v>0</v>
      </c>
      <c r="AB51" s="12">
        <f ca="1">SUM(BJanvier!AB51)</f>
        <v>0</v>
      </c>
      <c r="AC51" s="12">
        <f ca="1">SUM(BJanvier!AC51)</f>
        <v>806</v>
      </c>
      <c r="AD51" s="200"/>
      <c r="AE51" s="200"/>
      <c r="AF51" s="200"/>
      <c r="AG51" s="200"/>
      <c r="AH51" s="62">
        <f>SUM(Janvier:Fevrier!AB51)</f>
        <v>0</v>
      </c>
      <c r="AI51" s="181" t="str">
        <f>Janvier!AT51</f>
        <v/>
      </c>
      <c r="AK51" s="268">
        <f ca="1">SUM(BJanvier!AI51)</f>
        <v>0</v>
      </c>
      <c r="AL51" s="268">
        <f ca="1">SUM(BJanvier!AJ51)</f>
        <v>0</v>
      </c>
      <c r="AM51" s="268">
        <f ca="1">SUM(BJanvier!AK51)</f>
        <v>0</v>
      </c>
      <c r="AO51" s="35" t="e">
        <f ca="1">AH51+(AI51/24)+SUMPRODUCT(($B$6:$AC$6)*($B51:$AC51))</f>
        <v>#VALUE!</v>
      </c>
      <c r="AP51" s="127">
        <f>Données!$J48</f>
        <v>59.5</v>
      </c>
      <c r="AQ51" s="178" t="e">
        <f ca="1">($AP51)-$AO51</f>
        <v>#VALUE!</v>
      </c>
      <c r="AT51" s="20" t="e">
        <f>$AU51-INDEX($A$9:$AC$55,MATCH($A50,$A$8:$A$54,0),MATCH("CA",$A$8:$AC$8,0))</f>
        <v>#N/A</v>
      </c>
      <c r="AU51" s="55">
        <v>66</v>
      </c>
      <c r="AV51" s="31"/>
      <c r="AW51" s="77">
        <f ca="1">SUM(B51:R51)</f>
        <v>0</v>
      </c>
    </row>
    <row r="52" spans="1:49" ht="16.5" hidden="1" customHeight="1" thickBot="1" x14ac:dyDescent="0.3">
      <c r="A52" s="54">
        <f>Données!$H49</f>
        <v>0</v>
      </c>
      <c r="B52" s="12">
        <f ca="1">SUM(BJanvier!B52)</f>
        <v>0</v>
      </c>
      <c r="C52" s="12">
        <f ca="1">SUM(BJanvier!C52)</f>
        <v>0</v>
      </c>
      <c r="D52" s="12">
        <f ca="1">SUM(BJanvier!D52)</f>
        <v>0</v>
      </c>
      <c r="E52" s="12">
        <f ca="1">SUM(BJanvier!E52)</f>
        <v>0</v>
      </c>
      <c r="F52" s="12">
        <f ca="1">SUM(BJanvier!F52)</f>
        <v>0</v>
      </c>
      <c r="G52" s="12">
        <f ca="1">SUM(BJanvier!G52)</f>
        <v>0</v>
      </c>
      <c r="H52" s="12">
        <f ca="1">SUM(BJanvier!H52)</f>
        <v>0</v>
      </c>
      <c r="I52" s="12">
        <f ca="1">SUM(BJanvier!I52)</f>
        <v>0</v>
      </c>
      <c r="J52" s="12">
        <f ca="1">SUM(BJanvier!J52)</f>
        <v>0</v>
      </c>
      <c r="K52" s="12">
        <f ca="1">SUM(BJanvier!K52)</f>
        <v>0</v>
      </c>
      <c r="L52" s="12">
        <f ca="1">SUM(BJanvier!L52)</f>
        <v>0</v>
      </c>
      <c r="M52" s="12">
        <f ca="1">SUM(BJanvier!M52)</f>
        <v>0</v>
      </c>
      <c r="N52" s="12">
        <f ca="1">SUM(BJanvier!N52)</f>
        <v>0</v>
      </c>
      <c r="O52" s="12">
        <f ca="1">SUM(BJanvier!O52)</f>
        <v>0</v>
      </c>
      <c r="P52" s="12">
        <f ca="1">SUM(BJanvier!P52)</f>
        <v>0</v>
      </c>
      <c r="Q52" s="12">
        <f ca="1">SUM(BJanvier!Q52)</f>
        <v>0</v>
      </c>
      <c r="R52" s="12">
        <f ca="1">SUM(BJanvier!R52)</f>
        <v>0</v>
      </c>
      <c r="S52" s="12">
        <f ca="1">SUM(BJanvier!S52)</f>
        <v>0</v>
      </c>
      <c r="T52" s="12">
        <f ca="1">SUM(BJanvier!T52)</f>
        <v>0</v>
      </c>
      <c r="U52" s="12">
        <f ca="1">SUM(BJanvier!U52)</f>
        <v>0</v>
      </c>
      <c r="V52" s="12">
        <f ca="1">SUM(BJanvier!V52)</f>
        <v>0</v>
      </c>
      <c r="W52" s="54"/>
      <c r="X52" s="54"/>
      <c r="Y52" s="12">
        <f ca="1">SUM(BJanvier!Y52)</f>
        <v>0</v>
      </c>
      <c r="Z52" s="12">
        <f ca="1">SUM(BJanvier!Z52)</f>
        <v>0</v>
      </c>
      <c r="AA52" s="12">
        <f ca="1">SUM(BJanvier!AA52)</f>
        <v>0</v>
      </c>
      <c r="AB52" s="12">
        <f ca="1">SUM(BJanvier!AB52)</f>
        <v>0</v>
      </c>
      <c r="AC52" s="12">
        <f ca="1">SUM(BJanvier!AC52)</f>
        <v>806</v>
      </c>
      <c r="AD52" s="201"/>
      <c r="AE52" s="201"/>
      <c r="AF52" s="201"/>
      <c r="AG52" s="201"/>
      <c r="AH52" s="62">
        <f>SUM(Janvier:Fevrier!AB52)</f>
        <v>0</v>
      </c>
      <c r="AI52" s="51" t="str">
        <f>Janvier!AT52</f>
        <v/>
      </c>
      <c r="AK52" s="32">
        <f ca="1">SUM(BJanvier!AI52)</f>
        <v>0</v>
      </c>
      <c r="AL52" s="32">
        <f ca="1">SUM(BJanvier!AJ52)</f>
        <v>0</v>
      </c>
      <c r="AM52" s="32">
        <f ca="1">SUM(BJanvier!AK52)</f>
        <v>0</v>
      </c>
      <c r="AO52" s="35" t="e">
        <f ca="1">AH52+(AI52/24)+SUMPRODUCT(($B$6:$AC$6)*($B52:$AC52))</f>
        <v>#VALUE!</v>
      </c>
      <c r="AP52" s="127">
        <f>Données!$J49</f>
        <v>59.5</v>
      </c>
      <c r="AQ52" s="59" t="e">
        <f ca="1">($AP52)-$AO52</f>
        <v>#VALUE!</v>
      </c>
      <c r="AT52" s="20" t="e">
        <f>$AU52-INDEX($A$9:$AC$55,MATCH($A51,$A$8:$A$54,0),MATCH("CA",$A$8:$AC$8,0))</f>
        <v>#N/A</v>
      </c>
      <c r="AU52" s="55">
        <v>67</v>
      </c>
      <c r="AV52" s="31"/>
      <c r="AW52" s="25">
        <f ca="1">SUM(B52:R52)</f>
        <v>0</v>
      </c>
    </row>
    <row r="53" spans="1:49" ht="16.5" hidden="1" customHeight="1" thickBot="1" x14ac:dyDescent="0.3">
      <c r="A53" s="54">
        <f>Données!$H50</f>
        <v>0</v>
      </c>
      <c r="B53" s="12">
        <f ca="1">SUM(BJanvier!B53)</f>
        <v>0</v>
      </c>
      <c r="C53" s="12">
        <f ca="1">SUM(BJanvier!C53)</f>
        <v>0</v>
      </c>
      <c r="D53" s="12">
        <f ca="1">SUM(BJanvier!D53)</f>
        <v>0</v>
      </c>
      <c r="E53" s="12">
        <f ca="1">SUM(BJanvier!E53)</f>
        <v>0</v>
      </c>
      <c r="F53" s="12">
        <f ca="1">SUM(BJanvier!F53)</f>
        <v>0</v>
      </c>
      <c r="G53" s="12">
        <f ca="1">SUM(BJanvier!G53)</f>
        <v>0</v>
      </c>
      <c r="H53" s="12">
        <f ca="1">SUM(BJanvier!H53)</f>
        <v>0</v>
      </c>
      <c r="I53" s="12">
        <f ca="1">SUM(BJanvier!I53)</f>
        <v>0</v>
      </c>
      <c r="J53" s="12">
        <f ca="1">SUM(BJanvier!J53)</f>
        <v>0</v>
      </c>
      <c r="K53" s="12">
        <f ca="1">SUM(BJanvier!K53)</f>
        <v>0</v>
      </c>
      <c r="L53" s="12">
        <f ca="1">SUM(BJanvier!L53)</f>
        <v>0</v>
      </c>
      <c r="M53" s="12">
        <f ca="1">SUM(BJanvier!M53)</f>
        <v>0</v>
      </c>
      <c r="N53" s="12">
        <f ca="1">SUM(BJanvier!N53)</f>
        <v>0</v>
      </c>
      <c r="O53" s="12">
        <f ca="1">SUM(BJanvier!O53)</f>
        <v>0</v>
      </c>
      <c r="P53" s="12">
        <f ca="1">SUM(BJanvier!P53)</f>
        <v>0</v>
      </c>
      <c r="Q53" s="12">
        <f ca="1">SUM(BJanvier!Q53)</f>
        <v>0</v>
      </c>
      <c r="R53" s="12">
        <f ca="1">SUM(BJanvier!R53)</f>
        <v>0</v>
      </c>
      <c r="S53" s="12">
        <f ca="1">SUM(BJanvier!S53)</f>
        <v>0</v>
      </c>
      <c r="T53" s="12">
        <f ca="1">SUM(BJanvier!T53)</f>
        <v>0</v>
      </c>
      <c r="U53" s="12">
        <f ca="1">SUM(BJanvier!U53)</f>
        <v>0</v>
      </c>
      <c r="V53" s="12">
        <f ca="1">SUM(BJanvier!V53)</f>
        <v>0</v>
      </c>
      <c r="W53" s="54"/>
      <c r="X53" s="54"/>
      <c r="Y53" s="12">
        <f ca="1">SUM(BJanvier!Y53)</f>
        <v>0</v>
      </c>
      <c r="Z53" s="12">
        <f ca="1">SUM(BJanvier!Z53)</f>
        <v>0</v>
      </c>
      <c r="AA53" s="12">
        <f ca="1">SUM(BJanvier!AA53)</f>
        <v>0</v>
      </c>
      <c r="AB53" s="12">
        <f ca="1">SUM(BJanvier!AB53)</f>
        <v>0</v>
      </c>
      <c r="AC53" s="12">
        <f ca="1">SUM(BJanvier!AC53)</f>
        <v>806</v>
      </c>
      <c r="AD53" s="201"/>
      <c r="AE53" s="201"/>
      <c r="AF53" s="201"/>
      <c r="AG53" s="201"/>
      <c r="AH53" s="62">
        <f>SUM(Janvier:Fevrier!AB53)</f>
        <v>0</v>
      </c>
      <c r="AI53" s="51" t="str">
        <f>Janvier!AT53</f>
        <v/>
      </c>
      <c r="AK53" s="32">
        <f ca="1">SUM(BJanvier!AI53)</f>
        <v>0</v>
      </c>
      <c r="AL53" s="32">
        <f ca="1">SUM(BJanvier!AJ53)</f>
        <v>0</v>
      </c>
      <c r="AM53" s="32">
        <f ca="1">SUM(BJanvier!AK53)</f>
        <v>0</v>
      </c>
      <c r="AO53" s="35" t="e">
        <f ca="1">AH53+(AI53/24)+SUMPRODUCT(($B$6:$AC$6)*($B53:$AC53))</f>
        <v>#VALUE!</v>
      </c>
      <c r="AP53" s="127">
        <f>Données!$J50</f>
        <v>59.5</v>
      </c>
      <c r="AQ53" s="28" t="e">
        <f ca="1">($AP53)-$AO53</f>
        <v>#VALUE!</v>
      </c>
      <c r="AT53" s="20" t="e">
        <f>$AU53-INDEX($A$9:$AC$55,MATCH($A52,$A$8:$A$54,0),MATCH("CA",$A$8:$AC$8,0))</f>
        <v>#N/A</v>
      </c>
      <c r="AU53" s="55">
        <v>68</v>
      </c>
      <c r="AV53" s="31"/>
      <c r="AW53" s="25">
        <f ca="1">SUM(B53:R53)</f>
        <v>0</v>
      </c>
    </row>
    <row r="54" spans="1:49" ht="16.5" hidden="1" customHeight="1" thickBot="1" x14ac:dyDescent="0.3">
      <c r="A54" s="54">
        <f>Données!$H51</f>
        <v>0</v>
      </c>
      <c r="B54" s="18">
        <f ca="1">SUM(BJanvier!B54)</f>
        <v>0</v>
      </c>
      <c r="C54" s="18">
        <f ca="1">SUM(BJanvier!C54)</f>
        <v>0</v>
      </c>
      <c r="D54" s="18">
        <f ca="1">SUM(BJanvier!D54)</f>
        <v>0</v>
      </c>
      <c r="E54" s="18">
        <f ca="1">SUM(BJanvier!E54)</f>
        <v>0</v>
      </c>
      <c r="F54" s="18">
        <f ca="1">SUM(BJanvier!F54)</f>
        <v>0</v>
      </c>
      <c r="G54" s="18">
        <f ca="1">SUM(BJanvier!G54)</f>
        <v>0</v>
      </c>
      <c r="H54" s="18">
        <f ca="1">SUM(BJanvier!H54)</f>
        <v>0</v>
      </c>
      <c r="I54" s="18">
        <f ca="1">SUM(BJanvier!I54)</f>
        <v>0</v>
      </c>
      <c r="J54" s="18">
        <f ca="1">SUM(BJanvier!J54)</f>
        <v>0</v>
      </c>
      <c r="K54" s="18">
        <f ca="1">SUM(BJanvier!K54)</f>
        <v>0</v>
      </c>
      <c r="L54" s="18">
        <f ca="1">SUM(BJanvier!L54)</f>
        <v>0</v>
      </c>
      <c r="M54" s="18">
        <f ca="1">SUM(BJanvier!M54)</f>
        <v>0</v>
      </c>
      <c r="N54" s="18">
        <f ca="1">SUM(BJanvier!N54)</f>
        <v>0</v>
      </c>
      <c r="O54" s="18">
        <f ca="1">SUM(BJanvier!O54)</f>
        <v>0</v>
      </c>
      <c r="P54" s="18">
        <f ca="1">SUM(BJanvier!P54)</f>
        <v>0</v>
      </c>
      <c r="Q54" s="18">
        <f ca="1">SUM(BJanvier!Q54)</f>
        <v>0</v>
      </c>
      <c r="R54" s="18">
        <f ca="1">SUM(BJanvier!R54)</f>
        <v>0</v>
      </c>
      <c r="S54" s="18">
        <f ca="1">SUM(BJanvier!S54)</f>
        <v>0</v>
      </c>
      <c r="T54" s="18">
        <f ca="1">SUM(BJanvier!T54)</f>
        <v>0</v>
      </c>
      <c r="U54" s="18">
        <f ca="1">SUM(BJanvier!U54)</f>
        <v>0</v>
      </c>
      <c r="V54" s="18">
        <f ca="1">SUM(BJanvier!V54)</f>
        <v>0</v>
      </c>
      <c r="W54" s="18"/>
      <c r="X54" s="18"/>
      <c r="Y54" s="18">
        <f ca="1">SUM(BJanvier!Y54)</f>
        <v>0</v>
      </c>
      <c r="Z54" s="18">
        <f ca="1">SUM(BJanvier!Z54)</f>
        <v>0</v>
      </c>
      <c r="AA54" s="18">
        <f ca="1">SUM(BJanvier!AA54)</f>
        <v>0</v>
      </c>
      <c r="AB54" s="18">
        <f ca="1">SUM(BJanvier!AB54)</f>
        <v>0</v>
      </c>
      <c r="AC54" s="18">
        <f ca="1">SUM(BJanvier!AC54)</f>
        <v>806</v>
      </c>
      <c r="AD54" s="202"/>
      <c r="AE54" s="202"/>
      <c r="AF54" s="202"/>
      <c r="AG54" s="202"/>
      <c r="AH54" s="179">
        <f>SUM(Janvier:Fevrier!AB54)</f>
        <v>0</v>
      </c>
      <c r="AI54" s="180" t="str">
        <f>Janvier!AT54</f>
        <v/>
      </c>
      <c r="AK54" s="32">
        <f ca="1">SUM(BJanvier!AI54)</f>
        <v>0</v>
      </c>
      <c r="AL54" s="32">
        <f ca="1">SUM(BJanvier!AJ54)</f>
        <v>0</v>
      </c>
      <c r="AM54" s="32">
        <f ca="1">SUM(BJanvier!AK54)</f>
        <v>0</v>
      </c>
      <c r="AO54" s="35" t="e">
        <f ca="1">AH54+(AI54/24)+SUMPRODUCT(($B$6:$AC$6)*($B54:$AC54))</f>
        <v>#VALUE!</v>
      </c>
      <c r="AP54" s="127">
        <f>Données!$J51</f>
        <v>59.5</v>
      </c>
      <c r="AQ54" s="28" t="e">
        <f ca="1">($AP54)-$AO54</f>
        <v>#VALUE!</v>
      </c>
      <c r="AT54" s="20" t="e">
        <f>$AU54-INDEX($A$9:$AC$55,MATCH($A53,$A$8:$A$54,0),MATCH("CA",$A$8:$AC$8,0))</f>
        <v>#N/A</v>
      </c>
      <c r="AU54" s="55">
        <v>69</v>
      </c>
      <c r="AV54" s="31"/>
      <c r="AW54" s="76">
        <f ca="1">SUM(B54:R54)</f>
        <v>0</v>
      </c>
    </row>
    <row r="55" spans="1:49" ht="15.75" thickBot="1" x14ac:dyDescent="0.3">
      <c r="A55" s="61" t="str">
        <f>Données!$H52</f>
        <v>Chef de service</v>
      </c>
      <c r="B55" s="177"/>
      <c r="C55" s="19"/>
      <c r="D55" s="19"/>
      <c r="E55" s="19"/>
      <c r="F55" s="19"/>
      <c r="G55" s="19"/>
      <c r="H55" s="19"/>
      <c r="I55" s="19"/>
      <c r="J55" s="19"/>
      <c r="K55" s="19"/>
      <c r="L55" s="19"/>
      <c r="M55" s="19"/>
      <c r="N55" s="19"/>
      <c r="O55" s="19"/>
      <c r="P55" s="19"/>
      <c r="Q55" s="19"/>
      <c r="R55" s="19"/>
      <c r="S55" s="19"/>
      <c r="T55" s="19"/>
      <c r="U55" s="19"/>
      <c r="V55" s="19"/>
      <c r="W55" s="19"/>
      <c r="X55" s="19"/>
      <c r="Y55" s="19"/>
      <c r="Z55" s="19"/>
      <c r="AA55" s="19"/>
      <c r="AB55" s="19"/>
      <c r="AC55" s="19"/>
      <c r="AD55" s="19"/>
      <c r="AE55" s="19"/>
      <c r="AF55" s="19"/>
      <c r="AG55" s="191"/>
      <c r="AH55" s="262"/>
      <c r="AI55" s="24"/>
      <c r="AK55" s="23"/>
      <c r="AL55" s="274"/>
      <c r="AM55" s="178"/>
      <c r="AO55" s="23"/>
      <c r="AP55" s="274"/>
      <c r="AQ55" s="24"/>
      <c r="AT55" s="23"/>
      <c r="AU55" s="73"/>
      <c r="AV55" s="31"/>
      <c r="AW55" s="191"/>
    </row>
    <row r="56" spans="1:49" ht="16.5" thickBot="1" x14ac:dyDescent="0.3">
      <c r="A56" s="317" t="str">
        <f>Données!$H53</f>
        <v>SOMERS Catherine</v>
      </c>
      <c r="B56" s="182" t="str">
        <f ca="1">IF(SUM(BJanvier:BFevrier!B56)=0,"",SUM(BJanvier:BFevrier!B56))</f>
        <v/>
      </c>
      <c r="C56" s="182" t="str">
        <f ca="1">IF(SUM(BJanvier:BFevrier!C56)=0,"",SUM(BJanvier:BFevrier!C56))</f>
        <v/>
      </c>
      <c r="D56" s="182" t="str">
        <f ca="1">IF(SUM(BJanvier:BFevrier!D56)=0,"",SUM(BJanvier:BFevrier!D56))</f>
        <v/>
      </c>
      <c r="E56" s="182" t="str">
        <f ca="1">IF(SUM(BJanvier:BFevrier!E56)=0,"",SUM(BJanvier:BFevrier!E56))</f>
        <v/>
      </c>
      <c r="F56" s="182" t="str">
        <f ca="1">IF(SUM(BJanvier:BFevrier!F56)=0,"",SUM(BJanvier:BFevrier!F56))</f>
        <v/>
      </c>
      <c r="G56" s="182" t="str">
        <f ca="1">IF(SUM(BJanvier:BFevrier!G56)=0,"",SUM(BJanvier:BFevrier!G56))</f>
        <v/>
      </c>
      <c r="H56" s="182" t="str">
        <f ca="1">IF(SUM(BJanvier:BFevrier!H56)=0,"",SUM(BJanvier:BFevrier!H56))</f>
        <v/>
      </c>
      <c r="I56" s="182" t="str">
        <f ca="1">IF(SUM(BJanvier:BFevrier!I56)=0,"",SUM(BJanvier:BFevrier!I56))</f>
        <v/>
      </c>
      <c r="J56" s="182" t="str">
        <f ca="1">IF(SUM(BJanvier:BFevrier!J56)=0,"",SUM(BJanvier:BFevrier!J56))</f>
        <v/>
      </c>
      <c r="K56" s="182" t="str">
        <f ca="1">IF(SUM(BJanvier:BFevrier!K56)=0,"",SUM(BJanvier:BFevrier!K56))</f>
        <v/>
      </c>
      <c r="L56" s="182" t="str">
        <f ca="1">IF(SUM(BJanvier:BFevrier!L56)=0,"",SUM(BJanvier:BFevrier!L56))</f>
        <v/>
      </c>
      <c r="M56" s="182" t="str">
        <f ca="1">IF(SUM(BJanvier:BFevrier!M56)=0,"",SUM(BJanvier:BFevrier!M56))</f>
        <v/>
      </c>
      <c r="N56" s="182" t="str">
        <f ca="1">IF(SUM(BJanvier:BFevrier!N56)=0,"",SUM(BJanvier:BFevrier!N56))</f>
        <v/>
      </c>
      <c r="O56" s="182" t="str">
        <f ca="1">IF(SUM(BJanvier:BFevrier!O56)=0,"",SUM(BJanvier:BFevrier!O56))</f>
        <v/>
      </c>
      <c r="P56" s="182" t="str">
        <f ca="1">IF(SUM(BJanvier:BFevrier!P56)=0,"",SUM(BJanvier:BFevrier!P56))</f>
        <v/>
      </c>
      <c r="Q56" s="182" t="str">
        <f ca="1">IF(SUM(BJanvier:BFevrier!Q56)=0,"",SUM(BJanvier:BFevrier!Q56))</f>
        <v/>
      </c>
      <c r="R56" s="182" t="str">
        <f ca="1">IF(SUM(BJanvier:BFevrier!R56)=0,"",SUM(BJanvier:BFevrier!R56))</f>
        <v/>
      </c>
      <c r="S56" s="182">
        <f ca="1">IF(SUM(BJanvier:BFevrier!S56)=0,"",SUM(BJanvier:BFevrier!S56))</f>
        <v>12</v>
      </c>
      <c r="T56" s="182" t="str">
        <f ca="1">IF(SUM(BJanvier:BFevrier!T56)=0,"",SUM(BJanvier:BFevrier!T56))</f>
        <v/>
      </c>
      <c r="U56" s="182" t="str">
        <f ca="1">IF(SUM(BJanvier:BFevrier!U56)=0,"",SUM(BJanvier:BFevrier!U56))</f>
        <v/>
      </c>
      <c r="V56" s="182" t="str">
        <f ca="1">IF(SUM(BJanvier:BFevrier!V56)=0,"",SUM(BJanvier:BFevrier!V56))</f>
        <v/>
      </c>
      <c r="W56" s="182" t="str">
        <f ca="1">IF(SUM(BJanvier:BFevrier!W56)=0,"",SUM(BJanvier:BFevrier!W56))</f>
        <v/>
      </c>
      <c r="X56" s="182">
        <f ca="1">IF(SUM(BJanvier:BFevrier!X56)=0,"",SUM(BJanvier:BFevrier!X56))</f>
        <v>20</v>
      </c>
      <c r="Y56" s="182" t="str">
        <f ca="1">IF(SUM(BJanvier:BFevrier!Y56)=0,"",SUM(BJanvier:BFevrier!Y56))</f>
        <v/>
      </c>
      <c r="Z56" s="182">
        <f ca="1">IF(SUM(BJanvier:BFevrier!Z56)=0,"",SUM(BJanvier:BFevrier!Z56))</f>
        <v>30</v>
      </c>
      <c r="AA56" s="182" t="str">
        <f ca="1">IF(SUM(BJanvier:BFevrier!AA56)=0,"",SUM(BJanvier:BFevrier!AA56))</f>
        <v/>
      </c>
      <c r="AB56" s="182" t="str">
        <f ca="1">IF(SUM(BJanvier:BFevrier!AB56)=0,"",SUM(BJanvier:BFevrier!AB56))</f>
        <v/>
      </c>
      <c r="AC56" s="217">
        <f ca="1">IF(SUM(BJanvier:BFevrier!AC56)=0,"",SUM(BJanvier:BFevrier!AC56))</f>
        <v>20</v>
      </c>
      <c r="AD56" s="217">
        <f ca="1">IF(SUM(BJanvier:BFevrier!AD56)=0,"",SUM(BJanvier:BFevrier!AD56))</f>
        <v>20</v>
      </c>
      <c r="AE56" s="217"/>
      <c r="AF56" s="217"/>
      <c r="AG56" s="182">
        <f ca="1">IF(SUM(BJanvier:BFevrier!AE56)=0,"",SUM(BJanvier:BFevrier!AE56))</f>
        <v>20</v>
      </c>
      <c r="AH56" s="270">
        <f ca="1">SUM(BJanvier:BFevrier!AF56)</f>
        <v>0</v>
      </c>
      <c r="AI56" s="184">
        <f>Janvier!AS56</f>
        <v>0</v>
      </c>
      <c r="AK56" s="269">
        <f ca="1">SUM(BJanvier:BFevrier!AI56)</f>
        <v>0</v>
      </c>
      <c r="AL56" s="269">
        <f ca="1">SUM(BJanvier:BFevrier!AJ56)</f>
        <v>0</v>
      </c>
      <c r="AM56" s="269">
        <f ca="1">SUM(BJanvier:BFevrier!AK56)</f>
        <v>0</v>
      </c>
      <c r="AO56" s="58">
        <f ca="1">bilanh</f>
        <v>0</v>
      </c>
      <c r="AP56" s="266">
        <f>VLOOKUP(A56,Données!H53:J100,3,TRUE)</f>
        <v>63</v>
      </c>
      <c r="AQ56" s="28">
        <f ca="1">($AP56)-$AO56</f>
        <v>63</v>
      </c>
      <c r="AT56" s="264">
        <f>IFERROR($AU56-INDEX($A$9:$AG$55,MATCH($A55,$A$8:$A$54,0),MATCH("CA",$A$7:$AG$7,0)),AU56)</f>
        <v>55</v>
      </c>
      <c r="AU56" s="318">
        <v>55</v>
      </c>
      <c r="AV56" s="31"/>
      <c r="AW56" s="187">
        <f ca="1">Jourtravaillé</f>
        <v>52</v>
      </c>
    </row>
    <row r="57" spans="1:49" x14ac:dyDescent="0.25">
      <c r="B57" s="53"/>
      <c r="C57" s="53"/>
      <c r="D57" s="53"/>
      <c r="E57" s="53"/>
      <c r="F57" s="53"/>
      <c r="G57" s="53"/>
      <c r="H57" s="53"/>
      <c r="I57" s="53"/>
      <c r="J57" s="53"/>
      <c r="K57" s="53"/>
      <c r="L57" s="53"/>
      <c r="M57" s="53"/>
      <c r="N57" s="53"/>
      <c r="O57" s="53"/>
      <c r="P57" s="53"/>
      <c r="Q57" s="53"/>
      <c r="R57" s="53"/>
      <c r="S57" s="53"/>
      <c r="T57" s="53"/>
      <c r="U57" s="53"/>
      <c r="V57" s="53"/>
      <c r="Y57" s="53"/>
      <c r="Z57" s="53"/>
      <c r="AA57" s="53"/>
      <c r="AB57" s="53"/>
      <c r="AC57" s="53"/>
      <c r="AH57" s="53"/>
      <c r="AI57" s="53"/>
      <c r="AJ57" s="53"/>
      <c r="AK57" s="53"/>
      <c r="AL57" s="53"/>
      <c r="AM57" s="53"/>
      <c r="AN57" s="53"/>
      <c r="AO57" s="53"/>
      <c r="AP57" s="53"/>
      <c r="AQ57" s="53"/>
      <c r="AR57" s="53"/>
      <c r="AS57" s="53"/>
      <c r="AT57" s="53"/>
      <c r="AU57" s="53"/>
      <c r="AV57" s="53"/>
      <c r="AW57" s="53"/>
    </row>
    <row r="58" spans="1:49" x14ac:dyDescent="0.25">
      <c r="B58" s="53"/>
      <c r="C58" s="53"/>
      <c r="D58" s="53"/>
      <c r="E58" s="53"/>
      <c r="F58" s="53"/>
      <c r="G58" s="53"/>
      <c r="H58" s="53"/>
      <c r="I58" s="53"/>
      <c r="J58" s="53"/>
      <c r="K58" s="53"/>
      <c r="L58" s="53"/>
      <c r="M58" s="53"/>
      <c r="N58" s="53"/>
      <c r="O58" s="53"/>
      <c r="P58" s="53"/>
      <c r="Q58" s="53"/>
      <c r="R58" s="53"/>
      <c r="S58" s="53"/>
      <c r="T58" s="53"/>
      <c r="U58" s="53"/>
      <c r="V58" s="53"/>
      <c r="Y58" s="53"/>
      <c r="Z58" s="53"/>
      <c r="AA58" s="53"/>
      <c r="AB58" s="53"/>
      <c r="AC58" s="53"/>
      <c r="AH58" s="53"/>
      <c r="AI58" s="53"/>
      <c r="AJ58" s="53"/>
      <c r="AK58" s="53"/>
      <c r="AL58" s="53"/>
      <c r="AM58" s="53"/>
      <c r="AN58" s="53"/>
      <c r="AO58" s="53"/>
      <c r="AP58" s="53"/>
      <c r="AQ58" s="53"/>
    </row>
  </sheetData>
  <autoFilter ref="A5:AJ56" xr:uid="{00000000-0009-0000-0000-000026000000}">
    <filterColumn colId="0">
      <filters blank="1">
        <filter val="Anne Lise ANCEL"/>
        <filter val="Aurélie CHAPON"/>
        <filter val="Caroline LAVILLE"/>
        <filter val="Catherine SOMERS"/>
        <filter val="Chef de service"/>
        <filter val="Christelle RIBEIRO"/>
        <filter val="Coordinatrice"/>
        <filter val="Emeraude MUBANGIA"/>
        <filter val="Equipe de jour"/>
        <filter val="Equipe de nuit"/>
        <filter val="Eunice VARELA TAVARES"/>
        <filter val="Fatou NDIAYE"/>
        <filter val="Florinda VICENTE"/>
        <filter val="Jocelyne ROUSSEL"/>
        <filter val="Kani DIARRA"/>
        <filter val="Maitresse de maison"/>
        <filter val="Psychologue"/>
        <filter val="Sébastien DECOUDRE"/>
        <filter val="Sébastien LE HIR"/>
        <filter val="Séverine DARDAINE"/>
        <filter val="Silvère BOUNGUELA"/>
        <filter val="Vincent BUISSON"/>
        <filter val="William CLAVIER"/>
      </filters>
    </filterColumn>
  </autoFilter>
  <mergeCells count="7">
    <mergeCell ref="AO7:AQ7"/>
    <mergeCell ref="AT8:AU8"/>
    <mergeCell ref="AI7:AI8"/>
    <mergeCell ref="AH7:AH8"/>
    <mergeCell ref="AK7:AK8"/>
    <mergeCell ref="AM7:AM8"/>
    <mergeCell ref="AL7:AL8"/>
  </mergeCells>
  <conditionalFormatting sqref="A8 A51:A54 A40:A44 A30:A34 A47:A48 A18:A24">
    <cfRule type="expression" dxfId="22" priority="68">
      <formula>MOD(ROW(),2)</formula>
    </cfRule>
  </conditionalFormatting>
  <conditionalFormatting sqref="AH46:AI48 AH50:AI54 AH56:AI56 AH9:AI24 AH26:AI34 AH36:AI44">
    <cfRule type="expression" dxfId="21" priority="60">
      <formula>MOD(ROW(),2)</formula>
    </cfRule>
  </conditionalFormatting>
  <conditionalFormatting sqref="AK9:AM24 AK26:AM34 AK36:AM44 AK46:AM48 AK50:AM54 AK56:AM56">
    <cfRule type="expression" dxfId="20" priority="72">
      <formula>MOD(ROW(),2)</formula>
    </cfRule>
  </conditionalFormatting>
  <conditionalFormatting sqref="AW9:AW24 AW56 AW50:AW54 AW46:AW48 AW36:AW44 AW26:AW34">
    <cfRule type="expression" dxfId="19" priority="71">
      <formula>MOD(ROW(),2)</formula>
    </cfRule>
  </conditionalFormatting>
  <conditionalFormatting sqref="AT36:AU44 AT9:AU24 AT26:AU34 AT46:AU48 AT50:AU54 AT56:AU56">
    <cfRule type="expression" dxfId="18" priority="70">
      <formula>MOD(ROW(),2)</formula>
    </cfRule>
  </conditionalFormatting>
  <conditionalFormatting sqref="B9:AG24 B26:AG34 B36:AG44 B46:AG48 B50:AG54 B56:AG56">
    <cfRule type="expression" dxfId="17" priority="61">
      <formula>MOD(ROW(),2)</formula>
    </cfRule>
  </conditionalFormatting>
  <conditionalFormatting sqref="AO46:AO48 AO50:AO54 AO56 AO36:AO44 AO26:AO34 AO9:AO24">
    <cfRule type="expression" dxfId="16" priority="56">
      <formula>MOD(ROW(),2)</formula>
    </cfRule>
  </conditionalFormatting>
  <conditionalFormatting sqref="AP53:AQ54 AP9:AP24 AP56:AQ56 AP26:AP34 AP36:AP44 AP46:AP48 AP50:AP52">
    <cfRule type="expression" dxfId="15" priority="57">
      <formula>MOD(ROW(),2)</formula>
    </cfRule>
  </conditionalFormatting>
  <conditionalFormatting sqref="AQ52 AQ50 AQ48 AQ46 AQ42:AQ44 AQ24 AQ36:AQ40 AQ26:AQ34 AQ9:AQ22">
    <cfRule type="expression" dxfId="14" priority="54">
      <formula>MOD(ROW(),2)</formula>
    </cfRule>
  </conditionalFormatting>
  <conditionalFormatting sqref="AQ36:AQ52 AQ9:AQ34">
    <cfRule type="cellIs" dxfId="13" priority="53" operator="lessThan">
      <formula>0</formula>
    </cfRule>
  </conditionalFormatting>
  <conditionalFormatting sqref="AQ35">
    <cfRule type="cellIs" dxfId="12" priority="52" operator="lessThan">
      <formula>0</formula>
    </cfRule>
  </conditionalFormatting>
  <conditionalFormatting sqref="B9:AG56">
    <cfRule type="dataBar" priority="10459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{F90F9BC4-868B-471C-B038-BEE655DD26FE}</x14:id>
        </ext>
      </extLst>
    </cfRule>
  </conditionalFormatting>
  <conditionalFormatting sqref="AH55">
    <cfRule type="dataBar" priority="46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{EAE352E9-09B2-4E1B-BA39-F8C62F79AABD}</x14:id>
        </ext>
      </extLst>
    </cfRule>
  </conditionalFormatting>
  <conditionalFormatting sqref="AH49">
    <cfRule type="dataBar" priority="45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{59E130FB-BA1A-40F2-BA36-1B984D89A055}</x14:id>
        </ext>
      </extLst>
    </cfRule>
  </conditionalFormatting>
  <conditionalFormatting sqref="AH45">
    <cfRule type="dataBar" priority="44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{A268A707-196A-4D92-9E1B-65A4EF8583DF}</x14:id>
        </ext>
      </extLst>
    </cfRule>
  </conditionalFormatting>
  <conditionalFormatting sqref="A9:A14">
    <cfRule type="expression" dxfId="11" priority="37">
      <formula>MOD(ROW(),2)</formula>
    </cfRule>
  </conditionalFormatting>
  <conditionalFormatting sqref="A46">
    <cfRule type="expression" dxfId="10" priority="36">
      <formula>MOD(ROW(),2)</formula>
    </cfRule>
  </conditionalFormatting>
  <conditionalFormatting sqref="A50">
    <cfRule type="expression" dxfId="9" priority="35">
      <formula>MOD(ROW(),2)</formula>
    </cfRule>
  </conditionalFormatting>
  <conditionalFormatting sqref="A56">
    <cfRule type="expression" dxfId="8" priority="34">
      <formula>MOD(ROW(),2)</formula>
    </cfRule>
  </conditionalFormatting>
  <conditionalFormatting sqref="AH25:AI25">
    <cfRule type="dataBar" priority="33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{96FC1503-7946-4EEC-BCC7-31AC3E1DFCEB}</x14:id>
        </ext>
      </extLst>
    </cfRule>
  </conditionalFormatting>
  <conditionalFormatting sqref="AH35">
    <cfRule type="dataBar" priority="3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{ED1889AC-79E2-4E85-9AFD-0E1E7304ADCC}</x14:id>
        </ext>
      </extLst>
    </cfRule>
  </conditionalFormatting>
  <conditionalFormatting sqref="A15:A17">
    <cfRule type="expression" dxfId="7" priority="26">
      <formula>MOD(ROW(),2)</formula>
    </cfRule>
  </conditionalFormatting>
  <conditionalFormatting sqref="A26:A29">
    <cfRule type="expression" dxfId="6" priority="25">
      <formula>MOD(ROW(),2)</formula>
    </cfRule>
  </conditionalFormatting>
  <conditionalFormatting sqref="A36:A39">
    <cfRule type="expression" dxfId="5" priority="24">
      <formula>MOD(ROW(),2)</formula>
    </cfRule>
  </conditionalFormatting>
  <conditionalFormatting sqref="AL49">
    <cfRule type="dataBar" priority="18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{81BBD513-D8E3-48A8-B927-9F4796BCE15B}</x14:id>
        </ext>
      </extLst>
    </cfRule>
  </conditionalFormatting>
  <conditionalFormatting sqref="AM49">
    <cfRule type="cellIs" dxfId="4" priority="17" operator="lessThan">
      <formula>0</formula>
    </cfRule>
  </conditionalFormatting>
  <conditionalFormatting sqref="AL45">
    <cfRule type="dataBar" priority="16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{C2E73551-0609-409D-93B8-BC0299363523}</x14:id>
        </ext>
      </extLst>
    </cfRule>
  </conditionalFormatting>
  <conditionalFormatting sqref="AM45">
    <cfRule type="cellIs" dxfId="3" priority="15" operator="lessThan">
      <formula>0</formula>
    </cfRule>
  </conditionalFormatting>
  <conditionalFormatting sqref="AL35">
    <cfRule type="dataBar" priority="14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{DE44F004-BC30-43C2-AC31-0D5509E200CA}</x14:id>
        </ext>
      </extLst>
    </cfRule>
  </conditionalFormatting>
  <conditionalFormatting sqref="AM35">
    <cfRule type="cellIs" dxfId="2" priority="13" operator="lessThan">
      <formula>0</formula>
    </cfRule>
  </conditionalFormatting>
  <conditionalFormatting sqref="AL25">
    <cfRule type="dataBar" priority="1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{F9E241BB-C2E1-4FF0-BAEF-4FECA41F9B3C}</x14:id>
        </ext>
      </extLst>
    </cfRule>
  </conditionalFormatting>
  <conditionalFormatting sqref="AM25">
    <cfRule type="cellIs" dxfId="1" priority="11" operator="lessThan">
      <formula>0</formula>
    </cfRule>
  </conditionalFormatting>
  <conditionalFormatting sqref="AL55">
    <cfRule type="dataBar" priority="10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{B61BAD79-C064-45C1-A75F-800E1E37514A}</x14:id>
        </ext>
      </extLst>
    </cfRule>
  </conditionalFormatting>
  <conditionalFormatting sqref="AM55">
    <cfRule type="cellIs" dxfId="0" priority="9" operator="lessThan">
      <formula>0</formula>
    </cfRule>
  </conditionalFormatting>
  <conditionalFormatting sqref="AP25">
    <cfRule type="dataBar" priority="8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{1F152299-D321-4150-8FA6-428CB7BE5659}</x14:id>
        </ext>
      </extLst>
    </cfRule>
  </conditionalFormatting>
  <conditionalFormatting sqref="AP35">
    <cfRule type="dataBar" priority="7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{5D83862F-2E93-49CD-AD4C-B422C9646895}</x14:id>
        </ext>
      </extLst>
    </cfRule>
  </conditionalFormatting>
  <conditionalFormatting sqref="AP45">
    <cfRule type="dataBar" priority="6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{F247DAAB-1247-49B5-8D90-3E62762E43B7}</x14:id>
        </ext>
      </extLst>
    </cfRule>
  </conditionalFormatting>
  <conditionalFormatting sqref="AP49">
    <cfRule type="dataBar" priority="5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{49999904-2049-4E8C-AF46-DA2846158D37}</x14:id>
        </ext>
      </extLst>
    </cfRule>
  </conditionalFormatting>
  <conditionalFormatting sqref="AP55">
    <cfRule type="dataBar" priority="4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{F08F3EDE-BE9E-44C9-A4DA-D58752C75882}</x14:id>
        </ext>
      </extLst>
    </cfRule>
  </conditionalFormatting>
  <conditionalFormatting sqref="B9:AB56">
    <cfRule type="dataBar" priority="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{E7092CCD-94FC-43B8-A8B7-5089D8664C21}</x14:id>
        </ext>
      </extLst>
    </cfRule>
  </conditionalFormatting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0961" r:id="rId4" name="Button 1">
              <controlPr defaultSize="0" print="0" autoFill="0" autoPict="0" macro="[0]!Accueil">
                <anchor moveWithCells="1" sizeWithCells="1">
                  <from>
                    <xdr:col>1</xdr:col>
                    <xdr:colOff>0</xdr:colOff>
                    <xdr:row>0</xdr:row>
                    <xdr:rowOff>0</xdr:rowOff>
                  </from>
                  <to>
                    <xdr:col>4</xdr:col>
                    <xdr:colOff>247650</xdr:colOff>
                    <xdr:row>1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0963" r:id="rId5" name="Bouton 1">
              <controlPr defaultSize="0" print="0" autoFill="0" autoPict="0" macro="[0]!Accueil">
                <anchor moveWithCells="1" sizeWithCells="1">
                  <from>
                    <xdr:col>0</xdr:col>
                    <xdr:colOff>0</xdr:colOff>
                    <xdr:row>3</xdr:row>
                    <xdr:rowOff>0</xdr:rowOff>
                  </from>
                  <to>
                    <xdr:col>1</xdr:col>
                    <xdr:colOff>0</xdr:colOff>
                    <xdr:row>4</xdr:row>
                    <xdr:rowOff>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F90F9BC4-868B-471C-B038-BEE655DD26FE}">
            <x14:dataBar minLength="0" maxLength="100" gradient="0">
              <x14:cfvo type="autoMin"/>
              <x14:cfvo type="autoMax"/>
              <x14:negativeFillColor rgb="FFFF0000"/>
              <x14:axisColor rgb="FF000000"/>
            </x14:dataBar>
          </x14:cfRule>
          <xm:sqref>B9:AG56</xm:sqref>
        </x14:conditionalFormatting>
        <x14:conditionalFormatting xmlns:xm="http://schemas.microsoft.com/office/excel/2006/main">
          <x14:cfRule type="dataBar" id="{EAE352E9-09B2-4E1B-BA39-F8C62F79AABD}">
            <x14:dataBar minLength="0" maxLength="100" gradient="0">
              <x14:cfvo type="autoMin"/>
              <x14:cfvo type="autoMax"/>
              <x14:negativeFillColor rgb="FFFF0000"/>
              <x14:axisColor rgb="FF000000"/>
            </x14:dataBar>
          </x14:cfRule>
          <xm:sqref>AH55</xm:sqref>
        </x14:conditionalFormatting>
        <x14:conditionalFormatting xmlns:xm="http://schemas.microsoft.com/office/excel/2006/main">
          <x14:cfRule type="dataBar" id="{59E130FB-BA1A-40F2-BA36-1B984D89A055}">
            <x14:dataBar minLength="0" maxLength="100" gradient="0">
              <x14:cfvo type="autoMin"/>
              <x14:cfvo type="autoMax"/>
              <x14:negativeFillColor rgb="FFFF0000"/>
              <x14:axisColor rgb="FF000000"/>
            </x14:dataBar>
          </x14:cfRule>
          <xm:sqref>AH49</xm:sqref>
        </x14:conditionalFormatting>
        <x14:conditionalFormatting xmlns:xm="http://schemas.microsoft.com/office/excel/2006/main">
          <x14:cfRule type="dataBar" id="{A268A707-196A-4D92-9E1B-65A4EF8583DF}">
            <x14:dataBar minLength="0" maxLength="100" gradient="0">
              <x14:cfvo type="autoMin"/>
              <x14:cfvo type="autoMax"/>
              <x14:negativeFillColor rgb="FFFF0000"/>
              <x14:axisColor rgb="FF000000"/>
            </x14:dataBar>
          </x14:cfRule>
          <xm:sqref>AH45</xm:sqref>
        </x14:conditionalFormatting>
        <x14:conditionalFormatting xmlns:xm="http://schemas.microsoft.com/office/excel/2006/main">
          <x14:cfRule type="dataBar" id="{96FC1503-7946-4EEC-BCC7-31AC3E1DFCEB}">
            <x14:dataBar minLength="0" maxLength="100" gradient="0">
              <x14:cfvo type="autoMin"/>
              <x14:cfvo type="autoMax"/>
              <x14:negativeFillColor rgb="FFFF0000"/>
              <x14:axisColor rgb="FF000000"/>
            </x14:dataBar>
          </x14:cfRule>
          <xm:sqref>AH25:AI25</xm:sqref>
        </x14:conditionalFormatting>
        <x14:conditionalFormatting xmlns:xm="http://schemas.microsoft.com/office/excel/2006/main">
          <x14:cfRule type="dataBar" id="{ED1889AC-79E2-4E85-9AFD-0E1E7304ADCC}">
            <x14:dataBar minLength="0" maxLength="100" gradient="0">
              <x14:cfvo type="autoMin"/>
              <x14:cfvo type="autoMax"/>
              <x14:negativeFillColor rgb="FFFF0000"/>
              <x14:axisColor rgb="FF000000"/>
            </x14:dataBar>
          </x14:cfRule>
          <xm:sqref>AH35</xm:sqref>
        </x14:conditionalFormatting>
        <x14:conditionalFormatting xmlns:xm="http://schemas.microsoft.com/office/excel/2006/main">
          <x14:cfRule type="dataBar" id="{81BBD513-D8E3-48A8-B927-9F4796BCE15B}">
            <x14:dataBar minLength="0" maxLength="100" gradient="0">
              <x14:cfvo type="autoMin"/>
              <x14:cfvo type="autoMax"/>
              <x14:negativeFillColor rgb="FFFF0000"/>
              <x14:axisColor rgb="FF000000"/>
            </x14:dataBar>
          </x14:cfRule>
          <xm:sqref>AL49</xm:sqref>
        </x14:conditionalFormatting>
        <x14:conditionalFormatting xmlns:xm="http://schemas.microsoft.com/office/excel/2006/main">
          <x14:cfRule type="dataBar" id="{C2E73551-0609-409D-93B8-BC0299363523}">
            <x14:dataBar minLength="0" maxLength="100" gradient="0">
              <x14:cfvo type="autoMin"/>
              <x14:cfvo type="autoMax"/>
              <x14:negativeFillColor rgb="FFFF0000"/>
              <x14:axisColor rgb="FF000000"/>
            </x14:dataBar>
          </x14:cfRule>
          <xm:sqref>AL45</xm:sqref>
        </x14:conditionalFormatting>
        <x14:conditionalFormatting xmlns:xm="http://schemas.microsoft.com/office/excel/2006/main">
          <x14:cfRule type="dataBar" id="{DE44F004-BC30-43C2-AC31-0D5509E200CA}">
            <x14:dataBar minLength="0" maxLength="100" gradient="0">
              <x14:cfvo type="autoMin"/>
              <x14:cfvo type="autoMax"/>
              <x14:negativeFillColor rgb="FFFF0000"/>
              <x14:axisColor rgb="FF000000"/>
            </x14:dataBar>
          </x14:cfRule>
          <xm:sqref>AL35</xm:sqref>
        </x14:conditionalFormatting>
        <x14:conditionalFormatting xmlns:xm="http://schemas.microsoft.com/office/excel/2006/main">
          <x14:cfRule type="dataBar" id="{F9E241BB-C2E1-4FF0-BAEF-4FECA41F9B3C}">
            <x14:dataBar minLength="0" maxLength="100" gradient="0">
              <x14:cfvo type="autoMin"/>
              <x14:cfvo type="autoMax"/>
              <x14:negativeFillColor rgb="FFFF0000"/>
              <x14:axisColor rgb="FF000000"/>
            </x14:dataBar>
          </x14:cfRule>
          <xm:sqref>AL25</xm:sqref>
        </x14:conditionalFormatting>
        <x14:conditionalFormatting xmlns:xm="http://schemas.microsoft.com/office/excel/2006/main">
          <x14:cfRule type="dataBar" id="{B61BAD79-C064-45C1-A75F-800E1E37514A}">
            <x14:dataBar minLength="0" maxLength="100" gradient="0">
              <x14:cfvo type="autoMin"/>
              <x14:cfvo type="autoMax"/>
              <x14:negativeFillColor rgb="FFFF0000"/>
              <x14:axisColor rgb="FF000000"/>
            </x14:dataBar>
          </x14:cfRule>
          <xm:sqref>AL55</xm:sqref>
        </x14:conditionalFormatting>
        <x14:conditionalFormatting xmlns:xm="http://schemas.microsoft.com/office/excel/2006/main">
          <x14:cfRule type="dataBar" id="{1F152299-D321-4150-8FA6-428CB7BE5659}">
            <x14:dataBar minLength="0" maxLength="100" gradient="0">
              <x14:cfvo type="autoMin"/>
              <x14:cfvo type="autoMax"/>
              <x14:negativeFillColor rgb="FFFF0000"/>
              <x14:axisColor rgb="FF000000"/>
            </x14:dataBar>
          </x14:cfRule>
          <xm:sqref>AP25</xm:sqref>
        </x14:conditionalFormatting>
        <x14:conditionalFormatting xmlns:xm="http://schemas.microsoft.com/office/excel/2006/main">
          <x14:cfRule type="dataBar" id="{5D83862F-2E93-49CD-AD4C-B422C9646895}">
            <x14:dataBar minLength="0" maxLength="100" gradient="0">
              <x14:cfvo type="autoMin"/>
              <x14:cfvo type="autoMax"/>
              <x14:negativeFillColor rgb="FFFF0000"/>
              <x14:axisColor rgb="FF000000"/>
            </x14:dataBar>
          </x14:cfRule>
          <xm:sqref>AP35</xm:sqref>
        </x14:conditionalFormatting>
        <x14:conditionalFormatting xmlns:xm="http://schemas.microsoft.com/office/excel/2006/main">
          <x14:cfRule type="dataBar" id="{F247DAAB-1247-49B5-8D90-3E62762E43B7}">
            <x14:dataBar minLength="0" maxLength="100" gradient="0">
              <x14:cfvo type="autoMin"/>
              <x14:cfvo type="autoMax"/>
              <x14:negativeFillColor rgb="FFFF0000"/>
              <x14:axisColor rgb="FF000000"/>
            </x14:dataBar>
          </x14:cfRule>
          <xm:sqref>AP45</xm:sqref>
        </x14:conditionalFormatting>
        <x14:conditionalFormatting xmlns:xm="http://schemas.microsoft.com/office/excel/2006/main">
          <x14:cfRule type="dataBar" id="{49999904-2049-4E8C-AF46-DA2846158D37}">
            <x14:dataBar minLength="0" maxLength="100" gradient="0">
              <x14:cfvo type="autoMin"/>
              <x14:cfvo type="autoMax"/>
              <x14:negativeFillColor rgb="FFFF0000"/>
              <x14:axisColor rgb="FF000000"/>
            </x14:dataBar>
          </x14:cfRule>
          <xm:sqref>AP49</xm:sqref>
        </x14:conditionalFormatting>
        <x14:conditionalFormatting xmlns:xm="http://schemas.microsoft.com/office/excel/2006/main">
          <x14:cfRule type="dataBar" id="{F08F3EDE-BE9E-44C9-A4DA-D58752C75882}">
            <x14:dataBar minLength="0" maxLength="100" gradient="0">
              <x14:cfvo type="autoMin"/>
              <x14:cfvo type="autoMax"/>
              <x14:negativeFillColor rgb="FFFF0000"/>
              <x14:axisColor rgb="FF000000"/>
            </x14:dataBar>
          </x14:cfRule>
          <xm:sqref>AP55</xm:sqref>
        </x14:conditionalFormatting>
        <x14:conditionalFormatting xmlns:xm="http://schemas.microsoft.com/office/excel/2006/main">
          <x14:cfRule type="dataBar" id="{E7092CCD-94FC-43B8-A8B7-5089D8664C21}">
            <x14:dataBar minLength="0" maxLength="100" gradient="0">
              <x14:cfvo type="autoMin"/>
              <x14:cfvo type="autoMax"/>
              <x14:negativeFillColor rgb="FFFF0000"/>
              <x14:axisColor rgb="FF000000"/>
            </x14:dataBar>
          </x14:cfRule>
          <xm:sqref>B9:AB56</xm:sqref>
        </x14:conditionalFormatting>
      </x14:conditionalFormatting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9</vt:i4>
      </vt:variant>
      <vt:variant>
        <vt:lpstr>Plages nommées</vt:lpstr>
      </vt:variant>
      <vt:variant>
        <vt:i4>38</vt:i4>
      </vt:variant>
    </vt:vector>
  </HeadingPairs>
  <TitlesOfParts>
    <vt:vector size="47" baseType="lpstr">
      <vt:lpstr>Accueil</vt:lpstr>
      <vt:lpstr>Données</vt:lpstr>
      <vt:lpstr>Janvier</vt:lpstr>
      <vt:lpstr>Fevrier</vt:lpstr>
      <vt:lpstr>HJanvier</vt:lpstr>
      <vt:lpstr>HFevrier</vt:lpstr>
      <vt:lpstr>BJanvier</vt:lpstr>
      <vt:lpstr>BFevrier</vt:lpstr>
      <vt:lpstr>Bilan</vt:lpstr>
      <vt:lpstr>Agents</vt:lpstr>
      <vt:lpstr>AgentsMasqués</vt:lpstr>
      <vt:lpstr>An</vt:lpstr>
      <vt:lpstr>Aout</vt:lpstr>
      <vt:lpstr>Avril</vt:lpstr>
      <vt:lpstr>BMois</vt:lpstr>
      <vt:lpstr>Decembre</vt:lpstr>
      <vt:lpstr>DimFe</vt:lpstr>
      <vt:lpstr>Feriés</vt:lpstr>
      <vt:lpstr>fervrierh</vt:lpstr>
      <vt:lpstr>Fevrier</vt:lpstr>
      <vt:lpstr>fevrierhdim</vt:lpstr>
      <vt:lpstr>fevrierhdimn</vt:lpstr>
      <vt:lpstr>fevrierhn</vt:lpstr>
      <vt:lpstr>Heures</vt:lpstr>
      <vt:lpstr>BJanvier!hjdim</vt:lpstr>
      <vt:lpstr>Hmois</vt:lpstr>
      <vt:lpstr>BJanvier!hn</vt:lpstr>
      <vt:lpstr>BJanvier!hndim</vt:lpstr>
      <vt:lpstr>Horraire</vt:lpstr>
      <vt:lpstr>HSmois</vt:lpstr>
      <vt:lpstr>Janvier</vt:lpstr>
      <vt:lpstr>janvierh</vt:lpstr>
      <vt:lpstr>janvierhdim</vt:lpstr>
      <vt:lpstr>janvierhdimn</vt:lpstr>
      <vt:lpstr>janvierhn</vt:lpstr>
      <vt:lpstr>Juillet</vt:lpstr>
      <vt:lpstr>Juin</vt:lpstr>
      <vt:lpstr>Lettres</vt:lpstr>
      <vt:lpstr>Mai</vt:lpstr>
      <vt:lpstr>Mars</vt:lpstr>
      <vt:lpstr>moindimfe</vt:lpstr>
      <vt:lpstr>Mois</vt:lpstr>
      <vt:lpstr>Novembre</vt:lpstr>
      <vt:lpstr>Octobre</vt:lpstr>
      <vt:lpstr>Septembre</vt:lpstr>
      <vt:lpstr>Fevrier!Zone_d_impression</vt:lpstr>
      <vt:lpstr>Janvier!Zone_d_impression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Planning IDEF</dc:title>
  <dc:creator>IDEF</dc:creator>
  <cp:keywords>IDEF; plannig; heures; agents; horraires</cp:keywords>
  <cp:lastModifiedBy>Vincent Buisson</cp:lastModifiedBy>
  <cp:lastPrinted>2018-02-02T10:41:35Z</cp:lastPrinted>
  <dcterms:created xsi:type="dcterms:W3CDTF">2013-01-24T21:18:57Z</dcterms:created>
  <dcterms:modified xsi:type="dcterms:W3CDTF">2018-02-16T09:12:07Z</dcterms:modified>
  <cp:category>Programme excel</cp:category>
</cp:coreProperties>
</file>