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EEQ_IM_IQ\CHIMIE\"/>
    </mc:Choice>
  </mc:AlternateContent>
  <xr:revisionPtr revIDLastSave="0" documentId="13_ncr:1_{16EEA2BB-0DC8-4211-B21A-2C00B1D4A08A}" xr6:coauthVersionLast="37" xr6:coauthVersionMax="37" xr10:uidLastSave="{00000000-0000-0000-0000-000000000000}"/>
  <bookViews>
    <workbookView xWindow="0" yWindow="0" windowWidth="23040" windowHeight="8772" xr2:uid="{93CD40FD-45AF-414D-A696-7A0CE1339B61}"/>
  </bookViews>
  <sheets>
    <sheet name="ISP_Lip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L7" i="1"/>
  <c r="K7" i="1" l="1"/>
  <c r="O6" i="1" s="1"/>
  <c r="S7" i="1"/>
  <c r="O5" i="1"/>
  <c r="N5" i="1"/>
  <c r="M5" i="1"/>
  <c r="L5" i="1"/>
  <c r="O3" i="1"/>
  <c r="N3" i="1"/>
  <c r="M3" i="1"/>
  <c r="L3" i="1"/>
  <c r="O2" i="1"/>
  <c r="N2" i="1"/>
  <c r="M2" i="1"/>
  <c r="K6" i="1"/>
  <c r="S6" i="1"/>
  <c r="T7" i="1" s="1"/>
  <c r="U5" i="1" l="1"/>
  <c r="U6" i="1"/>
  <c r="M7" i="1"/>
  <c r="V5" i="1"/>
  <c r="L6" i="1"/>
  <c r="O7" i="1"/>
  <c r="N7" i="1"/>
  <c r="U7" i="1"/>
  <c r="T5" i="1"/>
  <c r="M6" i="1"/>
  <c r="N6" i="1"/>
  <c r="S2" i="1"/>
  <c r="S3" i="1"/>
  <c r="S4" i="1"/>
  <c r="S5" i="1"/>
  <c r="T6" i="1" s="1"/>
  <c r="K2" i="1"/>
  <c r="K5" i="1"/>
  <c r="K4" i="1"/>
  <c r="P7" i="1" l="1"/>
  <c r="Q7" i="1"/>
  <c r="V6" i="1"/>
  <c r="V7" i="1"/>
  <c r="T3" i="1"/>
  <c r="U2" i="1"/>
  <c r="U4" i="1"/>
  <c r="T2" i="1"/>
  <c r="U3" i="1"/>
  <c r="T4" i="1"/>
  <c r="V4" i="1"/>
  <c r="V2" i="1"/>
  <c r="V3" i="1"/>
  <c r="K3" i="1"/>
  <c r="N4" i="1" l="1"/>
  <c r="L4" i="1"/>
  <c r="O4" i="1"/>
  <c r="M4" i="1"/>
  <c r="Q6" i="1" l="1"/>
  <c r="P6" i="1"/>
  <c r="Q3" i="1"/>
  <c r="P3" i="1"/>
  <c r="Q5" i="1"/>
  <c r="P4" i="1"/>
  <c r="P5" i="1"/>
  <c r="Q4" i="1"/>
  <c r="P2" i="1"/>
  <c r="Q2" i="1"/>
</calcChain>
</file>

<file path=xl/sharedStrings.xml><?xml version="1.0" encoding="utf-8"?>
<sst xmlns="http://schemas.openxmlformats.org/spreadsheetml/2006/main" count="48" uniqueCount="35">
  <si>
    <t>Enquête</t>
  </si>
  <si>
    <t>Analyte</t>
  </si>
  <si>
    <t>Analyseur</t>
  </si>
  <si>
    <t>Méthode</t>
  </si>
  <si>
    <t>Unités</t>
  </si>
  <si>
    <t>Résultat</t>
  </si>
  <si>
    <t>Z-score</t>
  </si>
  <si>
    <t>A</t>
  </si>
  <si>
    <t>B</t>
  </si>
  <si>
    <t>C</t>
  </si>
  <si>
    <t>D</t>
  </si>
  <si>
    <t>N° échantillon</t>
  </si>
  <si>
    <t>2017/1</t>
  </si>
  <si>
    <t>C/13858</t>
  </si>
  <si>
    <t>Lipase</t>
  </si>
  <si>
    <t>ROCHE</t>
  </si>
  <si>
    <t>COBAS C701/C702</t>
  </si>
  <si>
    <t>U/L</t>
  </si>
  <si>
    <t>Valeur Méthode</t>
  </si>
  <si>
    <t>U-score</t>
  </si>
  <si>
    <t>2017/2</t>
  </si>
  <si>
    <t>C/15044</t>
  </si>
  <si>
    <t>C/13699</t>
  </si>
  <si>
    <t>2017/4</t>
  </si>
  <si>
    <t>C/14153</t>
  </si>
  <si>
    <t>d (%)</t>
  </si>
  <si>
    <t>OK</t>
  </si>
  <si>
    <t>KO</t>
  </si>
  <si>
    <t>Performance U</t>
  </si>
  <si>
    <t>Performance Z</t>
  </si>
  <si>
    <t>2018/1</t>
  </si>
  <si>
    <t>2015/2</t>
  </si>
  <si>
    <t>IQUEEQ</t>
  </si>
  <si>
    <r>
      <t>IQ</t>
    </r>
    <r>
      <rPr>
        <sz val="11"/>
        <color theme="1"/>
        <rFont val="Calibri"/>
        <family val="2"/>
        <scheme val="minor"/>
      </rPr>
      <t>ZEEQ</t>
    </r>
  </si>
  <si>
    <r>
      <t>IQ</t>
    </r>
    <r>
      <rPr>
        <sz val="11"/>
        <color theme="1"/>
        <rFont val="Calibri"/>
        <family val="2"/>
        <scheme val="minor"/>
      </rPr>
      <t>ZEEQAB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</si>
</sst>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left" textRotation="45"/>
    </xf>
    <xf numFmtId="0" fontId="0" fillId="0" borderId="1" xfId="0" applyFont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/>
    </xf>
    <xf numFmtId="2" fontId="0" fillId="8" borderId="2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left" textRotation="45"/>
    </xf>
    <xf numFmtId="0" fontId="0" fillId="2" borderId="1" xfId="0" applyFont="1" applyFill="1" applyBorder="1" applyAlignment="1">
      <alignment horizontal="left" textRotation="45" wrapText="1"/>
    </xf>
    <xf numFmtId="0" fontId="0" fillId="7" borderId="1" xfId="0" applyFont="1" applyFill="1" applyBorder="1" applyAlignment="1">
      <alignment horizontal="left" textRotation="45"/>
    </xf>
    <xf numFmtId="0" fontId="0" fillId="6" borderId="1" xfId="0" applyFont="1" applyFill="1" applyBorder="1" applyAlignment="1">
      <alignment horizontal="left" textRotation="45"/>
    </xf>
    <xf numFmtId="0" fontId="0" fillId="3" borderId="1" xfId="0" applyFont="1" applyFill="1" applyBorder="1" applyAlignment="1">
      <alignment horizontal="left" textRotation="45"/>
    </xf>
    <xf numFmtId="0" fontId="0" fillId="4" borderId="1" xfId="0" applyFont="1" applyFill="1" applyBorder="1" applyAlignment="1">
      <alignment horizontal="left" textRotation="45"/>
    </xf>
    <xf numFmtId="0" fontId="0" fillId="5" borderId="1" xfId="0" applyFont="1" applyFill="1" applyBorder="1" applyAlignment="1">
      <alignment horizontal="left" textRotation="45"/>
    </xf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33"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45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>
        <bottom style="thin">
          <color indexed="64"/>
        </bottom>
      </border>
    </dxf>
    <dxf>
      <font>
        <color auto="1"/>
      </font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16BAB8-EF5C-4A7B-A605-2CA174A011C2}" name="Tableau1" displayName="Tableau1" ref="A1:V7" totalsRowShown="0" headerRowDxfId="1" dataDxfId="0" headerRowBorderDxfId="27">
  <autoFilter ref="A1:V7" xr:uid="{861AF747-462C-43CD-BFC7-6B80F3209FFF}"/>
  <tableColumns count="22">
    <tableColumn id="2" xr3:uid="{FED436BB-1457-4CBD-97D2-5EB1981206B9}" name="Enquête" dataDxfId="23"/>
    <tableColumn id="3" xr3:uid="{D23AF9BE-1157-49B0-A96B-691743E83067}" name="N° échantillon" dataDxfId="22"/>
    <tableColumn id="4" xr3:uid="{B4A5A003-151F-4E2A-ADAE-B606BD56EBFD}" name="Analyte" dataDxfId="21"/>
    <tableColumn id="5" xr3:uid="{FF50AC1B-A0BF-4055-9186-220B6C6295B9}" name="Analyseur" dataDxfId="20"/>
    <tableColumn id="6" xr3:uid="{2B7F88EB-B65F-40C2-8C24-B2FFC91D0434}" name="Méthode" dataDxfId="19"/>
    <tableColumn id="7" xr3:uid="{C109742E-CF1A-40F9-993B-1BB00B801DC6}" name="Unités" dataDxfId="18"/>
    <tableColumn id="19" xr3:uid="{AA32CB3E-152C-4040-88E9-0794474C9BC1}" name="d (%)" dataDxfId="17"/>
    <tableColumn id="8" xr3:uid="{90BA7E22-BF64-4C23-9F43-0B4A78BDE3B7}" name="Résultat" dataDxfId="16"/>
    <tableColumn id="9" xr3:uid="{A00F0D63-2B89-4B35-BD18-5859A31BD83C}" name="Valeur Méthode" dataDxfId="15"/>
    <tableColumn id="10" xr3:uid="{3C07694F-06B5-4D8A-9DA9-4D903B18969A}" name="Z-score" dataDxfId="14"/>
    <tableColumn id="11" xr3:uid="{1E1C0FAB-1239-4B7E-893C-FC22BFE4097E}" name="Performance Z" dataDxfId="13">
      <calculatedColumnFormula>IF(OR(ISBLANK(H2),(H2="NR")),"NUL",IF(AND(ABS(J2)&lt;1,0&lt;=ABS(J2)),"A",IF(AND(ABS(J2)&lt;2,ABS(J2)&gt;=1),"B",IF(AND(2&lt;=ABS(J2),ABS(J2)&lt;3),"C","D"))))</calculatedColumnFormula>
    </tableColumn>
    <tableColumn id="12" xr3:uid="{047D9CD3-45E5-445E-9709-48837B37FC27}" name="A" dataDxfId="12">
      <calculatedColumnFormula>COUNTIF(K$2:K2,"A")</calculatedColumnFormula>
    </tableColumn>
    <tableColumn id="13" xr3:uid="{12DF6D31-F6E7-4922-A359-5B20A69A1967}" name="B" dataDxfId="11">
      <calculatedColumnFormula>COUNTIF(K$2:K2,"B")</calculatedColumnFormula>
    </tableColumn>
    <tableColumn id="14" xr3:uid="{0D3ECAA0-C93D-4771-AC28-1E7083F76752}" name="C" dataDxfId="10">
      <calculatedColumnFormula>COUNTIF(K$2:K2,"C")</calculatedColumnFormula>
    </tableColumn>
    <tableColumn id="15" xr3:uid="{00963DB2-A62F-40C0-9312-3C147DD01B83}" name="D" dataDxfId="9">
      <calculatedColumnFormula>COUNTIF(K1:K2,"D")</calculatedColumnFormula>
    </tableColumn>
    <tableColumn id="16" xr3:uid="{839BEBBD-73CC-4F3F-9F62-94F73E979440}" name="IQZEEQ" dataDxfId="8">
      <calculatedColumnFormula>(4*L2+3*M2+1*N2+0*O2)/(4*(L2+M2+N2+O2))</calculatedColumnFormula>
    </tableColumn>
    <tableColumn id="17" xr3:uid="{5CBB46AA-4FEC-496A-9FE4-BDA0464190C5}" name="IQZEEQAB" dataDxfId="7">
      <calculatedColumnFormula>(4*L2+4*M2+1*N2+0*O2)/(4*(L2+M2+N2+O2))</calculatedColumnFormula>
    </tableColumn>
    <tableColumn id="18" xr3:uid="{F2A2204C-0B59-43ED-89C0-76714570FBB8}" name="U-score" dataDxfId="6"/>
    <tableColumn id="23" xr3:uid="{25CABE80-8CAF-472C-BBB9-7943EA3EB232}" name="Performance U" dataDxfId="5">
      <calculatedColumnFormula>IF(R2&gt;G2,"KO",IF(R2&lt;G2,"OK"))</calculatedColumnFormula>
    </tableColumn>
    <tableColumn id="22" xr3:uid="{0279246B-B3D4-4CF3-B925-F5BA170BD7EE}" name="OK" dataDxfId="4">
      <calculatedColumnFormula>COUNTIF(S1:S2,"OK")</calculatedColumnFormula>
    </tableColumn>
    <tableColumn id="21" xr3:uid="{D48CC813-EA18-4A1E-A767-12966FB4EE57}" name="KO" dataDxfId="3">
      <calculatedColumnFormula>COUNTIF(S$2:S2,"KO")</calculatedColumnFormula>
    </tableColumn>
    <tableColumn id="1" xr3:uid="{121C1D67-D469-4DC4-8BB0-66E4933A17D2}" name="IQUEEQ" dataDxfId="2">
      <calculatedColumnFormula>COUNTIF(T$2:T2,"KO")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0B81-C40E-4EC8-B262-98FA2E32ED44}">
  <sheetPr>
    <tabColor rgb="FFFF0000"/>
  </sheetPr>
  <dimension ref="A1:X7"/>
  <sheetViews>
    <sheetView tabSelected="1" workbookViewId="0">
      <selection activeCell="R8" sqref="R8"/>
    </sheetView>
  </sheetViews>
  <sheetFormatPr baseColWidth="10" defaultRowHeight="14.4" x14ac:dyDescent="0.3"/>
  <cols>
    <col min="1" max="1" width="8.5546875" style="1" customWidth="1"/>
    <col min="2" max="2" width="11.21875" style="1" customWidth="1"/>
    <col min="3" max="3" width="11.5546875" style="1"/>
    <col min="4" max="4" width="11.21875" style="1" customWidth="1"/>
    <col min="5" max="5" width="17.44140625" style="1" customWidth="1"/>
    <col min="6" max="10" width="8.77734375" style="1" customWidth="1"/>
    <col min="11" max="11" width="8.77734375" customWidth="1"/>
    <col min="12" max="17" width="8.77734375" style="1" customWidth="1"/>
    <col min="18" max="22" width="8.77734375" customWidth="1"/>
    <col min="23" max="24" width="8.77734375" style="1" customWidth="1"/>
  </cols>
  <sheetData>
    <row r="1" spans="1:24" ht="78.599999999999994" customHeight="1" x14ac:dyDescent="0.3">
      <c r="A1" s="11" t="s">
        <v>0</v>
      </c>
      <c r="B1" s="11" t="s">
        <v>11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25</v>
      </c>
      <c r="H1" s="11" t="s">
        <v>5</v>
      </c>
      <c r="I1" s="12" t="s">
        <v>18</v>
      </c>
      <c r="J1" s="13" t="s">
        <v>6</v>
      </c>
      <c r="K1" s="14" t="s">
        <v>29</v>
      </c>
      <c r="L1" s="15" t="s">
        <v>7</v>
      </c>
      <c r="M1" s="15" t="s">
        <v>8</v>
      </c>
      <c r="N1" s="16" t="s">
        <v>9</v>
      </c>
      <c r="O1" s="17" t="s">
        <v>10</v>
      </c>
      <c r="P1" s="11" t="s">
        <v>33</v>
      </c>
      <c r="Q1" s="11" t="s">
        <v>34</v>
      </c>
      <c r="R1" s="13" t="s">
        <v>19</v>
      </c>
      <c r="S1" s="14" t="s">
        <v>28</v>
      </c>
      <c r="T1" s="15" t="s">
        <v>26</v>
      </c>
      <c r="U1" s="17" t="s">
        <v>27</v>
      </c>
      <c r="V1" s="2" t="s">
        <v>32</v>
      </c>
      <c r="W1"/>
      <c r="X1"/>
    </row>
    <row r="2" spans="1:24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>
        <v>14.3</v>
      </c>
      <c r="H2" s="3">
        <v>34</v>
      </c>
      <c r="I2" s="3">
        <v>33</v>
      </c>
      <c r="J2" s="4">
        <v>1.35</v>
      </c>
      <c r="K2" s="3" t="str">
        <f t="shared" ref="K2:K7" si="0">IF(OR(ISBLANK(H2),(H2="NR")),"NUL",IF(AND(ABS(J2)&lt;1,0&lt;=ABS(J2)),"A",IF(AND(ABS(J2)&lt;2,ABS(J2)&gt;=1),"B",IF(AND(2&lt;=ABS(J2),ABS(J2)&lt;3),"C","D"))))</f>
        <v>B</v>
      </c>
      <c r="L2" s="3">
        <f>COUNTIF($K$2:$K$2,"A")</f>
        <v>0</v>
      </c>
      <c r="M2" s="3">
        <f>COUNTIF($K$2:$K$2,"B")</f>
        <v>1</v>
      </c>
      <c r="N2" s="3">
        <f>COUNTIF($K$2:$K$2,"C")</f>
        <v>0</v>
      </c>
      <c r="O2" s="3">
        <f>COUNTIF($K$2:$K$2,"D")</f>
        <v>0</v>
      </c>
      <c r="P2" s="5">
        <f t="shared" ref="P2:P7" si="1">(4*L2+3*M2+1*N2+0*O2)/(4*(L2+M2+N2+O2))</f>
        <v>0.75</v>
      </c>
      <c r="Q2" s="5">
        <f t="shared" ref="Q2:Q7" si="2">(4*L2+4*M2+1*N2+0*O2)/(4*(L2+M2+N2+O2))</f>
        <v>1</v>
      </c>
      <c r="R2" s="4">
        <v>3.03</v>
      </c>
      <c r="S2" s="3" t="str">
        <f t="shared" ref="S2:S7" si="3">IF(R2&gt;G2,"KO",IF(R2&lt;G2,"OK"))</f>
        <v>OK</v>
      </c>
      <c r="T2" s="3">
        <f t="shared" ref="T2:T3" si="4">COUNTIF(S1:S2,"OK")</f>
        <v>1</v>
      </c>
      <c r="U2" s="3">
        <f>COUNTIF(S2:S2,"KO")</f>
        <v>0</v>
      </c>
      <c r="V2" s="3">
        <f>COUNTIF(S$2:S2,"KO")</f>
        <v>0</v>
      </c>
      <c r="W2"/>
      <c r="X2"/>
    </row>
    <row r="3" spans="1:24" x14ac:dyDescent="0.3">
      <c r="A3" s="6" t="s">
        <v>20</v>
      </c>
      <c r="B3" s="6" t="s">
        <v>21</v>
      </c>
      <c r="C3" s="6" t="s">
        <v>14</v>
      </c>
      <c r="D3" s="6" t="s">
        <v>15</v>
      </c>
      <c r="E3" s="3" t="s">
        <v>16</v>
      </c>
      <c r="F3" s="3" t="s">
        <v>17</v>
      </c>
      <c r="G3" s="6">
        <v>14.3</v>
      </c>
      <c r="H3" s="6">
        <v>19</v>
      </c>
      <c r="I3" s="6">
        <v>19</v>
      </c>
      <c r="J3" s="7">
        <v>0</v>
      </c>
      <c r="K3" s="3" t="str">
        <f t="shared" si="0"/>
        <v>A</v>
      </c>
      <c r="L3" s="6">
        <f>COUNTIF($K$2:$K$3,"A")</f>
        <v>1</v>
      </c>
      <c r="M3" s="6">
        <f>COUNTIF($K$2:$K$3,"B")</f>
        <v>1</v>
      </c>
      <c r="N3" s="6">
        <f>COUNTIF($K$2:$K$3,"C")</f>
        <v>0</v>
      </c>
      <c r="O3" s="6">
        <f>COUNTIF($K$2:$K$3,"D")</f>
        <v>0</v>
      </c>
      <c r="P3" s="8">
        <f t="shared" si="1"/>
        <v>0.875</v>
      </c>
      <c r="Q3" s="8">
        <f t="shared" si="2"/>
        <v>1</v>
      </c>
      <c r="R3" s="7">
        <v>0</v>
      </c>
      <c r="S3" s="6" t="str">
        <f t="shared" si="3"/>
        <v>OK</v>
      </c>
      <c r="T3" s="6">
        <f t="shared" si="4"/>
        <v>2</v>
      </c>
      <c r="U3" s="6">
        <f>COUNTIF(S2:S3,"KO")</f>
        <v>0</v>
      </c>
      <c r="V3" s="6">
        <f>COUNTIF(S$2:S3,"KO")</f>
        <v>0</v>
      </c>
      <c r="W3"/>
      <c r="X3"/>
    </row>
    <row r="4" spans="1:24" x14ac:dyDescent="0.3">
      <c r="A4" s="6" t="s">
        <v>23</v>
      </c>
      <c r="B4" s="6" t="s">
        <v>22</v>
      </c>
      <c r="C4" s="6" t="s">
        <v>14</v>
      </c>
      <c r="D4" s="6" t="s">
        <v>15</v>
      </c>
      <c r="E4" s="3" t="s">
        <v>16</v>
      </c>
      <c r="F4" s="3" t="s">
        <v>17</v>
      </c>
      <c r="G4" s="6">
        <v>14.3</v>
      </c>
      <c r="H4" s="6">
        <v>56</v>
      </c>
      <c r="I4" s="6">
        <v>56</v>
      </c>
      <c r="J4" s="7">
        <v>0</v>
      </c>
      <c r="K4" s="6" t="str">
        <f t="shared" si="0"/>
        <v>A</v>
      </c>
      <c r="L4" s="6">
        <f>COUNTIF(K2:K4,"A")</f>
        <v>2</v>
      </c>
      <c r="M4" s="9">
        <f>COUNTIF(K2:K4,"B")</f>
        <v>1</v>
      </c>
      <c r="N4" s="6">
        <f>COUNTIF(K2:K4,"C")</f>
        <v>0</v>
      </c>
      <c r="O4" s="9">
        <f>COUNTIF(K2:K4,"D")</f>
        <v>0</v>
      </c>
      <c r="P4" s="8">
        <f t="shared" si="1"/>
        <v>0.91666666666666663</v>
      </c>
      <c r="Q4" s="8">
        <f t="shared" si="2"/>
        <v>1</v>
      </c>
      <c r="R4" s="7">
        <v>0</v>
      </c>
      <c r="S4" s="6" t="str">
        <f t="shared" si="3"/>
        <v>OK</v>
      </c>
      <c r="T4" s="6">
        <f>COUNTIF(S2:S4,"OK")</f>
        <v>3</v>
      </c>
      <c r="U4" s="6">
        <f>COUNTIF(S2:S4,"KO")</f>
        <v>0</v>
      </c>
      <c r="V4" s="6">
        <f>COUNTIF(S$2:S4,"KO")</f>
        <v>0</v>
      </c>
      <c r="W4"/>
      <c r="X4"/>
    </row>
    <row r="5" spans="1:24" x14ac:dyDescent="0.3">
      <c r="A5" s="6" t="s">
        <v>23</v>
      </c>
      <c r="B5" s="6" t="s">
        <v>24</v>
      </c>
      <c r="C5" s="6" t="s">
        <v>14</v>
      </c>
      <c r="D5" s="6" t="s">
        <v>15</v>
      </c>
      <c r="E5" s="3" t="s">
        <v>16</v>
      </c>
      <c r="F5" s="3" t="s">
        <v>17</v>
      </c>
      <c r="G5" s="6">
        <v>14.3</v>
      </c>
      <c r="H5" s="6">
        <v>35</v>
      </c>
      <c r="I5" s="6">
        <v>34</v>
      </c>
      <c r="J5" s="7">
        <v>1.35</v>
      </c>
      <c r="K5" s="6" t="str">
        <f t="shared" si="0"/>
        <v>B</v>
      </c>
      <c r="L5" s="6">
        <f>COUNTIF($K$2:$K$5,"A")</f>
        <v>2</v>
      </c>
      <c r="M5" s="9">
        <f>COUNTIF($K$2:$K$5,"B")</f>
        <v>2</v>
      </c>
      <c r="N5" s="9">
        <f>COUNTIF($K$2:$K$5,"C")</f>
        <v>0</v>
      </c>
      <c r="O5" s="9">
        <f>COUNTIF($K$2:$K$5,"D")</f>
        <v>0</v>
      </c>
      <c r="P5" s="8">
        <f t="shared" si="1"/>
        <v>0.875</v>
      </c>
      <c r="Q5" s="8">
        <f t="shared" si="2"/>
        <v>1</v>
      </c>
      <c r="R5" s="7">
        <v>2.94</v>
      </c>
      <c r="S5" s="6" t="str">
        <f t="shared" si="3"/>
        <v>OK</v>
      </c>
      <c r="T5" s="6">
        <f>COUNTIF(S2:S7,"OK")</f>
        <v>4</v>
      </c>
      <c r="U5" s="6">
        <f>COUNTIF(S2:S7,"KO")</f>
        <v>2</v>
      </c>
      <c r="V5" s="6">
        <f>COUNTIF(S$2:S7,"KO")</f>
        <v>2</v>
      </c>
      <c r="W5"/>
      <c r="X5"/>
    </row>
    <row r="6" spans="1:24" x14ac:dyDescent="0.3">
      <c r="A6" s="6" t="s">
        <v>30</v>
      </c>
      <c r="B6" s="6"/>
      <c r="C6" s="6"/>
      <c r="D6" s="6"/>
      <c r="E6" s="6"/>
      <c r="F6" s="6"/>
      <c r="G6" s="6">
        <v>14.3</v>
      </c>
      <c r="H6" s="6">
        <v>45</v>
      </c>
      <c r="I6" s="6"/>
      <c r="J6" s="7">
        <v>2.5</v>
      </c>
      <c r="K6" s="6" t="str">
        <f t="shared" si="0"/>
        <v>C</v>
      </c>
      <c r="L6" s="9">
        <f>COUNTIF(K$2:$K$7,"A")</f>
        <v>2</v>
      </c>
      <c r="M6" s="9">
        <f>COUNTIF(K$2:$K$7,"B")</f>
        <v>2</v>
      </c>
      <c r="N6" s="9">
        <f>COUNTIF(K$2:$K$7,"C")</f>
        <v>1</v>
      </c>
      <c r="O6" s="9">
        <f>COUNTIF($K$2:$K$7,"D")</f>
        <v>1</v>
      </c>
      <c r="P6" s="8">
        <f t="shared" si="1"/>
        <v>0.625</v>
      </c>
      <c r="Q6" s="8">
        <f t="shared" si="2"/>
        <v>0.70833333333333337</v>
      </c>
      <c r="R6" s="10">
        <v>14.5</v>
      </c>
      <c r="S6" s="9" t="str">
        <f t="shared" si="3"/>
        <v>KO</v>
      </c>
      <c r="T6" s="9">
        <f>COUNTIF(S5:S6,"OK")</f>
        <v>1</v>
      </c>
      <c r="U6" s="9">
        <f>COUNTIF(S$2:S7,"KO")</f>
        <v>2</v>
      </c>
      <c r="V6" s="18">
        <f>COUNTIF(T$2:T7,"KO")</f>
        <v>0</v>
      </c>
    </row>
    <row r="7" spans="1:24" x14ac:dyDescent="0.3">
      <c r="A7" s="6" t="s">
        <v>31</v>
      </c>
      <c r="B7" s="6"/>
      <c r="C7" s="6"/>
      <c r="D7" s="6"/>
      <c r="E7" s="6"/>
      <c r="F7" s="6"/>
      <c r="G7" s="6">
        <v>14.3</v>
      </c>
      <c r="H7" s="6">
        <v>85</v>
      </c>
      <c r="I7" s="6"/>
      <c r="J7" s="7">
        <v>3.6</v>
      </c>
      <c r="K7" s="6" t="str">
        <f t="shared" si="0"/>
        <v>D</v>
      </c>
      <c r="L7" s="9">
        <f>COUNTIF(K$2:$K$7,"A")</f>
        <v>2</v>
      </c>
      <c r="M7" s="9">
        <f>COUNTIF(K$2:K7,"B")</f>
        <v>2</v>
      </c>
      <c r="N7" s="9">
        <f>COUNTIF(K$2:K7,"C")</f>
        <v>1</v>
      </c>
      <c r="O7" s="9">
        <f>COUNTIF(K6:K7,"D")</f>
        <v>1</v>
      </c>
      <c r="P7" s="8">
        <f t="shared" si="1"/>
        <v>0.625</v>
      </c>
      <c r="Q7" s="8">
        <f t="shared" si="2"/>
        <v>0.70833333333333337</v>
      </c>
      <c r="R7" s="10">
        <v>14.8</v>
      </c>
      <c r="S7" s="9" t="str">
        <f t="shared" si="3"/>
        <v>KO</v>
      </c>
      <c r="T7" s="9">
        <f>COUNTIF(S6:S7,"OK")</f>
        <v>0</v>
      </c>
      <c r="U7" s="9">
        <f>COUNTIF(S$2:S7,"KO")</f>
        <v>2</v>
      </c>
      <c r="V7" s="18">
        <f>COUNTIF(T$2:T7,"KO")</f>
        <v>0</v>
      </c>
    </row>
  </sheetData>
  <conditionalFormatting sqref="K2:K7">
    <cfRule type="cellIs" dxfId="32" priority="7" operator="equal">
      <formula>"D"</formula>
    </cfRule>
    <cfRule type="cellIs" dxfId="31" priority="8" operator="equal">
      <formula>"C"</formula>
    </cfRule>
    <cfRule type="cellIs" dxfId="30" priority="9" operator="between">
      <formula>"A"</formula>
      <formula>"B"</formula>
    </cfRule>
  </conditionalFormatting>
  <conditionalFormatting sqref="S2:S7">
    <cfRule type="cellIs" dxfId="29" priority="1" operator="equal">
      <formula>"KO"</formula>
    </cfRule>
    <cfRule type="cellIs" dxfId="28" priority="2" operator="equal">
      <formula>"OK"</formula>
    </cfRule>
  </conditionalFormatting>
  <pageMargins left="0.7" right="0.7" top="0.75" bottom="0.75" header="0.3" footer="0.3"/>
  <pageSetup paperSize="9" orientation="portrait" r:id="rId1"/>
  <ignoredErrors>
    <ignoredError sqref="V2:V4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ISP_Lipase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Sandrine Devivier</cp:lastModifiedBy>
  <dcterms:created xsi:type="dcterms:W3CDTF">2018-10-18T05:32:02Z</dcterms:created>
  <dcterms:modified xsi:type="dcterms:W3CDTF">2018-10-25T08:40:43Z</dcterms:modified>
</cp:coreProperties>
</file>