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EEQ_IM_IQ\CHIMIE\"/>
    </mc:Choice>
  </mc:AlternateContent>
  <xr:revisionPtr revIDLastSave="0" documentId="13_ncr:1_{480CD96E-EE6E-4934-ABEE-5988271E9E97}" xr6:coauthVersionLast="37" xr6:coauthVersionMax="37" xr10:uidLastSave="{00000000-0000-0000-0000-000000000000}"/>
  <bookViews>
    <workbookView xWindow="0" yWindow="0" windowWidth="23040" windowHeight="8772" activeTab="1" xr2:uid="{FB58CC5D-2BBF-4BE2-A2AE-F1FF55F0C342}"/>
  </bookViews>
  <sheets>
    <sheet name="Calcul IQ" sheetId="2" r:id="rId1"/>
    <sheet name="ISP_Lipase" sheetId="4" r:id="rId2"/>
  </sheets>
  <externalReferences>
    <externalReference r:id="rId3"/>
    <externalReference r:id="rId4"/>
  </externalReferences>
  <definedNames>
    <definedName name="NO">TRANSPOSE(RIGHT(GET.WORKBOOK(1),LEN(GET.WORKBOOK(1))-FIND("]", GET.WORKBOOK(1))))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T5" i="4"/>
  <c r="L5" i="4"/>
  <c r="T4" i="4"/>
  <c r="L4" i="4"/>
  <c r="T3" i="4"/>
  <c r="L3" i="4"/>
  <c r="O3" i="4" s="1"/>
  <c r="T2" i="4"/>
  <c r="W5" i="4" s="1"/>
  <c r="O2" i="4"/>
  <c r="N2" i="4"/>
  <c r="M2" i="4"/>
  <c r="L2" i="4"/>
  <c r="W3" i="4" l="1"/>
  <c r="V2" i="4"/>
  <c r="U5" i="4"/>
  <c r="M5" i="4"/>
  <c r="N5" i="4"/>
  <c r="N3" i="4"/>
  <c r="O4" i="4"/>
  <c r="P5" i="4"/>
  <c r="P3" i="4"/>
  <c r="U3" i="4"/>
  <c r="M4" i="4"/>
  <c r="V4" i="4"/>
  <c r="P2" i="4"/>
  <c r="Q2" i="4" s="1"/>
  <c r="U2" i="4"/>
  <c r="M3" i="4"/>
  <c r="V3" i="4"/>
  <c r="N4" i="4"/>
  <c r="W4" i="4"/>
  <c r="O5" i="4"/>
  <c r="R2" i="4"/>
  <c r="W2" i="4"/>
  <c r="P4" i="4"/>
  <c r="U4" i="4"/>
  <c r="V5" i="4"/>
  <c r="G10" i="2" a="1"/>
  <c r="G10" i="2" s="1"/>
  <c r="F10" i="2" a="1"/>
  <c r="F10" i="2" s="1"/>
  <c r="E10" i="2" a="1"/>
  <c r="E10" i="2" s="1"/>
  <c r="D10" i="2" a="1"/>
  <c r="D10" i="2" s="1"/>
  <c r="B10" i="2"/>
  <c r="A10" i="2"/>
  <c r="G9" i="2" a="1"/>
  <c r="G9" i="2" s="1"/>
  <c r="F9" i="2" a="1"/>
  <c r="F9" i="2" s="1"/>
  <c r="E9" i="2" a="1"/>
  <c r="E9" i="2" s="1"/>
  <c r="D9" i="2" a="1"/>
  <c r="D9" i="2" s="1"/>
  <c r="B9" i="2"/>
  <c r="A9" i="2"/>
  <c r="G8" i="2" a="1"/>
  <c r="G8" i="2" s="1"/>
  <c r="F8" i="2" a="1"/>
  <c r="F8" i="2" s="1"/>
  <c r="E8" i="2" a="1"/>
  <c r="E8" i="2" s="1"/>
  <c r="D8" i="2" a="1"/>
  <c r="D8" i="2" s="1"/>
  <c r="B8" i="2"/>
  <c r="A8" i="2"/>
  <c r="G7" i="2" a="1"/>
  <c r="G7" i="2" s="1"/>
  <c r="F7" i="2" a="1"/>
  <c r="F7" i="2" s="1"/>
  <c r="E7" i="2" a="1"/>
  <c r="E7" i="2" s="1"/>
  <c r="B7" i="2"/>
  <c r="R5" i="4" l="1"/>
  <c r="R3" i="4"/>
  <c r="Q3" i="4"/>
  <c r="R4" i="4"/>
  <c r="Q4" i="4"/>
  <c r="Q5" i="4"/>
  <c r="L8" i="2"/>
  <c r="M9" i="2"/>
  <c r="E11" i="2"/>
  <c r="K7" i="2"/>
  <c r="K9" i="2"/>
  <c r="M8" i="2"/>
  <c r="G11" i="2"/>
  <c r="M7" i="2"/>
  <c r="L10" i="2"/>
  <c r="C10" i="2"/>
  <c r="N10" i="2"/>
  <c r="J10" i="2"/>
  <c r="I10" i="2"/>
  <c r="H10" i="2"/>
  <c r="M10" i="2"/>
  <c r="D11" i="2"/>
  <c r="I7" i="2"/>
  <c r="H7" i="2"/>
  <c r="J7" i="2"/>
  <c r="N7" i="2"/>
  <c r="C8" i="2"/>
  <c r="N8" i="2"/>
  <c r="J8" i="2"/>
  <c r="I9" i="2"/>
  <c r="H9" i="2"/>
  <c r="L9" i="2"/>
  <c r="I8" i="2"/>
  <c r="C7" i="2"/>
  <c r="F11" i="2"/>
  <c r="L7" i="2"/>
  <c r="C9" i="2"/>
  <c r="J9" i="2"/>
  <c r="K10" i="2"/>
  <c r="K8" i="2"/>
  <c r="H8" i="2"/>
  <c r="N9" i="2"/>
  <c r="C11" i="2" l="1"/>
</calcChain>
</file>

<file path=xl/sharedStrings.xml><?xml version="1.0" encoding="utf-8"?>
<sst xmlns="http://schemas.openxmlformats.org/spreadsheetml/2006/main" count="65" uniqueCount="51">
  <si>
    <t>Période d'analyse des données :</t>
  </si>
  <si>
    <t>Début</t>
  </si>
  <si>
    <t>Fin</t>
  </si>
  <si>
    <t>Analyte</t>
  </si>
  <si>
    <t>Appareil</t>
  </si>
  <si>
    <t>Nb total EEQ</t>
  </si>
  <si>
    <r>
      <t xml:space="preserve">Nb de </t>
    </r>
    <r>
      <rPr>
        <b/>
        <sz val="11"/>
        <color theme="1"/>
        <rFont val="Calibri"/>
        <family val="2"/>
        <scheme val="minor"/>
      </rPr>
      <t>A</t>
    </r>
  </si>
  <si>
    <r>
      <t>Nb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</si>
  <si>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Nb de </t>
    </r>
    <r>
      <rPr>
        <b/>
        <sz val="11"/>
        <color theme="1"/>
        <rFont val="Calibri"/>
        <family val="2"/>
        <scheme val="minor"/>
      </rPr>
      <t>C</t>
    </r>
  </si>
  <si>
    <r>
      <t xml:space="preserve">Nb de </t>
    </r>
    <r>
      <rPr>
        <b/>
        <sz val="11"/>
        <color theme="1"/>
        <rFont val="Calibri"/>
        <family val="2"/>
        <scheme val="minor"/>
      </rPr>
      <t>D</t>
    </r>
  </si>
  <si>
    <r>
      <t>IQ</t>
    </r>
    <r>
      <rPr>
        <vertAlign val="subscript"/>
        <sz val="10"/>
        <rFont val="Arial"/>
        <family val="2"/>
      </rPr>
      <t>EEQ</t>
    </r>
  </si>
  <si>
    <r>
      <t>IQ</t>
    </r>
    <r>
      <rPr>
        <vertAlign val="subscript"/>
        <sz val="10"/>
        <rFont val="Arial"/>
        <family val="2"/>
      </rPr>
      <t xml:space="preserve">EEQ </t>
    </r>
    <r>
      <rPr>
        <sz val="11"/>
        <rFont val="Calibri"/>
        <family val="2"/>
        <scheme val="minor"/>
      </rPr>
      <t>AB</t>
    </r>
  </si>
  <si>
    <r>
      <t xml:space="preserve">% de </t>
    </r>
    <r>
      <rPr>
        <b/>
        <sz val="11"/>
        <color theme="1"/>
        <rFont val="Calibri"/>
        <family val="2"/>
        <scheme val="minor"/>
      </rPr>
      <t>A</t>
    </r>
  </si>
  <si>
    <r>
      <t>%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</si>
  <si>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% de </t>
    </r>
    <r>
      <rPr>
        <b/>
        <sz val="11"/>
        <color theme="1"/>
        <rFont val="Calibri"/>
        <family val="2"/>
        <scheme val="minor"/>
      </rPr>
      <t>C</t>
    </r>
  </si>
  <si>
    <r>
      <t xml:space="preserve">% de </t>
    </r>
    <r>
      <rPr>
        <b/>
        <sz val="11"/>
        <color theme="1"/>
        <rFont val="Calibri"/>
        <family val="2"/>
        <scheme val="minor"/>
      </rPr>
      <t>D</t>
    </r>
  </si>
  <si>
    <r>
      <t xml:space="preserve">% de </t>
    </r>
    <r>
      <rPr>
        <b/>
        <sz val="11"/>
        <color theme="1"/>
        <rFont val="Calibri"/>
        <family val="2"/>
        <scheme val="minor"/>
      </rPr>
      <t xml:space="preserve">A </t>
    </r>
    <r>
      <rPr>
        <sz val="11"/>
        <color theme="1"/>
        <rFont val="Calibri"/>
        <family val="2"/>
        <scheme val="minor"/>
      </rPr>
      <t xml:space="preserve">et </t>
    </r>
    <r>
      <rPr>
        <b/>
        <sz val="11"/>
        <color theme="1"/>
        <rFont val="Calibri"/>
        <family val="2"/>
        <scheme val="minor"/>
      </rPr>
      <t>B</t>
    </r>
  </si>
  <si>
    <t>ISP_Lipase</t>
  </si>
  <si>
    <t>Date</t>
  </si>
  <si>
    <t>Enquête</t>
  </si>
  <si>
    <t>N° échantillon</t>
  </si>
  <si>
    <t>Analyseur</t>
  </si>
  <si>
    <t>Méthode</t>
  </si>
  <si>
    <t>Unités</t>
  </si>
  <si>
    <t>d (%)</t>
  </si>
  <si>
    <t>Résultat</t>
  </si>
  <si>
    <t>Valeur Méthode</t>
  </si>
  <si>
    <t>Z-score</t>
  </si>
  <si>
    <t>Performance Z</t>
  </si>
  <si>
    <t>A</t>
  </si>
  <si>
    <t>B</t>
  </si>
  <si>
    <t>C</t>
  </si>
  <si>
    <t>D</t>
  </si>
  <si>
    <r>
      <t>IQ</t>
    </r>
    <r>
      <rPr>
        <sz val="8"/>
        <color theme="1"/>
        <rFont val="Calibri"/>
        <family val="2"/>
        <scheme val="minor"/>
      </rPr>
      <t>ZEEQ</t>
    </r>
  </si>
  <si>
    <r>
      <t>IQ</t>
    </r>
    <r>
      <rPr>
        <sz val="8"/>
        <color theme="1"/>
        <rFont val="Calibri"/>
        <family val="2"/>
        <scheme val="minor"/>
      </rPr>
      <t>ZEEQAB</t>
    </r>
  </si>
  <si>
    <t>U-score</t>
  </si>
  <si>
    <t>Performance U</t>
  </si>
  <si>
    <t>OK</t>
  </si>
  <si>
    <t>KO</t>
  </si>
  <si>
    <r>
      <t>IQ</t>
    </r>
    <r>
      <rPr>
        <b/>
        <sz val="8"/>
        <color theme="0"/>
        <rFont val="Calibri"/>
        <family val="2"/>
        <scheme val="minor"/>
      </rPr>
      <t>UEEQ</t>
    </r>
  </si>
  <si>
    <t>2017/1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</si>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</sst>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bscript"/>
      <sz val="10"/>
      <name val="Arial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14" fontId="0" fillId="0" borderId="1" xfId="0" applyNumberFormat="1" applyBorder="1" applyProtection="1">
      <protection locked="0"/>
    </xf>
    <xf numFmtId="14" fontId="0" fillId="0" borderId="0" xfId="0" applyNumberFormat="1"/>
    <xf numFmtId="14" fontId="0" fillId="0" borderId="0" xfId="0" applyNumberFormat="1" applyBorder="1"/>
    <xf numFmtId="0" fontId="2" fillId="0" borderId="2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left" vertical="top"/>
    </xf>
    <xf numFmtId="0" fontId="0" fillId="0" borderId="1" xfId="0" applyFill="1" applyBorder="1"/>
    <xf numFmtId="0" fontId="0" fillId="0" borderId="1" xfId="0" applyBorder="1"/>
    <xf numFmtId="164" fontId="0" fillId="0" borderId="1" xfId="1" applyNumberFormat="1" applyFont="1" applyBorder="1"/>
    <xf numFmtId="9" fontId="0" fillId="0" borderId="2" xfId="1" applyFont="1" applyBorder="1"/>
    <xf numFmtId="9" fontId="0" fillId="0" borderId="3" xfId="1" applyFont="1" applyBorder="1"/>
    <xf numFmtId="9" fontId="0" fillId="0" borderId="4" xfId="1" applyFont="1" applyBorder="1"/>
    <xf numFmtId="0" fontId="5" fillId="2" borderId="1" xfId="0" applyFont="1" applyFill="1" applyBorder="1" applyAlignment="1">
      <alignment horizontal="left" textRotation="45"/>
    </xf>
    <xf numFmtId="0" fontId="0" fillId="2" borderId="1" xfId="0" applyFill="1" applyBorder="1" applyAlignment="1">
      <alignment horizontal="left" textRotation="45"/>
    </xf>
    <xf numFmtId="0" fontId="0" fillId="2" borderId="1" xfId="0" applyFill="1" applyBorder="1" applyAlignment="1">
      <alignment horizontal="left" textRotation="45" wrapText="1"/>
    </xf>
    <xf numFmtId="0" fontId="0" fillId="3" borderId="1" xfId="0" applyFill="1" applyBorder="1" applyAlignment="1">
      <alignment horizontal="left" textRotation="45"/>
    </xf>
    <xf numFmtId="0" fontId="0" fillId="4" borderId="1" xfId="0" applyFill="1" applyBorder="1" applyAlignment="1">
      <alignment horizontal="left" textRotation="45"/>
    </xf>
    <xf numFmtId="0" fontId="0" fillId="5" borderId="1" xfId="0" applyFill="1" applyBorder="1" applyAlignment="1">
      <alignment horizontal="left" textRotation="45"/>
    </xf>
    <xf numFmtId="0" fontId="0" fillId="6" borderId="1" xfId="0" applyFill="1" applyBorder="1" applyAlignment="1">
      <alignment horizontal="left" textRotation="45"/>
    </xf>
    <xf numFmtId="0" fontId="0" fillId="7" borderId="1" xfId="0" applyFill="1" applyBorder="1" applyAlignment="1">
      <alignment horizontal="left" textRotation="45"/>
    </xf>
    <xf numFmtId="0" fontId="5" fillId="2" borderId="5" xfId="0" applyFont="1" applyFill="1" applyBorder="1" applyAlignment="1">
      <alignment horizontal="left" textRotation="45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6" xfId="0" applyFill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39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left" vertical="bottom" textRotation="45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EQ%20IM%20Lille\EEQ%20IM\Incertitude_LG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EQ%20IM%20Lille\EEQ%20IM\trie%20LGC%20Therapeutic_Drug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Onglets"/>
      <sheetName val="NOTICE"/>
      <sheetName val="Calcul IQ"/>
      <sheetName val="LGC Amiodarone"/>
      <sheetName val="LGC Amisulpride"/>
      <sheetName val="LGC Aripiprazole"/>
      <sheetName val="LGC Citalopram"/>
      <sheetName val="LGC Clobazam"/>
      <sheetName val="LGC Norclobazam"/>
      <sheetName val="LGC Desmethyl Amiodarone"/>
      <sheetName val="LGC Doxepin"/>
      <sheetName val="LGC Duloxetine"/>
      <sheetName val="LGC Felbamate"/>
      <sheetName val="LGC Flecainide"/>
      <sheetName val="LGC Fluoxetine"/>
      <sheetName val="LGC Fluvoxamine"/>
      <sheetName val="LGC Gabapentine"/>
      <sheetName val="LGC Haloperidol"/>
      <sheetName val="LGC OH Risperidone"/>
      <sheetName val="LGC Lacosamide"/>
      <sheetName val="LGC Levetiracetam"/>
      <sheetName val="LGC Mianserine"/>
      <sheetName val="LGC Mirtazapine"/>
      <sheetName val="LGC Norcitalopram"/>
      <sheetName val="LGC Norfluoxetine"/>
      <sheetName val="LGC Normirtazapine"/>
      <sheetName val="LGC Norvenlafaxine"/>
      <sheetName val="LGC OH Oxcarbazepine"/>
      <sheetName val="LGC Olanzapine"/>
      <sheetName val="LGC Paroxetine"/>
      <sheetName val="LGC Perampanel"/>
      <sheetName val="LGC Pregabalin"/>
      <sheetName val="LGC Quetiapine"/>
      <sheetName val="LGC Risperidone"/>
      <sheetName val="LGC Rufinamide"/>
      <sheetName val="LGC Sertraline"/>
      <sheetName val="LGC Amikacine AU2 "/>
      <sheetName val="LGC Amikacine AU1 "/>
      <sheetName val="LGC Cafeine HPLC"/>
      <sheetName val="LGC Cafeine Xevo"/>
      <sheetName val="LGC Carbamazepine AU 2"/>
      <sheetName val="LGC Carbamazepine AU 1"/>
      <sheetName val="LGC Carbamazepine Xevo"/>
      <sheetName val="LGC 10 11 Epoxide Carbamaz"/>
      <sheetName val="LGC Clonazepam"/>
      <sheetName val="LGC Digoxine AU2"/>
      <sheetName val="LGC Digoxine AU1"/>
      <sheetName val="LGC Ethosuximide"/>
      <sheetName val="LGC Gentamicine AU2"/>
      <sheetName val="LGC Gentamicine AU1"/>
      <sheetName val="LGC Lamotrigine"/>
      <sheetName val="LGC Lithium"/>
      <sheetName val="LGC Methotrexate AU2"/>
      <sheetName val="LGC Methotrexate AU1"/>
      <sheetName val="LGC Phenobarbital AU2"/>
      <sheetName val="LGC Phenobarbital AU1"/>
      <sheetName val="LGC Phenobarbital Xevo"/>
      <sheetName val="LGC Phenytoine AU2"/>
      <sheetName val="LGC Phenytoine AU1"/>
      <sheetName val="LGC Phenytoine Xevo"/>
      <sheetName val="LGC Primidone"/>
      <sheetName val="LGC Theophylline AU2"/>
      <sheetName val="LGC Theophylline AU1"/>
      <sheetName val="LGC Theophylline Xevo"/>
      <sheetName val="LGC Tobramycine AU2"/>
      <sheetName val="LGC Tobramycine AU1"/>
      <sheetName val="LGC Depakine AU2"/>
      <sheetName val="LGC Depakine AU1"/>
      <sheetName val="LGC Depakine Xevo"/>
      <sheetName val="LGC Vancomycine AU2"/>
      <sheetName val="LGC Vancomycine AU1"/>
      <sheetName val="LGC Tiagabine"/>
      <sheetName val="LGC Topiramate"/>
      <sheetName val="LGC Venlafaxine"/>
      <sheetName val="LGC Vigabatrin"/>
      <sheetName val="LGC Zonisamide"/>
      <sheetName val="LGC Clozapine"/>
      <sheetName val="LGC Norclozapine"/>
      <sheetName val="LGC Ethosuximide Xevo"/>
      <sheetName val="Feuil6"/>
    </sheetNames>
    <sheetDataSet>
      <sheetData sheetId="0"/>
      <sheetData sheetId="1" refreshError="1"/>
      <sheetData sheetId="2" refreshError="1"/>
      <sheetData sheetId="3">
        <row r="3">
          <cell r="B3" t="str">
            <v>LGC Amiodarone</v>
          </cell>
        </row>
      </sheetData>
      <sheetData sheetId="4">
        <row r="3">
          <cell r="B3" t="str">
            <v>LGC Amisulpride</v>
          </cell>
        </row>
      </sheetData>
      <sheetData sheetId="5">
        <row r="3">
          <cell r="B3" t="str">
            <v>LGC Aripiprazole</v>
          </cell>
        </row>
      </sheetData>
      <sheetData sheetId="6">
        <row r="3">
          <cell r="B3" t="str">
            <v>LGC Citalopram</v>
          </cell>
        </row>
      </sheetData>
      <sheetData sheetId="7">
        <row r="3">
          <cell r="B3" t="str">
            <v>LGC Clobazam</v>
          </cell>
        </row>
      </sheetData>
      <sheetData sheetId="8">
        <row r="3">
          <cell r="B3" t="str">
            <v>LGC Norclobazam</v>
          </cell>
        </row>
      </sheetData>
      <sheetData sheetId="9">
        <row r="3">
          <cell r="B3" t="str">
            <v>LGC Desmethyl Amiodarone</v>
          </cell>
        </row>
      </sheetData>
      <sheetData sheetId="10">
        <row r="3">
          <cell r="B3" t="str">
            <v>LGC Doxepin</v>
          </cell>
        </row>
      </sheetData>
      <sheetData sheetId="11">
        <row r="3">
          <cell r="B3" t="str">
            <v>LGC Duloxetine</v>
          </cell>
        </row>
      </sheetData>
      <sheetData sheetId="12">
        <row r="3">
          <cell r="B3" t="str">
            <v>LGC Felbamate</v>
          </cell>
        </row>
      </sheetData>
      <sheetData sheetId="13">
        <row r="3">
          <cell r="B3" t="str">
            <v>LGC Flecainide</v>
          </cell>
        </row>
      </sheetData>
      <sheetData sheetId="14">
        <row r="3">
          <cell r="B3" t="str">
            <v>LGC Fluoxetine</v>
          </cell>
        </row>
      </sheetData>
      <sheetData sheetId="15">
        <row r="3">
          <cell r="B3" t="str">
            <v>LGC Fluvoxamine</v>
          </cell>
        </row>
      </sheetData>
      <sheetData sheetId="16">
        <row r="3">
          <cell r="B3" t="str">
            <v>LGC Gabapentine</v>
          </cell>
        </row>
      </sheetData>
      <sheetData sheetId="17">
        <row r="3">
          <cell r="B3" t="str">
            <v>LGC Haloperidol</v>
          </cell>
        </row>
      </sheetData>
      <sheetData sheetId="18">
        <row r="3">
          <cell r="B3" t="str">
            <v>LGC OH Risperidone</v>
          </cell>
        </row>
      </sheetData>
      <sheetData sheetId="19">
        <row r="3">
          <cell r="B3" t="str">
            <v>LGC Lacosamide</v>
          </cell>
        </row>
      </sheetData>
      <sheetData sheetId="20">
        <row r="3">
          <cell r="B3" t="str">
            <v>LGC Levetiracetam</v>
          </cell>
        </row>
      </sheetData>
      <sheetData sheetId="21">
        <row r="3">
          <cell r="B3" t="str">
            <v>LGC Mianserine</v>
          </cell>
        </row>
      </sheetData>
      <sheetData sheetId="22">
        <row r="3">
          <cell r="B3" t="str">
            <v>LGC Mirtazapine</v>
          </cell>
        </row>
      </sheetData>
      <sheetData sheetId="23">
        <row r="3">
          <cell r="B3" t="str">
            <v>LGC Norcitalopram</v>
          </cell>
        </row>
      </sheetData>
      <sheetData sheetId="24">
        <row r="3">
          <cell r="B3" t="str">
            <v>LGC Norfluoxetine</v>
          </cell>
        </row>
      </sheetData>
      <sheetData sheetId="25">
        <row r="3">
          <cell r="B3" t="str">
            <v>LGC Normirtazapine</v>
          </cell>
        </row>
      </sheetData>
      <sheetData sheetId="26">
        <row r="3">
          <cell r="B3" t="str">
            <v>LGC Norvenlafaxine</v>
          </cell>
        </row>
      </sheetData>
      <sheetData sheetId="27">
        <row r="3">
          <cell r="B3" t="str">
            <v>LGC OH Oxcarbazepine</v>
          </cell>
        </row>
      </sheetData>
      <sheetData sheetId="28">
        <row r="3">
          <cell r="B3" t="str">
            <v>LGC Olanzapine</v>
          </cell>
        </row>
      </sheetData>
      <sheetData sheetId="29">
        <row r="3">
          <cell r="B3" t="str">
            <v>LGC Paroxetine</v>
          </cell>
        </row>
      </sheetData>
      <sheetData sheetId="30">
        <row r="3">
          <cell r="B3" t="str">
            <v>LGC Perampanel</v>
          </cell>
        </row>
      </sheetData>
      <sheetData sheetId="31">
        <row r="3">
          <cell r="B3" t="str">
            <v>LGC Pregabalin</v>
          </cell>
        </row>
      </sheetData>
      <sheetData sheetId="32">
        <row r="3">
          <cell r="B3" t="str">
            <v>LGC Quetiapine</v>
          </cell>
        </row>
      </sheetData>
      <sheetData sheetId="33">
        <row r="3">
          <cell r="B3" t="str">
            <v>LGC Risperidone</v>
          </cell>
        </row>
      </sheetData>
      <sheetData sheetId="34">
        <row r="3">
          <cell r="B3" t="str">
            <v>LGC Rufinamide</v>
          </cell>
        </row>
      </sheetData>
      <sheetData sheetId="35">
        <row r="3">
          <cell r="B3" t="str">
            <v>LGC Sertraline</v>
          </cell>
        </row>
      </sheetData>
      <sheetData sheetId="36">
        <row r="3">
          <cell r="B3" t="str">
            <v xml:space="preserve">LGC Amikacine AU2 </v>
          </cell>
        </row>
      </sheetData>
      <sheetData sheetId="37">
        <row r="3">
          <cell r="B3" t="str">
            <v xml:space="preserve">LGC Amikacine AU1 </v>
          </cell>
        </row>
      </sheetData>
      <sheetData sheetId="38">
        <row r="3">
          <cell r="B3" t="str">
            <v>LGC Cafeine HPLC</v>
          </cell>
        </row>
      </sheetData>
      <sheetData sheetId="39">
        <row r="3">
          <cell r="B3" t="str">
            <v>LGC Cafeine Xevo</v>
          </cell>
        </row>
      </sheetData>
      <sheetData sheetId="40">
        <row r="3">
          <cell r="B3" t="str">
            <v>LGC Carbamazepine AU 2</v>
          </cell>
        </row>
      </sheetData>
      <sheetData sheetId="41">
        <row r="3">
          <cell r="B3" t="str">
            <v>LGC Carbamazepine AU 1</v>
          </cell>
        </row>
      </sheetData>
      <sheetData sheetId="42">
        <row r="3">
          <cell r="B3" t="str">
            <v>LGC Carbamazepine Xevo</v>
          </cell>
        </row>
      </sheetData>
      <sheetData sheetId="43">
        <row r="3">
          <cell r="B3" t="str">
            <v>LGC 10 11 Epoxide Carbamaz</v>
          </cell>
        </row>
      </sheetData>
      <sheetData sheetId="44" refreshError="1"/>
      <sheetData sheetId="45">
        <row r="3">
          <cell r="B3" t="str">
            <v>LGC Digoxine AU2</v>
          </cell>
        </row>
      </sheetData>
      <sheetData sheetId="46">
        <row r="3">
          <cell r="B3" t="str">
            <v>LGC Digoxine AU1</v>
          </cell>
        </row>
      </sheetData>
      <sheetData sheetId="47">
        <row r="3">
          <cell r="B3" t="str">
            <v>LGC Ethosuximide</v>
          </cell>
        </row>
      </sheetData>
      <sheetData sheetId="48">
        <row r="3">
          <cell r="B3" t="str">
            <v>LGC Gentamicine AU2</v>
          </cell>
        </row>
      </sheetData>
      <sheetData sheetId="49">
        <row r="3">
          <cell r="B3" t="str">
            <v>LGC Gentamicine AU1</v>
          </cell>
        </row>
      </sheetData>
      <sheetData sheetId="50">
        <row r="3">
          <cell r="B3" t="str">
            <v>LGC Lamotrigine</v>
          </cell>
        </row>
      </sheetData>
      <sheetData sheetId="51">
        <row r="3">
          <cell r="B3" t="str">
            <v>LGC Lithium</v>
          </cell>
        </row>
      </sheetData>
      <sheetData sheetId="52">
        <row r="3">
          <cell r="B3" t="str">
            <v>LGC Methotrexate AU2</v>
          </cell>
        </row>
      </sheetData>
      <sheetData sheetId="53">
        <row r="3">
          <cell r="B3" t="str">
            <v>LGC Methotrexate AU1</v>
          </cell>
        </row>
      </sheetData>
      <sheetData sheetId="54">
        <row r="3">
          <cell r="B3" t="str">
            <v>LGC Phenobarbital AU2</v>
          </cell>
        </row>
      </sheetData>
      <sheetData sheetId="55">
        <row r="3">
          <cell r="B3" t="str">
            <v>LGC Phenobarbital AU1</v>
          </cell>
        </row>
      </sheetData>
      <sheetData sheetId="56">
        <row r="3">
          <cell r="B3" t="str">
            <v>LGC Phenobarbital Xevo</v>
          </cell>
        </row>
      </sheetData>
      <sheetData sheetId="57">
        <row r="3">
          <cell r="B3" t="str">
            <v>LGC Phenytoine AU2</v>
          </cell>
        </row>
      </sheetData>
      <sheetData sheetId="58">
        <row r="3">
          <cell r="B3" t="str">
            <v>LGC Phenytoine AU1</v>
          </cell>
        </row>
      </sheetData>
      <sheetData sheetId="59">
        <row r="3">
          <cell r="B3" t="str">
            <v>LGC Phenytoine Xevo</v>
          </cell>
        </row>
      </sheetData>
      <sheetData sheetId="60">
        <row r="3">
          <cell r="B3" t="str">
            <v>LGC Primidone</v>
          </cell>
        </row>
      </sheetData>
      <sheetData sheetId="61">
        <row r="3">
          <cell r="B3" t="str">
            <v>LGC Theophylline AU2</v>
          </cell>
        </row>
      </sheetData>
      <sheetData sheetId="62">
        <row r="3">
          <cell r="B3" t="str">
            <v>LGC Theophylline AU1</v>
          </cell>
        </row>
      </sheetData>
      <sheetData sheetId="63">
        <row r="3">
          <cell r="B3" t="str">
            <v>LGC Theophylline Xevo</v>
          </cell>
        </row>
      </sheetData>
      <sheetData sheetId="64">
        <row r="3">
          <cell r="B3" t="str">
            <v>LGC Tobramycine AU2</v>
          </cell>
        </row>
      </sheetData>
      <sheetData sheetId="65">
        <row r="3">
          <cell r="B3" t="str">
            <v>LGC Tobramycine AU1</v>
          </cell>
        </row>
      </sheetData>
      <sheetData sheetId="66">
        <row r="3">
          <cell r="B3" t="str">
            <v>LGC Depakine AU2</v>
          </cell>
        </row>
      </sheetData>
      <sheetData sheetId="67">
        <row r="3">
          <cell r="B3" t="str">
            <v>LGC Depakine AU1</v>
          </cell>
        </row>
      </sheetData>
      <sheetData sheetId="68">
        <row r="3">
          <cell r="B3" t="str">
            <v>LGC Depakine Xevo</v>
          </cell>
        </row>
      </sheetData>
      <sheetData sheetId="69">
        <row r="3">
          <cell r="B3" t="str">
            <v>LGC Vancomycine AU2</v>
          </cell>
        </row>
      </sheetData>
      <sheetData sheetId="70">
        <row r="3">
          <cell r="B3" t="str">
            <v>LGC Vancomycine AU1</v>
          </cell>
        </row>
      </sheetData>
      <sheetData sheetId="71">
        <row r="3">
          <cell r="B3" t="str">
            <v>LGC Tiagabine</v>
          </cell>
        </row>
      </sheetData>
      <sheetData sheetId="72">
        <row r="3">
          <cell r="B3" t="str">
            <v>LGC Topiramate</v>
          </cell>
        </row>
      </sheetData>
      <sheetData sheetId="73">
        <row r="3">
          <cell r="B3" t="str">
            <v>LGC Venlafaxine</v>
          </cell>
        </row>
      </sheetData>
      <sheetData sheetId="74">
        <row r="3">
          <cell r="B3" t="str">
            <v>LGC Vigabatrin</v>
          </cell>
        </row>
      </sheetData>
      <sheetData sheetId="75">
        <row r="3">
          <cell r="B3" t="str">
            <v>LGC Zonisamide</v>
          </cell>
        </row>
      </sheetData>
      <sheetData sheetId="76">
        <row r="3">
          <cell r="B3" t="str">
            <v>LGC Clozapine</v>
          </cell>
        </row>
      </sheetData>
      <sheetData sheetId="77">
        <row r="3">
          <cell r="B3" t="str">
            <v>LGC Norclozapine</v>
          </cell>
        </row>
      </sheetData>
      <sheetData sheetId="78">
        <row r="3">
          <cell r="B3" t="str">
            <v>LGC Ethosuximide Xevo</v>
          </cell>
        </row>
      </sheetData>
      <sheetData sheetId="7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(2)"/>
      <sheetName val="date et round"/>
      <sheetName val="LGC Amikacine AU2 "/>
      <sheetName val="LGC Amikacine AU1 "/>
      <sheetName val="Comp_Amikacine"/>
      <sheetName val="LGC Amiodarone"/>
      <sheetName val="LGC Amisulpride"/>
      <sheetName val="LGC Aripiprazole"/>
      <sheetName val="LGC Cafeine HPLC"/>
      <sheetName val="LGC Cafeine Xevo"/>
      <sheetName val="LGC Carbamazepine Xevo"/>
      <sheetName val="LGC 10 11 Epoxide Carbamaz"/>
      <sheetName val="LGC Carbamazepine AU 2"/>
      <sheetName val="LGC Carbamazepine AU 1"/>
      <sheetName val="LGC Citalopram"/>
      <sheetName val="LGC Clobazam"/>
      <sheetName val="LGC Clonazepam"/>
      <sheetName val="LGC Depakine AU2"/>
      <sheetName val="LGC Depakine AU1"/>
      <sheetName val="Comp_Depakine"/>
      <sheetName val="LGC Depakine Xevo"/>
      <sheetName val="LGC Desmethyl Amiodarone"/>
      <sheetName val="LGC Digoxine AU2"/>
      <sheetName val="LGC Digoxine AU1"/>
      <sheetName val="Comp_Digoxine"/>
      <sheetName val="LGC Doxepin"/>
      <sheetName val="LGC Duloxetine"/>
      <sheetName val="LGC Ethosuximide"/>
      <sheetName val="LGC Felbamate"/>
      <sheetName val="LGC Flecainide"/>
      <sheetName val="LGC Fluoxetine"/>
      <sheetName val="LGC Fluvoxamine"/>
      <sheetName val="LGC Gabapentine"/>
      <sheetName val="LGC Gentamicine AU2"/>
      <sheetName val="LGC Gentamicine AU1"/>
      <sheetName val="Comp_Gentamicine"/>
      <sheetName val="LGC Haloperidol"/>
      <sheetName val="LGC Lacosamide"/>
      <sheetName val="LGC Lamotrigine"/>
      <sheetName val="LGC Levetiracetam"/>
      <sheetName val="LGC Lithium"/>
      <sheetName val="LGC Methotrexate AU2"/>
      <sheetName val="LGC Methotrexate AU1"/>
      <sheetName val="Comp_Methotrexate"/>
      <sheetName val="LGC Mianserine"/>
      <sheetName val="LGC Mirtazapine"/>
      <sheetName val="LGC Norcitalopram"/>
      <sheetName val="LGC Norclobazam"/>
      <sheetName val="LGC Norfluoxetine"/>
      <sheetName val="LGC Normirtazapine"/>
      <sheetName val="LGC Norvenlafaxine"/>
      <sheetName val="LGC OH Oxcarbazepine"/>
      <sheetName val="LGC OH Risperidone"/>
      <sheetName val="LGC Olanzapine"/>
      <sheetName val="LGC Paroxetine"/>
      <sheetName val="LGC Perampanel"/>
      <sheetName val="LGC Phenobarbital AU2"/>
      <sheetName val="LGC Phenobarbital AU1"/>
      <sheetName val="Comp_Phenobarbital"/>
      <sheetName val="LGC Phenobarbital Xevo"/>
      <sheetName val="LGC Phenytoine AU2"/>
      <sheetName val="LGC Phenytoine AU1"/>
      <sheetName val="LGC Phenytoine Xevo"/>
      <sheetName val="LGC Sertraline"/>
      <sheetName val="LGC Pregabalin"/>
      <sheetName val="LGC Primidone"/>
      <sheetName val="LGC Quetiapine"/>
      <sheetName val="LGC Risperidone"/>
      <sheetName val="LGC Rufinamide"/>
      <sheetName val="LGC Theophylline AU2"/>
      <sheetName val="LGC Theophylline AU1"/>
      <sheetName val="LGC Theophylline Xevo"/>
      <sheetName val="LGC Tiagabine"/>
      <sheetName val="LGC Topiramate"/>
      <sheetName val="LGC Tobramycine AU2"/>
      <sheetName val="LGC Tobramycine AU1"/>
      <sheetName val="Comp_Tobramycine"/>
      <sheetName val="LGC Vancomycine AU2"/>
      <sheetName val="LGC Vancomycine AU1"/>
      <sheetName val="Comp_Vancomycine"/>
      <sheetName val="LGC Venlafaxine"/>
      <sheetName val="LGC Vigabatrin"/>
      <sheetName val="LGC Zonisamide"/>
      <sheetName val="LGC Clozapine"/>
      <sheetName val="LGC Norclozapine"/>
      <sheetName val="LGC Ethosuximide Xevo"/>
      <sheetName val="Feuil4"/>
    </sheetNames>
    <sheetDataSet>
      <sheetData sheetId="0"/>
      <sheetData sheetId="1"/>
      <sheetData sheetId="2">
        <row r="2">
          <cell r="A2">
            <v>41820</v>
          </cell>
        </row>
      </sheetData>
      <sheetData sheetId="3">
        <row r="2">
          <cell r="A2">
            <v>41455</v>
          </cell>
        </row>
      </sheetData>
      <sheetData sheetId="4"/>
      <sheetData sheetId="5">
        <row r="2">
          <cell r="A2">
            <v>41455</v>
          </cell>
          <cell r="K2" t="str">
            <v>D</v>
          </cell>
        </row>
        <row r="3">
          <cell r="A3">
            <v>41455</v>
          </cell>
          <cell r="K3" t="str">
            <v>D</v>
          </cell>
        </row>
        <row r="4">
          <cell r="A4">
            <v>41455</v>
          </cell>
          <cell r="K4" t="str">
            <v>A</v>
          </cell>
        </row>
        <row r="5">
          <cell r="A5">
            <v>41455</v>
          </cell>
          <cell r="K5" t="str">
            <v>D</v>
          </cell>
        </row>
        <row r="6">
          <cell r="A6">
            <v>41455</v>
          </cell>
          <cell r="K6" t="str">
            <v>B</v>
          </cell>
        </row>
        <row r="7">
          <cell r="A7">
            <v>41455</v>
          </cell>
          <cell r="K7" t="str">
            <v>C</v>
          </cell>
        </row>
        <row r="8">
          <cell r="A8">
            <v>41455</v>
          </cell>
          <cell r="K8" t="str">
            <v>NUL</v>
          </cell>
        </row>
        <row r="9">
          <cell r="A9">
            <v>41455</v>
          </cell>
          <cell r="K9" t="str">
            <v>NUL</v>
          </cell>
        </row>
        <row r="10">
          <cell r="A10">
            <v>41455</v>
          </cell>
          <cell r="K10" t="str">
            <v>D</v>
          </cell>
        </row>
        <row r="11">
          <cell r="A11">
            <v>41455</v>
          </cell>
          <cell r="K11" t="str">
            <v>C</v>
          </cell>
        </row>
        <row r="12">
          <cell r="A12">
            <v>41455</v>
          </cell>
          <cell r="K12" t="str">
            <v>B</v>
          </cell>
        </row>
        <row r="13">
          <cell r="A13">
            <v>41455</v>
          </cell>
          <cell r="K13" t="str">
            <v>A</v>
          </cell>
        </row>
        <row r="14">
          <cell r="A14">
            <v>41455</v>
          </cell>
          <cell r="K14" t="str">
            <v>D</v>
          </cell>
        </row>
        <row r="15">
          <cell r="A15">
            <v>41455</v>
          </cell>
          <cell r="K15" t="str">
            <v>D</v>
          </cell>
        </row>
        <row r="16">
          <cell r="A16">
            <v>41455</v>
          </cell>
          <cell r="K16" t="str">
            <v>D</v>
          </cell>
        </row>
        <row r="17">
          <cell r="A17">
            <v>41455</v>
          </cell>
          <cell r="K17" t="str">
            <v>A</v>
          </cell>
        </row>
        <row r="18">
          <cell r="A18">
            <v>41820</v>
          </cell>
          <cell r="K18" t="str">
            <v>D</v>
          </cell>
        </row>
        <row r="19">
          <cell r="A19">
            <v>41820</v>
          </cell>
          <cell r="K19" t="str">
            <v>C</v>
          </cell>
        </row>
        <row r="20">
          <cell r="A20">
            <v>41820</v>
          </cell>
          <cell r="K20" t="str">
            <v>B</v>
          </cell>
        </row>
        <row r="21">
          <cell r="A21">
            <v>41820</v>
          </cell>
          <cell r="K21" t="str">
            <v>B</v>
          </cell>
        </row>
        <row r="22">
          <cell r="A22">
            <v>41820</v>
          </cell>
          <cell r="K22" t="str">
            <v>A</v>
          </cell>
        </row>
        <row r="23">
          <cell r="A23">
            <v>41820</v>
          </cell>
          <cell r="K23" t="str">
            <v>NUL</v>
          </cell>
        </row>
        <row r="24">
          <cell r="A24">
            <v>41820</v>
          </cell>
          <cell r="K24" t="str">
            <v>D</v>
          </cell>
        </row>
        <row r="25">
          <cell r="A25">
            <v>41820</v>
          </cell>
          <cell r="K25" t="str">
            <v>B</v>
          </cell>
        </row>
        <row r="26">
          <cell r="A26">
            <v>41820</v>
          </cell>
          <cell r="K26" t="str">
            <v>D</v>
          </cell>
        </row>
        <row r="27">
          <cell r="A27">
            <v>41820</v>
          </cell>
          <cell r="K27" t="str">
            <v>D</v>
          </cell>
        </row>
        <row r="28">
          <cell r="A28">
            <v>41820</v>
          </cell>
          <cell r="K28" t="str">
            <v>D</v>
          </cell>
        </row>
        <row r="29">
          <cell r="A29">
            <v>41820</v>
          </cell>
          <cell r="K29" t="str">
            <v>D</v>
          </cell>
        </row>
        <row r="30">
          <cell r="A30">
            <v>41820</v>
          </cell>
          <cell r="K30" t="str">
            <v>D</v>
          </cell>
        </row>
        <row r="31">
          <cell r="A31">
            <v>41820</v>
          </cell>
          <cell r="K31" t="str">
            <v>A</v>
          </cell>
        </row>
        <row r="32">
          <cell r="A32">
            <v>42185</v>
          </cell>
          <cell r="K32" t="str">
            <v>D</v>
          </cell>
        </row>
        <row r="33">
          <cell r="A33">
            <v>42185</v>
          </cell>
          <cell r="K33" t="str">
            <v>B</v>
          </cell>
        </row>
        <row r="34">
          <cell r="A34">
            <v>42185</v>
          </cell>
          <cell r="K34" t="str">
            <v>C</v>
          </cell>
        </row>
        <row r="35">
          <cell r="A35">
            <v>42185</v>
          </cell>
          <cell r="K35" t="str">
            <v>A</v>
          </cell>
        </row>
        <row r="36">
          <cell r="A36">
            <v>42185</v>
          </cell>
          <cell r="K36" t="str">
            <v>A</v>
          </cell>
        </row>
        <row r="37">
          <cell r="A37">
            <v>42185</v>
          </cell>
          <cell r="K37" t="str">
            <v>A</v>
          </cell>
        </row>
        <row r="38">
          <cell r="A38">
            <v>42185</v>
          </cell>
          <cell r="K38" t="str">
            <v>NUL</v>
          </cell>
        </row>
        <row r="39">
          <cell r="A39">
            <v>42185</v>
          </cell>
          <cell r="K39" t="str">
            <v>A</v>
          </cell>
        </row>
        <row r="40">
          <cell r="A40">
            <v>42185</v>
          </cell>
          <cell r="K40" t="str">
            <v>A</v>
          </cell>
        </row>
        <row r="41">
          <cell r="A41">
            <v>42185</v>
          </cell>
          <cell r="K41" t="str">
            <v>B</v>
          </cell>
        </row>
        <row r="42">
          <cell r="A42">
            <v>42185</v>
          </cell>
          <cell r="K42" t="str">
            <v>A</v>
          </cell>
        </row>
        <row r="43">
          <cell r="A43">
            <v>42185</v>
          </cell>
          <cell r="K43" t="str">
            <v>A</v>
          </cell>
        </row>
        <row r="44">
          <cell r="A44">
            <v>42370</v>
          </cell>
          <cell r="K44" t="str">
            <v>A</v>
          </cell>
        </row>
        <row r="45">
          <cell r="A45">
            <v>42370</v>
          </cell>
          <cell r="K45" t="str">
            <v>A</v>
          </cell>
        </row>
        <row r="46">
          <cell r="A46">
            <v>42370</v>
          </cell>
          <cell r="K46" t="str">
            <v>C</v>
          </cell>
        </row>
        <row r="47">
          <cell r="A47">
            <v>42370</v>
          </cell>
          <cell r="K47" t="str">
            <v>C</v>
          </cell>
        </row>
        <row r="48">
          <cell r="A48">
            <v>42735</v>
          </cell>
          <cell r="K48" t="str">
            <v>A</v>
          </cell>
        </row>
        <row r="49">
          <cell r="A49">
            <v>42736</v>
          </cell>
          <cell r="K49" t="str">
            <v>A</v>
          </cell>
        </row>
        <row r="50">
          <cell r="A50">
            <v>42736</v>
          </cell>
          <cell r="K50" t="str">
            <v>A</v>
          </cell>
        </row>
        <row r="51">
          <cell r="A51">
            <v>42736</v>
          </cell>
          <cell r="K51" t="str">
            <v>A</v>
          </cell>
        </row>
        <row r="52">
          <cell r="A52">
            <v>42736</v>
          </cell>
          <cell r="K52" t="str">
            <v>B</v>
          </cell>
        </row>
        <row r="53">
          <cell r="A53">
            <v>43136</v>
          </cell>
          <cell r="K53" t="str">
            <v>A</v>
          </cell>
        </row>
        <row r="54">
          <cell r="A54">
            <v>43185</v>
          </cell>
          <cell r="K54" t="str">
            <v>D</v>
          </cell>
        </row>
        <row r="55">
          <cell r="A55">
            <v>43185</v>
          </cell>
          <cell r="K55" t="str">
            <v>A</v>
          </cell>
        </row>
        <row r="56">
          <cell r="A56">
            <v>43185</v>
          </cell>
          <cell r="K56" t="str">
            <v>B</v>
          </cell>
        </row>
        <row r="57">
          <cell r="A57">
            <v>43185</v>
          </cell>
          <cell r="K57" t="str">
            <v>A</v>
          </cell>
        </row>
        <row r="58">
          <cell r="A58">
            <v>43185</v>
          </cell>
          <cell r="K58" t="str">
            <v>A</v>
          </cell>
        </row>
        <row r="59">
          <cell r="A59">
            <v>43139</v>
          </cell>
          <cell r="K59" t="str">
            <v>A</v>
          </cell>
        </row>
        <row r="60">
          <cell r="A60">
            <v>43139</v>
          </cell>
          <cell r="K60" t="str">
            <v>A</v>
          </cell>
        </row>
        <row r="61">
          <cell r="A61">
            <v>43198</v>
          </cell>
          <cell r="K61" t="str">
            <v>B</v>
          </cell>
        </row>
        <row r="62">
          <cell r="A62">
            <v>43198</v>
          </cell>
          <cell r="K62" t="str">
            <v>A</v>
          </cell>
        </row>
        <row r="63">
          <cell r="A63">
            <v>43259</v>
          </cell>
          <cell r="K63" t="str">
            <v>A</v>
          </cell>
        </row>
        <row r="64">
          <cell r="A64">
            <v>43259</v>
          </cell>
          <cell r="K64" t="str">
            <v>C</v>
          </cell>
        </row>
        <row r="65">
          <cell r="A65">
            <v>43342</v>
          </cell>
          <cell r="K65" t="str">
            <v>A</v>
          </cell>
        </row>
        <row r="66">
          <cell r="A66" t="str">
            <v>09/10/2018</v>
          </cell>
          <cell r="K66" t="str">
            <v>A</v>
          </cell>
        </row>
      </sheetData>
      <sheetData sheetId="6">
        <row r="2">
          <cell r="A2">
            <v>42370</v>
          </cell>
          <cell r="K2" t="str">
            <v>A</v>
          </cell>
        </row>
        <row r="3">
          <cell r="A3">
            <v>42370</v>
          </cell>
          <cell r="K3" t="str">
            <v>D</v>
          </cell>
        </row>
        <row r="4">
          <cell r="A4">
            <v>42670</v>
          </cell>
          <cell r="K4" t="str">
            <v>A</v>
          </cell>
        </row>
        <row r="5">
          <cell r="A5">
            <v>42670</v>
          </cell>
          <cell r="K5" t="str">
            <v>D</v>
          </cell>
        </row>
        <row r="6">
          <cell r="A6">
            <v>42736</v>
          </cell>
          <cell r="K6" t="str">
            <v>A</v>
          </cell>
        </row>
        <row r="7">
          <cell r="A7">
            <v>42736</v>
          </cell>
          <cell r="K7" t="str">
            <v>A</v>
          </cell>
        </row>
        <row r="8">
          <cell r="A8">
            <v>42736</v>
          </cell>
          <cell r="K8" t="str">
            <v>A</v>
          </cell>
        </row>
        <row r="9">
          <cell r="A9">
            <v>42736</v>
          </cell>
          <cell r="K9" t="str">
            <v>D</v>
          </cell>
        </row>
        <row r="10">
          <cell r="A10">
            <v>43100</v>
          </cell>
          <cell r="K10" t="str">
            <v>A</v>
          </cell>
        </row>
        <row r="11">
          <cell r="A11">
            <v>43160</v>
          </cell>
          <cell r="K11" t="str">
            <v>A</v>
          </cell>
        </row>
        <row r="12">
          <cell r="A12">
            <v>43160</v>
          </cell>
          <cell r="K12" t="str">
            <v>A</v>
          </cell>
        </row>
        <row r="13">
          <cell r="A13">
            <v>43281</v>
          </cell>
          <cell r="K13" t="str">
            <v>A</v>
          </cell>
        </row>
        <row r="14">
          <cell r="A14">
            <v>43281</v>
          </cell>
          <cell r="K14" t="str">
            <v>A</v>
          </cell>
        </row>
      </sheetData>
      <sheetData sheetId="7">
        <row r="2">
          <cell r="A2">
            <v>42370</v>
          </cell>
          <cell r="K2" t="str">
            <v>A</v>
          </cell>
        </row>
        <row r="3">
          <cell r="A3">
            <v>42370</v>
          </cell>
          <cell r="K3" t="str">
            <v>NUL</v>
          </cell>
        </row>
        <row r="4">
          <cell r="A4">
            <v>42670</v>
          </cell>
          <cell r="K4" t="str">
            <v>B</v>
          </cell>
        </row>
        <row r="5">
          <cell r="A5">
            <v>42670</v>
          </cell>
          <cell r="K5" t="str">
            <v>B</v>
          </cell>
        </row>
        <row r="6">
          <cell r="A6">
            <v>42736</v>
          </cell>
          <cell r="K6" t="str">
            <v>A</v>
          </cell>
        </row>
        <row r="7">
          <cell r="A7">
            <v>42736</v>
          </cell>
          <cell r="K7" t="str">
            <v>B</v>
          </cell>
        </row>
        <row r="8">
          <cell r="A8">
            <v>42736</v>
          </cell>
          <cell r="K8" t="str">
            <v>A</v>
          </cell>
        </row>
        <row r="9">
          <cell r="A9">
            <v>42736</v>
          </cell>
          <cell r="K9" t="str">
            <v>B</v>
          </cell>
        </row>
        <row r="10">
          <cell r="A10">
            <v>43100</v>
          </cell>
          <cell r="K10" t="str">
            <v>A</v>
          </cell>
        </row>
        <row r="11">
          <cell r="A11">
            <v>43259</v>
          </cell>
          <cell r="K11" t="str">
            <v>A</v>
          </cell>
        </row>
        <row r="12">
          <cell r="A12">
            <v>43259</v>
          </cell>
          <cell r="K12" t="str">
            <v>B</v>
          </cell>
        </row>
      </sheetData>
      <sheetData sheetId="8">
        <row r="2">
          <cell r="A2">
            <v>41820</v>
          </cell>
        </row>
      </sheetData>
      <sheetData sheetId="9">
        <row r="2">
          <cell r="A2">
            <v>42185</v>
          </cell>
        </row>
      </sheetData>
      <sheetData sheetId="10">
        <row r="2">
          <cell r="A2">
            <v>41455</v>
          </cell>
        </row>
      </sheetData>
      <sheetData sheetId="11">
        <row r="2">
          <cell r="A2">
            <v>41455</v>
          </cell>
        </row>
      </sheetData>
      <sheetData sheetId="12">
        <row r="2">
          <cell r="A2">
            <v>41820</v>
          </cell>
        </row>
      </sheetData>
      <sheetData sheetId="13">
        <row r="2">
          <cell r="A2">
            <v>41820</v>
          </cell>
        </row>
      </sheetData>
      <sheetData sheetId="14">
        <row r="2">
          <cell r="A2">
            <v>42370</v>
          </cell>
          <cell r="K2" t="str">
            <v>C</v>
          </cell>
        </row>
        <row r="3">
          <cell r="A3">
            <v>42370</v>
          </cell>
          <cell r="K3" t="str">
            <v>B</v>
          </cell>
        </row>
        <row r="4">
          <cell r="A4">
            <v>42643</v>
          </cell>
          <cell r="K4" t="str">
            <v>NUL</v>
          </cell>
        </row>
        <row r="5">
          <cell r="A5">
            <v>42736</v>
          </cell>
          <cell r="K5" t="str">
            <v>A</v>
          </cell>
        </row>
        <row r="6">
          <cell r="A6">
            <v>42736</v>
          </cell>
          <cell r="K6" t="str">
            <v>B</v>
          </cell>
        </row>
        <row r="7">
          <cell r="A7">
            <v>42736</v>
          </cell>
          <cell r="K7" t="str">
            <v>A</v>
          </cell>
        </row>
        <row r="8">
          <cell r="A8">
            <v>42736</v>
          </cell>
          <cell r="K8" t="str">
            <v>A</v>
          </cell>
        </row>
        <row r="9">
          <cell r="A9">
            <v>42736</v>
          </cell>
          <cell r="K9" t="str">
            <v>B</v>
          </cell>
        </row>
        <row r="10">
          <cell r="A10">
            <v>43160</v>
          </cell>
          <cell r="K10" t="str">
            <v>A</v>
          </cell>
        </row>
        <row r="11">
          <cell r="A11">
            <v>43160</v>
          </cell>
          <cell r="K11" t="str">
            <v>A</v>
          </cell>
        </row>
        <row r="12">
          <cell r="A12">
            <v>43312</v>
          </cell>
          <cell r="K12" t="str">
            <v>A</v>
          </cell>
        </row>
        <row r="13">
          <cell r="A13">
            <v>43312</v>
          </cell>
          <cell r="K13" t="str">
            <v>A</v>
          </cell>
        </row>
      </sheetData>
      <sheetData sheetId="15">
        <row r="2">
          <cell r="A2">
            <v>42370</v>
          </cell>
        </row>
      </sheetData>
      <sheetData sheetId="16">
        <row r="2">
          <cell r="A2">
            <v>41455</v>
          </cell>
        </row>
      </sheetData>
      <sheetData sheetId="17">
        <row r="2">
          <cell r="A2">
            <v>41820</v>
          </cell>
        </row>
      </sheetData>
      <sheetData sheetId="18">
        <row r="2">
          <cell r="A2">
            <v>41820</v>
          </cell>
        </row>
      </sheetData>
      <sheetData sheetId="19"/>
      <sheetData sheetId="20">
        <row r="2">
          <cell r="A2">
            <v>41820</v>
          </cell>
        </row>
      </sheetData>
      <sheetData sheetId="21">
        <row r="2">
          <cell r="A2">
            <v>41455</v>
          </cell>
        </row>
      </sheetData>
      <sheetData sheetId="22">
        <row r="2">
          <cell r="A2">
            <v>41820</v>
          </cell>
        </row>
      </sheetData>
      <sheetData sheetId="23">
        <row r="2">
          <cell r="A2">
            <v>41820</v>
          </cell>
        </row>
      </sheetData>
      <sheetData sheetId="24"/>
      <sheetData sheetId="25">
        <row r="2">
          <cell r="A2">
            <v>42370</v>
          </cell>
        </row>
      </sheetData>
      <sheetData sheetId="26">
        <row r="2">
          <cell r="A2">
            <v>42370</v>
          </cell>
        </row>
      </sheetData>
      <sheetData sheetId="27">
        <row r="2">
          <cell r="A2">
            <v>41820</v>
          </cell>
        </row>
      </sheetData>
      <sheetData sheetId="28">
        <row r="2">
          <cell r="A2">
            <v>41455</v>
          </cell>
        </row>
      </sheetData>
      <sheetData sheetId="29">
        <row r="2">
          <cell r="A2">
            <v>41455</v>
          </cell>
        </row>
      </sheetData>
      <sheetData sheetId="30">
        <row r="2">
          <cell r="A2">
            <v>42370</v>
          </cell>
        </row>
      </sheetData>
      <sheetData sheetId="31">
        <row r="2">
          <cell r="A2">
            <v>42370</v>
          </cell>
        </row>
      </sheetData>
      <sheetData sheetId="32">
        <row r="2">
          <cell r="A2">
            <v>41455</v>
          </cell>
        </row>
      </sheetData>
      <sheetData sheetId="33">
        <row r="2">
          <cell r="A2">
            <v>41820</v>
          </cell>
        </row>
      </sheetData>
      <sheetData sheetId="34">
        <row r="2">
          <cell r="A2">
            <v>41820</v>
          </cell>
        </row>
      </sheetData>
      <sheetData sheetId="35"/>
      <sheetData sheetId="36">
        <row r="2">
          <cell r="A2">
            <v>42370</v>
          </cell>
        </row>
      </sheetData>
      <sheetData sheetId="37">
        <row r="2">
          <cell r="A2">
            <v>41455</v>
          </cell>
        </row>
      </sheetData>
      <sheetData sheetId="38">
        <row r="2">
          <cell r="A2">
            <v>41455</v>
          </cell>
        </row>
      </sheetData>
      <sheetData sheetId="39">
        <row r="2">
          <cell r="A2">
            <v>41455</v>
          </cell>
        </row>
      </sheetData>
      <sheetData sheetId="40">
        <row r="2">
          <cell r="A2">
            <v>42185</v>
          </cell>
        </row>
      </sheetData>
      <sheetData sheetId="41">
        <row r="2">
          <cell r="A2">
            <v>41820</v>
          </cell>
        </row>
      </sheetData>
      <sheetData sheetId="42">
        <row r="2">
          <cell r="A2">
            <v>41820</v>
          </cell>
        </row>
      </sheetData>
      <sheetData sheetId="43"/>
      <sheetData sheetId="44">
        <row r="2">
          <cell r="A2">
            <v>43160</v>
          </cell>
        </row>
      </sheetData>
      <sheetData sheetId="45">
        <row r="2">
          <cell r="A2">
            <v>42370</v>
          </cell>
        </row>
      </sheetData>
      <sheetData sheetId="46">
        <row r="2">
          <cell r="A2">
            <v>42370</v>
          </cell>
        </row>
      </sheetData>
      <sheetData sheetId="47">
        <row r="2">
          <cell r="A2">
            <v>42370</v>
          </cell>
        </row>
      </sheetData>
      <sheetData sheetId="48">
        <row r="2">
          <cell r="A2">
            <v>42370</v>
          </cell>
        </row>
      </sheetData>
      <sheetData sheetId="49">
        <row r="2">
          <cell r="A2">
            <v>42370</v>
          </cell>
        </row>
      </sheetData>
      <sheetData sheetId="50">
        <row r="2">
          <cell r="A2">
            <v>42370</v>
          </cell>
        </row>
      </sheetData>
      <sheetData sheetId="51">
        <row r="2">
          <cell r="A2">
            <v>41455</v>
          </cell>
        </row>
      </sheetData>
      <sheetData sheetId="52">
        <row r="2">
          <cell r="A2">
            <v>42370</v>
          </cell>
        </row>
      </sheetData>
      <sheetData sheetId="53">
        <row r="2">
          <cell r="A2">
            <v>42370</v>
          </cell>
        </row>
      </sheetData>
      <sheetData sheetId="54">
        <row r="2">
          <cell r="A2">
            <v>42370</v>
          </cell>
        </row>
      </sheetData>
      <sheetData sheetId="55">
        <row r="2">
          <cell r="A2">
            <v>42370</v>
          </cell>
        </row>
      </sheetData>
      <sheetData sheetId="56">
        <row r="2">
          <cell r="A2">
            <v>41820</v>
          </cell>
        </row>
      </sheetData>
      <sheetData sheetId="57">
        <row r="2">
          <cell r="A2">
            <v>41820</v>
          </cell>
        </row>
      </sheetData>
      <sheetData sheetId="58"/>
      <sheetData sheetId="59">
        <row r="2">
          <cell r="A2">
            <v>41820</v>
          </cell>
        </row>
      </sheetData>
      <sheetData sheetId="60">
        <row r="2">
          <cell r="A2">
            <v>41820</v>
          </cell>
        </row>
      </sheetData>
      <sheetData sheetId="61">
        <row r="2">
          <cell r="A2">
            <v>41820</v>
          </cell>
        </row>
      </sheetData>
      <sheetData sheetId="62">
        <row r="2">
          <cell r="A2">
            <v>41455</v>
          </cell>
        </row>
      </sheetData>
      <sheetData sheetId="63">
        <row r="2">
          <cell r="A2">
            <v>42370</v>
          </cell>
        </row>
      </sheetData>
      <sheetData sheetId="64">
        <row r="2">
          <cell r="A2">
            <v>41455</v>
          </cell>
        </row>
      </sheetData>
      <sheetData sheetId="65">
        <row r="2">
          <cell r="A2">
            <v>41820</v>
          </cell>
        </row>
      </sheetData>
      <sheetData sheetId="66">
        <row r="2">
          <cell r="A2">
            <v>42370</v>
          </cell>
        </row>
      </sheetData>
      <sheetData sheetId="67">
        <row r="2">
          <cell r="A2">
            <v>42370</v>
          </cell>
        </row>
      </sheetData>
      <sheetData sheetId="68">
        <row r="2">
          <cell r="A2">
            <v>41455</v>
          </cell>
        </row>
      </sheetData>
      <sheetData sheetId="69">
        <row r="2">
          <cell r="A2">
            <v>41820</v>
          </cell>
        </row>
      </sheetData>
      <sheetData sheetId="70">
        <row r="2">
          <cell r="A2">
            <v>41820</v>
          </cell>
        </row>
      </sheetData>
      <sheetData sheetId="71">
        <row r="2">
          <cell r="A2">
            <v>41820</v>
          </cell>
        </row>
      </sheetData>
      <sheetData sheetId="72">
        <row r="2">
          <cell r="A2">
            <v>41455</v>
          </cell>
        </row>
      </sheetData>
      <sheetData sheetId="73">
        <row r="2">
          <cell r="A2">
            <v>41455</v>
          </cell>
        </row>
      </sheetData>
      <sheetData sheetId="74">
        <row r="2">
          <cell r="A2">
            <v>41820</v>
          </cell>
        </row>
      </sheetData>
      <sheetData sheetId="75">
        <row r="2">
          <cell r="A2">
            <v>41820</v>
          </cell>
        </row>
      </sheetData>
      <sheetData sheetId="76"/>
      <sheetData sheetId="77">
        <row r="2">
          <cell r="A2">
            <v>41820</v>
          </cell>
        </row>
      </sheetData>
      <sheetData sheetId="78">
        <row r="2">
          <cell r="A2">
            <v>41820</v>
          </cell>
        </row>
      </sheetData>
      <sheetData sheetId="79"/>
      <sheetData sheetId="80">
        <row r="2">
          <cell r="A2">
            <v>42370</v>
          </cell>
        </row>
      </sheetData>
      <sheetData sheetId="81">
        <row r="2">
          <cell r="A2">
            <v>41455</v>
          </cell>
        </row>
      </sheetData>
      <sheetData sheetId="82">
        <row r="2">
          <cell r="A2">
            <v>41455</v>
          </cell>
        </row>
      </sheetData>
      <sheetData sheetId="83">
        <row r="2">
          <cell r="A2">
            <v>42736</v>
          </cell>
        </row>
      </sheetData>
      <sheetData sheetId="84">
        <row r="2">
          <cell r="A2">
            <v>42736</v>
          </cell>
        </row>
      </sheetData>
      <sheetData sheetId="85">
        <row r="2">
          <cell r="A2">
            <v>42370</v>
          </cell>
        </row>
      </sheetData>
      <sheetData sheetId="8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B1B825-4018-4D00-82BB-BEB51094172A}" name="Tableau1" displayName="Tableau1" ref="B1:W5" totalsRowShown="0" headerRowDxfId="24" dataDxfId="23" headerRowBorderDxfId="22">
  <autoFilter ref="B1:W5" xr:uid="{861AF747-462C-43CD-BFC7-6B80F3209FFF}"/>
  <tableColumns count="22">
    <tableColumn id="2" xr3:uid="{1EBF1F54-DAA4-4D9D-BBA5-C060BB9FA49F}" name="Enquête" dataDxfId="21"/>
    <tableColumn id="3" xr3:uid="{E779D38A-7B96-4A2C-AA4F-BF3C2F466E63}" name="N° échantillon" dataDxfId="20"/>
    <tableColumn id="4" xr3:uid="{17797059-E458-4F7B-828D-6AC6A181EAD2}" name="Analyte" dataDxfId="19"/>
    <tableColumn id="5" xr3:uid="{C904B5DD-6853-4BB9-AD62-788E855BBD16}" name="Analyseur" dataDxfId="18"/>
    <tableColumn id="6" xr3:uid="{9D50D9F0-1A77-4017-BFAB-7BB9AD32C0F5}" name="Méthode" dataDxfId="17"/>
    <tableColumn id="7" xr3:uid="{EAE050B5-1AAA-4D83-BE8C-A8855A023EE3}" name="Unités" dataDxfId="16"/>
    <tableColumn id="19" xr3:uid="{F30E08D1-B28F-4152-B9DE-9E1769A3CA66}" name="d (%)" dataDxfId="15"/>
    <tableColumn id="8" xr3:uid="{1A21ADF6-8F45-42F3-ACF1-FA76C525CAE2}" name="Résultat" dataDxfId="14"/>
    <tableColumn id="9" xr3:uid="{847F398C-BB8C-417A-B72D-0E39CDFDC99A}" name="Valeur Méthode" dataDxfId="13"/>
    <tableColumn id="10" xr3:uid="{A6AEA1FD-7D44-4AC6-8484-FA149F5614A6}" name="Z-score" dataDxfId="12"/>
    <tableColumn id="11" xr3:uid="{42FFF80D-12EA-4874-BA4B-1E98AFB8EB65}" name="Performance Z" dataDxfId="11">
      <calculatedColumnFormula>IF(OR(ISBLANK(I2),(I2="NR")),"NUL",IF(AND(ABS(K2)&lt;1,0&lt;=ABS(K2)),"A",IF(AND(ABS(K2)&lt;2,ABS(K2)&gt;=1),"B",IF(AND(2&lt;=ABS(K2),ABS(K2)&lt;3),"C","D"))))</calculatedColumnFormula>
    </tableColumn>
    <tableColumn id="12" xr3:uid="{226AACBE-A7AB-4405-8461-A164827C528E}" name="A" dataDxfId="10">
      <calculatedColumnFormula>COUNTIF(L$2:L2,"A")</calculatedColumnFormula>
    </tableColumn>
    <tableColumn id="13" xr3:uid="{B9EEFFCD-B0D0-48A0-9C2B-CF9AFF39E81B}" name="B" dataDxfId="9">
      <calculatedColumnFormula>COUNTIF(L$2:L2,"B")</calculatedColumnFormula>
    </tableColumn>
    <tableColumn id="14" xr3:uid="{608CA8CF-4C24-420A-BCDC-D4BFDBCE5FB0}" name="C" dataDxfId="8">
      <calculatedColumnFormula>COUNTIF(L$2:L2,"C")</calculatedColumnFormula>
    </tableColumn>
    <tableColumn id="15" xr3:uid="{1330ABCB-AE44-491B-9A03-D44180862F78}" name="D" dataDxfId="7">
      <calculatedColumnFormula>COUNTIF(L1:L2,"D")</calculatedColumnFormula>
    </tableColumn>
    <tableColumn id="16" xr3:uid="{579E6613-BAC2-4EDF-9D17-8345EFD3DE20}" name="IQZEEQ" dataDxfId="6">
      <calculatedColumnFormula>(4*M2+3*N2+1*O2+0*P2)/(4*(M2+N2+O2+P2))</calculatedColumnFormula>
    </tableColumn>
    <tableColumn id="17" xr3:uid="{C9A4342A-771D-4D3A-B1F7-35A4DB78A574}" name="IQZEEQAB" dataDxfId="5">
      <calculatedColumnFormula>(4*M2+4*N2+1*O2+0*P2)/(4*(M2+N2+O2+P2))</calculatedColumnFormula>
    </tableColumn>
    <tableColumn id="18" xr3:uid="{A98F73A0-D847-4A7A-9EE9-BB5AA90069F3}" name="U-score" dataDxfId="4"/>
    <tableColumn id="23" xr3:uid="{4112E163-7317-4357-9A10-BCF0223082A8}" name="Performance U" dataDxfId="3">
      <calculatedColumnFormula>IF(S2&gt;H2,"KO",IF(S2&lt;H2,"OK"))</calculatedColumnFormula>
    </tableColumn>
    <tableColumn id="22" xr3:uid="{0B7BBF00-68A4-4E0E-8F32-2F2A63AEDCE6}" name="OK" dataDxfId="2">
      <calculatedColumnFormula>COUNTIF(T1:T2,"OK")</calculatedColumnFormula>
    </tableColumn>
    <tableColumn id="21" xr3:uid="{FC409F53-5686-46A5-86F4-351FB17762EA}" name="KO" dataDxfId="1">
      <calculatedColumnFormula>COUNTIF(T$2:T2,"KO")</calculatedColumnFormula>
    </tableColumn>
    <tableColumn id="1" xr3:uid="{0591033C-9684-4915-A302-1D76D03907C9}" name="IQUEEQ" dataDxfId="0">
      <calculatedColumnFormula>COUNTIF(T$2:T2,"KO")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F5455-3DCB-4568-A7A9-042E095C5025}">
  <sheetPr>
    <tabColor theme="1"/>
    <pageSetUpPr fitToPage="1"/>
  </sheetPr>
  <dimension ref="A1:N11"/>
  <sheetViews>
    <sheetView workbookViewId="0">
      <selection activeCell="D7" sqref="D7"/>
    </sheetView>
  </sheetViews>
  <sheetFormatPr baseColWidth="10" defaultColWidth="19.5546875" defaultRowHeight="14.4" x14ac:dyDescent="0.3"/>
  <cols>
    <col min="1" max="1" width="30" bestFit="1" customWidth="1"/>
    <col min="2" max="2" width="8.5546875" bestFit="1" customWidth="1"/>
    <col min="3" max="3" width="12" bestFit="1" customWidth="1"/>
    <col min="4" max="4" width="8" bestFit="1" customWidth="1"/>
    <col min="5" max="6" width="7.88671875" bestFit="1" customWidth="1"/>
    <col min="7" max="7" width="8" bestFit="1" customWidth="1"/>
    <col min="8" max="8" width="8" customWidth="1"/>
    <col min="9" max="9" width="8.5546875" bestFit="1" customWidth="1"/>
    <col min="10" max="13" width="9.109375" customWidth="1"/>
    <col min="14" max="15" width="10.88671875" bestFit="1" customWidth="1"/>
  </cols>
  <sheetData>
    <row r="1" spans="1:14" x14ac:dyDescent="0.3">
      <c r="A1" s="1" t="s">
        <v>0</v>
      </c>
    </row>
    <row r="3" spans="1:14" x14ac:dyDescent="0.3">
      <c r="A3" s="2" t="s">
        <v>1</v>
      </c>
      <c r="C3" s="2" t="s">
        <v>2</v>
      </c>
      <c r="D3" s="3"/>
    </row>
    <row r="4" spans="1:14" x14ac:dyDescent="0.3">
      <c r="A4" s="4">
        <v>43101</v>
      </c>
      <c r="B4" s="5"/>
      <c r="C4" s="4">
        <v>43465</v>
      </c>
      <c r="D4" s="6"/>
    </row>
    <row r="6" spans="1:14" ht="15.6" x14ac:dyDescent="0.3">
      <c r="A6" s="2" t="s">
        <v>3</v>
      </c>
      <c r="B6" s="7" t="s">
        <v>4</v>
      </c>
      <c r="C6" s="7" t="s">
        <v>5</v>
      </c>
      <c r="D6" s="8" t="s">
        <v>6</v>
      </c>
      <c r="E6" s="9" t="s">
        <v>7</v>
      </c>
      <c r="F6" s="9" t="s">
        <v>8</v>
      </c>
      <c r="G6" s="10" t="s">
        <v>9</v>
      </c>
      <c r="H6" s="11" t="s">
        <v>10</v>
      </c>
      <c r="I6" s="11" t="s">
        <v>11</v>
      </c>
      <c r="J6" s="8" t="s">
        <v>12</v>
      </c>
      <c r="K6" s="9" t="s">
        <v>13</v>
      </c>
      <c r="L6" s="9" t="s">
        <v>14</v>
      </c>
      <c r="M6" s="10" t="s">
        <v>15</v>
      </c>
      <c r="N6" s="12" t="s">
        <v>16</v>
      </c>
    </row>
    <row r="7" spans="1:14" x14ac:dyDescent="0.3">
      <c r="A7" s="13" t="s">
        <v>17</v>
      </c>
      <c r="B7" s="8">
        <f>'[1]LGC Amiodarone'!$B$4</f>
        <v>0</v>
      </c>
      <c r="C7" s="8">
        <f t="shared" ref="C7" si="0">SUM(D7:G7)</f>
        <v>4</v>
      </c>
      <c r="D7" s="8">
        <f>SUM(IF((ISP_Lipase!$L$2:$L$5000="A")*(ISP_Lipase!$A$2:$A$5000&gt;=$A$4)*(ISP_Lipase!$A$2:$A$5000&lt;=$C$4),1,0))</f>
        <v>0</v>
      </c>
      <c r="E7" s="8">
        <f t="array" ref="E7">SUM(IF(('[2]LGC Amiodarone'!$K$2:$K$5000="B")*('[2]LGC Amiodarone'!$A$2:$A$5000&gt;=$A$4)*('[2]LGC Amiodarone'!$A$2:$A$5000&lt;=$C$4),1,0))</f>
        <v>2</v>
      </c>
      <c r="F7" s="8">
        <f t="array" ref="F7">SUM(IF(('[2]LGC Amiodarone'!$K$2:$K$5000="C")*('[2]LGC Amiodarone'!$A$2:$A$5000&gt;=$A$4)*('[2]LGC Amiodarone'!$A$2:$A$5000&lt;=$C$4),1,0))</f>
        <v>1</v>
      </c>
      <c r="G7" s="8">
        <f t="array" ref="G7">SUM(IF(('[2]LGC Amiodarone'!$K$2:$K$5000="D")*('[2]LGC Amiodarone'!$A$2:$A$5000&gt;=$A$4)*('[2]LGC Amiodarone'!$A$2:$A$5000&lt;=$C$4),1,0))</f>
        <v>1</v>
      </c>
      <c r="H7" s="14">
        <f t="shared" ref="H7:H10" si="1">(4*D7+3*E7+1*F7+0*G7)/(4*(D7+E7+F7+G7))</f>
        <v>0.4375</v>
      </c>
      <c r="I7" s="14">
        <f t="shared" ref="I7:I10" si="2">(4*D7+4*E7+1*F7+0*G7)/(4*(D7+E7+F7+G7))</f>
        <v>0.5625</v>
      </c>
      <c r="J7" s="15">
        <f t="shared" ref="J7:J10" si="3">$D7/SUM($D7,$E7,$F7,$G7)</f>
        <v>0</v>
      </c>
      <c r="K7" s="16">
        <f t="shared" ref="K7:K10" si="4">$E7/SUM($D7,$E7,$F7,$G7)</f>
        <v>0.5</v>
      </c>
      <c r="L7" s="16">
        <f t="shared" ref="L7:L10" si="5">$F7/SUM($D7,$E7,$F7,$G7)</f>
        <v>0.25</v>
      </c>
      <c r="M7" s="17">
        <f t="shared" ref="M7:M10" si="6">$G7/SUM($D7,$E7,$F7,$G7)</f>
        <v>0.25</v>
      </c>
      <c r="N7" s="14">
        <f t="shared" ref="N7" si="7">SUM(D7:E7)/(SUM(D7:G7))</f>
        <v>0.5</v>
      </c>
    </row>
    <row r="8" spans="1:14" x14ac:dyDescent="0.3">
      <c r="A8" s="13" t="str">
        <f>'[1]LGC Amisulpride'!$B$3</f>
        <v>LGC Amisulpride</v>
      </c>
      <c r="B8" s="8">
        <f>'[1]LGC Amisulpride'!$B$4</f>
        <v>0</v>
      </c>
      <c r="C8" s="8">
        <f t="shared" ref="C8:C10" si="8">SUM(D8:G8)</f>
        <v>4</v>
      </c>
      <c r="D8" s="8">
        <f t="array" ref="D8">SUM(IF(('[2]LGC Amisulpride'!$K$2:$K$5000="A")*('[2]LGC Amisulpride'!$A$2:$A$5000&gt;=$A$4)*('[2]LGC Amisulpride'!$A$2:$A$5000&lt;=$C$4),1,0))</f>
        <v>4</v>
      </c>
      <c r="E8" s="8">
        <f t="array" ref="E8">SUM(IF(('[2]LGC Amisulpride'!$K$2:$K$5000="B")*('[2]LGC Amisulpride'!$A$2:$A$5000&gt;=$A$4)*('[2]LGC Amisulpride'!$A$2:$A$5000&lt;=$C$4),1,0))</f>
        <v>0</v>
      </c>
      <c r="F8" s="8">
        <f t="array" ref="F8">SUM(IF(('[2]LGC Amisulpride'!$K$2:$K$5000="C")*('[2]LGC Amisulpride'!$A$2:$A$5000&gt;=$A$4)*('[2]LGC Amisulpride'!$A$2:$A$5000&lt;=$C$4),1,0))</f>
        <v>0</v>
      </c>
      <c r="G8" s="8">
        <f t="array" ref="G8">SUM(IF(('[2]LGC Amisulpride'!$K$2:$K$5000="D")*('[2]LGC Amisulpride'!$A$2:$A$5000&gt;=$A$4)*('[2]LGC Amisulpride'!$A$2:$A$5000&lt;=$C$4),1,0))</f>
        <v>0</v>
      </c>
      <c r="H8" s="14">
        <f t="shared" si="1"/>
        <v>1</v>
      </c>
      <c r="I8" s="14">
        <f t="shared" si="2"/>
        <v>1</v>
      </c>
      <c r="J8" s="15">
        <f t="shared" si="3"/>
        <v>1</v>
      </c>
      <c r="K8" s="16">
        <f t="shared" si="4"/>
        <v>0</v>
      </c>
      <c r="L8" s="16">
        <f t="shared" si="5"/>
        <v>0</v>
      </c>
      <c r="M8" s="17">
        <f t="shared" si="6"/>
        <v>0</v>
      </c>
      <c r="N8" s="14">
        <f t="shared" ref="N8:N10" si="9">SUM(D8:E8)/(SUM(D8:G8))</f>
        <v>1</v>
      </c>
    </row>
    <row r="9" spans="1:14" x14ac:dyDescent="0.3">
      <c r="A9" s="13" t="str">
        <f>'[1]LGC Aripiprazole'!$B$3</f>
        <v>LGC Aripiprazole</v>
      </c>
      <c r="B9" s="8">
        <f>'[1]LGC Aripiprazole'!$B$4</f>
        <v>0</v>
      </c>
      <c r="C9" s="8">
        <f t="shared" si="8"/>
        <v>2</v>
      </c>
      <c r="D9" s="8">
        <f t="array" ref="D9">SUM(IF(('[2]LGC Aripiprazole'!$K$2:$K$5000="A")*('[2]LGC Aripiprazole'!$A$2:$A$5000&gt;=$A$4)*('[2]LGC Aripiprazole'!$A$2:$A$5000&lt;=$C$4),1,0))</f>
        <v>1</v>
      </c>
      <c r="E9" s="8">
        <f t="array" ref="E9">SUM(IF(('[2]LGC Aripiprazole'!$K$2:$K$5000="B")*('[2]LGC Aripiprazole'!$A$2:$A$5000&gt;=$A$4)*('[2]LGC Aripiprazole'!$A$2:$A$5000&lt;=$C$4),1,0))</f>
        <v>1</v>
      </c>
      <c r="F9" s="8">
        <f t="array" ref="F9">SUM(IF(('[2]LGC Aripiprazole'!$K$2:$K$5000="C")*('[2]LGC Aripiprazole'!$A$2:$A$5000&gt;=$A$4)*('[2]LGC Aripiprazole'!$A$2:$A$5000&lt;=$C$4),1,0))</f>
        <v>0</v>
      </c>
      <c r="G9" s="8">
        <f t="array" ref="G9">SUM(IF(('[2]LGC Aripiprazole'!$K$2:$K$5000="D")*('[2]LGC Aripiprazole'!$A$2:$A$5000&gt;=$A$4)*('[2]LGC Aripiprazole'!$A$2:$A$5000&lt;=$C$4),1,0))</f>
        <v>0</v>
      </c>
      <c r="H9" s="14">
        <f t="shared" si="1"/>
        <v>0.875</v>
      </c>
      <c r="I9" s="14">
        <f t="shared" si="2"/>
        <v>1</v>
      </c>
      <c r="J9" s="15">
        <f t="shared" si="3"/>
        <v>0.5</v>
      </c>
      <c r="K9" s="16">
        <f t="shared" si="4"/>
        <v>0.5</v>
      </c>
      <c r="L9" s="16">
        <f t="shared" si="5"/>
        <v>0</v>
      </c>
      <c r="M9" s="17">
        <f t="shared" si="6"/>
        <v>0</v>
      </c>
      <c r="N9" s="14">
        <f t="shared" si="9"/>
        <v>1</v>
      </c>
    </row>
    <row r="10" spans="1:14" x14ac:dyDescent="0.3">
      <c r="A10" s="13" t="str">
        <f>'[1]LGC Citalopram'!$B$3</f>
        <v>LGC Citalopram</v>
      </c>
      <c r="B10" s="8">
        <f>'[1]LGC Citalopram'!$B$4</f>
        <v>0</v>
      </c>
      <c r="C10" s="8">
        <f t="shared" si="8"/>
        <v>4</v>
      </c>
      <c r="D10" s="8">
        <f t="array" ref="D10">SUM(IF(('[2]LGC Citalopram'!$K$2:$K$5000="A")*('[2]LGC Citalopram'!$A$2:$A$5000&gt;=$A$4)*('[2]LGC Citalopram'!$A$2:$A$5000&lt;=$C$4),1,0))</f>
        <v>4</v>
      </c>
      <c r="E10" s="8">
        <f t="array" ref="E10">SUM(IF(('[2]LGC Citalopram'!$K$2:$K$5000="B")*('[2]LGC Citalopram'!$A$2:$A$5000&gt;=$A$4)*('[2]LGC Citalopram'!$A$2:$A$5000&lt;=$C$4),1,0))</f>
        <v>0</v>
      </c>
      <c r="F10" s="8">
        <f t="array" ref="F10">SUM(IF(('[2]LGC Citalopram'!$K$2:$K$5000="C")*('[2]LGC Citalopram'!$A$2:$A$5000&gt;=$A$4)*('[2]LGC Citalopram'!$A$2:$A$5000&lt;=$C$4),1,0))</f>
        <v>0</v>
      </c>
      <c r="G10" s="8">
        <f t="array" ref="G10">SUM(IF(('[2]LGC Citalopram'!$K$2:$K$5000="D")*('[2]LGC Citalopram'!$A$2:$A$5000&gt;=$A$4)*('[2]LGC Citalopram'!$A$2:$A$5000&lt;=$C$4),1,0))</f>
        <v>0</v>
      </c>
      <c r="H10" s="14">
        <f t="shared" si="1"/>
        <v>1</v>
      </c>
      <c r="I10" s="14">
        <f t="shared" si="2"/>
        <v>1</v>
      </c>
      <c r="J10" s="15">
        <f t="shared" si="3"/>
        <v>1</v>
      </c>
      <c r="K10" s="16">
        <f t="shared" si="4"/>
        <v>0</v>
      </c>
      <c r="L10" s="16">
        <f t="shared" si="5"/>
        <v>0</v>
      </c>
      <c r="M10" s="17">
        <f t="shared" si="6"/>
        <v>0</v>
      </c>
      <c r="N10" s="14">
        <f t="shared" si="9"/>
        <v>1</v>
      </c>
    </row>
    <row r="11" spans="1:14" x14ac:dyDescent="0.3">
      <c r="C11">
        <f>SUM(C7:C10)</f>
        <v>14</v>
      </c>
      <c r="D11">
        <f>SUM(D7:D10)</f>
        <v>9</v>
      </c>
      <c r="E11">
        <f>SUM(E7:E10)</f>
        <v>3</v>
      </c>
      <c r="F11">
        <f>SUM(F7:F10)</f>
        <v>1</v>
      </c>
      <c r="G11">
        <f>SUM(G7:G10)</f>
        <v>1</v>
      </c>
    </row>
  </sheetData>
  <conditionalFormatting sqref="H7:H10">
    <cfRule type="cellIs" dxfId="38" priority="43" operator="lessThan">
      <formula>0.75</formula>
    </cfRule>
    <cfRule type="cellIs" dxfId="37" priority="44" operator="between">
      <formula>0.75</formula>
      <formula>0.85</formula>
    </cfRule>
    <cfRule type="cellIs" dxfId="36" priority="45" operator="greaterThan">
      <formula>0.85</formula>
    </cfRule>
  </conditionalFormatting>
  <conditionalFormatting sqref="N7:N10">
    <cfRule type="cellIs" dxfId="35" priority="40" operator="lessThan">
      <formula>0.75</formula>
    </cfRule>
    <cfRule type="cellIs" dxfId="34" priority="41" operator="between">
      <formula>0.75</formula>
      <formula>0.85</formula>
    </cfRule>
    <cfRule type="cellIs" dxfId="33" priority="42" operator="greaterThan">
      <formula>0.85</formula>
    </cfRule>
  </conditionalFormatting>
  <conditionalFormatting sqref="I7:I10">
    <cfRule type="cellIs" dxfId="32" priority="37" operator="lessThan">
      <formula>0.75</formula>
    </cfRule>
    <cfRule type="cellIs" dxfId="31" priority="38" operator="between">
      <formula>0.75</formula>
      <formula>0.85</formula>
    </cfRule>
    <cfRule type="cellIs" dxfId="30" priority="39" operator="greaterThan">
      <formula>0.85</formula>
    </cfRule>
  </conditionalFormatting>
  <pageMargins left="0.7" right="0.7" top="0.75" bottom="0.75" header="0.3" footer="0.3"/>
  <pageSetup paperSize="9" scale="5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B66D6-0036-4E56-83C4-AA296218ECF0}">
  <sheetPr>
    <tabColor rgb="FFFF0000"/>
  </sheetPr>
  <dimension ref="A1:Y5"/>
  <sheetViews>
    <sheetView tabSelected="1" workbookViewId="0">
      <selection activeCell="M18" sqref="M18"/>
    </sheetView>
  </sheetViews>
  <sheetFormatPr baseColWidth="10" defaultRowHeight="14.4" x14ac:dyDescent="0.3"/>
  <cols>
    <col min="1" max="2" width="8.5546875" style="36" customWidth="1"/>
    <col min="3" max="3" width="11.21875" style="36" customWidth="1"/>
    <col min="4" max="4" width="11.5546875" style="36"/>
    <col min="5" max="5" width="11.21875" style="36" customWidth="1"/>
    <col min="6" max="6" width="17.44140625" style="36" customWidth="1"/>
    <col min="7" max="11" width="8.77734375" style="36" customWidth="1"/>
    <col min="12" max="12" width="8.77734375" customWidth="1"/>
    <col min="13" max="18" width="8.77734375" style="36" customWidth="1"/>
    <col min="19" max="23" width="8.77734375" customWidth="1"/>
    <col min="24" max="25" width="8.77734375" style="36" customWidth="1"/>
  </cols>
  <sheetData>
    <row r="1" spans="1:25" ht="78.599999999999994" customHeight="1" x14ac:dyDescent="0.3">
      <c r="A1" s="18" t="s">
        <v>18</v>
      </c>
      <c r="B1" s="19" t="s">
        <v>19</v>
      </c>
      <c r="C1" s="19" t="s">
        <v>20</v>
      </c>
      <c r="D1" s="19" t="s">
        <v>3</v>
      </c>
      <c r="E1" s="19" t="s">
        <v>21</v>
      </c>
      <c r="F1" s="19" t="s">
        <v>22</v>
      </c>
      <c r="G1" s="19" t="s">
        <v>23</v>
      </c>
      <c r="H1" s="19" t="s">
        <v>24</v>
      </c>
      <c r="I1" s="19" t="s">
        <v>25</v>
      </c>
      <c r="J1" s="20" t="s">
        <v>26</v>
      </c>
      <c r="K1" s="21" t="s">
        <v>27</v>
      </c>
      <c r="L1" s="22" t="s">
        <v>28</v>
      </c>
      <c r="M1" s="23" t="s">
        <v>29</v>
      </c>
      <c r="N1" s="23" t="s">
        <v>30</v>
      </c>
      <c r="O1" s="24" t="s">
        <v>31</v>
      </c>
      <c r="P1" s="25" t="s">
        <v>32</v>
      </c>
      <c r="Q1" s="19" t="s">
        <v>33</v>
      </c>
      <c r="R1" s="19" t="s">
        <v>34</v>
      </c>
      <c r="S1" s="21" t="s">
        <v>35</v>
      </c>
      <c r="T1" s="22" t="s">
        <v>36</v>
      </c>
      <c r="U1" s="23" t="s">
        <v>37</v>
      </c>
      <c r="V1" s="25" t="s">
        <v>38</v>
      </c>
      <c r="W1" s="26" t="s">
        <v>39</v>
      </c>
      <c r="X1"/>
      <c r="Y1"/>
    </row>
    <row r="2" spans="1:25" x14ac:dyDescent="0.3">
      <c r="A2" s="27">
        <v>42736</v>
      </c>
      <c r="B2" s="28" t="s">
        <v>40</v>
      </c>
      <c r="C2" s="28" t="s">
        <v>41</v>
      </c>
      <c r="D2" s="28" t="s">
        <v>42</v>
      </c>
      <c r="E2" s="28" t="s">
        <v>43</v>
      </c>
      <c r="F2" s="28" t="s">
        <v>44</v>
      </c>
      <c r="G2" s="28" t="s">
        <v>45</v>
      </c>
      <c r="H2" s="28">
        <v>14.3</v>
      </c>
      <c r="I2" s="28">
        <v>34</v>
      </c>
      <c r="J2" s="28">
        <v>33</v>
      </c>
      <c r="K2" s="29">
        <v>1.35</v>
      </c>
      <c r="L2" s="28" t="str">
        <f>IF(OR(ISBLANK(I2),(I2="NR")),"NUL",IF(AND(ABS(K2)&lt;1,0&lt;=ABS(K2)),"A",IF(AND(ABS(K2)&lt;2,ABS(K2)&gt;=1),"B",IF(AND(2&lt;=ABS(K2),ABS(K2)&lt;3),"C","D"))))</f>
        <v>B</v>
      </c>
      <c r="M2" s="28">
        <f>COUNTIF(L2:L2,"A")</f>
        <v>0</v>
      </c>
      <c r="N2" s="28">
        <f>COUNTIF(L2:L2,"B")</f>
        <v>1</v>
      </c>
      <c r="O2" s="28">
        <f>COUNTIF(L2:L2,"C")</f>
        <v>0</v>
      </c>
      <c r="P2" s="28">
        <f t="shared" ref="P2:P3" si="0">COUNTIF(L1:L2,"D")</f>
        <v>0</v>
      </c>
      <c r="Q2" s="30">
        <f>(4*M2+3*N2+1*O2+0*P2)/(4*(M2+N2+O2+P2))</f>
        <v>0.75</v>
      </c>
      <c r="R2" s="30">
        <f>(4*M2+4*N2+1*O2+0*P2)/(4*(M2+N2+O2+P2))</f>
        <v>1</v>
      </c>
      <c r="S2" s="29">
        <v>3.03</v>
      </c>
      <c r="T2" s="28" t="str">
        <f>IF(S2&gt;H2,"KO",IF(S2&lt;H2,"OK"))</f>
        <v>OK</v>
      </c>
      <c r="U2" s="28">
        <f t="shared" ref="U2:U3" si="1">COUNTIF(T1:T2,"OK")</f>
        <v>1</v>
      </c>
      <c r="V2" s="28">
        <f>COUNTIF(T2:T2,"KO")</f>
        <v>0</v>
      </c>
      <c r="W2" s="28">
        <f>COUNTIF(T$2:T2,"KO")</f>
        <v>0</v>
      </c>
      <c r="X2"/>
      <c r="Y2"/>
    </row>
    <row r="3" spans="1:25" x14ac:dyDescent="0.3">
      <c r="A3" s="31">
        <v>42858</v>
      </c>
      <c r="B3" s="32" t="s">
        <v>46</v>
      </c>
      <c r="C3" s="32" t="s">
        <v>47</v>
      </c>
      <c r="D3" s="32" t="s">
        <v>42</v>
      </c>
      <c r="E3" s="32" t="s">
        <v>43</v>
      </c>
      <c r="F3" s="28" t="s">
        <v>44</v>
      </c>
      <c r="G3" s="28" t="s">
        <v>45</v>
      </c>
      <c r="H3" s="32">
        <v>14.3</v>
      </c>
      <c r="I3" s="32">
        <v>19</v>
      </c>
      <c r="J3" s="32">
        <v>19</v>
      </c>
      <c r="K3" s="33">
        <v>0</v>
      </c>
      <c r="L3" s="28" t="str">
        <f>IF(OR(ISBLANK(I3),(I3="NR")),"NUL",IF(AND(ABS(K3)&lt;1,0&lt;=ABS(K3)),"A",IF(AND(ABS(K3)&lt;2,ABS(K3)&gt;=1),"B",IF(AND(2&lt;=ABS(K3),ABS(K3)&lt;3),"C","D"))))</f>
        <v>A</v>
      </c>
      <c r="M3" s="32">
        <f>COUNTIF(L2:L3,"A")</f>
        <v>1</v>
      </c>
      <c r="N3" s="32">
        <f>COUNTIF(L2:L3,"B")</f>
        <v>1</v>
      </c>
      <c r="O3" s="32">
        <f>COUNTIF(L2:L3,"C")</f>
        <v>0</v>
      </c>
      <c r="P3" s="32">
        <f t="shared" si="0"/>
        <v>0</v>
      </c>
      <c r="Q3" s="34">
        <f>(4*M3+3*N3+1*O3+0*P3)/(4*(M3+N3+O3+P3))</f>
        <v>0.875</v>
      </c>
      <c r="R3" s="34">
        <f>(4*M3+4*N3+1*O3+0*P3)/(4*(M3+N3+O3+P3))</f>
        <v>1</v>
      </c>
      <c r="S3" s="33">
        <v>0</v>
      </c>
      <c r="T3" s="32" t="str">
        <f>IF(S3&gt;H3,"KO",IF(S3&lt;H3,"OK"))</f>
        <v>OK</v>
      </c>
      <c r="U3" s="32">
        <f t="shared" si="1"/>
        <v>2</v>
      </c>
      <c r="V3" s="32">
        <f>COUNTIF(T2:T3,"KO")</f>
        <v>0</v>
      </c>
      <c r="W3" s="32">
        <f>COUNTIF(T$2:T3,"KO")</f>
        <v>0</v>
      </c>
      <c r="X3"/>
      <c r="Y3"/>
    </row>
    <row r="4" spans="1:25" x14ac:dyDescent="0.3">
      <c r="A4" s="31">
        <v>42984</v>
      </c>
      <c r="B4" s="32" t="s">
        <v>48</v>
      </c>
      <c r="C4" s="32" t="s">
        <v>49</v>
      </c>
      <c r="D4" s="32" t="s">
        <v>42</v>
      </c>
      <c r="E4" s="32" t="s">
        <v>43</v>
      </c>
      <c r="F4" s="28" t="s">
        <v>44</v>
      </c>
      <c r="G4" s="28" t="s">
        <v>45</v>
      </c>
      <c r="H4" s="32">
        <v>14.3</v>
      </c>
      <c r="I4" s="32">
        <v>56</v>
      </c>
      <c r="J4" s="32">
        <v>56</v>
      </c>
      <c r="K4" s="33">
        <v>0</v>
      </c>
      <c r="L4" s="32" t="str">
        <f>IF(OR(ISBLANK(I4),(I4="NR")),"NUL",IF(AND(ABS(K4)&lt;1,0&lt;=ABS(K4)),"A",IF(AND(ABS(K4)&lt;2,ABS(K4)&gt;=1),"B",IF(AND(2&lt;=ABS(K4),ABS(K4)&lt;3),"C","D"))))</f>
        <v>A</v>
      </c>
      <c r="M4" s="32">
        <f>COUNTIF(L2:L4,"A")</f>
        <v>2</v>
      </c>
      <c r="N4" s="35">
        <f>COUNTIF(L2:L4,"B")</f>
        <v>1</v>
      </c>
      <c r="O4" s="32">
        <f>COUNTIF(L2:L4,"C")</f>
        <v>0</v>
      </c>
      <c r="P4" s="35">
        <f>COUNTIF(L2:L4,"D")</f>
        <v>0</v>
      </c>
      <c r="Q4" s="34">
        <f>(4*M4+3*N4+1*O4+0*P4)/(4*(M4+N4+O4+P4))</f>
        <v>0.91666666666666663</v>
      </c>
      <c r="R4" s="34">
        <f>(4*M4+4*N4+1*O4+0*P4)/(4*(M4+N4+O4+P4))</f>
        <v>1</v>
      </c>
      <c r="S4" s="33">
        <v>0</v>
      </c>
      <c r="T4" s="32" t="str">
        <f>IF(S4&gt;H4,"KO",IF(S4&lt;H4,"OK"))</f>
        <v>OK</v>
      </c>
      <c r="U4" s="32">
        <f>COUNTIF(T2:T4,"OK")</f>
        <v>3</v>
      </c>
      <c r="V4" s="32">
        <f>COUNTIF(T2:T4,"KO")</f>
        <v>0</v>
      </c>
      <c r="W4" s="32">
        <f>COUNTIF(T$2:T4,"KO")</f>
        <v>0</v>
      </c>
      <c r="X4"/>
      <c r="Y4"/>
    </row>
    <row r="5" spans="1:25" x14ac:dyDescent="0.3">
      <c r="A5" s="27">
        <v>43081</v>
      </c>
      <c r="B5" s="32" t="s">
        <v>48</v>
      </c>
      <c r="C5" s="32" t="s">
        <v>50</v>
      </c>
      <c r="D5" s="32" t="s">
        <v>42</v>
      </c>
      <c r="E5" s="32" t="s">
        <v>43</v>
      </c>
      <c r="F5" s="28" t="s">
        <v>44</v>
      </c>
      <c r="G5" s="28" t="s">
        <v>45</v>
      </c>
      <c r="H5" s="32">
        <v>14.3</v>
      </c>
      <c r="I5" s="32">
        <v>35</v>
      </c>
      <c r="J5" s="32">
        <v>34</v>
      </c>
      <c r="K5" s="33">
        <v>1.35</v>
      </c>
      <c r="L5" s="32" t="str">
        <f>IF(OR(ISBLANK(I5),(I5="NR")),"NUL",IF(AND(ABS(K5)&lt;1,0&lt;=ABS(K5)),"A",IF(AND(ABS(K5)&lt;2,ABS(K5)&gt;=1),"B",IF(AND(2&lt;=ABS(K5),ABS(K5)&lt;3),"C","D"))))</f>
        <v>B</v>
      </c>
      <c r="M5" s="32">
        <f>COUNTIF(L2:L5,"A")</f>
        <v>2</v>
      </c>
      <c r="N5" s="35">
        <f>COUNTIF(L2:L5,"B")</f>
        <v>2</v>
      </c>
      <c r="O5" s="35">
        <f>COUNTIF(L2:L5,"C")</f>
        <v>0</v>
      </c>
      <c r="P5" s="35">
        <f>COUNTIF(L2:L5,"D")</f>
        <v>0</v>
      </c>
      <c r="Q5" s="34">
        <f>(4*M5+3*N5+1*O5+0*P5)/(4*(M5+N5+O5+P5))</f>
        <v>0.875</v>
      </c>
      <c r="R5" s="34">
        <f>(4*M5+4*N5+1*O5+0*P5)/(4*(M5+N5+O5+P5))</f>
        <v>1</v>
      </c>
      <c r="S5" s="33">
        <v>2.94</v>
      </c>
      <c r="T5" s="32" t="str">
        <f>IF(S5&gt;H5,"KO",IF(S5&lt;H5,"OK"))</f>
        <v>OK</v>
      </c>
      <c r="U5" s="32">
        <f>COUNTIF(T2:T5,"OK")</f>
        <v>4</v>
      </c>
      <c r="V5" s="32">
        <f>COUNTIF(T2:T5,"KO")</f>
        <v>0</v>
      </c>
      <c r="W5" s="32">
        <f>COUNTIF(T$2:T5,"KO")</f>
        <v>0</v>
      </c>
      <c r="X5"/>
      <c r="Y5"/>
    </row>
  </sheetData>
  <conditionalFormatting sqref="L2:L5">
    <cfRule type="cellIs" dxfId="29" priority="3" operator="equal">
      <formula>"D"</formula>
    </cfRule>
    <cfRule type="cellIs" dxfId="28" priority="4" operator="equal">
      <formula>"C"</formula>
    </cfRule>
    <cfRule type="cellIs" dxfId="27" priority="5" operator="between">
      <formula>"A"</formula>
      <formula>"B"</formula>
    </cfRule>
  </conditionalFormatting>
  <conditionalFormatting sqref="T2:T5">
    <cfRule type="cellIs" dxfId="26" priority="1" operator="equal">
      <formula>"KO"</formula>
    </cfRule>
    <cfRule type="cellIs" dxfId="25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IQ</vt:lpstr>
      <vt:lpstr>ISP_Lipase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Sandrine Devivier</cp:lastModifiedBy>
  <dcterms:created xsi:type="dcterms:W3CDTF">2018-10-23T06:28:50Z</dcterms:created>
  <dcterms:modified xsi:type="dcterms:W3CDTF">2018-10-25T07:50:13Z</dcterms:modified>
</cp:coreProperties>
</file>