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slicerCaches/slicerCache1.xml" ContentType="application/vnd.ms-excel.slicerCache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slicers/slicer1.xml" ContentType="application/vnd.ms-excel.slicer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426945\Downloads\"/>
    </mc:Choice>
  </mc:AlternateContent>
  <bookViews>
    <workbookView xWindow="0" yWindow="0" windowWidth="24000" windowHeight="9450" activeTab="1"/>
  </bookViews>
  <sheets>
    <sheet name="Exemple" sheetId="1" r:id="rId1"/>
    <sheet name="Exemple (2)" sheetId="2" r:id="rId2"/>
    <sheet name="TCD" sheetId="3" r:id="rId3"/>
  </sheets>
  <definedNames>
    <definedName name="_xlnm._FilterDatabase" localSheetId="0" hidden="1">Exemple!$A$3:$H$21</definedName>
    <definedName name="_xlnm._FilterDatabase" localSheetId="1" hidden="1">'Exemple (2)'!$B$2:$F$19</definedName>
    <definedName name="Segment_Contrat">#N/A</definedName>
  </definedNames>
  <calcPr calcId="152511"/>
  <pivotCaches>
    <pivotCache cacheId="6" r:id="rId4"/>
  </pivotCaches>
  <extLst>
    <ext xmlns:x14="http://schemas.microsoft.com/office/spreadsheetml/2009/9/main" uri="{BBE1A952-AA13-448e-AADC-164F8A28A991}">
      <x14:slicerCaches>
        <x14:slicerCache r:id="rId5"/>
      </x14:slicerCaches>
    </ext>
    <ext xmlns:x14="http://schemas.microsoft.com/office/spreadsheetml/2009/9/main" uri="{79F54976-1DA5-4618-B147-4CDE4B953A38}">
      <x14:workbookPr/>
    </ex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3" i="2" l="1"/>
  <c r="G4" i="2"/>
  <c r="G5" i="2"/>
  <c r="G6" i="2"/>
  <c r="G7" i="2"/>
  <c r="G8" i="2"/>
  <c r="G9" i="2"/>
  <c r="G10" i="2"/>
  <c r="G11" i="2"/>
  <c r="G12" i="2"/>
  <c r="G13" i="2"/>
  <c r="G14" i="2"/>
  <c r="G15" i="2"/>
  <c r="G16" i="2"/>
  <c r="G17" i="2"/>
  <c r="G18" i="2"/>
  <c r="G19" i="2"/>
  <c r="E8" i="1" l="1"/>
  <c r="D21" i="1" l="1"/>
  <c r="E4" i="1"/>
  <c r="E5" i="1" s="1"/>
  <c r="E6" i="1" s="1"/>
  <c r="E7" i="1" s="1"/>
  <c r="E9" i="1" s="1"/>
  <c r="E10" i="1" s="1"/>
  <c r="E11" i="1" s="1"/>
  <c r="E12" i="1" s="1"/>
  <c r="E13" i="1" s="1"/>
  <c r="E14" i="1" s="1"/>
  <c r="E15" i="1" s="1"/>
  <c r="E16" i="1" s="1"/>
  <c r="E17" i="1" s="1"/>
  <c r="E18" i="1" s="1"/>
  <c r="E19" i="1" s="1"/>
  <c r="E20" i="1" s="1"/>
  <c r="E1" i="1"/>
  <c r="D1" i="1"/>
  <c r="F4" i="1" l="1"/>
  <c r="F5" i="1"/>
  <c r="F6" i="1"/>
  <c r="F7" i="1"/>
  <c r="F8" i="1"/>
  <c r="F9" i="1"/>
  <c r="F10" i="1"/>
  <c r="F11" i="1"/>
  <c r="F12" i="1"/>
  <c r="F13" i="1"/>
  <c r="F14" i="1"/>
  <c r="F15" i="1"/>
  <c r="F16" i="1"/>
  <c r="F17" i="1"/>
  <c r="F18" i="1"/>
  <c r="F19" i="1"/>
  <c r="F20" i="1"/>
  <c r="G4" i="1" l="1"/>
  <c r="G5" i="1" s="1"/>
  <c r="G6" i="1" s="1"/>
  <c r="G7" i="1" s="1"/>
  <c r="G8" i="1" s="1"/>
  <c r="G9" i="1" s="1"/>
  <c r="G10" i="1" s="1"/>
  <c r="G11" i="1" s="1"/>
  <c r="G12" i="1" s="1"/>
  <c r="G13" i="1" s="1"/>
  <c r="G14" i="1" s="1"/>
  <c r="G15" i="1" s="1"/>
  <c r="G16" i="1" s="1"/>
  <c r="G17" i="1" s="1"/>
  <c r="G18" i="1" s="1"/>
  <c r="G19" i="1" s="1"/>
  <c r="G20" i="1" s="1"/>
  <c r="F21" i="1"/>
</calcChain>
</file>

<file path=xl/sharedStrings.xml><?xml version="1.0" encoding="utf-8"?>
<sst xmlns="http://schemas.openxmlformats.org/spreadsheetml/2006/main" count="116" uniqueCount="34">
  <si>
    <t>Année</t>
  </si>
  <si>
    <t>Total</t>
  </si>
  <si>
    <t>Cumulé $</t>
  </si>
  <si>
    <t>%</t>
  </si>
  <si>
    <t>Cumulé %</t>
  </si>
  <si>
    <t>Quantité</t>
  </si>
  <si>
    <t>SEAL</t>
  </si>
  <si>
    <t>NUT</t>
  </si>
  <si>
    <t>BOLT</t>
  </si>
  <si>
    <t>BUSH</t>
  </si>
  <si>
    <t>RING</t>
  </si>
  <si>
    <t>Contrat</t>
  </si>
  <si>
    <t>YES</t>
  </si>
  <si>
    <t>NON</t>
  </si>
  <si>
    <t>Designation</t>
  </si>
  <si>
    <t>C-CL</t>
  </si>
  <si>
    <t>OUTE</t>
  </si>
  <si>
    <t xml:space="preserve">KIT </t>
  </si>
  <si>
    <t>HING</t>
  </si>
  <si>
    <t>GUID</t>
  </si>
  <si>
    <t>COVE</t>
  </si>
  <si>
    <t>WASH</t>
  </si>
  <si>
    <t>Total général</t>
  </si>
  <si>
    <t>Σ Total</t>
  </si>
  <si>
    <t>Σ Quantité</t>
  </si>
  <si>
    <t>% Total</t>
  </si>
  <si>
    <t>% cumulé Total</t>
  </si>
  <si>
    <t>Prix unitaire</t>
  </si>
  <si>
    <t>Description</t>
  </si>
  <si>
    <t>A</t>
  </si>
  <si>
    <t>B</t>
  </si>
  <si>
    <t>C</t>
  </si>
  <si>
    <t>D</t>
  </si>
  <si>
    <t>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</si>
</sst>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43" formatCode="_-* #,##0.00\ _€_-;\-* #,##0.00\ _€_-;_-* &quot;-&quot;??\ _€_-;_-@_-"/>
    <numFmt numFmtId="164" formatCode="_-* #,##0\ _€_-;\-* #,##0\ _€_-;_-* &quot;-&quot;??\ _€_-;_-@_-"/>
    <numFmt numFmtId="165" formatCode="_-[$$-409]* #,##0.00_ ;_-[$$-409]* \-#,##0.00\ ;_-[$$-409]* &quot;-&quot;??_ ;_-@_ "/>
    <numFmt numFmtId="166" formatCode="_-[$$-409]* #,##0_ ;_-[$$-409]* \-#,##0\ ;_-[$$-409]* &quot;-&quot;??_ ;_-@_ "/>
    <numFmt numFmtId="167" formatCode="0.0%"/>
    <numFmt numFmtId="171" formatCode="0.0"/>
  </numFmts>
  <fonts count="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5" tint="0.39997558519241921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 tint="0.59999389629810485"/>
        <bgColor indexed="64"/>
      </patternFill>
    </fill>
  </fills>
  <borders count="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21">
    <xf numFmtId="0" fontId="0" fillId="0" borderId="0" xfId="0"/>
    <xf numFmtId="0" fontId="0" fillId="2" borderId="1" xfId="0" applyFill="1" applyBorder="1"/>
    <xf numFmtId="165" fontId="0" fillId="3" borderId="3" xfId="0" applyNumberFormat="1" applyFill="1" applyBorder="1"/>
    <xf numFmtId="164" fontId="0" fillId="3" borderId="2" xfId="1" applyNumberFormat="1" applyFont="1" applyFill="1" applyBorder="1"/>
    <xf numFmtId="166" fontId="0" fillId="0" borderId="0" xfId="0" applyNumberFormat="1"/>
    <xf numFmtId="167" fontId="0" fillId="0" borderId="0" xfId="2" applyNumberFormat="1" applyFont="1"/>
    <xf numFmtId="0" fontId="0" fillId="4" borderId="0" xfId="0" applyFill="1"/>
    <xf numFmtId="0" fontId="0" fillId="0" borderId="1" xfId="0" applyBorder="1"/>
    <xf numFmtId="0" fontId="0" fillId="0" borderId="3" xfId="0" applyBorder="1"/>
    <xf numFmtId="166" fontId="0" fillId="0" borderId="3" xfId="0" applyNumberFormat="1" applyBorder="1"/>
    <xf numFmtId="9" fontId="0" fillId="0" borderId="3" xfId="2" applyFont="1" applyBorder="1"/>
    <xf numFmtId="0" fontId="0" fillId="0" borderId="2" xfId="0" applyBorder="1"/>
    <xf numFmtId="0" fontId="0" fillId="4" borderId="4" xfId="0" applyFill="1" applyBorder="1" applyAlignment="1">
      <alignment horizontal="center"/>
    </xf>
    <xf numFmtId="0" fontId="0" fillId="4" borderId="5" xfId="0" applyFill="1" applyBorder="1" applyAlignment="1">
      <alignment horizontal="center"/>
    </xf>
    <xf numFmtId="0" fontId="0" fillId="5" borderId="5" xfId="0" applyFill="1" applyBorder="1" applyAlignment="1">
      <alignment horizontal="center"/>
    </xf>
    <xf numFmtId="0" fontId="0" fillId="4" borderId="6" xfId="0" applyFill="1" applyBorder="1" applyAlignment="1">
      <alignment horizontal="center"/>
    </xf>
    <xf numFmtId="0" fontId="0" fillId="0" borderId="0" xfId="0" pivotButton="1"/>
    <xf numFmtId="0" fontId="0" fillId="0" borderId="0" xfId="0" applyNumberFormat="1"/>
    <xf numFmtId="10" fontId="0" fillId="0" borderId="0" xfId="0" applyNumberFormat="1"/>
    <xf numFmtId="0" fontId="0" fillId="6" borderId="0" xfId="0" applyFill="1"/>
    <xf numFmtId="171" fontId="0" fillId="6" borderId="0" xfId="0" applyNumberFormat="1" applyFill="1"/>
  </cellXfs>
  <cellStyles count="3">
    <cellStyle name="Milliers" xfId="1" builtinId="3"/>
    <cellStyle name="Normal" xfId="0" builtinId="0"/>
    <cellStyle name="Pourcentage" xfId="2" builtinId="5"/>
  </cellStyles>
  <dxfs count="2">
    <dxf>
      <fill>
        <patternFill>
          <fgColor indexed="64"/>
          <bgColor theme="5" tint="0.59999389629810485"/>
        </patternFill>
      </fill>
    </dxf>
    <dxf>
      <numFmt numFmtId="171" formatCode="0.0"/>
      <fill>
        <patternFill>
          <fgColor indexed="64"/>
          <bgColor theme="5" tint="0.5999938962981048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microsoft.com/office/2007/relationships/slicerCache" Target="slicerCaches/slicerCache1.xml"/><Relationship Id="rId4" Type="http://schemas.openxmlformats.org/officeDocument/2006/relationships/pivotCacheDefinition" Target="pivotCache/pivotCacheDefinition1.xml"/><Relationship Id="rId9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0</xdr:row>
      <xdr:rowOff>57150</xdr:rowOff>
    </xdr:from>
    <xdr:to>
      <xdr:col>3</xdr:col>
      <xdr:colOff>219075</xdr:colOff>
      <xdr:row>3</xdr:row>
      <xdr:rowOff>104775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2" name="Contrat"/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Contrat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14300" y="57150"/>
              <a:ext cx="1828800" cy="61912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Zhou, Nathan (DA AR) - AF" refreshedDate="43418.664457175924" createdVersion="6" refreshedVersion="5" minRefreshableVersion="3" recordCount="17">
  <cacheSource type="worksheet">
    <worksheetSource name="Tableau1"/>
  </cacheSource>
  <cacheFields count="6">
    <cacheField name="Designation" numFmtId="0">
      <sharedItems count="12">
        <s v="BOLT"/>
        <s v="BUSH"/>
        <s v="C-CL"/>
        <s v="OUTE"/>
        <s v="RING"/>
        <s v="SEAL"/>
        <s v="KIT "/>
        <s v="HING"/>
        <s v="GUID"/>
        <s v="COVE"/>
        <s v="WASH"/>
        <s v="NUT"/>
      </sharedItems>
    </cacheField>
    <cacheField name="Contrat" numFmtId="0">
      <sharedItems count="2">
        <s v="YES"/>
        <s v="NON"/>
      </sharedItems>
    </cacheField>
    <cacheField name="Année" numFmtId="0">
      <sharedItems containsSemiMixedTypes="0" containsString="0" containsNumber="1" containsInteger="1" minValue="2017" maxValue="2017"/>
    </cacheField>
    <cacheField name="Quantité" numFmtId="0">
      <sharedItems containsSemiMixedTypes="0" containsString="0" containsNumber="1" containsInteger="1" minValue="12" maxValue="11962"/>
    </cacheField>
    <cacheField name="Total" numFmtId="0">
      <sharedItems containsSemiMixedTypes="0" containsString="0" containsNumber="1" minValue="463273.3" maxValue="2725293.6"/>
    </cacheField>
    <cacheField name="Prix unitaire" numFmtId="171">
      <sharedItems containsSemiMixedTypes="0" containsString="0" containsNumber="1" minValue="111.46320397539044" maxValue="57809.674999999996" count="17">
        <n v="576.29384647917107"/>
        <n v="157.67065708075572"/>
        <n v="276.25433854907538"/>
        <n v="248.29060773480666"/>
        <n v="11794.845161290323"/>
        <n v="686.48088235294119"/>
        <n v="57809.674999999996"/>
        <n v="4514.4719178082196"/>
        <n v="451.79475951184492"/>
        <n v="943.68714285714293"/>
        <n v="358.59289164941339"/>
        <n v="140.48761822871882"/>
        <n v="13985.135294117646"/>
        <n v="326.03040494166095"/>
        <n v="111.46320397539044"/>
        <n v="14053.5"/>
        <n v="367.67722222222221"/>
      </sharedItems>
    </cacheField>
  </cacheFields>
  <extLst>
    <ext xmlns:x14="http://schemas.microsoft.com/office/spreadsheetml/2009/9/main" uri="{725AE2AE-9491-48be-B2B4-4EB974FC3084}">
      <x14:pivotCacheDefinition pivotCacheId="1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7">
  <r>
    <x v="0"/>
    <x v="0"/>
    <n v="2017"/>
    <n v="4729"/>
    <n v="2725293.6"/>
    <x v="0"/>
  </r>
  <r>
    <x v="1"/>
    <x v="0"/>
    <n v="2017"/>
    <n v="11962"/>
    <n v="1886056.4"/>
    <x v="1"/>
  </r>
  <r>
    <x v="2"/>
    <x v="0"/>
    <n v="2017"/>
    <n v="4921"/>
    <n v="1359447.6"/>
    <x v="2"/>
  </r>
  <r>
    <x v="3"/>
    <x v="0"/>
    <n v="2017"/>
    <n v="3258"/>
    <n v="808930.8"/>
    <x v="3"/>
  </r>
  <r>
    <x v="4"/>
    <x v="1"/>
    <n v="2017"/>
    <n v="62"/>
    <n v="731280.4"/>
    <x v="4"/>
  </r>
  <r>
    <x v="5"/>
    <x v="0"/>
    <n v="2017"/>
    <n v="1020"/>
    <n v="700210.5"/>
    <x v="5"/>
  </r>
  <r>
    <x v="6"/>
    <x v="1"/>
    <n v="2017"/>
    <n v="12"/>
    <n v="693716.1"/>
    <x v="6"/>
  </r>
  <r>
    <x v="7"/>
    <x v="1"/>
    <n v="2017"/>
    <n v="146"/>
    <n v="659112.9"/>
    <x v="7"/>
  </r>
  <r>
    <x v="8"/>
    <x v="0"/>
    <n v="2017"/>
    <n v="1393"/>
    <n v="629350.1"/>
    <x v="8"/>
  </r>
  <r>
    <x v="9"/>
    <x v="1"/>
    <n v="2017"/>
    <n v="560"/>
    <n v="528464.80000000005"/>
    <x v="9"/>
  </r>
  <r>
    <x v="1"/>
    <x v="0"/>
    <n v="2017"/>
    <n v="1449"/>
    <n v="519601.1"/>
    <x v="10"/>
  </r>
  <r>
    <x v="10"/>
    <x v="0"/>
    <n v="2017"/>
    <n v="3489"/>
    <n v="490161.3"/>
    <x v="11"/>
  </r>
  <r>
    <x v="4"/>
    <x v="1"/>
    <n v="2017"/>
    <n v="34"/>
    <n v="475494.6"/>
    <x v="12"/>
  </r>
  <r>
    <x v="11"/>
    <x v="0"/>
    <n v="2017"/>
    <n v="1457"/>
    <n v="475026.3"/>
    <x v="13"/>
  </r>
  <r>
    <x v="11"/>
    <x v="0"/>
    <n v="2017"/>
    <n v="4226"/>
    <n v="471043.5"/>
    <x v="14"/>
  </r>
  <r>
    <x v="4"/>
    <x v="1"/>
    <n v="2017"/>
    <n v="33"/>
    <n v="463765.5"/>
    <x v="15"/>
  </r>
  <r>
    <x v="1"/>
    <x v="0"/>
    <n v="2017"/>
    <n v="1260"/>
    <n v="463273.3"/>
    <x v="16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6" applyNumberFormats="0" applyBorderFormats="0" applyFontFormats="0" applyPatternFormats="0" applyAlignmentFormats="0" applyWidthHeightFormats="1" dataCaption="Valeurs" updatedVersion="5" minRefreshableVersion="3" useAutoFormatting="1" itemPrintTitles="1" createdVersion="6" indent="0" compact="0" compactData="0" multipleFieldFilters="0">
  <location ref="B5:F14" firstHeaderRow="0" firstDataRow="1" firstDataCol="1"/>
  <pivotFields count="6">
    <pivotField axis="axisRow" compact="0" outline="0" showAll="0">
      <items count="13">
        <item x="0"/>
        <item x="1"/>
        <item x="2"/>
        <item x="9"/>
        <item x="8"/>
        <item x="7"/>
        <item x="6"/>
        <item x="11"/>
        <item x="3"/>
        <item x="4"/>
        <item x="5"/>
        <item x="10"/>
        <item t="default"/>
      </items>
    </pivotField>
    <pivotField compact="0" outline="0" showAll="0">
      <items count="3">
        <item h="1" x="1"/>
        <item x="0"/>
        <item t="default"/>
      </items>
    </pivotField>
    <pivotField compact="0" outline="0" showAll="0"/>
    <pivotField dataField="1" compact="0" outline="0" showAll="0"/>
    <pivotField dataField="1" compact="0" outline="0" showAll="0"/>
    <pivotField compact="0" numFmtId="171" outline="0" showAll="0" defaultSubtotal="0">
      <items count="17">
        <item x="14"/>
        <item x="11"/>
        <item x="1"/>
        <item x="3"/>
        <item x="2"/>
        <item x="13"/>
        <item x="10"/>
        <item x="16"/>
        <item x="8"/>
        <item x="0"/>
        <item x="5"/>
        <item x="9"/>
        <item x="7"/>
        <item x="4"/>
        <item x="12"/>
        <item x="15"/>
        <item x="6"/>
      </items>
    </pivotField>
  </pivotFields>
  <rowFields count="1">
    <field x="0"/>
  </rowFields>
  <rowItems count="9">
    <i>
      <x/>
    </i>
    <i>
      <x v="1"/>
    </i>
    <i>
      <x v="2"/>
    </i>
    <i>
      <x v="4"/>
    </i>
    <i>
      <x v="7"/>
    </i>
    <i>
      <x v="8"/>
    </i>
    <i>
      <x v="10"/>
    </i>
    <i>
      <x v="11"/>
    </i>
    <i t="grand">
      <x/>
    </i>
  </rowItems>
  <colFields count="1">
    <field x="-2"/>
  </colFields>
  <colItems count="4">
    <i>
      <x/>
    </i>
    <i i="1">
      <x v="1"/>
    </i>
    <i i="2">
      <x v="2"/>
    </i>
    <i i="3">
      <x v="3"/>
    </i>
  </colItems>
  <dataFields count="4">
    <dataField name="Σ Quantité" fld="3" baseField="0" baseItem="0"/>
    <dataField name="Σ Total" fld="4" baseField="0" baseItem="0"/>
    <dataField name="% Total" fld="4" showDataAs="percentOfCol" baseField="0" baseItem="0" numFmtId="10"/>
    <dataField name="% cumulé Total" fld="4" baseField="0" baseItem="0" numFmtId="10">
      <extLst>
        <ext xmlns:x14="http://schemas.microsoft.com/office/spreadsheetml/2009/9/main" uri="{E15A36E0-9728-4e99-A89B-3F7291B0FE68}">
          <x14:dataField pivotShowAs="percentOfRunningTotal"/>
        </ext>
      </extLst>
    </dataField>
  </dataFields>
  <pivotTableStyleInfo name="PivotStyleMedium1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mc:Ignorable="x" name="Segment_Contrat" sourceName="Contrat">
  <pivotTables>
    <pivotTable tabId="3" name="Tableau croisé dynamique1"/>
  </pivotTables>
  <data>
    <tabular pivotCacheId="1">
      <items count="2">
        <i x="1"/>
        <i x="0" s="1"/>
      </items>
    </tabular>
  </data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mc:Ignorable="x">
  <slicer name="Contrat" cache="Segment_Contrat" caption="Contrat" columnCount="2" style="SlicerStyleOther1" rowHeight="241300"/>
</slicers>
</file>

<file path=xl/tables/table1.xml><?xml version="1.0" encoding="utf-8"?>
<table xmlns="http://schemas.openxmlformats.org/spreadsheetml/2006/main" id="1" name="Tableau1" displayName="Tableau1" ref="B2:H19" totalsRowShown="0">
  <autoFilter ref="B2:H19"/>
  <tableColumns count="7">
    <tableColumn id="1" name="Designation"/>
    <tableColumn id="2" name="Contrat"/>
    <tableColumn id="3" name="Année"/>
    <tableColumn id="5" name="Quantité"/>
    <tableColumn id="4" name="Total"/>
    <tableColumn id="6" name="Prix unitaire" dataDxfId="1">
      <calculatedColumnFormula>Tableau1[[#This Row],[Total]]/Tableau1[[#This Row],[Quantité]]</calculatedColumnFormula>
    </tableColumn>
    <tableColumn id="7" name="Description" dataDxfId="0"/>
  </tableColumns>
  <tableStyleInfo name="TableStyleLight1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3" Type="http://schemas.microsoft.com/office/2007/relationships/slicer" Target="../slicers/slicer1.xml"/><Relationship Id="rId2" Type="http://schemas.openxmlformats.org/officeDocument/2006/relationships/drawing" Target="../drawings/drawing1.xml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1"/>
  <sheetViews>
    <sheetView workbookViewId="0">
      <selection activeCell="E1" sqref="E1"/>
    </sheetView>
  </sheetViews>
  <sheetFormatPr baseColWidth="10" defaultRowHeight="15" x14ac:dyDescent="0.25"/>
  <cols>
    <col min="1" max="1" width="25.28515625" customWidth="1"/>
    <col min="2" max="2" width="16.7109375" customWidth="1"/>
    <col min="3" max="3" width="11.42578125" customWidth="1"/>
    <col min="4" max="4" width="15.140625" customWidth="1"/>
    <col min="5" max="5" width="17.28515625" customWidth="1"/>
    <col min="6" max="6" width="10.7109375" customWidth="1"/>
    <col min="8" max="8" width="11.28515625" customWidth="1"/>
  </cols>
  <sheetData>
    <row r="1" spans="1:8" ht="15.75" thickBot="1" x14ac:dyDescent="0.3">
      <c r="C1" s="1" t="s">
        <v>1</v>
      </c>
      <c r="D1" s="2">
        <f>SUBTOTAL(9,D4:D20)</f>
        <v>14080228.800000003</v>
      </c>
      <c r="E1" s="3">
        <f>SUBTOTAL(9,H4:H20)</f>
        <v>40011</v>
      </c>
    </row>
    <row r="2" spans="1:8" ht="15.75" thickBot="1" x14ac:dyDescent="0.3"/>
    <row r="3" spans="1:8" ht="15.75" thickBot="1" x14ac:dyDescent="0.3">
      <c r="A3" s="12" t="s">
        <v>14</v>
      </c>
      <c r="B3" s="13" t="s">
        <v>11</v>
      </c>
      <c r="C3" s="13" t="s">
        <v>0</v>
      </c>
      <c r="D3" s="13" t="s">
        <v>1</v>
      </c>
      <c r="E3" s="14" t="s">
        <v>2</v>
      </c>
      <c r="F3" s="13" t="s">
        <v>3</v>
      </c>
      <c r="G3" s="14" t="s">
        <v>4</v>
      </c>
      <c r="H3" s="15" t="s">
        <v>5</v>
      </c>
    </row>
    <row r="4" spans="1:8" x14ac:dyDescent="0.25">
      <c r="A4" t="s">
        <v>8</v>
      </c>
      <c r="B4" t="s">
        <v>12</v>
      </c>
      <c r="C4">
        <v>2017</v>
      </c>
      <c r="D4" s="4">
        <v>2725293.6</v>
      </c>
      <c r="E4" s="4">
        <f>D4</f>
        <v>2725293.6</v>
      </c>
      <c r="F4" s="5">
        <f t="shared" ref="F4:F20" si="0">D4/$D$1</f>
        <v>0.19355463882802812</v>
      </c>
      <c r="G4" s="5">
        <f>F4</f>
        <v>0.19355463882802812</v>
      </c>
      <c r="H4">
        <v>4729</v>
      </c>
    </row>
    <row r="5" spans="1:8" x14ac:dyDescent="0.25">
      <c r="A5" t="s">
        <v>9</v>
      </c>
      <c r="B5" t="s">
        <v>12</v>
      </c>
      <c r="C5">
        <v>2017</v>
      </c>
      <c r="D5" s="4">
        <v>1886056.4</v>
      </c>
      <c r="E5" s="4">
        <f>D5+E4</f>
        <v>4611350</v>
      </c>
      <c r="F5" s="5">
        <f t="shared" si="0"/>
        <v>0.13395069261942671</v>
      </c>
      <c r="G5" s="5">
        <f>G4+F5</f>
        <v>0.32750533144745486</v>
      </c>
      <c r="H5">
        <v>11962</v>
      </c>
    </row>
    <row r="6" spans="1:8" x14ac:dyDescent="0.25">
      <c r="A6" t="s">
        <v>15</v>
      </c>
      <c r="B6" t="s">
        <v>12</v>
      </c>
      <c r="C6">
        <v>2017</v>
      </c>
      <c r="D6" s="4">
        <v>1359447.6</v>
      </c>
      <c r="E6" s="4">
        <f t="shared" ref="E6:E20" si="1">D6+E5</f>
        <v>5970797.5999999996</v>
      </c>
      <c r="F6" s="5">
        <f t="shared" si="0"/>
        <v>9.6550107197121676E-2</v>
      </c>
      <c r="G6" s="5">
        <f t="shared" ref="G6:G20" si="2">G5+F6</f>
        <v>0.42405543864457651</v>
      </c>
      <c r="H6">
        <v>4921</v>
      </c>
    </row>
    <row r="7" spans="1:8" x14ac:dyDescent="0.25">
      <c r="A7" t="s">
        <v>16</v>
      </c>
      <c r="B7" t="s">
        <v>12</v>
      </c>
      <c r="C7">
        <v>2017</v>
      </c>
      <c r="D7" s="4">
        <v>808930.8</v>
      </c>
      <c r="E7" s="4">
        <f t="shared" si="1"/>
        <v>6779728.3999999994</v>
      </c>
      <c r="F7" s="5">
        <f t="shared" si="0"/>
        <v>5.7451538003416527E-2</v>
      </c>
      <c r="G7" s="5">
        <f t="shared" si="2"/>
        <v>0.48150697664799302</v>
      </c>
      <c r="H7">
        <v>3258</v>
      </c>
    </row>
    <row r="8" spans="1:8" x14ac:dyDescent="0.25">
      <c r="A8" t="s">
        <v>10</v>
      </c>
      <c r="B8" s="6" t="s">
        <v>13</v>
      </c>
      <c r="C8">
        <v>2017</v>
      </c>
      <c r="D8" s="4">
        <v>731280.4</v>
      </c>
      <c r="E8" s="4">
        <f>D8+E7</f>
        <v>7511008.7999999998</v>
      </c>
      <c r="F8" s="5">
        <f t="shared" si="0"/>
        <v>5.1936684437968783E-2</v>
      </c>
      <c r="G8" s="5">
        <f t="shared" si="2"/>
        <v>0.53344366108596186</v>
      </c>
      <c r="H8">
        <v>62</v>
      </c>
    </row>
    <row r="9" spans="1:8" x14ac:dyDescent="0.25">
      <c r="A9" t="s">
        <v>6</v>
      </c>
      <c r="B9" t="s">
        <v>12</v>
      </c>
      <c r="C9">
        <v>2017</v>
      </c>
      <c r="D9" s="4">
        <v>700210.5</v>
      </c>
      <c r="E9" s="4">
        <f t="shared" si="1"/>
        <v>8211219.2999999998</v>
      </c>
      <c r="F9" s="5">
        <f t="shared" si="0"/>
        <v>4.9730051261666991E-2</v>
      </c>
      <c r="G9" s="5">
        <f t="shared" si="2"/>
        <v>0.58317371234762883</v>
      </c>
      <c r="H9">
        <v>1020</v>
      </c>
    </row>
    <row r="10" spans="1:8" x14ac:dyDescent="0.25">
      <c r="A10" t="s">
        <v>17</v>
      </c>
      <c r="B10" s="6" t="s">
        <v>13</v>
      </c>
      <c r="C10">
        <v>2017</v>
      </c>
      <c r="D10" s="4">
        <v>693716.1</v>
      </c>
      <c r="E10" s="4">
        <f t="shared" si="1"/>
        <v>8904935.4000000004</v>
      </c>
      <c r="F10" s="5">
        <f t="shared" si="0"/>
        <v>4.9268808756857692E-2</v>
      </c>
      <c r="G10" s="5">
        <f t="shared" si="2"/>
        <v>0.63244252110448651</v>
      </c>
      <c r="H10">
        <v>12</v>
      </c>
    </row>
    <row r="11" spans="1:8" x14ac:dyDescent="0.25">
      <c r="A11" t="s">
        <v>18</v>
      </c>
      <c r="B11" s="6" t="s">
        <v>13</v>
      </c>
      <c r="C11">
        <v>2017</v>
      </c>
      <c r="D11" s="4">
        <v>659112.9</v>
      </c>
      <c r="E11" s="4">
        <f t="shared" si="1"/>
        <v>9564048.3000000007</v>
      </c>
      <c r="F11" s="5">
        <f t="shared" si="0"/>
        <v>4.6811235056066693E-2</v>
      </c>
      <c r="G11" s="5">
        <f t="shared" si="2"/>
        <v>0.67925375616055317</v>
      </c>
      <c r="H11">
        <v>146</v>
      </c>
    </row>
    <row r="12" spans="1:8" x14ac:dyDescent="0.25">
      <c r="A12" t="s">
        <v>19</v>
      </c>
      <c r="B12" t="s">
        <v>12</v>
      </c>
      <c r="C12">
        <v>2017</v>
      </c>
      <c r="D12" s="4">
        <v>629350.1</v>
      </c>
      <c r="E12" s="4">
        <f t="shared" si="1"/>
        <v>10193398.4</v>
      </c>
      <c r="F12" s="5">
        <f t="shared" si="0"/>
        <v>4.4697434178058236E-2</v>
      </c>
      <c r="G12" s="5">
        <f t="shared" si="2"/>
        <v>0.72395119033861144</v>
      </c>
      <c r="H12">
        <v>1393</v>
      </c>
    </row>
    <row r="13" spans="1:8" x14ac:dyDescent="0.25">
      <c r="A13" t="s">
        <v>20</v>
      </c>
      <c r="B13" s="6" t="s">
        <v>13</v>
      </c>
      <c r="C13">
        <v>2017</v>
      </c>
      <c r="D13" s="4">
        <v>528464.80000000005</v>
      </c>
      <c r="E13" s="4">
        <f t="shared" si="1"/>
        <v>10721863.200000001</v>
      </c>
      <c r="F13" s="5">
        <f t="shared" si="0"/>
        <v>3.7532401462112598E-2</v>
      </c>
      <c r="G13" s="5">
        <f t="shared" si="2"/>
        <v>0.761483591800724</v>
      </c>
      <c r="H13">
        <v>560</v>
      </c>
    </row>
    <row r="14" spans="1:8" x14ac:dyDescent="0.25">
      <c r="A14" t="s">
        <v>9</v>
      </c>
      <c r="B14" t="s">
        <v>12</v>
      </c>
      <c r="C14">
        <v>2017</v>
      </c>
      <c r="D14" s="4">
        <v>519601.1</v>
      </c>
      <c r="E14" s="4">
        <f t="shared" si="1"/>
        <v>11241464.300000001</v>
      </c>
      <c r="F14" s="5">
        <f t="shared" si="0"/>
        <v>3.690288754398649E-2</v>
      </c>
      <c r="G14" s="5">
        <f t="shared" si="2"/>
        <v>0.79838647934471052</v>
      </c>
      <c r="H14">
        <v>1449</v>
      </c>
    </row>
    <row r="15" spans="1:8" x14ac:dyDescent="0.25">
      <c r="A15" t="s">
        <v>21</v>
      </c>
      <c r="B15" t="s">
        <v>12</v>
      </c>
      <c r="C15">
        <v>2017</v>
      </c>
      <c r="D15" s="4">
        <v>490161.3</v>
      </c>
      <c r="E15" s="4">
        <f t="shared" si="1"/>
        <v>11731625.600000001</v>
      </c>
      <c r="F15" s="5">
        <f t="shared" si="0"/>
        <v>3.481202663411264E-2</v>
      </c>
      <c r="G15" s="5">
        <f t="shared" si="2"/>
        <v>0.83319850597882317</v>
      </c>
      <c r="H15">
        <v>3489</v>
      </c>
    </row>
    <row r="16" spans="1:8" x14ac:dyDescent="0.25">
      <c r="A16" t="s">
        <v>10</v>
      </c>
      <c r="B16" s="6" t="s">
        <v>13</v>
      </c>
      <c r="C16">
        <v>2017</v>
      </c>
      <c r="D16" s="4">
        <v>475494.6</v>
      </c>
      <c r="E16" s="4">
        <f t="shared" si="1"/>
        <v>12207120.200000001</v>
      </c>
      <c r="F16" s="5">
        <f t="shared" si="0"/>
        <v>3.3770374526868478E-2</v>
      </c>
      <c r="G16" s="5">
        <f t="shared" si="2"/>
        <v>0.86696888050569165</v>
      </c>
      <c r="H16">
        <v>34</v>
      </c>
    </row>
    <row r="17" spans="1:8" x14ac:dyDescent="0.25">
      <c r="A17" t="s">
        <v>7</v>
      </c>
      <c r="B17" t="s">
        <v>12</v>
      </c>
      <c r="C17">
        <v>2017</v>
      </c>
      <c r="D17" s="4">
        <v>475026.3</v>
      </c>
      <c r="E17" s="4">
        <f t="shared" si="1"/>
        <v>12682146.500000002</v>
      </c>
      <c r="F17" s="5">
        <f t="shared" si="0"/>
        <v>3.3737115124151951E-2</v>
      </c>
      <c r="G17" s="5">
        <f t="shared" si="2"/>
        <v>0.90070599562984355</v>
      </c>
      <c r="H17">
        <v>1457</v>
      </c>
    </row>
    <row r="18" spans="1:8" x14ac:dyDescent="0.25">
      <c r="A18" t="s">
        <v>7</v>
      </c>
      <c r="B18" t="s">
        <v>12</v>
      </c>
      <c r="C18">
        <v>2017</v>
      </c>
      <c r="D18" s="4">
        <v>471043.5</v>
      </c>
      <c r="E18" s="4">
        <f t="shared" si="1"/>
        <v>13153190.000000002</v>
      </c>
      <c r="F18" s="5">
        <f t="shared" si="0"/>
        <v>3.3454250402521861E-2</v>
      </c>
      <c r="G18" s="5">
        <f t="shared" si="2"/>
        <v>0.93416024603236536</v>
      </c>
      <c r="H18">
        <v>4226</v>
      </c>
    </row>
    <row r="19" spans="1:8" x14ac:dyDescent="0.25">
      <c r="A19" t="s">
        <v>10</v>
      </c>
      <c r="B19" s="6" t="s">
        <v>13</v>
      </c>
      <c r="C19">
        <v>2017</v>
      </c>
      <c r="D19" s="4">
        <v>463765.5</v>
      </c>
      <c r="E19" s="4">
        <f t="shared" si="1"/>
        <v>13616955.500000002</v>
      </c>
      <c r="F19" s="5">
        <f t="shared" si="0"/>
        <v>3.2937355392974856E-2</v>
      </c>
      <c r="G19" s="5">
        <f t="shared" si="2"/>
        <v>0.96709760142534018</v>
      </c>
      <c r="H19">
        <v>33</v>
      </c>
    </row>
    <row r="20" spans="1:8" ht="15.75" thickBot="1" x14ac:dyDescent="0.3">
      <c r="A20" t="s">
        <v>9</v>
      </c>
      <c r="B20" t="s">
        <v>12</v>
      </c>
      <c r="C20">
        <v>2017</v>
      </c>
      <c r="D20" s="4">
        <v>463273.3</v>
      </c>
      <c r="E20" s="4">
        <f t="shared" si="1"/>
        <v>14080228.800000003</v>
      </c>
      <c r="F20" s="5">
        <f t="shared" si="0"/>
        <v>3.2902398574659521E-2</v>
      </c>
      <c r="G20" s="5">
        <f t="shared" si="2"/>
        <v>0.99999999999999967</v>
      </c>
      <c r="H20">
        <v>1260</v>
      </c>
    </row>
    <row r="21" spans="1:8" ht="15.75" thickBot="1" x14ac:dyDescent="0.3">
      <c r="A21" s="7" t="s">
        <v>1</v>
      </c>
      <c r="B21" s="8"/>
      <c r="C21" s="8"/>
      <c r="D21" s="9">
        <f>SUM(D4:D20)</f>
        <v>14080228.800000003</v>
      </c>
      <c r="E21" s="8"/>
      <c r="F21" s="10">
        <f>SUM(F4:F20)</f>
        <v>0.99999999999999967</v>
      </c>
      <c r="G21" s="9"/>
      <c r="H21" s="11"/>
    </row>
  </sheetData>
  <autoFilter ref="A3:H21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H19"/>
  <sheetViews>
    <sheetView showGridLines="0" tabSelected="1" workbookViewId="0">
      <selection activeCell="K19" sqref="K19"/>
    </sheetView>
  </sheetViews>
  <sheetFormatPr baseColWidth="10" defaultRowHeight="15" x14ac:dyDescent="0.25"/>
  <cols>
    <col min="1" max="1" width="1.7109375" customWidth="1"/>
    <col min="2" max="2" width="13.85546875" bestFit="1" customWidth="1"/>
    <col min="3" max="3" width="9.85546875" bestFit="1" customWidth="1"/>
    <col min="4" max="4" width="11.42578125" customWidth="1"/>
    <col min="5" max="5" width="15.140625" customWidth="1"/>
    <col min="6" max="6" width="11.28515625" customWidth="1"/>
  </cols>
  <sheetData>
    <row r="2" spans="2:8" x14ac:dyDescent="0.25">
      <c r="B2" t="s">
        <v>14</v>
      </c>
      <c r="C2" t="s">
        <v>11</v>
      </c>
      <c r="D2" t="s">
        <v>0</v>
      </c>
      <c r="E2" t="s">
        <v>5</v>
      </c>
      <c r="F2" t="s">
        <v>1</v>
      </c>
      <c r="G2" s="19" t="s">
        <v>27</v>
      </c>
      <c r="H2" s="19" t="s">
        <v>28</v>
      </c>
    </row>
    <row r="3" spans="2:8" x14ac:dyDescent="0.25">
      <c r="B3" t="s">
        <v>8</v>
      </c>
      <c r="C3" t="s">
        <v>12</v>
      </c>
      <c r="D3">
        <v>2017</v>
      </c>
      <c r="E3">
        <v>4729</v>
      </c>
      <c r="F3">
        <v>2725293.6</v>
      </c>
      <c r="G3" s="20">
        <f>Tableau1[[#This Row],[Total]]/Tableau1[[#This Row],[Quantité]]</f>
        <v>576.29384647917107</v>
      </c>
      <c r="H3" s="19" t="s">
        <v>29</v>
      </c>
    </row>
    <row r="4" spans="2:8" x14ac:dyDescent="0.25">
      <c r="B4" t="s">
        <v>9</v>
      </c>
      <c r="C4" t="s">
        <v>12</v>
      </c>
      <c r="D4">
        <v>2017</v>
      </c>
      <c r="E4">
        <v>11962</v>
      </c>
      <c r="F4">
        <v>1886056.4</v>
      </c>
      <c r="G4" s="20">
        <f>Tableau1[[#This Row],[Total]]/Tableau1[[#This Row],[Quantité]]</f>
        <v>157.67065708075572</v>
      </c>
      <c r="H4" s="19" t="s">
        <v>30</v>
      </c>
    </row>
    <row r="5" spans="2:8" x14ac:dyDescent="0.25">
      <c r="B5" t="s">
        <v>15</v>
      </c>
      <c r="C5" t="s">
        <v>12</v>
      </c>
      <c r="D5">
        <v>2017</v>
      </c>
      <c r="E5">
        <v>4921</v>
      </c>
      <c r="F5">
        <v>1359447.6</v>
      </c>
      <c r="G5" s="20">
        <f>Tableau1[[#This Row],[Total]]/Tableau1[[#This Row],[Quantité]]</f>
        <v>276.25433854907538</v>
      </c>
      <c r="H5" s="19" t="s">
        <v>31</v>
      </c>
    </row>
    <row r="6" spans="2:8" x14ac:dyDescent="0.25">
      <c r="B6" t="s">
        <v>16</v>
      </c>
      <c r="C6" t="s">
        <v>12</v>
      </c>
      <c r="D6">
        <v>2017</v>
      </c>
      <c r="E6">
        <v>3258</v>
      </c>
      <c r="F6">
        <v>808930.8</v>
      </c>
      <c r="G6" s="20">
        <f>Tableau1[[#This Row],[Total]]/Tableau1[[#This Row],[Quantité]]</f>
        <v>248.29060773480666</v>
      </c>
      <c r="H6" s="19" t="s">
        <v>32</v>
      </c>
    </row>
    <row r="7" spans="2:8" x14ac:dyDescent="0.25">
      <c r="B7" t="s">
        <v>10</v>
      </c>
      <c r="C7" t="s">
        <v>13</v>
      </c>
      <c r="D7">
        <v>2017</v>
      </c>
      <c r="E7">
        <v>62</v>
      </c>
      <c r="F7">
        <v>731280.4</v>
      </c>
      <c r="G7" s="20">
        <f>Tableau1[[#This Row],[Total]]/Tableau1[[#This Row],[Quantité]]</f>
        <v>11794.845161290323</v>
      </c>
      <c r="H7" s="19" t="s">
        <v>33</v>
      </c>
    </row>
    <row r="8" spans="2:8" x14ac:dyDescent="0.25">
      <c r="B8" t="s">
        <v>6</v>
      </c>
      <c r="C8" t="s">
        <v>12</v>
      </c>
      <c r="D8">
        <v>2017</v>
      </c>
      <c r="E8">
        <v>1020</v>
      </c>
      <c r="F8">
        <v>700210.5</v>
      </c>
      <c r="G8" s="20">
        <f>Tableau1[[#This Row],[Total]]/Tableau1[[#This Row],[Quantité]]</f>
        <v>686.48088235294119</v>
      </c>
      <c r="H8" s="19" t="s">
        <v>29</v>
      </c>
    </row>
    <row r="9" spans="2:8" x14ac:dyDescent="0.25">
      <c r="B9" t="s">
        <v>17</v>
      </c>
      <c r="C9" t="s">
        <v>13</v>
      </c>
      <c r="D9">
        <v>2017</v>
      </c>
      <c r="E9">
        <v>12</v>
      </c>
      <c r="F9">
        <v>693716.1</v>
      </c>
      <c r="G9" s="20">
        <f>Tableau1[[#This Row],[Total]]/Tableau1[[#This Row],[Quantité]]</f>
        <v>57809.674999999996</v>
      </c>
      <c r="H9" s="19" t="s">
        <v>30</v>
      </c>
    </row>
    <row r="10" spans="2:8" x14ac:dyDescent="0.25">
      <c r="B10" t="s">
        <v>18</v>
      </c>
      <c r="C10" t="s">
        <v>13</v>
      </c>
      <c r="D10">
        <v>2017</v>
      </c>
      <c r="E10">
        <v>146</v>
      </c>
      <c r="F10">
        <v>659112.9</v>
      </c>
      <c r="G10" s="20">
        <f>Tableau1[[#This Row],[Total]]/Tableau1[[#This Row],[Quantité]]</f>
        <v>4514.4719178082196</v>
      </c>
      <c r="H10" s="19" t="s">
        <v>31</v>
      </c>
    </row>
    <row r="11" spans="2:8" x14ac:dyDescent="0.25">
      <c r="B11" t="s">
        <v>19</v>
      </c>
      <c r="C11" t="s">
        <v>12</v>
      </c>
      <c r="D11">
        <v>2017</v>
      </c>
      <c r="E11">
        <v>1393</v>
      </c>
      <c r="F11">
        <v>629350.1</v>
      </c>
      <c r="G11" s="20">
        <f>Tableau1[[#This Row],[Total]]/Tableau1[[#This Row],[Quantité]]</f>
        <v>451.79475951184492</v>
      </c>
      <c r="H11" s="19" t="s">
        <v>32</v>
      </c>
    </row>
    <row r="12" spans="2:8" x14ac:dyDescent="0.25">
      <c r="B12" t="s">
        <v>20</v>
      </c>
      <c r="C12" t="s">
        <v>13</v>
      </c>
      <c r="D12">
        <v>2017</v>
      </c>
      <c r="E12">
        <v>560</v>
      </c>
      <c r="F12">
        <v>528464.80000000005</v>
      </c>
      <c r="G12" s="20">
        <f>Tableau1[[#This Row],[Total]]/Tableau1[[#This Row],[Quantité]]</f>
        <v>943.68714285714293</v>
      </c>
      <c r="H12" s="19" t="s">
        <v>33</v>
      </c>
    </row>
    <row r="13" spans="2:8" x14ac:dyDescent="0.25">
      <c r="B13" t="s">
        <v>9</v>
      </c>
      <c r="C13" t="s">
        <v>12</v>
      </c>
      <c r="D13">
        <v>2017</v>
      </c>
      <c r="E13">
        <v>1449</v>
      </c>
      <c r="F13">
        <v>519601.1</v>
      </c>
      <c r="G13" s="20">
        <f>Tableau1[[#This Row],[Total]]/Tableau1[[#This Row],[Quantité]]</f>
        <v>358.59289164941339</v>
      </c>
      <c r="H13" s="19" t="s">
        <v>29</v>
      </c>
    </row>
    <row r="14" spans="2:8" x14ac:dyDescent="0.25">
      <c r="B14" t="s">
        <v>21</v>
      </c>
      <c r="C14" t="s">
        <v>12</v>
      </c>
      <c r="D14">
        <v>2017</v>
      </c>
      <c r="E14">
        <v>3489</v>
      </c>
      <c r="F14">
        <v>490161.3</v>
      </c>
      <c r="G14" s="20">
        <f>Tableau1[[#This Row],[Total]]/Tableau1[[#This Row],[Quantité]]</f>
        <v>140.48761822871882</v>
      </c>
      <c r="H14" s="19" t="s">
        <v>30</v>
      </c>
    </row>
    <row r="15" spans="2:8" x14ac:dyDescent="0.25">
      <c r="B15" t="s">
        <v>10</v>
      </c>
      <c r="C15" t="s">
        <v>13</v>
      </c>
      <c r="D15">
        <v>2017</v>
      </c>
      <c r="E15">
        <v>34</v>
      </c>
      <c r="F15">
        <v>475494.6</v>
      </c>
      <c r="G15" s="20">
        <f>Tableau1[[#This Row],[Total]]/Tableau1[[#This Row],[Quantité]]</f>
        <v>13985.135294117646</v>
      </c>
      <c r="H15" s="19" t="s">
        <v>31</v>
      </c>
    </row>
    <row r="16" spans="2:8" x14ac:dyDescent="0.25">
      <c r="B16" t="s">
        <v>7</v>
      </c>
      <c r="C16" t="s">
        <v>12</v>
      </c>
      <c r="D16">
        <v>2017</v>
      </c>
      <c r="E16">
        <v>1457</v>
      </c>
      <c r="F16">
        <v>475026.3</v>
      </c>
      <c r="G16" s="20">
        <f>Tableau1[[#This Row],[Total]]/Tableau1[[#This Row],[Quantité]]</f>
        <v>326.03040494166095</v>
      </c>
      <c r="H16" s="19" t="s">
        <v>32</v>
      </c>
    </row>
    <row r="17" spans="2:8" x14ac:dyDescent="0.25">
      <c r="B17" t="s">
        <v>7</v>
      </c>
      <c r="C17" t="s">
        <v>12</v>
      </c>
      <c r="D17">
        <v>2017</v>
      </c>
      <c r="E17">
        <v>4226</v>
      </c>
      <c r="F17">
        <v>471043.5</v>
      </c>
      <c r="G17" s="20">
        <f>Tableau1[[#This Row],[Total]]/Tableau1[[#This Row],[Quantité]]</f>
        <v>111.46320397539044</v>
      </c>
      <c r="H17" s="19" t="s">
        <v>33</v>
      </c>
    </row>
    <row r="18" spans="2:8" x14ac:dyDescent="0.25">
      <c r="B18" t="s">
        <v>10</v>
      </c>
      <c r="C18" t="s">
        <v>13</v>
      </c>
      <c r="D18">
        <v>2017</v>
      </c>
      <c r="E18">
        <v>33</v>
      </c>
      <c r="F18">
        <v>463765.5</v>
      </c>
      <c r="G18" s="20">
        <f>Tableau1[[#This Row],[Total]]/Tableau1[[#This Row],[Quantité]]</f>
        <v>14053.5</v>
      </c>
      <c r="H18" s="19" t="s">
        <v>29</v>
      </c>
    </row>
    <row r="19" spans="2:8" x14ac:dyDescent="0.25">
      <c r="B19" t="s">
        <v>9</v>
      </c>
      <c r="C19" t="s">
        <v>12</v>
      </c>
      <c r="D19">
        <v>2017</v>
      </c>
      <c r="E19">
        <v>1260</v>
      </c>
      <c r="F19">
        <v>463273.3</v>
      </c>
      <c r="G19" s="20">
        <f>Tableau1[[#This Row],[Total]]/Tableau1[[#This Row],[Quantité]]</f>
        <v>367.67722222222221</v>
      </c>
      <c r="H19" s="19" t="s">
        <v>30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5:F14"/>
  <sheetViews>
    <sheetView showGridLines="0" workbookViewId="0">
      <selection activeCell="H19" sqref="H19"/>
    </sheetView>
  </sheetViews>
  <sheetFormatPr baseColWidth="10" defaultRowHeight="15" x14ac:dyDescent="0.25"/>
  <cols>
    <col min="1" max="1" width="1.7109375" customWidth="1"/>
    <col min="2" max="2" width="13.85546875" customWidth="1"/>
    <col min="3" max="3" width="10.28515625" customWidth="1"/>
    <col min="4" max="4" width="11" customWidth="1"/>
    <col min="5" max="5" width="8.140625" customWidth="1"/>
    <col min="6" max="6" width="14.42578125" customWidth="1"/>
    <col min="7" max="46" width="14.42578125" bestFit="1" customWidth="1"/>
    <col min="47" max="47" width="15.140625" bestFit="1" customWidth="1"/>
    <col min="48" max="48" width="11.7109375" bestFit="1" customWidth="1"/>
    <col min="49" max="49" width="12.28515625" bestFit="1" customWidth="1"/>
    <col min="50" max="50" width="19.42578125" bestFit="1" customWidth="1"/>
  </cols>
  <sheetData>
    <row r="5" spans="2:6" x14ac:dyDescent="0.25">
      <c r="B5" s="16" t="s">
        <v>14</v>
      </c>
      <c r="C5" t="s">
        <v>24</v>
      </c>
      <c r="D5" t="s">
        <v>23</v>
      </c>
      <c r="E5" t="s">
        <v>25</v>
      </c>
      <c r="F5" t="s">
        <v>26</v>
      </c>
    </row>
    <row r="6" spans="2:6" x14ac:dyDescent="0.25">
      <c r="B6" t="s">
        <v>8</v>
      </c>
      <c r="C6" s="17">
        <v>4729</v>
      </c>
      <c r="D6" s="17">
        <v>2725293.6</v>
      </c>
      <c r="E6" s="18">
        <v>0.25885177459868164</v>
      </c>
      <c r="F6" s="18">
        <v>0.25885177459868164</v>
      </c>
    </row>
    <row r="7" spans="2:6" x14ac:dyDescent="0.25">
      <c r="B7" t="s">
        <v>9</v>
      </c>
      <c r="C7" s="17">
        <v>14671</v>
      </c>
      <c r="D7" s="17">
        <v>2868930.8</v>
      </c>
      <c r="E7" s="18">
        <v>0.27249461444477591</v>
      </c>
      <c r="F7" s="18">
        <v>0.53134638904345766</v>
      </c>
    </row>
    <row r="8" spans="2:6" x14ac:dyDescent="0.25">
      <c r="B8" t="s">
        <v>15</v>
      </c>
      <c r="C8" s="17">
        <v>4921</v>
      </c>
      <c r="D8" s="17">
        <v>1359447.6</v>
      </c>
      <c r="E8" s="18">
        <v>0.12912202330564265</v>
      </c>
      <c r="F8" s="18">
        <v>0.66046841234910025</v>
      </c>
    </row>
    <row r="9" spans="2:6" x14ac:dyDescent="0.25">
      <c r="B9" t="s">
        <v>19</v>
      </c>
      <c r="C9" s="17">
        <v>1393</v>
      </c>
      <c r="D9" s="17">
        <v>629350.1</v>
      </c>
      <c r="E9" s="18">
        <v>5.977645499510869E-2</v>
      </c>
      <c r="F9" s="18">
        <v>0.72024486734420889</v>
      </c>
    </row>
    <row r="10" spans="2:6" x14ac:dyDescent="0.25">
      <c r="B10" t="s">
        <v>7</v>
      </c>
      <c r="C10" s="17">
        <v>5683</v>
      </c>
      <c r="D10" s="17">
        <v>946069.8</v>
      </c>
      <c r="E10" s="18">
        <v>8.9858885891861279E-2</v>
      </c>
      <c r="F10" s="18">
        <v>0.8101037532360702</v>
      </c>
    </row>
    <row r="11" spans="2:6" x14ac:dyDescent="0.25">
      <c r="B11" t="s">
        <v>16</v>
      </c>
      <c r="C11" s="17">
        <v>3258</v>
      </c>
      <c r="D11" s="17">
        <v>808930.8</v>
      </c>
      <c r="E11" s="18">
        <v>7.6833253161248838E-2</v>
      </c>
      <c r="F11" s="18">
        <v>0.88693700639731909</v>
      </c>
    </row>
    <row r="12" spans="2:6" x14ac:dyDescent="0.25">
      <c r="B12" t="s">
        <v>6</v>
      </c>
      <c r="C12" s="17">
        <v>1020</v>
      </c>
      <c r="D12" s="17">
        <v>700210.5</v>
      </c>
      <c r="E12" s="18">
        <v>6.6506863890786E-2</v>
      </c>
      <c r="F12" s="18">
        <v>0.95344387028810507</v>
      </c>
    </row>
    <row r="13" spans="2:6" x14ac:dyDescent="0.25">
      <c r="B13" t="s">
        <v>21</v>
      </c>
      <c r="C13" s="17">
        <v>3489</v>
      </c>
      <c r="D13" s="17">
        <v>490161.3</v>
      </c>
      <c r="E13" s="18">
        <v>4.6556129711894809E-2</v>
      </c>
      <c r="F13" s="18">
        <v>1</v>
      </c>
    </row>
    <row r="14" spans="2:6" x14ac:dyDescent="0.25">
      <c r="B14" t="s">
        <v>22</v>
      </c>
      <c r="C14" s="17">
        <v>39164</v>
      </c>
      <c r="D14" s="17">
        <v>10528394.500000002</v>
      </c>
      <c r="E14" s="18">
        <v>1</v>
      </c>
      <c r="F14" s="18"/>
    </row>
  </sheetData>
  <pageMargins left="0.7" right="0.7" top="0.75" bottom="0.75" header="0.3" footer="0.3"/>
  <drawing r:id="rId2"/>
  <extLst>
    <ext xmlns:x14="http://schemas.microsoft.com/office/spreadsheetml/2009/9/main" uri="{A8765BA9-456A-4dab-B4F3-ACF838C121DE}">
      <x14:slicerList>
        <x14:slicer r:id="rId3"/>
      </x14:slicerList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Exemple</vt:lpstr>
      <vt:lpstr>Exemple (2)</vt:lpstr>
      <vt:lpstr>TCD</vt:lpstr>
    </vt:vector>
  </TitlesOfParts>
  <Company>Air France KLM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Zhou, Nathan (DA AR) - AF</dc:creator>
  <cp:lastModifiedBy>Zhou, Nathan (DA AR) - AF</cp:lastModifiedBy>
  <dcterms:created xsi:type="dcterms:W3CDTF">2018-11-13T11:06:26Z</dcterms:created>
  <dcterms:modified xsi:type="dcterms:W3CDTF">2018-11-14T14:59:38Z</dcterms:modified>
</cp:coreProperties>
</file>