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updateLinks="never" defaultThemeVersion="164011"/>
  <mc:AlternateContent xmlns:mc="http://schemas.openxmlformats.org/markup-compatibility/2006">
    <mc:Choice Requires="x15">
      <x15ac:absPath xmlns:x15ac="http://schemas.microsoft.com/office/spreadsheetml/2010/11/ac" url="d:\Users\manuella.bergame\Desktop\"/>
    </mc:Choice>
  </mc:AlternateContent>
  <bookViews>
    <workbookView xWindow="0" yWindow="0" windowWidth="23040" windowHeight="8796"/>
  </bookViews>
  <sheets>
    <sheet name="Suivi" sheetId="3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H22" i="3"/>
  <c r="H21" i="3"/>
  <c r="H19" i="3" l="1"/>
  <c r="H18" i="3"/>
  <c r="H17" i="3"/>
  <c r="G16" i="3"/>
  <c r="F16" i="3"/>
  <c r="H14" i="3"/>
  <c r="H13" i="3"/>
  <c r="H12" i="3"/>
  <c r="G11" i="3"/>
  <c r="F11" i="3"/>
  <c r="J10" i="3"/>
  <c r="L5" i="3"/>
  <c r="P8" i="3" s="1"/>
  <c r="H11" i="3" l="1"/>
  <c r="F10" i="3"/>
  <c r="G10" i="3"/>
  <c r="H10" i="3" s="1"/>
  <c r="P9" i="3"/>
  <c r="O8" i="3"/>
  <c r="N8" i="3" s="1"/>
  <c r="M8" i="3" s="1"/>
  <c r="Q5" i="3"/>
  <c r="V5" i="3" s="1"/>
  <c r="AA5" i="3" s="1"/>
  <c r="AF5" i="3" s="1"/>
  <c r="AK5" i="3" s="1"/>
  <c r="H16" i="3"/>
  <c r="Q8" i="3"/>
  <c r="O9" i="3" l="1"/>
  <c r="N9" i="3"/>
  <c r="R8" i="3"/>
  <c r="Q9" i="3"/>
  <c r="L8" i="3"/>
  <c r="L9" i="3" s="1"/>
  <c r="M9" i="3"/>
  <c r="S8" i="3" l="1"/>
  <c r="R9" i="3"/>
  <c r="T8" i="3" l="1"/>
  <c r="S9" i="3"/>
  <c r="T9" i="3" l="1"/>
  <c r="U8" i="3"/>
  <c r="V8" i="3" l="1"/>
  <c r="U9" i="3"/>
  <c r="V9" i="3" l="1"/>
  <c r="W8" i="3"/>
  <c r="W9" i="3" l="1"/>
  <c r="X8" i="3"/>
  <c r="X9" i="3" l="1"/>
  <c r="Y8" i="3"/>
  <c r="Z8" i="3" l="1"/>
  <c r="Y9" i="3"/>
  <c r="AA8" i="3" l="1"/>
  <c r="Z9" i="3"/>
  <c r="AB8" i="3" l="1"/>
  <c r="AA9" i="3"/>
  <c r="AB9" i="3" l="1"/>
  <c r="AC8" i="3"/>
  <c r="AD8" i="3" l="1"/>
  <c r="AC9" i="3"/>
  <c r="AD9" i="3" l="1"/>
  <c r="AE8" i="3"/>
  <c r="AE9" i="3" l="1"/>
  <c r="AF8" i="3"/>
  <c r="AF9" i="3" l="1"/>
  <c r="AG8" i="3"/>
  <c r="AH8" i="3" l="1"/>
  <c r="AG9" i="3"/>
  <c r="AI8" i="3" l="1"/>
  <c r="AH9" i="3"/>
  <c r="AJ8" i="3" l="1"/>
  <c r="AI9" i="3"/>
  <c r="AJ9" i="3" l="1"/>
  <c r="AK8" i="3"/>
  <c r="AL8" i="3" l="1"/>
  <c r="AK9" i="3"/>
  <c r="AM8" i="3" l="1"/>
  <c r="AL9" i="3"/>
  <c r="AM9" i="3" l="1"/>
  <c r="AN8" i="3"/>
  <c r="AN9" i="3" l="1"/>
  <c r="AO8" i="3"/>
  <c r="AO9" i="3" s="1"/>
</calcChain>
</file>

<file path=xl/sharedStrings.xml><?xml version="1.0" encoding="utf-8"?>
<sst xmlns="http://schemas.openxmlformats.org/spreadsheetml/2006/main" count="58" uniqueCount="35">
  <si>
    <t>Sprint</t>
  </si>
  <si>
    <t>Status</t>
  </si>
  <si>
    <t>Feature 1</t>
  </si>
  <si>
    <t>Feature 2</t>
  </si>
  <si>
    <t>Feature 3</t>
  </si>
  <si>
    <t>Suivi des missions</t>
  </si>
  <si>
    <t>% 
Avancement</t>
  </si>
  <si>
    <t>Missions</t>
  </si>
  <si>
    <t>Statut</t>
  </si>
  <si>
    <t>non commencé</t>
  </si>
  <si>
    <t xml:space="preserve">Défiler la semaine </t>
  </si>
  <si>
    <t>Priorité</t>
  </si>
  <si>
    <t>Début</t>
  </si>
  <si>
    <t>Fin</t>
  </si>
  <si>
    <t>Durée</t>
  </si>
  <si>
    <t>Début d'affichage</t>
  </si>
  <si>
    <t>En cours</t>
  </si>
  <si>
    <t>Achevé</t>
  </si>
  <si>
    <t>En retard</t>
  </si>
  <si>
    <t>Resp.</t>
  </si>
  <si>
    <t>Taches</t>
  </si>
  <si>
    <t>Réalisation entretien</t>
  </si>
  <si>
    <t>Demandes documentaires</t>
  </si>
  <si>
    <t>Autorisation au SPAI</t>
  </si>
  <si>
    <t>Réalisation des échantillons</t>
  </si>
  <si>
    <t>Justification des exceptions</t>
  </si>
  <si>
    <t>Formalisation de la matrice</t>
  </si>
  <si>
    <t>Formalisation des conclusions</t>
  </si>
  <si>
    <t>Validation des conclusions</t>
  </si>
  <si>
    <t>Archivage SPAI</t>
  </si>
  <si>
    <t>Faible</t>
  </si>
  <si>
    <t>Tâches en cours</t>
  </si>
  <si>
    <t>Tâches terminées</t>
  </si>
  <si>
    <t>Mission 1</t>
  </si>
  <si>
    <t>Mission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</si>
</sst>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d"/>
    <numFmt numFmtId="166" formatCode="[$-409]d\-mmm\-yy;@"/>
    <numFmt numFmtId="167" formatCode="[$-40C]d\-mmm\-yy;@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color theme="0"/>
      <name val="Century Gothic"/>
      <family val="2"/>
    </font>
    <font>
      <b/>
      <i/>
      <sz val="8"/>
      <color theme="0"/>
      <name val="Century Gothic"/>
      <family val="2"/>
    </font>
    <font>
      <sz val="10"/>
      <color theme="1" tint="0.249977111117893"/>
      <name val="Century Gothic"/>
      <family val="2"/>
    </font>
    <font>
      <b/>
      <i/>
      <sz val="8"/>
      <color theme="1" tint="0.249977111117893"/>
      <name val="Century Gothic"/>
      <family val="2"/>
    </font>
    <font>
      <u/>
      <sz val="10"/>
      <color indexed="12"/>
      <name val="Arial"/>
      <family val="2"/>
    </font>
    <font>
      <i/>
      <sz val="10"/>
      <color theme="0"/>
      <name val="Century Gothic"/>
      <family val="2"/>
    </font>
    <font>
      <sz val="12"/>
      <name val="Century Gothic"/>
      <family val="2"/>
    </font>
    <font>
      <b/>
      <sz val="8"/>
      <color theme="4" tint="-0.249977111117893"/>
      <name val="Century Gothic"/>
      <family val="2"/>
    </font>
    <font>
      <b/>
      <sz val="8"/>
      <color theme="4" tint="-0.499984740745262"/>
      <name val="Century Gothic"/>
      <family val="2"/>
    </font>
    <font>
      <b/>
      <u/>
      <sz val="8"/>
      <color theme="4" tint="-0.499984740745262"/>
      <name val="Century Gothic"/>
      <family val="2"/>
    </font>
    <font>
      <sz val="8"/>
      <color theme="4" tint="-0.499984740745262"/>
      <name val="Century Gothic"/>
      <family val="2"/>
    </font>
    <font>
      <sz val="8"/>
      <name val="Century Gothic"/>
      <family val="2"/>
    </font>
    <font>
      <b/>
      <sz val="9"/>
      <color theme="1" tint="0.249977111117893"/>
      <name val="Century Gothic"/>
      <family val="2"/>
    </font>
    <font>
      <b/>
      <sz val="10"/>
      <color theme="1" tint="0.34998626667073579"/>
      <name val="Century Gothic"/>
      <family val="2"/>
    </font>
    <font>
      <sz val="10"/>
      <color theme="4" tint="-0.249977111117893"/>
      <name val="Century Gothic"/>
      <family val="2"/>
    </font>
    <font>
      <sz val="11"/>
      <color theme="4" tint="-0.249977111117893"/>
      <name val="Century Gothic"/>
      <family val="2"/>
    </font>
    <font>
      <b/>
      <sz val="9"/>
      <color theme="0"/>
      <name val="Century Gothic"/>
      <family val="2"/>
    </font>
    <font>
      <sz val="8"/>
      <color theme="0"/>
      <name val="Century Gothic"/>
      <family val="2"/>
    </font>
    <font>
      <sz val="8"/>
      <color theme="1" tint="0.249977111117893"/>
      <name val="Century Gothic"/>
      <family val="2"/>
    </font>
    <font>
      <b/>
      <sz val="9"/>
      <color theme="1" tint="0.34998626667073579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b/>
      <sz val="9"/>
      <color theme="1"/>
      <name val="Century Gothic"/>
      <family val="2"/>
    </font>
    <font>
      <sz val="14"/>
      <name val="Century Gothic"/>
      <family val="2"/>
    </font>
    <font>
      <sz val="9"/>
      <color rgb="FF000000"/>
      <name val="Century Gothic"/>
      <family val="2"/>
    </font>
    <font>
      <sz val="9"/>
      <color theme="1"/>
      <name val="Century Gothic"/>
      <family val="2"/>
    </font>
    <font>
      <sz val="14"/>
      <color rgb="FF000000"/>
      <name val="Century Gothic"/>
      <family val="2"/>
    </font>
    <font>
      <b/>
      <sz val="13"/>
      <color theme="1" tint="0.24994659260841701"/>
      <name val="Calibri Light"/>
      <family val="2"/>
      <scheme val="major"/>
    </font>
    <font>
      <b/>
      <sz val="22"/>
      <color rgb="FF00206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EFEFEF"/>
      </top>
      <bottom style="thin">
        <color rgb="FFEFEFEF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66" fontId="30" fillId="0" borderId="0" applyFill="0" applyBorder="0" applyProtection="0">
      <alignment horizontal="left"/>
    </xf>
  </cellStyleXfs>
  <cellXfs count="69">
    <xf numFmtId="0" fontId="0" fillId="0" borderId="0" xfId="0"/>
    <xf numFmtId="0" fontId="2" fillId="3" borderId="0" xfId="0" applyFont="1" applyFill="1"/>
    <xf numFmtId="0" fontId="2" fillId="3" borderId="0" xfId="0" applyNumberFormat="1" applyFont="1" applyFill="1" applyBorder="1" applyProtection="1"/>
    <xf numFmtId="0" fontId="2" fillId="3" borderId="0" xfId="0" applyFont="1" applyFill="1" applyProtection="1"/>
    <xf numFmtId="0" fontId="2" fillId="3" borderId="0" xfId="0" applyNumberFormat="1" applyFont="1" applyFill="1" applyProtection="1"/>
    <xf numFmtId="0" fontId="3" fillId="3" borderId="0" xfId="0" applyFont="1" applyFill="1" applyProtection="1"/>
    <xf numFmtId="0" fontId="5" fillId="3" borderId="0" xfId="0" applyFont="1" applyFill="1" applyBorder="1" applyAlignment="1">
      <alignment horizontal="left" vertical="center" indent="1"/>
    </xf>
    <xf numFmtId="0" fontId="4" fillId="3" borderId="0" xfId="0" applyFont="1" applyFill="1" applyBorder="1" applyAlignment="1">
      <alignment vertical="center"/>
    </xf>
    <xf numFmtId="164" fontId="6" fillId="3" borderId="0" xfId="0" applyNumberFormat="1" applyFont="1" applyFill="1" applyBorder="1" applyAlignment="1">
      <alignment vertical="center"/>
    </xf>
    <xf numFmtId="0" fontId="8" fillId="3" borderId="0" xfId="3" applyFont="1" applyFill="1" applyAlignment="1" applyProtection="1">
      <alignment vertical="center"/>
    </xf>
    <xf numFmtId="0" fontId="9" fillId="3" borderId="0" xfId="0" applyFont="1" applyFill="1" applyBorder="1" applyAlignment="1" applyProtection="1">
      <alignment vertical="center"/>
    </xf>
    <xf numFmtId="0" fontId="4" fillId="3" borderId="1" xfId="0" applyFont="1" applyFill="1" applyBorder="1" applyAlignment="1">
      <alignment vertical="center"/>
    </xf>
    <xf numFmtId="0" fontId="10" fillId="4" borderId="0" xfId="0" applyNumberFormat="1" applyFont="1" applyFill="1" applyBorder="1" applyProtection="1"/>
    <xf numFmtId="0" fontId="11" fillId="4" borderId="0" xfId="0" applyNumberFormat="1" applyFont="1" applyFill="1" applyBorder="1" applyAlignment="1" applyProtection="1">
      <alignment vertical="center"/>
      <protection locked="0"/>
    </xf>
    <xf numFmtId="0" fontId="12" fillId="4" borderId="0" xfId="3" applyNumberFormat="1" applyFont="1" applyFill="1" applyBorder="1" applyAlignment="1" applyProtection="1">
      <alignment horizontal="right" vertical="center"/>
      <protection locked="0"/>
    </xf>
    <xf numFmtId="0" fontId="11" fillId="4" borderId="0" xfId="0" applyFont="1" applyFill="1" applyBorder="1" applyAlignment="1" applyProtection="1">
      <alignment vertical="center"/>
      <protection locked="0"/>
    </xf>
    <xf numFmtId="0" fontId="13" fillId="4" borderId="0" xfId="0" applyFont="1" applyFill="1" applyBorder="1" applyAlignment="1" applyProtection="1">
      <alignment vertical="center"/>
      <protection locked="0"/>
    </xf>
    <xf numFmtId="0" fontId="14" fillId="2" borderId="0" xfId="0" applyFont="1" applyFill="1" applyBorder="1" applyAlignment="1" applyProtection="1">
      <alignment vertical="center"/>
    </xf>
    <xf numFmtId="0" fontId="15" fillId="3" borderId="0" xfId="0" applyFont="1" applyFill="1" applyAlignment="1" applyProtection="1">
      <alignment horizontal="center" vertical="center"/>
    </xf>
    <xf numFmtId="0" fontId="2" fillId="4" borderId="0" xfId="0" applyFont="1" applyFill="1" applyProtection="1"/>
    <xf numFmtId="0" fontId="17" fillId="2" borderId="0" xfId="0" applyFont="1" applyFill="1" applyBorder="1" applyAlignment="1" applyProtection="1">
      <alignment vertical="center"/>
    </xf>
    <xf numFmtId="0" fontId="17" fillId="4" borderId="0" xfId="0" applyNumberFormat="1" applyFont="1" applyFill="1" applyBorder="1" applyAlignment="1" applyProtection="1">
      <alignment vertical="center"/>
    </xf>
    <xf numFmtId="0" fontId="18" fillId="4" borderId="0" xfId="0" applyFont="1" applyFill="1" applyBorder="1" applyAlignment="1" applyProtection="1">
      <alignment horizontal="right" vertical="center" indent="1"/>
    </xf>
    <xf numFmtId="0" fontId="17" fillId="4" borderId="0" xfId="0" applyFont="1" applyFill="1" applyAlignment="1" applyProtection="1">
      <alignment vertical="center"/>
    </xf>
    <xf numFmtId="0" fontId="19" fillId="2" borderId="4" xfId="0" applyFont="1" applyFill="1" applyBorder="1" applyAlignment="1" applyProtection="1">
      <alignment horizontal="left" vertical="center" indent="1"/>
    </xf>
    <xf numFmtId="0" fontId="19" fillId="2" borderId="4" xfId="0" applyFont="1" applyFill="1" applyBorder="1" applyAlignment="1" applyProtection="1">
      <alignment horizontal="center" vertical="center" wrapText="1"/>
    </xf>
    <xf numFmtId="0" fontId="19" fillId="2" borderId="5" xfId="0" applyFont="1" applyFill="1" applyBorder="1" applyAlignment="1" applyProtection="1">
      <alignment horizontal="center" vertical="center" wrapText="1"/>
    </xf>
    <xf numFmtId="0" fontId="19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Border="1" applyAlignment="1" applyProtection="1">
      <alignment horizontal="center" vertical="center" wrapText="1"/>
    </xf>
    <xf numFmtId="165" fontId="21" fillId="4" borderId="6" xfId="0" applyNumberFormat="1" applyFont="1" applyFill="1" applyBorder="1" applyAlignment="1" applyProtection="1">
      <alignment horizontal="center" vertical="center" shrinkToFit="1"/>
    </xf>
    <xf numFmtId="165" fontId="21" fillId="4" borderId="7" xfId="0" applyNumberFormat="1" applyFont="1" applyFill="1" applyBorder="1" applyAlignment="1" applyProtection="1">
      <alignment horizontal="center" vertical="center" shrinkToFit="1"/>
    </xf>
    <xf numFmtId="165" fontId="21" fillId="5" borderId="8" xfId="0" applyNumberFormat="1" applyFont="1" applyFill="1" applyBorder="1" applyAlignment="1" applyProtection="1">
      <alignment horizontal="center" vertical="center" shrinkToFit="1"/>
    </xf>
    <xf numFmtId="0" fontId="19" fillId="2" borderId="0" xfId="0" applyFont="1" applyFill="1" applyBorder="1" applyAlignment="1" applyProtection="1">
      <alignment horizontal="left" vertical="center" indent="1"/>
    </xf>
    <xf numFmtId="15" fontId="19" fillId="2" borderId="0" xfId="0" applyNumberFormat="1" applyFont="1" applyFill="1" applyBorder="1" applyAlignment="1" applyProtection="1">
      <alignment horizontal="center" vertical="center" wrapText="1"/>
    </xf>
    <xf numFmtId="0" fontId="19" fillId="6" borderId="9" xfId="1" applyNumberFormat="1" applyFont="1" applyFill="1" applyBorder="1" applyAlignment="1" applyProtection="1">
      <alignment horizontal="center" vertical="center"/>
    </xf>
    <xf numFmtId="0" fontId="19" fillId="2" borderId="0" xfId="0" applyNumberFormat="1" applyFont="1" applyFill="1" applyBorder="1" applyAlignment="1" applyProtection="1">
      <alignment horizontal="center" vertical="center"/>
    </xf>
    <xf numFmtId="9" fontId="19" fillId="2" borderId="0" xfId="2" applyFont="1" applyFill="1" applyBorder="1" applyAlignment="1" applyProtection="1">
      <alignment horizontal="center" vertical="center"/>
    </xf>
    <xf numFmtId="0" fontId="23" fillId="2" borderId="10" xfId="0" applyFont="1" applyFill="1" applyBorder="1" applyAlignment="1" applyProtection="1">
      <alignment horizontal="center" vertical="center"/>
    </xf>
    <xf numFmtId="0" fontId="24" fillId="5" borderId="9" xfId="0" applyFont="1" applyFill="1" applyBorder="1" applyAlignment="1" applyProtection="1">
      <alignment horizontal="left" vertical="center" indent="1"/>
    </xf>
    <xf numFmtId="0" fontId="23" fillId="5" borderId="9" xfId="0" applyFont="1" applyFill="1" applyBorder="1" applyAlignment="1" applyProtection="1">
      <alignment vertical="center"/>
    </xf>
    <xf numFmtId="15" fontId="15" fillId="5" borderId="11" xfId="0" applyNumberFormat="1" applyFont="1" applyFill="1" applyBorder="1" applyAlignment="1" applyProtection="1">
      <alignment horizontal="center" vertical="center"/>
    </xf>
    <xf numFmtId="0" fontId="15" fillId="5" borderId="9" xfId="1" applyNumberFormat="1" applyFont="1" applyFill="1" applyBorder="1" applyAlignment="1" applyProtection="1">
      <alignment horizontal="center" vertical="center"/>
    </xf>
    <xf numFmtId="9" fontId="25" fillId="5" borderId="9" xfId="2" applyFont="1" applyFill="1" applyBorder="1" applyAlignment="1" applyProtection="1">
      <alignment horizontal="center" vertical="center"/>
    </xf>
    <xf numFmtId="1" fontId="26" fillId="2" borderId="0" xfId="0" applyNumberFormat="1" applyFont="1" applyFill="1" applyBorder="1" applyAlignment="1" applyProtection="1">
      <alignment horizontal="center" vertical="center"/>
    </xf>
    <xf numFmtId="0" fontId="23" fillId="5" borderId="10" xfId="0" applyFont="1" applyFill="1" applyBorder="1" applyAlignment="1" applyProtection="1">
      <alignment horizontal="center" vertical="center"/>
    </xf>
    <xf numFmtId="0" fontId="23" fillId="3" borderId="10" xfId="0" applyFont="1" applyFill="1" applyBorder="1" applyAlignment="1" applyProtection="1">
      <alignment horizontal="left" vertical="center" wrapText="1" indent="1"/>
    </xf>
    <xf numFmtId="0" fontId="23" fillId="3" borderId="10" xfId="0" applyFont="1" applyFill="1" applyBorder="1" applyAlignment="1" applyProtection="1">
      <alignment vertical="center"/>
    </xf>
    <xf numFmtId="15" fontId="23" fillId="3" borderId="11" xfId="0" applyNumberFormat="1" applyFont="1" applyFill="1" applyBorder="1" applyAlignment="1" applyProtection="1">
      <alignment horizontal="center" vertical="center"/>
    </xf>
    <xf numFmtId="0" fontId="27" fillId="3" borderId="11" xfId="0" applyNumberFormat="1" applyFont="1" applyFill="1" applyBorder="1" applyAlignment="1" applyProtection="1">
      <alignment horizontal="center" vertical="center"/>
    </xf>
    <xf numFmtId="0" fontId="23" fillId="3" borderId="9" xfId="1" applyNumberFormat="1" applyFont="1" applyFill="1" applyBorder="1" applyAlignment="1" applyProtection="1">
      <alignment horizontal="center" vertical="center"/>
    </xf>
    <xf numFmtId="9" fontId="28" fillId="3" borderId="11" xfId="2" applyFont="1" applyFill="1" applyBorder="1" applyAlignment="1" applyProtection="1">
      <alignment horizontal="center" vertical="center"/>
    </xf>
    <xf numFmtId="1" fontId="29" fillId="2" borderId="0" xfId="0" applyNumberFormat="1" applyFont="1" applyFill="1" applyBorder="1" applyAlignment="1" applyProtection="1">
      <alignment horizontal="center" vertical="center"/>
    </xf>
    <xf numFmtId="0" fontId="23" fillId="3" borderId="10" xfId="0" applyFont="1" applyFill="1" applyBorder="1" applyAlignment="1" applyProtection="1">
      <alignment horizontal="center" vertical="center"/>
    </xf>
    <xf numFmtId="14" fontId="23" fillId="3" borderId="11" xfId="0" applyNumberFormat="1" applyFont="1" applyFill="1" applyBorder="1" applyAlignment="1" applyProtection="1">
      <alignment horizontal="center" vertical="center"/>
    </xf>
    <xf numFmtId="0" fontId="4" fillId="7" borderId="0" xfId="0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0" fontId="2" fillId="0" borderId="0" xfId="0" applyFont="1" applyFill="1"/>
    <xf numFmtId="0" fontId="2" fillId="0" borderId="0" xfId="0" applyNumberFormat="1" applyFont="1" applyFill="1" applyBorder="1" applyProtection="1"/>
    <xf numFmtId="0" fontId="2" fillId="0" borderId="0" xfId="0" applyFont="1" applyFill="1" applyProtection="1"/>
    <xf numFmtId="0" fontId="2" fillId="0" borderId="0" xfId="0" applyNumberFormat="1" applyFont="1" applyFill="1" applyProtection="1"/>
    <xf numFmtId="0" fontId="31" fillId="3" borderId="0" xfId="0" applyNumberFormat="1" applyFont="1" applyFill="1" applyBorder="1" applyAlignment="1" applyProtection="1">
      <alignment horizontal="left" vertical="top"/>
      <protection locked="0"/>
    </xf>
    <xf numFmtId="167" fontId="15" fillId="4" borderId="2" xfId="0" applyNumberFormat="1" applyFont="1" applyFill="1" applyBorder="1" applyAlignment="1" applyProtection="1">
      <alignment horizontal="center" vertical="center" shrinkToFit="1"/>
    </xf>
    <xf numFmtId="167" fontId="15" fillId="4" borderId="3" xfId="0" applyNumberFormat="1" applyFont="1" applyFill="1" applyBorder="1" applyAlignment="1" applyProtection="1">
      <alignment horizontal="center" vertical="center" shrinkToFit="1"/>
    </xf>
    <xf numFmtId="14" fontId="15" fillId="3" borderId="0" xfId="0" applyNumberFormat="1" applyFont="1" applyFill="1" applyBorder="1" applyAlignment="1" applyProtection="1">
      <alignment horizontal="center" vertical="center" shrinkToFit="1"/>
      <protection locked="0"/>
    </xf>
    <xf numFmtId="0" fontId="16" fillId="4" borderId="0" xfId="0" applyFont="1" applyFill="1" applyBorder="1" applyAlignment="1" applyProtection="1">
      <alignment horizontal="right" vertical="center" wrapText="1" indent="1"/>
    </xf>
    <xf numFmtId="0" fontId="16" fillId="4" borderId="0" xfId="0" applyFont="1" applyFill="1" applyBorder="1" applyAlignment="1" applyProtection="1">
      <alignment horizontal="right" vertical="center" indent="1"/>
    </xf>
    <xf numFmtId="0" fontId="22" fillId="4" borderId="0" xfId="0" applyFont="1" applyFill="1" applyBorder="1" applyAlignment="1" applyProtection="1">
      <alignment horizontal="center" vertical="center"/>
    </xf>
    <xf numFmtId="0" fontId="16" fillId="4" borderId="0" xfId="0" applyFont="1" applyFill="1" applyBorder="1" applyAlignment="1" applyProtection="1">
      <alignment horizontal="center" vertical="center" wrapText="1"/>
    </xf>
    <xf numFmtId="0" fontId="16" fillId="4" borderId="0" xfId="0" applyFont="1" applyFill="1" applyBorder="1" applyAlignment="1" applyProtection="1">
      <alignment horizontal="center" vertical="center"/>
    </xf>
  </cellXfs>
  <cellStyles count="5">
    <cellStyle name="Activity" xfId="4"/>
    <cellStyle name="Lien hypertexte" xfId="3" builtinId="8"/>
    <cellStyle name="Monétaire" xfId="1" builtinId="4"/>
    <cellStyle name="Normal" xfId="0" builtinId="0"/>
    <cellStyle name="Pourcentage" xfId="2" builtinId="5"/>
  </cellStyles>
  <dxfs count="7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P24"/>
  <sheetViews>
    <sheetView showGridLines="0" tabSelected="1" zoomScale="77" zoomScaleNormal="85" workbookViewId="0">
      <selection activeCell="P20" sqref="P20"/>
    </sheetView>
  </sheetViews>
  <sheetFormatPr baseColWidth="10" defaultColWidth="9.33203125" defaultRowHeight="13.2" outlineLevelRow="1" x14ac:dyDescent="0.25"/>
  <cols>
    <col min="1" max="1" width="3.44140625" style="56" customWidth="1"/>
    <col min="2" max="2" width="3" style="56" customWidth="1"/>
    <col min="3" max="3" width="24.88671875" style="57" bestFit="1" customWidth="1"/>
    <col min="4" max="4" width="8.88671875" style="57" customWidth="1"/>
    <col min="5" max="5" width="10.109375" style="58" customWidth="1"/>
    <col min="6" max="6" width="10.6640625" style="59" customWidth="1"/>
    <col min="7" max="7" width="10.6640625" style="58" customWidth="1"/>
    <col min="8" max="8" width="12" style="58" customWidth="1"/>
    <col min="9" max="9" width="14.77734375" style="58" bestFit="1" customWidth="1"/>
    <col min="10" max="10" width="14.33203125" style="58" customWidth="1"/>
    <col min="11" max="11" width="1.109375" style="58" customWidth="1"/>
    <col min="12" max="31" width="3.5546875" style="58" customWidth="1"/>
    <col min="32" max="41" width="3.33203125" style="58" customWidth="1"/>
    <col min="42" max="54" width="3.109375" style="56" customWidth="1"/>
    <col min="55" max="16384" width="9.33203125" style="56"/>
  </cols>
  <sheetData>
    <row r="1" spans="2:42" ht="16.95" customHeight="1" x14ac:dyDescent="0.25"/>
    <row r="2" spans="2:42" ht="17.7" customHeight="1" x14ac:dyDescent="0.25">
      <c r="B2" s="1"/>
      <c r="C2" s="2"/>
      <c r="D2" s="2"/>
      <c r="E2" s="3"/>
      <c r="F2" s="4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1"/>
    </row>
    <row r="3" spans="2:42" ht="18" customHeight="1" x14ac:dyDescent="0.25">
      <c r="B3" s="1"/>
      <c r="C3" s="60" t="s">
        <v>5</v>
      </c>
      <c r="D3" s="60"/>
      <c r="E3" s="60"/>
      <c r="F3" s="60"/>
      <c r="G3" s="60"/>
      <c r="H3" s="60"/>
      <c r="I3" s="60"/>
      <c r="J3" s="60"/>
      <c r="K3" s="5"/>
      <c r="L3" s="54"/>
      <c r="M3" s="6" t="s">
        <v>31</v>
      </c>
      <c r="N3" s="7"/>
      <c r="O3" s="7"/>
      <c r="P3" s="8"/>
      <c r="Q3" s="7"/>
      <c r="R3" s="55"/>
      <c r="S3" s="6" t="s">
        <v>32</v>
      </c>
      <c r="T3" s="7"/>
      <c r="U3" s="7"/>
      <c r="V3" s="7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9"/>
      <c r="AI3" s="9"/>
      <c r="AJ3" s="9"/>
      <c r="AK3" s="9"/>
      <c r="AL3" s="9"/>
      <c r="AM3" s="9"/>
      <c r="AN3" s="9"/>
      <c r="AO3" s="9"/>
      <c r="AP3" s="1"/>
    </row>
    <row r="4" spans="2:42" ht="23.7" customHeight="1" x14ac:dyDescent="0.25">
      <c r="B4" s="1"/>
      <c r="C4" s="60"/>
      <c r="D4" s="60"/>
      <c r="E4" s="60"/>
      <c r="F4" s="60"/>
      <c r="G4" s="60"/>
      <c r="H4" s="60"/>
      <c r="I4" s="60"/>
      <c r="J4" s="60"/>
      <c r="K4" s="10"/>
      <c r="L4" s="11"/>
      <c r="M4" s="11"/>
      <c r="N4" s="11"/>
      <c r="O4" s="11"/>
      <c r="P4" s="11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"/>
    </row>
    <row r="5" spans="2:42" ht="6.75" customHeight="1" x14ac:dyDescent="0.25">
      <c r="B5" s="1"/>
      <c r="C5" s="12"/>
      <c r="D5" s="12"/>
      <c r="E5" s="13"/>
      <c r="F5" s="14"/>
      <c r="G5" s="15"/>
      <c r="H5" s="16"/>
      <c r="I5" s="16"/>
      <c r="J5" s="16"/>
      <c r="K5" s="17"/>
      <c r="L5" s="61">
        <f>CHOOSE(WEEKDAY(E6+(I6-1)*7),5,4,3,2,1,0,6)+E6+(I6-1)*7</f>
        <v>43259</v>
      </c>
      <c r="M5" s="61"/>
      <c r="N5" s="61"/>
      <c r="O5" s="61"/>
      <c r="P5" s="61"/>
      <c r="Q5" s="61">
        <f>L5+7</f>
        <v>43266</v>
      </c>
      <c r="R5" s="61"/>
      <c r="S5" s="61"/>
      <c r="T5" s="61"/>
      <c r="U5" s="61"/>
      <c r="V5" s="61">
        <f>Q5+7</f>
        <v>43273</v>
      </c>
      <c r="W5" s="61"/>
      <c r="X5" s="61"/>
      <c r="Y5" s="61"/>
      <c r="Z5" s="61"/>
      <c r="AA5" s="61">
        <f>V5+7</f>
        <v>43280</v>
      </c>
      <c r="AB5" s="61"/>
      <c r="AC5" s="61"/>
      <c r="AD5" s="61"/>
      <c r="AE5" s="61"/>
      <c r="AF5" s="61">
        <f>AA5+7</f>
        <v>43287</v>
      </c>
      <c r="AG5" s="61"/>
      <c r="AH5" s="61"/>
      <c r="AI5" s="61"/>
      <c r="AJ5" s="61"/>
      <c r="AK5" s="61">
        <f>AF5+7</f>
        <v>43294</v>
      </c>
      <c r="AL5" s="61"/>
      <c r="AM5" s="61"/>
      <c r="AN5" s="61"/>
      <c r="AO5" s="61"/>
      <c r="AP5" s="1"/>
    </row>
    <row r="6" spans="2:42" ht="19.5" customHeight="1" x14ac:dyDescent="0.25">
      <c r="B6" s="1"/>
      <c r="C6" s="67" t="s">
        <v>15</v>
      </c>
      <c r="D6" s="68"/>
      <c r="E6" s="63">
        <v>43257</v>
      </c>
      <c r="F6" s="63"/>
      <c r="G6" s="64" t="s">
        <v>10</v>
      </c>
      <c r="H6" s="65"/>
      <c r="I6" s="18">
        <v>1</v>
      </c>
      <c r="J6" s="19"/>
      <c r="K6" s="20"/>
      <c r="L6" s="62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1"/>
    </row>
    <row r="7" spans="2:42" ht="6.45" customHeight="1" x14ac:dyDescent="0.25">
      <c r="B7" s="1"/>
      <c r="C7" s="21"/>
      <c r="D7" s="21"/>
      <c r="E7" s="22"/>
      <c r="F7" s="22"/>
      <c r="G7" s="22"/>
      <c r="H7" s="23"/>
      <c r="I7" s="23"/>
      <c r="J7" s="23"/>
      <c r="K7" s="20"/>
      <c r="L7" s="62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1"/>
    </row>
    <row r="8" spans="2:42" ht="30" customHeight="1" x14ac:dyDescent="0.25">
      <c r="B8" s="1"/>
      <c r="C8" s="24" t="s">
        <v>0</v>
      </c>
      <c r="D8" s="24" t="s">
        <v>19</v>
      </c>
      <c r="E8" s="25" t="s">
        <v>11</v>
      </c>
      <c r="F8" s="25" t="s">
        <v>12</v>
      </c>
      <c r="G8" s="25" t="s">
        <v>13</v>
      </c>
      <c r="H8" s="26" t="s">
        <v>14</v>
      </c>
      <c r="I8" s="25" t="s">
        <v>1</v>
      </c>
      <c r="J8" s="27" t="s">
        <v>6</v>
      </c>
      <c r="K8" s="28"/>
      <c r="L8" s="29">
        <f t="shared" ref="L8:O8" si="0">M8-1</f>
        <v>43255</v>
      </c>
      <c r="M8" s="30">
        <f t="shared" si="0"/>
        <v>43256</v>
      </c>
      <c r="N8" s="30">
        <f t="shared" si="0"/>
        <v>43257</v>
      </c>
      <c r="O8" s="30">
        <f t="shared" si="0"/>
        <v>43258</v>
      </c>
      <c r="P8" s="30">
        <f>L5</f>
        <v>43259</v>
      </c>
      <c r="Q8" s="30">
        <f>WORKDAY(P8,1)</f>
        <v>43262</v>
      </c>
      <c r="R8" s="30">
        <f t="shared" ref="R8:AO8" si="1">WORKDAY(Q8,1)</f>
        <v>43263</v>
      </c>
      <c r="S8" s="30">
        <f t="shared" si="1"/>
        <v>43264</v>
      </c>
      <c r="T8" s="30">
        <f t="shared" si="1"/>
        <v>43265</v>
      </c>
      <c r="U8" s="30">
        <f t="shared" si="1"/>
        <v>43266</v>
      </c>
      <c r="V8" s="30">
        <f t="shared" si="1"/>
        <v>43269</v>
      </c>
      <c r="W8" s="30">
        <f t="shared" si="1"/>
        <v>43270</v>
      </c>
      <c r="X8" s="30">
        <f t="shared" si="1"/>
        <v>43271</v>
      </c>
      <c r="Y8" s="30">
        <f t="shared" si="1"/>
        <v>43272</v>
      </c>
      <c r="Z8" s="30">
        <f t="shared" si="1"/>
        <v>43273</v>
      </c>
      <c r="AA8" s="30">
        <f t="shared" si="1"/>
        <v>43276</v>
      </c>
      <c r="AB8" s="30">
        <f t="shared" si="1"/>
        <v>43277</v>
      </c>
      <c r="AC8" s="30">
        <f t="shared" si="1"/>
        <v>43278</v>
      </c>
      <c r="AD8" s="30">
        <f t="shared" si="1"/>
        <v>43279</v>
      </c>
      <c r="AE8" s="30">
        <f t="shared" si="1"/>
        <v>43280</v>
      </c>
      <c r="AF8" s="30">
        <f t="shared" si="1"/>
        <v>43283</v>
      </c>
      <c r="AG8" s="30">
        <f t="shared" si="1"/>
        <v>43284</v>
      </c>
      <c r="AH8" s="30">
        <f t="shared" si="1"/>
        <v>43285</v>
      </c>
      <c r="AI8" s="30">
        <f t="shared" si="1"/>
        <v>43286</v>
      </c>
      <c r="AJ8" s="30">
        <f t="shared" si="1"/>
        <v>43287</v>
      </c>
      <c r="AK8" s="30">
        <f t="shared" si="1"/>
        <v>43290</v>
      </c>
      <c r="AL8" s="30">
        <f t="shared" si="1"/>
        <v>43291</v>
      </c>
      <c r="AM8" s="30">
        <f t="shared" si="1"/>
        <v>43292</v>
      </c>
      <c r="AN8" s="30">
        <f t="shared" si="1"/>
        <v>43293</v>
      </c>
      <c r="AO8" s="30">
        <f t="shared" si="1"/>
        <v>43294</v>
      </c>
      <c r="AP8" s="1"/>
    </row>
    <row r="9" spans="2:42" ht="16.95" customHeight="1" x14ac:dyDescent="0.25">
      <c r="B9" s="1"/>
      <c r="C9" s="66"/>
      <c r="D9" s="66"/>
      <c r="E9" s="66"/>
      <c r="F9" s="66"/>
      <c r="G9" s="66"/>
      <c r="H9" s="66"/>
      <c r="I9" s="66"/>
      <c r="J9" s="66"/>
      <c r="K9" s="28"/>
      <c r="L9" s="31" t="str">
        <f>CHOOSE(WEEKDAY(L8,1),"D","L","M","Me","J","V","S")</f>
        <v>L</v>
      </c>
      <c r="M9" s="31" t="str">
        <f t="shared" ref="M9:AO9" si="2">CHOOSE(WEEKDAY(M8,1),"D","L","M","Me","J","V","S")</f>
        <v>M</v>
      </c>
      <c r="N9" s="31" t="str">
        <f t="shared" si="2"/>
        <v>Me</v>
      </c>
      <c r="O9" s="31" t="str">
        <f t="shared" si="2"/>
        <v>J</v>
      </c>
      <c r="P9" s="31" t="str">
        <f t="shared" si="2"/>
        <v>V</v>
      </c>
      <c r="Q9" s="31" t="str">
        <f t="shared" si="2"/>
        <v>L</v>
      </c>
      <c r="R9" s="31" t="str">
        <f t="shared" si="2"/>
        <v>M</v>
      </c>
      <c r="S9" s="31" t="str">
        <f t="shared" si="2"/>
        <v>Me</v>
      </c>
      <c r="T9" s="31" t="str">
        <f t="shared" si="2"/>
        <v>J</v>
      </c>
      <c r="U9" s="31" t="str">
        <f t="shared" si="2"/>
        <v>V</v>
      </c>
      <c r="V9" s="31" t="str">
        <f t="shared" si="2"/>
        <v>L</v>
      </c>
      <c r="W9" s="31" t="str">
        <f t="shared" si="2"/>
        <v>M</v>
      </c>
      <c r="X9" s="31" t="str">
        <f t="shared" si="2"/>
        <v>Me</v>
      </c>
      <c r="Y9" s="31" t="str">
        <f t="shared" si="2"/>
        <v>J</v>
      </c>
      <c r="Z9" s="31" t="str">
        <f t="shared" si="2"/>
        <v>V</v>
      </c>
      <c r="AA9" s="31" t="str">
        <f t="shared" si="2"/>
        <v>L</v>
      </c>
      <c r="AB9" s="31" t="str">
        <f t="shared" si="2"/>
        <v>M</v>
      </c>
      <c r="AC9" s="31" t="str">
        <f t="shared" si="2"/>
        <v>Me</v>
      </c>
      <c r="AD9" s="31" t="str">
        <f t="shared" si="2"/>
        <v>J</v>
      </c>
      <c r="AE9" s="31" t="str">
        <f t="shared" si="2"/>
        <v>V</v>
      </c>
      <c r="AF9" s="31" t="str">
        <f t="shared" si="2"/>
        <v>L</v>
      </c>
      <c r="AG9" s="31" t="str">
        <f t="shared" si="2"/>
        <v>M</v>
      </c>
      <c r="AH9" s="31" t="str">
        <f t="shared" si="2"/>
        <v>Me</v>
      </c>
      <c r="AI9" s="31" t="str">
        <f t="shared" si="2"/>
        <v>J</v>
      </c>
      <c r="AJ9" s="31" t="str">
        <f t="shared" si="2"/>
        <v>V</v>
      </c>
      <c r="AK9" s="31" t="str">
        <f t="shared" si="2"/>
        <v>L</v>
      </c>
      <c r="AL9" s="31" t="str">
        <f t="shared" si="2"/>
        <v>M</v>
      </c>
      <c r="AM9" s="31" t="str">
        <f t="shared" si="2"/>
        <v>Me</v>
      </c>
      <c r="AN9" s="31" t="str">
        <f t="shared" si="2"/>
        <v>J</v>
      </c>
      <c r="AO9" s="31" t="str">
        <f t="shared" si="2"/>
        <v>V</v>
      </c>
      <c r="AP9" s="1"/>
    </row>
    <row r="10" spans="2:42" ht="19.5" customHeight="1" x14ac:dyDescent="0.25">
      <c r="B10" s="1"/>
      <c r="C10" s="32" t="s">
        <v>7</v>
      </c>
      <c r="D10" s="32"/>
      <c r="E10" s="27"/>
      <c r="F10" s="33">
        <f>IF(MIN(F11:F20)&gt;0,MIN(F11:F20),"")</f>
        <v>43254</v>
      </c>
      <c r="G10" s="33">
        <f>IF(MAX(G11:G20)&gt;0,MAX(G11:G20),"")</f>
        <v>43296</v>
      </c>
      <c r="H10" s="34" t="str">
        <f>IF(OR(F10="",G10=""),"",NETWORKDAYS(F10,G10)&amp; " jour(s)")</f>
        <v>30 jour(s)</v>
      </c>
      <c r="I10" s="35"/>
      <c r="J10" s="36">
        <f>AVERAGE(J12:J20)</f>
        <v>0.35000000000000003</v>
      </c>
      <c r="K10" s="28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1"/>
    </row>
    <row r="11" spans="2:42" ht="16.8" x14ac:dyDescent="0.25">
      <c r="B11" s="1"/>
      <c r="C11" s="38" t="s">
        <v>33</v>
      </c>
      <c r="D11" s="38"/>
      <c r="E11" s="39"/>
      <c r="F11" s="40">
        <f>IF(MIN(F12:F15)&gt;0,MIN(F12:F15),"")</f>
        <v>43254</v>
      </c>
      <c r="G11" s="40">
        <f>IF(MAX(G12:G15)&gt;0,MAX(G12:G15),"")</f>
        <v>43272</v>
      </c>
      <c r="H11" s="41" t="str">
        <f>IF(OR(F11="",G11=""),"",NETWORKDAYS(F11,G11)&amp; " jour(s)")</f>
        <v>14 jour(s)</v>
      </c>
      <c r="I11" s="41"/>
      <c r="J11" s="42"/>
      <c r="K11" s="43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1"/>
    </row>
    <row r="12" spans="2:42" ht="16.8" outlineLevel="1" x14ac:dyDescent="0.25">
      <c r="B12" s="1"/>
      <c r="C12" s="45" t="s">
        <v>2</v>
      </c>
      <c r="D12" s="45"/>
      <c r="E12" s="46" t="s">
        <v>30</v>
      </c>
      <c r="F12" s="47">
        <v>43254</v>
      </c>
      <c r="G12" s="47">
        <v>43258</v>
      </c>
      <c r="H12" s="48" t="str">
        <f>IF(OR(F12=0,G12=0),"",NETWORKDAYS(F12,G12)&amp; " jour(s)")</f>
        <v>4 jour(s)</v>
      </c>
      <c r="I12" s="49" t="s">
        <v>17</v>
      </c>
      <c r="J12" s="50">
        <v>0.1</v>
      </c>
      <c r="K12" s="51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1"/>
    </row>
    <row r="13" spans="2:42" ht="16.8" outlineLevel="1" x14ac:dyDescent="0.25">
      <c r="B13" s="1"/>
      <c r="C13" s="45" t="s">
        <v>3</v>
      </c>
      <c r="D13" s="45"/>
      <c r="E13" s="46" t="s">
        <v>30</v>
      </c>
      <c r="F13" s="47">
        <v>43259</v>
      </c>
      <c r="G13" s="47">
        <v>43265</v>
      </c>
      <c r="H13" s="48" t="str">
        <f t="shared" ref="H13:H14" si="3">IF(OR(F13=0,G13=0),"",NETWORKDAYS(F13,G13)&amp; " jour(s)")</f>
        <v>5 jour(s)</v>
      </c>
      <c r="I13" s="49" t="s">
        <v>18</v>
      </c>
      <c r="J13" s="50">
        <v>0.2</v>
      </c>
      <c r="K13" s="51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1"/>
    </row>
    <row r="14" spans="2:42" ht="16.8" outlineLevel="1" x14ac:dyDescent="0.25">
      <c r="B14" s="1"/>
      <c r="C14" s="45" t="s">
        <v>4</v>
      </c>
      <c r="D14" s="45"/>
      <c r="E14" s="46" t="s">
        <v>30</v>
      </c>
      <c r="F14" s="47">
        <v>43266</v>
      </c>
      <c r="G14" s="47">
        <v>43272</v>
      </c>
      <c r="H14" s="48" t="str">
        <f t="shared" si="3"/>
        <v>5 jour(s)</v>
      </c>
      <c r="I14" s="49" t="s">
        <v>16</v>
      </c>
      <c r="J14" s="50">
        <v>0.3</v>
      </c>
      <c r="K14" s="51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1"/>
    </row>
    <row r="15" spans="2:42" ht="16.8" outlineLevel="1" x14ac:dyDescent="0.25">
      <c r="B15" s="1"/>
      <c r="C15" s="45"/>
      <c r="D15" s="45"/>
      <c r="E15" s="46"/>
      <c r="F15" s="47"/>
      <c r="G15" s="47"/>
      <c r="H15" s="48"/>
      <c r="I15" s="49"/>
      <c r="J15" s="50"/>
      <c r="K15" s="51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1"/>
    </row>
    <row r="16" spans="2:42" ht="16.8" x14ac:dyDescent="0.25">
      <c r="B16" s="1"/>
      <c r="C16" s="38" t="s">
        <v>34</v>
      </c>
      <c r="D16" s="38"/>
      <c r="E16" s="39"/>
      <c r="F16" s="40">
        <f>IF(MIN(F17:F20)&gt;0,MIN(F17:F20),"")</f>
        <v>43273</v>
      </c>
      <c r="G16" s="40">
        <f>IF(MAX(G17:G20)&gt;0,MAX(G17:G20),"")</f>
        <v>43296</v>
      </c>
      <c r="H16" s="41" t="str">
        <f>IF(OR(F16="",G16=""),"",NETWORKDAYS(F16,G16)&amp; " jour(s)")</f>
        <v>16 jour(s)</v>
      </c>
      <c r="I16" s="41"/>
      <c r="J16" s="42"/>
      <c r="K16" s="43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1"/>
    </row>
    <row r="17" spans="2:42" ht="16.8" outlineLevel="1" x14ac:dyDescent="0.25">
      <c r="B17" s="1"/>
      <c r="C17" s="45" t="s">
        <v>2</v>
      </c>
      <c r="D17" s="45"/>
      <c r="E17" s="46" t="s">
        <v>30</v>
      </c>
      <c r="F17" s="47">
        <v>43273</v>
      </c>
      <c r="G17" s="47">
        <v>43278</v>
      </c>
      <c r="H17" s="48" t="str">
        <f>IF(OR(F17=0,G17=0),"",NETWORKDAYS(F17,G17)&amp; " jour(s)")</f>
        <v>4 jour(s)</v>
      </c>
      <c r="I17" s="49" t="s">
        <v>16</v>
      </c>
      <c r="J17" s="50">
        <v>0.4</v>
      </c>
      <c r="K17" s="51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1"/>
    </row>
    <row r="18" spans="2:42" ht="16.8" outlineLevel="1" x14ac:dyDescent="0.25">
      <c r="B18" s="1"/>
      <c r="C18" s="45" t="s">
        <v>3</v>
      </c>
      <c r="D18" s="45"/>
      <c r="E18" s="46" t="s">
        <v>30</v>
      </c>
      <c r="F18" s="47">
        <v>43281</v>
      </c>
      <c r="G18" s="47">
        <v>43284</v>
      </c>
      <c r="H18" s="48" t="str">
        <f t="shared" ref="H18:H19" si="4">IF(OR(F18=0,G18=0),"",NETWORKDAYS(F18,G18)&amp; " jour(s)")</f>
        <v>2 jour(s)</v>
      </c>
      <c r="I18" s="49" t="s">
        <v>16</v>
      </c>
      <c r="J18" s="50">
        <v>0.5</v>
      </c>
      <c r="K18" s="51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1"/>
    </row>
    <row r="19" spans="2:42" ht="16.8" outlineLevel="1" x14ac:dyDescent="0.25">
      <c r="B19" s="1"/>
      <c r="C19" s="45" t="s">
        <v>4</v>
      </c>
      <c r="D19" s="45"/>
      <c r="E19" s="46" t="s">
        <v>30</v>
      </c>
      <c r="F19" s="47">
        <v>43285</v>
      </c>
      <c r="G19" s="47">
        <v>43296</v>
      </c>
      <c r="H19" s="48" t="str">
        <f t="shared" si="4"/>
        <v>8 jour(s)</v>
      </c>
      <c r="I19" s="49" t="s">
        <v>16</v>
      </c>
      <c r="J19" s="50">
        <v>0.6</v>
      </c>
      <c r="K19" s="51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1"/>
    </row>
    <row r="20" spans="2:42" ht="16.8" outlineLevel="1" x14ac:dyDescent="0.25">
      <c r="B20" s="1"/>
      <c r="C20" s="45"/>
      <c r="D20" s="45"/>
      <c r="E20" s="46"/>
      <c r="F20" s="47"/>
      <c r="G20" s="47"/>
      <c r="H20" s="48"/>
      <c r="I20" s="49"/>
      <c r="J20" s="50"/>
      <c r="K20" s="51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1"/>
    </row>
    <row r="21" spans="2:42" ht="16.8" hidden="1" outlineLevel="1" x14ac:dyDescent="0.25">
      <c r="C21" s="45" t="s">
        <v>2</v>
      </c>
      <c r="D21" s="45"/>
      <c r="E21" s="46" t="s">
        <v>30</v>
      </c>
      <c r="F21" s="47">
        <v>43344</v>
      </c>
      <c r="G21" s="47">
        <v>43348</v>
      </c>
      <c r="H21" s="48" t="str">
        <f>IF(OR(F21=0,G21=0),"",NETWORKDAYS(F21,G21)&amp; " jour(s)")</f>
        <v>3 jour(s)</v>
      </c>
      <c r="I21" s="49" t="s">
        <v>16</v>
      </c>
      <c r="J21" s="50">
        <v>1</v>
      </c>
      <c r="K21" s="51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</row>
    <row r="22" spans="2:42" ht="16.8" hidden="1" outlineLevel="1" x14ac:dyDescent="0.25">
      <c r="C22" s="45" t="s">
        <v>3</v>
      </c>
      <c r="D22" s="45"/>
      <c r="E22" s="46" t="s">
        <v>30</v>
      </c>
      <c r="F22" s="47">
        <v>43358</v>
      </c>
      <c r="G22" s="47">
        <v>43366</v>
      </c>
      <c r="H22" s="48" t="str">
        <f t="shared" ref="H22:H23" si="5">IF(OR(F22=0,G22=0),"",NETWORKDAYS(F22,G22)&amp; " jour(s)")</f>
        <v>5 jour(s)</v>
      </c>
      <c r="I22" s="49" t="s">
        <v>16</v>
      </c>
      <c r="J22" s="50">
        <v>0.15</v>
      </c>
      <c r="K22" s="51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</row>
    <row r="23" spans="2:42" ht="16.8" hidden="1" outlineLevel="1" x14ac:dyDescent="0.25">
      <c r="C23" s="45" t="s">
        <v>4</v>
      </c>
      <c r="D23" s="45"/>
      <c r="E23" s="46" t="s">
        <v>30</v>
      </c>
      <c r="F23" s="47">
        <v>43372</v>
      </c>
      <c r="G23" s="47">
        <v>43380</v>
      </c>
      <c r="H23" s="48" t="str">
        <f t="shared" si="5"/>
        <v>5 jour(s)</v>
      </c>
      <c r="I23" s="49" t="s">
        <v>16</v>
      </c>
      <c r="J23" s="50">
        <v>0.25</v>
      </c>
      <c r="K23" s="51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</row>
    <row r="24" spans="2:42" ht="16.8" hidden="1" outlineLevel="1" x14ac:dyDescent="0.25">
      <c r="C24" s="45"/>
      <c r="D24" s="45"/>
      <c r="E24" s="46"/>
      <c r="F24" s="53"/>
      <c r="G24" s="53"/>
      <c r="H24" s="48"/>
      <c r="I24" s="49"/>
      <c r="J24" s="50"/>
      <c r="K24" s="51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</row>
  </sheetData>
  <mergeCells count="11">
    <mergeCell ref="AK5:AO7"/>
    <mergeCell ref="E6:F6"/>
    <mergeCell ref="G6:H6"/>
    <mergeCell ref="C9:J9"/>
    <mergeCell ref="C6:D6"/>
    <mergeCell ref="AF5:AJ7"/>
    <mergeCell ref="C3:J4"/>
    <mergeCell ref="L5:P7"/>
    <mergeCell ref="Q5:U7"/>
    <mergeCell ref="V5:Z7"/>
    <mergeCell ref="AA5:AE7"/>
  </mergeCells>
  <conditionalFormatting sqref="L8:AO8">
    <cfRule type="expression" dxfId="6" priority="25">
      <formula>$L$8=TODAY()</formula>
    </cfRule>
  </conditionalFormatting>
  <conditionalFormatting sqref="J10:J24">
    <cfRule type="dataBar" priority="24">
      <dataBar>
        <cfvo type="num" val="0"/>
        <cfvo type="num" val="1"/>
        <color theme="5"/>
      </dataBar>
      <extLst>
        <ext xmlns:x14="http://schemas.microsoft.com/office/spreadsheetml/2009/9/main" uri="{B025F937-C7B1-47D3-B67F-A62EFF666E3E}">
          <x14:id>{979FF4B4-23E5-4FA0-9577-56F415A997B8}</x14:id>
        </ext>
      </extLst>
    </cfRule>
  </conditionalFormatting>
  <conditionalFormatting sqref="L11:AO24">
    <cfRule type="expression" dxfId="5" priority="26">
      <formula>AND($J11&gt;5%, $F11&lt;=L$8,ROUNDDOWN(NETWORKDAYS($F11,$G11)*$J11,0)+$F11+1&gt;=L$8)</formula>
    </cfRule>
    <cfRule type="expression" dxfId="4" priority="27">
      <formula>AND(NOT(ISBLANK($F11)),$F11&lt;=L$8,$G11&gt;=L$8)</formula>
    </cfRule>
  </conditionalFormatting>
  <conditionalFormatting sqref="I1:I1048576">
    <cfRule type="containsText" dxfId="3" priority="8" operator="containsText" text="Non commencé">
      <formula>NOT(ISERROR(SEARCH("Non commencé",I1)))</formula>
    </cfRule>
    <cfRule type="containsText" dxfId="2" priority="9" operator="containsText" text="En retard">
      <formula>NOT(ISERROR(SEARCH("En retard",I1)))</formula>
    </cfRule>
    <cfRule type="containsText" dxfId="1" priority="10" operator="containsText" text="En cours">
      <formula>NOT(ISERROR(SEARCH("En cours",I1)))</formula>
    </cfRule>
    <cfRule type="containsText" dxfId="0" priority="11" operator="containsText" text="Achevé">
      <formula>NOT(ISERROR(SEARCH("Achevé",I1)))</formula>
    </cfRule>
  </conditionalFormatting>
  <dataValidations count="2">
    <dataValidation type="list" allowBlank="1" showInputMessage="1" showErrorMessage="1" sqref="E12:E14 E17:E19 E21:E23">
      <formula1>"Faible, Modéré,Elevée"</formula1>
    </dataValidation>
    <dataValidation type="list" allowBlank="1" showInputMessage="1" showErrorMessage="1" sqref="I12:I14 I17:I19 I21:I23">
      <formula1>"En cours, Achevé, En retard, Non commencé"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79FF4B4-23E5-4FA0-9577-56F415A997B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J10:J24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1" sqref="B11"/>
    </sheetView>
  </sheetViews>
  <sheetFormatPr baseColWidth="10" defaultRowHeight="14.4" x14ac:dyDescent="0.3"/>
  <cols>
    <col min="1" max="1" width="13.5546875" bestFit="1" customWidth="1"/>
  </cols>
  <sheetData>
    <row r="1" spans="1:2" x14ac:dyDescent="0.3">
      <c r="A1" t="s">
        <v>8</v>
      </c>
      <c r="B1" t="s">
        <v>20</v>
      </c>
    </row>
    <row r="2" spans="1:2" x14ac:dyDescent="0.3">
      <c r="A2" t="s">
        <v>16</v>
      </c>
      <c r="B2" t="s">
        <v>21</v>
      </c>
    </row>
    <row r="3" spans="1:2" x14ac:dyDescent="0.3">
      <c r="A3" t="s">
        <v>17</v>
      </c>
      <c r="B3" t="s">
        <v>22</v>
      </c>
    </row>
    <row r="4" spans="1:2" x14ac:dyDescent="0.3">
      <c r="A4" t="s">
        <v>18</v>
      </c>
      <c r="B4" t="s">
        <v>23</v>
      </c>
    </row>
    <row r="5" spans="1:2" x14ac:dyDescent="0.3">
      <c r="A5" t="s">
        <v>9</v>
      </c>
      <c r="B5" t="s">
        <v>24</v>
      </c>
    </row>
    <row r="6" spans="1:2" x14ac:dyDescent="0.3">
      <c r="B6" t="s">
        <v>25</v>
      </c>
    </row>
    <row r="7" spans="1:2" x14ac:dyDescent="0.3">
      <c r="B7" t="s">
        <v>26</v>
      </c>
    </row>
    <row r="8" spans="1:2" x14ac:dyDescent="0.3">
      <c r="B8" t="s">
        <v>27</v>
      </c>
    </row>
    <row r="9" spans="1:2" x14ac:dyDescent="0.3">
      <c r="B9" t="s">
        <v>28</v>
      </c>
    </row>
    <row r="10" spans="1:2" x14ac:dyDescent="0.3">
      <c r="B10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BERGAME Manuella</dc:creator>
  <cp:lastModifiedBy>BERGAME Manuella</cp:lastModifiedBy>
  <dcterms:created xsi:type="dcterms:W3CDTF">2019-05-11T11:51:01Z</dcterms:created>
  <dcterms:modified xsi:type="dcterms:W3CDTF">2019-06-12T17:02:57Z</dcterms:modified>
</cp:coreProperties>
</file>