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/>
  <mc:AlternateContent xmlns:mc="http://schemas.openxmlformats.org/markup-compatibility/2006">
    <mc:Choice Requires="x15">
      <x15ac:absPath xmlns:x15ac="http://schemas.microsoft.com/office/spreadsheetml/2010/11/ac" url="G:\10 Facturation\2 exercices actualisations\"/>
    </mc:Choice>
  </mc:AlternateContent>
  <xr:revisionPtr revIDLastSave="0" documentId="13_ncr:1_{18E84267-7736-4C5E-B1F0-B524209B2F77}" xr6:coauthVersionLast="34" xr6:coauthVersionMax="34" xr10:uidLastSave="{00000000-0000-0000-0000-000000000000}"/>
  <bookViews>
    <workbookView xWindow="120" yWindow="60" windowWidth="15480" windowHeight="11640" tabRatio="656" firstSheet="1" activeTab="2" xr2:uid="{00000000-000D-0000-FFFF-FFFF00000000}"/>
  </bookViews>
  <sheets>
    <sheet name="mod. page1" sheetId="4" r:id="rId1"/>
    <sheet name="mod.acpte.page1" sheetId="3" r:id="rId2"/>
    <sheet name="Situation1" sheetId="29" r:id="rId3"/>
    <sheet name="Demande Acompte1" sheetId="21" r:id="rId4"/>
    <sheet name="Situation2" sheetId="30" r:id="rId5"/>
    <sheet name="Demande Acompte2" sheetId="31" r:id="rId6"/>
    <sheet name="Situation3" sheetId="32" r:id="rId7"/>
    <sheet name="Demande Acompte3" sheetId="33" r:id="rId8"/>
    <sheet name="Situation4" sheetId="34" r:id="rId9"/>
    <sheet name="Demande Acompte4" sheetId="35" r:id="rId10"/>
    <sheet name="Situation5" sheetId="36" r:id="rId11"/>
    <sheet name="Demande Acompte5" sheetId="37" r:id="rId12"/>
  </sheets>
  <calcPr calcId="179017"/>
</workbook>
</file>

<file path=xl/calcChain.xml><?xml version="1.0" encoding="utf-8"?>
<calcChain xmlns="http://schemas.openxmlformats.org/spreadsheetml/2006/main">
  <c r="M33" i="37" l="1"/>
  <c r="M17" i="37"/>
  <c r="H24" i="36"/>
  <c r="I24" i="36" s="1"/>
  <c r="H23" i="36"/>
  <c r="I23" i="36" s="1"/>
  <c r="H22" i="36"/>
  <c r="I22" i="36" s="1"/>
  <c r="H21" i="36"/>
  <c r="I21" i="36" s="1"/>
  <c r="H20" i="36"/>
  <c r="I20" i="36" s="1"/>
  <c r="H19" i="36"/>
  <c r="I19" i="36" s="1"/>
  <c r="H18" i="36"/>
  <c r="I18" i="36" s="1"/>
  <c r="M17" i="36"/>
  <c r="L27" i="36" s="1"/>
  <c r="I17" i="36"/>
  <c r="H17" i="36"/>
  <c r="H16" i="36"/>
  <c r="I16" i="36" s="1"/>
  <c r="H15" i="36"/>
  <c r="I15" i="36" s="1"/>
  <c r="H14" i="36"/>
  <c r="I14" i="36" s="1"/>
  <c r="H13" i="36"/>
  <c r="I13" i="36" s="1"/>
  <c r="H12" i="36"/>
  <c r="I12" i="36" s="1"/>
  <c r="I11" i="36"/>
  <c r="H11" i="36"/>
  <c r="H10" i="36"/>
  <c r="I10" i="36" s="1"/>
  <c r="H9" i="36"/>
  <c r="I9" i="36" s="1"/>
  <c r="H8" i="36"/>
  <c r="I8" i="36" s="1"/>
  <c r="I7" i="36"/>
  <c r="H6" i="36"/>
  <c r="I6" i="36" s="1"/>
  <c r="M39" i="35"/>
  <c r="M33" i="35"/>
  <c r="M17" i="35"/>
  <c r="H24" i="34"/>
  <c r="I24" i="34" s="1"/>
  <c r="H23" i="34"/>
  <c r="I23" i="34" s="1"/>
  <c r="H22" i="34"/>
  <c r="I22" i="34" s="1"/>
  <c r="H21" i="34"/>
  <c r="I21" i="34" s="1"/>
  <c r="H20" i="34"/>
  <c r="I20" i="34" s="1"/>
  <c r="H19" i="34"/>
  <c r="I19" i="34" s="1"/>
  <c r="H18" i="34"/>
  <c r="I18" i="34" s="1"/>
  <c r="M17" i="34"/>
  <c r="L27" i="34" s="1"/>
  <c r="I17" i="34"/>
  <c r="H17" i="34"/>
  <c r="H16" i="34"/>
  <c r="I16" i="34" s="1"/>
  <c r="I15" i="34"/>
  <c r="H15" i="34"/>
  <c r="H14" i="34"/>
  <c r="I14" i="34" s="1"/>
  <c r="I13" i="34"/>
  <c r="H13" i="34"/>
  <c r="H12" i="34"/>
  <c r="I12" i="34" s="1"/>
  <c r="H11" i="34"/>
  <c r="I11" i="34" s="1"/>
  <c r="H10" i="34"/>
  <c r="I10" i="34" s="1"/>
  <c r="H9" i="34"/>
  <c r="I9" i="34" s="1"/>
  <c r="H8" i="34"/>
  <c r="I8" i="34" s="1"/>
  <c r="I7" i="34"/>
  <c r="H6" i="34"/>
  <c r="I6" i="34" s="1"/>
  <c r="M39" i="33"/>
  <c r="M13" i="33"/>
  <c r="M21" i="33" s="1"/>
  <c r="M33" i="33"/>
  <c r="M17" i="33"/>
  <c r="H24" i="32"/>
  <c r="I24" i="32" s="1"/>
  <c r="H23" i="32"/>
  <c r="I23" i="32" s="1"/>
  <c r="H22" i="32"/>
  <c r="I22" i="32" s="1"/>
  <c r="H21" i="32"/>
  <c r="I21" i="32" s="1"/>
  <c r="H20" i="32"/>
  <c r="I20" i="32" s="1"/>
  <c r="H19" i="32"/>
  <c r="I19" i="32" s="1"/>
  <c r="H18" i="32"/>
  <c r="I18" i="32" s="1"/>
  <c r="M17" i="32"/>
  <c r="L27" i="32" s="1"/>
  <c r="I17" i="32"/>
  <c r="H17" i="32"/>
  <c r="I16" i="32"/>
  <c r="H16" i="32"/>
  <c r="I15" i="32"/>
  <c r="H15" i="32"/>
  <c r="I14" i="32"/>
  <c r="H14" i="32"/>
  <c r="I13" i="32"/>
  <c r="H13" i="32"/>
  <c r="H12" i="32"/>
  <c r="I12" i="32" s="1"/>
  <c r="H11" i="32"/>
  <c r="I11" i="32" s="1"/>
  <c r="H10" i="32"/>
  <c r="I10" i="32" s="1"/>
  <c r="H9" i="32"/>
  <c r="I9" i="32" s="1"/>
  <c r="H8" i="32"/>
  <c r="I8" i="32" s="1"/>
  <c r="I7" i="32"/>
  <c r="H6" i="32"/>
  <c r="I6" i="32" s="1"/>
  <c r="M33" i="31"/>
  <c r="M17" i="31"/>
  <c r="H24" i="30"/>
  <c r="I24" i="30" s="1"/>
  <c r="H23" i="30"/>
  <c r="I23" i="30" s="1"/>
  <c r="H22" i="30"/>
  <c r="I22" i="30" s="1"/>
  <c r="H21" i="30"/>
  <c r="I21" i="30" s="1"/>
  <c r="H20" i="30"/>
  <c r="I20" i="30" s="1"/>
  <c r="H19" i="30"/>
  <c r="I19" i="30" s="1"/>
  <c r="H18" i="30"/>
  <c r="I18" i="30" s="1"/>
  <c r="M17" i="30"/>
  <c r="L27" i="30" s="1"/>
  <c r="I17" i="30"/>
  <c r="H17" i="30"/>
  <c r="H16" i="30"/>
  <c r="I16" i="30" s="1"/>
  <c r="I15" i="30"/>
  <c r="H15" i="30"/>
  <c r="H14" i="30"/>
  <c r="I14" i="30" s="1"/>
  <c r="I13" i="30"/>
  <c r="H13" i="30"/>
  <c r="H12" i="30"/>
  <c r="I12" i="30" s="1"/>
  <c r="H11" i="30"/>
  <c r="I11" i="30" s="1"/>
  <c r="H10" i="30"/>
  <c r="I10" i="30" s="1"/>
  <c r="H9" i="30"/>
  <c r="I9" i="30" s="1"/>
  <c r="H8" i="30"/>
  <c r="I8" i="30" s="1"/>
  <c r="I7" i="30"/>
  <c r="H6" i="30"/>
  <c r="I6" i="30" s="1"/>
  <c r="M17" i="21"/>
  <c r="M17" i="29"/>
  <c r="I17" i="29"/>
  <c r="I27" i="36" l="1"/>
  <c r="M13" i="37" s="1"/>
  <c r="M21" i="37" s="1"/>
  <c r="M31" i="37" s="1"/>
  <c r="M35" i="37" s="1"/>
  <c r="M37" i="37" s="1"/>
  <c r="I27" i="34"/>
  <c r="M13" i="35" s="1"/>
  <c r="M21" i="35" s="1"/>
  <c r="M31" i="35" s="1"/>
  <c r="M35" i="35" s="1"/>
  <c r="M37" i="35" s="1"/>
  <c r="M41" i="35" s="1"/>
  <c r="M39" i="37" s="1"/>
  <c r="M31" i="33"/>
  <c r="M35" i="33" s="1"/>
  <c r="M37" i="33" s="1"/>
  <c r="M41" i="33" s="1"/>
  <c r="I27" i="32"/>
  <c r="I27" i="30"/>
  <c r="M13" i="31" s="1"/>
  <c r="M21" i="31" s="1"/>
  <c r="M31" i="31" s="1"/>
  <c r="M35" i="31" s="1"/>
  <c r="I7" i="29"/>
  <c r="M41" i="37" l="1"/>
  <c r="M43" i="37" s="1"/>
  <c r="M45" i="37" s="1"/>
  <c r="I31" i="36"/>
  <c r="I33" i="36" s="1"/>
  <c r="M43" i="35"/>
  <c r="M45" i="35" s="1"/>
  <c r="I31" i="34"/>
  <c r="I33" i="34" s="1"/>
  <c r="M43" i="33"/>
  <c r="M45" i="33" s="1"/>
  <c r="I31" i="32"/>
  <c r="I33" i="32" s="1"/>
  <c r="M37" i="31"/>
  <c r="I31" i="30"/>
  <c r="I33" i="30" s="1"/>
  <c r="M33" i="21"/>
  <c r="H24" i="29"/>
  <c r="I24" i="29"/>
  <c r="H9" i="29"/>
  <c r="I9" i="29" s="1"/>
  <c r="H10" i="29"/>
  <c r="I10" i="29" s="1"/>
  <c r="H11" i="29"/>
  <c r="I11" i="29" s="1"/>
  <c r="H12" i="29"/>
  <c r="I12" i="29" s="1"/>
  <c r="H13" i="29"/>
  <c r="I13" i="29" s="1"/>
  <c r="H14" i="29"/>
  <c r="I14" i="29" s="1"/>
  <c r="H15" i="29"/>
  <c r="I15" i="29" s="1"/>
  <c r="H16" i="29"/>
  <c r="I16" i="29" s="1"/>
  <c r="H17" i="29"/>
  <c r="H18" i="29"/>
  <c r="I18" i="29" s="1"/>
  <c r="H19" i="29"/>
  <c r="I19" i="29" s="1"/>
  <c r="H20" i="29"/>
  <c r="I20" i="29" s="1"/>
  <c r="H21" i="29"/>
  <c r="I21" i="29" s="1"/>
  <c r="H22" i="29"/>
  <c r="I22" i="29"/>
  <c r="H23" i="29"/>
  <c r="I23" i="29"/>
  <c r="H8" i="29"/>
  <c r="I8" i="29" s="1"/>
  <c r="I27" i="29" s="1"/>
  <c r="H6" i="29"/>
  <c r="I6" i="29" s="1"/>
  <c r="O46" i="4"/>
  <c r="L27" i="29"/>
  <c r="L37" i="3" s="1"/>
  <c r="M13" i="21" l="1"/>
  <c r="M21" i="21" s="1"/>
  <c r="M31" i="21" s="1"/>
  <c r="M35" i="21" s="1"/>
  <c r="M37" i="21" s="1"/>
  <c r="M41" i="21" s="1"/>
  <c r="M39" i="31" s="1"/>
  <c r="M41" i="31" s="1"/>
  <c r="M43" i="31" s="1"/>
  <c r="M45" i="31" s="1"/>
  <c r="I31" i="29" l="1"/>
  <c r="I33" i="29" s="1"/>
  <c r="M43" i="21"/>
  <c r="M45" i="21" s="1"/>
</calcChain>
</file>

<file path=xl/sharedStrings.xml><?xml version="1.0" encoding="utf-8"?>
<sst xmlns="http://schemas.openxmlformats.org/spreadsheetml/2006/main" count="400" uniqueCount="119">
  <si>
    <t>Notifié le :</t>
  </si>
  <si>
    <t xml:space="preserve"> Entrepreneur :</t>
  </si>
  <si>
    <t xml:space="preserve"> des prestations effectuées à la</t>
  </si>
  <si>
    <t xml:space="preserve"> fin du mois de :</t>
  </si>
  <si>
    <t xml:space="preserve"> Pour le compte de :</t>
  </si>
  <si>
    <t xml:space="preserve"> Marché n°</t>
  </si>
  <si>
    <t xml:space="preserve"> Objet du marché :</t>
  </si>
  <si>
    <t xml:space="preserve">  Prix ferme</t>
  </si>
  <si>
    <t xml:space="preserve">  Prix ferme et actualisé</t>
  </si>
  <si>
    <t xml:space="preserve">  Prix révisable</t>
  </si>
  <si>
    <t xml:space="preserve"> Mettre une croix dans les cases uitles.</t>
  </si>
  <si>
    <t>modèle facture 600201</t>
  </si>
  <si>
    <t>page n°</t>
  </si>
  <si>
    <t xml:space="preserve">  Dépenses soumises à la TVA au taux de  :   </t>
  </si>
  <si>
    <t>L'entrepreneur</t>
  </si>
  <si>
    <t xml:space="preserve">  Signature + Cachet</t>
  </si>
  <si>
    <t xml:space="preserve"> Marché n° :</t>
  </si>
  <si>
    <t xml:space="preserve"> Situation n° :</t>
  </si>
  <si>
    <t>Marché à prix</t>
  </si>
  <si>
    <t>global forfaitaire</t>
  </si>
  <si>
    <t>Objet :</t>
  </si>
  <si>
    <t xml:space="preserve"> Situation jointe à la demande d'acompte n° :</t>
  </si>
  <si>
    <t xml:space="preserve"> Lot n° :</t>
  </si>
  <si>
    <t xml:space="preserve">  Tranche ferme</t>
  </si>
  <si>
    <t xml:space="preserve">  Tranche conditionnelle</t>
  </si>
  <si>
    <t>marché à prix forfaitaire</t>
  </si>
  <si>
    <t>Libellé de l'ouvrage</t>
  </si>
  <si>
    <t>N° de l'ouvrage</t>
  </si>
  <si>
    <t>Index BT</t>
  </si>
  <si>
    <t>page n°       /</t>
  </si>
  <si>
    <t xml:space="preserve"> A :</t>
  </si>
  <si>
    <t xml:space="preserve"> Le :</t>
  </si>
  <si>
    <t xml:space="preserve"> TVA</t>
  </si>
  <si>
    <t xml:space="preserve"> Total TTC</t>
  </si>
  <si>
    <t>Quantité
initiale telle
qu'elle figure
dans la
décomposition
de prix</t>
  </si>
  <si>
    <t>Pourcentage
réalisé
de l'origine du
chantier à la fin
du mois
considéré</t>
  </si>
  <si>
    <t>Montant des
travaux
hors taxes
cumulatif
(4 x 7)</t>
  </si>
  <si>
    <t>Quantité réalisée
de l'origine du
chantier à la fin
du mois considéré
(5 x 6)</t>
  </si>
  <si>
    <t xml:space="preserve"> Total des dépenses cumulées hors TVA </t>
  </si>
  <si>
    <t xml:space="preserve"> à porter à la demande d'acompte n°  _____ :</t>
  </si>
  <si>
    <t>Prix Unitaire
initial HT
tel qu'il figure
dans la
décomposition
de prix</t>
  </si>
  <si>
    <t xml:space="preserve">  Mensuel</t>
  </si>
  <si>
    <t xml:space="preserve">  Final</t>
  </si>
  <si>
    <t xml:space="preserve"> Du :</t>
  </si>
  <si>
    <t xml:space="preserve"> Maître d'ouvrage :</t>
  </si>
  <si>
    <t xml:space="preserve"> Titulaire du marché :</t>
  </si>
  <si>
    <t xml:space="preserve"> Date de réception des travaux :</t>
  </si>
  <si>
    <t>Avec réserves</t>
  </si>
  <si>
    <t>Sans réserve</t>
  </si>
  <si>
    <t xml:space="preserve"> Retenue de garantie</t>
  </si>
  <si>
    <t xml:space="preserve"> Caution bancaire</t>
  </si>
  <si>
    <t xml:space="preserve"> Marché actualisable</t>
  </si>
  <si>
    <t xml:space="preserve"> Marché révisable</t>
  </si>
  <si>
    <t>Page n°       /</t>
  </si>
  <si>
    <t>Montant initial du marché :</t>
  </si>
  <si>
    <t>Avenant n° 1 :</t>
  </si>
  <si>
    <t>Avenant n° 2 :</t>
  </si>
  <si>
    <t>Avenant n° 3 :</t>
  </si>
  <si>
    <t xml:space="preserve"> DEMANDE D'ACOMPTE n° :</t>
  </si>
  <si>
    <t xml:space="preserve"> Travaux exécutés au cours du</t>
  </si>
  <si>
    <t xml:space="preserve"> mois de :</t>
  </si>
  <si>
    <t xml:space="preserve">Partie réservée à la maîtrise d'œuvre </t>
  </si>
  <si>
    <t>La présente demande d'acompte mensuel reçu de l'entrepreneur le :</t>
  </si>
  <si>
    <t>est acceptée</t>
  </si>
  <si>
    <t>est rectifiée et fixée au montant de</t>
  </si>
  <si>
    <t>hors TVA</t>
  </si>
  <si>
    <t>A :</t>
  </si>
  <si>
    <t>Le :</t>
  </si>
  <si>
    <t>TRAVAUX :</t>
  </si>
  <si>
    <t>Montant HT des travaux supplémentaires suivant avenants :</t>
  </si>
  <si>
    <t>Montant HT de l'avance forfaitaire :</t>
  </si>
  <si>
    <t>Montant HT de l'actualisation :</t>
  </si>
  <si>
    <t>Montant HT des approvisionnements :</t>
  </si>
  <si>
    <t>Remboursement de l'avance forfaitaire :</t>
  </si>
  <si>
    <t xml:space="preserve">SOUS-TOTAL HT  </t>
  </si>
  <si>
    <t xml:space="preserve">TOTAL HT  </t>
  </si>
  <si>
    <t xml:space="preserve">DÉDUIRE ACOMPTES EN COURS  </t>
  </si>
  <si>
    <t xml:space="preserve">MONTANT HT DE L'ACOMPTE DEMANDÉ  </t>
  </si>
  <si>
    <t xml:space="preserve">MONTANT TTC DE L'ACOMPTE DEMANDÉ  </t>
  </si>
  <si>
    <t>ÉLÉMENTS DE CALCUL DE LA DEMANDE D'ACOMPTE</t>
  </si>
  <si>
    <t>MONTANTS</t>
  </si>
  <si>
    <t>MONTANT DE LA TVA  AU TAUX DE</t>
  </si>
  <si>
    <t>APPROVISIONNEMENT :</t>
  </si>
  <si>
    <t>AVANCE FORFAITAIRE :</t>
  </si>
  <si>
    <t>RETENUES :</t>
  </si>
  <si>
    <t>Retenue de garantie sur travaux à :</t>
  </si>
  <si>
    <t>Retenue sur approvisionnement à :</t>
  </si>
  <si>
    <t>Montant HT cumulé des travaux, depuis l'origine du marché :</t>
  </si>
  <si>
    <t>Montant HT cumulé de la révision :</t>
  </si>
  <si>
    <t>A</t>
  </si>
  <si>
    <t>B</t>
  </si>
  <si>
    <t>C</t>
  </si>
  <si>
    <t>D</t>
  </si>
  <si>
    <t>E</t>
  </si>
  <si>
    <t>F</t>
  </si>
  <si>
    <t xml:space="preserve"> Terrassement </t>
  </si>
  <si>
    <t>Maçonnerie en élévation</t>
  </si>
  <si>
    <t xml:space="preserve"> Ouvrages en béton armé</t>
  </si>
  <si>
    <t xml:space="preserve"> Dallage</t>
  </si>
  <si>
    <t xml:space="preserve"> Charpente</t>
  </si>
  <si>
    <t xml:space="preserve"> Couverture</t>
  </si>
  <si>
    <t>Ravalement</t>
  </si>
  <si>
    <t xml:space="preserve"> Porte basculante</t>
  </si>
  <si>
    <t xml:space="preserve"> Peinture intérieure</t>
  </si>
  <si>
    <t xml:space="preserve"> Fondations </t>
  </si>
  <si>
    <t>In</t>
  </si>
  <si>
    <t>Io</t>
  </si>
  <si>
    <t>SITUATION DE TRAVAUX n° : ____1_______ DU MOIS DE : _________Avril 2015__________________________</t>
  </si>
  <si>
    <t>SARL Aubertin</t>
  </si>
  <si>
    <t>Avril</t>
  </si>
  <si>
    <t>x</t>
  </si>
  <si>
    <t>SITUATION DE TRAVAUX n° : ____2_______ DU MOIS DE : _________Mai 2015__________________________</t>
  </si>
  <si>
    <t>DEMANDE D'ACOMPTE n° :   _ _ 1_ _ _ _ _   DU MOIS DE :  _ _Avril_ _ _ _ _ _ _ _ _ _ _ _ _ _</t>
  </si>
  <si>
    <t>DEMANDE D'ACOMPTE n° :   _ _2_ _ _ _ _   DU MOIS DE :  _ _Mai_ _ _ _ _ _ _ _ _ _ _ _ _ _</t>
  </si>
  <si>
    <t>SITUATION DE TRAVAUX n° : ____3_______ DU MOIS DE : _________Juin 2015__________________________</t>
  </si>
  <si>
    <t>DEMANDE D'ACOMPTE n° :   _ _ 3_ _ _ _ _   DU MOIS DE :  _ _Juin _ _ _ _ _ _ _ _ _ _ _ _ _ _</t>
  </si>
  <si>
    <t>SITUATION DE TRAVAUX n° : ___4_______ DU MOIS DE : _________Juillet 2015__________________________</t>
  </si>
  <si>
    <t>DEMANDE D'ACOMPTE n° :   _ _ 4_ _ _ _ _   DU MOIS DE :  _ _Juillet _ _ _ _ _ _ _ _ _ _ _ _ _ _</t>
  </si>
  <si>
    <t>DEMANDE D'ACOMPTE n° :   _ _ 5 _ _ _ _   DU MOIS DE :  _ _Aout _ _ _ _ _ _ _ _ _ _ _ _ _ 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</si>
</sst>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%"/>
    <numFmt numFmtId="165" formatCode="#,##0.00\ &quot;€&quot;"/>
  </numFmts>
  <fonts count="20" x14ac:knownFonts="1">
    <font>
      <sz val="10"/>
      <name val="Arial"/>
    </font>
    <font>
      <sz val="10"/>
      <name val="Arial"/>
    </font>
    <font>
      <sz val="11"/>
      <name val="Arial"/>
      <family val="2"/>
    </font>
    <font>
      <b/>
      <sz val="11"/>
      <name val="Arial"/>
      <family val="2"/>
    </font>
    <font>
      <b/>
      <sz val="11"/>
      <color indexed="12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</font>
    <font>
      <sz val="9"/>
      <name val="Times New Roman"/>
      <family val="1"/>
    </font>
    <font>
      <b/>
      <sz val="11"/>
      <name val="Times New Roman"/>
      <family val="1"/>
    </font>
    <font>
      <b/>
      <sz val="9"/>
      <name val="Times New Roman"/>
      <family val="1"/>
    </font>
    <font>
      <b/>
      <sz val="10"/>
      <name val="Times New Roman"/>
      <family val="1"/>
    </font>
    <font>
      <sz val="8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b/>
      <sz val="11"/>
      <color indexed="12"/>
      <name val="Times New Roman"/>
      <family val="1"/>
    </font>
    <font>
      <b/>
      <sz val="9"/>
      <name val="Arial"/>
      <family val="2"/>
    </font>
    <font>
      <b/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4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9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1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0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4" fillId="0" borderId="3" xfId="0" applyFont="1" applyBorder="1"/>
    <xf numFmtId="0" fontId="3" fillId="0" borderId="0" xfId="0" applyFont="1" applyBorder="1"/>
    <xf numFmtId="0" fontId="4" fillId="0" borderId="0" xfId="0" applyFont="1" applyBorder="1"/>
    <xf numFmtId="0" fontId="2" fillId="0" borderId="8" xfId="0" applyFont="1" applyBorder="1"/>
    <xf numFmtId="0" fontId="3" fillId="0" borderId="3" xfId="0" applyFont="1" applyBorder="1"/>
    <xf numFmtId="17" fontId="4" fillId="0" borderId="0" xfId="0" applyNumberFormat="1" applyFont="1" applyBorder="1"/>
    <xf numFmtId="0" fontId="5" fillId="0" borderId="3" xfId="0" applyFont="1" applyBorder="1"/>
    <xf numFmtId="0" fontId="5" fillId="0" borderId="0" xfId="0" applyFont="1" applyBorder="1"/>
    <xf numFmtId="0" fontId="5" fillId="0" borderId="4" xfId="0" applyFont="1" applyBorder="1"/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9" xfId="0" applyFont="1" applyBorder="1"/>
    <xf numFmtId="0" fontId="6" fillId="0" borderId="0" xfId="0" applyFont="1"/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1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7" fillId="0" borderId="0" xfId="0" applyFont="1"/>
    <xf numFmtId="0" fontId="8" fillId="0" borderId="0" xfId="0" applyFont="1"/>
    <xf numFmtId="0" fontId="10" fillId="0" borderId="0" xfId="0" applyFont="1" applyBorder="1"/>
    <xf numFmtId="0" fontId="10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vertical="center"/>
    </xf>
    <xf numFmtId="0" fontId="14" fillId="0" borderId="0" xfId="0" applyFont="1" applyBorder="1"/>
    <xf numFmtId="0" fontId="15" fillId="0" borderId="0" xfId="0" applyFont="1" applyBorder="1"/>
    <xf numFmtId="0" fontId="13" fillId="0" borderId="0" xfId="0" applyFont="1" applyBorder="1"/>
    <xf numFmtId="0" fontId="11" fillId="0" borderId="19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0" fontId="11" fillId="0" borderId="20" xfId="0" applyFont="1" applyFill="1" applyBorder="1" applyAlignment="1">
      <alignment horizontal="center" vertical="center"/>
    </xf>
    <xf numFmtId="0" fontId="16" fillId="0" borderId="21" xfId="0" applyFont="1" applyBorder="1" applyAlignment="1">
      <alignment horizontal="center"/>
    </xf>
    <xf numFmtId="0" fontId="16" fillId="0" borderId="21" xfId="0" applyFont="1" applyBorder="1"/>
    <xf numFmtId="165" fontId="16" fillId="0" borderId="21" xfId="0" applyNumberFormat="1" applyFont="1" applyBorder="1" applyAlignment="1">
      <alignment horizontal="center"/>
    </xf>
    <xf numFmtId="9" fontId="16" fillId="0" borderId="21" xfId="4" applyFont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6" fillId="0" borderId="22" xfId="0" applyFont="1" applyBorder="1"/>
    <xf numFmtId="165" fontId="16" fillId="0" borderId="22" xfId="0" applyNumberFormat="1" applyFont="1" applyBorder="1" applyAlignment="1">
      <alignment horizontal="center"/>
    </xf>
    <xf numFmtId="9" fontId="16" fillId="0" borderId="22" xfId="4" applyFont="1" applyBorder="1" applyAlignment="1">
      <alignment horizontal="center"/>
    </xf>
    <xf numFmtId="165" fontId="16" fillId="0" borderId="23" xfId="3" applyNumberFormat="1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5" xfId="0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0" fontId="16" fillId="0" borderId="26" xfId="0" applyFont="1" applyBorder="1"/>
    <xf numFmtId="165" fontId="16" fillId="0" borderId="26" xfId="0" applyNumberFormat="1" applyFont="1" applyBorder="1" applyAlignment="1">
      <alignment horizontal="center"/>
    </xf>
    <xf numFmtId="9" fontId="16" fillId="0" borderId="26" xfId="4" applyFont="1" applyBorder="1" applyAlignment="1">
      <alignment horizontal="center"/>
    </xf>
    <xf numFmtId="165" fontId="16" fillId="0" borderId="27" xfId="3" applyNumberFormat="1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0" xfId="0" applyFont="1" applyBorder="1"/>
    <xf numFmtId="0" fontId="16" fillId="0" borderId="8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6" fillId="0" borderId="2" xfId="0" applyFont="1" applyBorder="1"/>
    <xf numFmtId="0" fontId="16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16" fillId="0" borderId="0" xfId="0" applyFont="1" applyBorder="1" applyAlignment="1">
      <alignment horizontal="center" vertical="center"/>
    </xf>
    <xf numFmtId="0" fontId="11" fillId="0" borderId="3" xfId="0" applyFont="1" applyBorder="1" applyAlignment="1">
      <alignment horizontal="left" vertical="center"/>
    </xf>
    <xf numFmtId="0" fontId="16" fillId="0" borderId="0" xfId="0" applyFont="1" applyBorder="1" applyAlignment="1">
      <alignment vertical="center"/>
    </xf>
    <xf numFmtId="165" fontId="16" fillId="0" borderId="4" xfId="0" applyNumberFormat="1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165" fontId="16" fillId="0" borderId="7" xfId="0" applyNumberFormat="1" applyFont="1" applyBorder="1" applyAlignment="1">
      <alignment horizontal="center" vertical="center"/>
    </xf>
    <xf numFmtId="0" fontId="11" fillId="0" borderId="0" xfId="4" applyNumberFormat="1" applyFont="1" applyBorder="1" applyAlignment="1">
      <alignment horizontal="center" vertical="center"/>
    </xf>
    <xf numFmtId="9" fontId="11" fillId="0" borderId="0" xfId="4" applyFont="1" applyBorder="1" applyAlignment="1">
      <alignment horizontal="center" vertical="center"/>
    </xf>
    <xf numFmtId="0" fontId="16" fillId="0" borderId="29" xfId="0" applyFont="1" applyBorder="1" applyAlignment="1">
      <alignment horizontal="center"/>
    </xf>
    <xf numFmtId="0" fontId="11" fillId="0" borderId="0" xfId="0" applyFont="1" applyAlignment="1">
      <alignment vertical="center"/>
    </xf>
    <xf numFmtId="0" fontId="11" fillId="0" borderId="8" xfId="0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0" borderId="2" xfId="0" applyFont="1" applyBorder="1" applyAlignment="1">
      <alignment vertical="center"/>
    </xf>
    <xf numFmtId="0" fontId="11" fillId="0" borderId="3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0" xfId="0" applyFont="1" applyBorder="1" applyAlignment="1">
      <alignment horizontal="right" vertical="center"/>
    </xf>
    <xf numFmtId="44" fontId="11" fillId="0" borderId="9" xfId="2" applyFont="1" applyBorder="1" applyAlignment="1">
      <alignment vertical="center"/>
    </xf>
    <xf numFmtId="44" fontId="11" fillId="0" borderId="18" xfId="2" applyNumberFormat="1" applyFont="1" applyBorder="1" applyAlignment="1">
      <alignment vertical="center"/>
    </xf>
    <xf numFmtId="44" fontId="11" fillId="0" borderId="0" xfId="2" applyNumberFormat="1" applyFont="1" applyBorder="1" applyAlignment="1">
      <alignment vertical="center"/>
    </xf>
    <xf numFmtId="44" fontId="11" fillId="0" borderId="0" xfId="0" applyNumberFormat="1" applyFont="1" applyAlignment="1">
      <alignment vertical="center"/>
    </xf>
    <xf numFmtId="44" fontId="11" fillId="0" borderId="9" xfId="2" applyNumberFormat="1" applyFont="1" applyBorder="1" applyAlignment="1">
      <alignment vertical="center"/>
    </xf>
    <xf numFmtId="9" fontId="17" fillId="0" borderId="0" xfId="4" applyFont="1" applyBorder="1" applyAlignment="1">
      <alignment horizontal="center" vertical="center"/>
    </xf>
    <xf numFmtId="44" fontId="11" fillId="0" borderId="9" xfId="0" applyNumberFormat="1" applyFont="1" applyBorder="1" applyAlignment="1">
      <alignment vertical="center"/>
    </xf>
    <xf numFmtId="44" fontId="11" fillId="0" borderId="0" xfId="0" applyNumberFormat="1" applyFont="1" applyBorder="1" applyAlignment="1">
      <alignment vertical="center"/>
    </xf>
    <xf numFmtId="9" fontId="11" fillId="0" borderId="18" xfId="4" applyFont="1" applyBorder="1" applyAlignment="1">
      <alignment vertical="center"/>
    </xf>
    <xf numFmtId="164" fontId="17" fillId="0" borderId="18" xfId="4" applyNumberFormat="1" applyFont="1" applyBorder="1" applyAlignment="1">
      <alignment horizontal="right" vertical="center"/>
    </xf>
    <xf numFmtId="0" fontId="11" fillId="0" borderId="16" xfId="0" applyFont="1" applyBorder="1" applyAlignment="1">
      <alignment horizontal="right" vertical="center"/>
    </xf>
    <xf numFmtId="44" fontId="11" fillId="0" borderId="28" xfId="2" applyNumberFormat="1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0" fontId="11" fillId="0" borderId="6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0" fontId="16" fillId="0" borderId="38" xfId="0" applyFont="1" applyBorder="1" applyAlignment="1">
      <alignment horizontal="center"/>
    </xf>
    <xf numFmtId="0" fontId="16" fillId="0" borderId="39" xfId="0" applyFont="1" applyBorder="1" applyAlignment="1">
      <alignment horizontal="center"/>
    </xf>
    <xf numFmtId="0" fontId="16" fillId="0" borderId="39" xfId="0" applyFont="1" applyBorder="1"/>
    <xf numFmtId="165" fontId="16" fillId="0" borderId="39" xfId="0" applyNumberFormat="1" applyFont="1" applyBorder="1" applyAlignment="1">
      <alignment horizontal="center"/>
    </xf>
    <xf numFmtId="9" fontId="16" fillId="0" borderId="39" xfId="4" applyFont="1" applyBorder="1" applyAlignment="1">
      <alignment horizontal="center"/>
    </xf>
    <xf numFmtId="1" fontId="16" fillId="0" borderId="21" xfId="0" applyNumberFormat="1" applyFont="1" applyBorder="1" applyAlignment="1">
      <alignment horizontal="center"/>
    </xf>
    <xf numFmtId="1" fontId="16" fillId="0" borderId="39" xfId="0" applyNumberFormat="1" applyFont="1" applyBorder="1" applyAlignment="1">
      <alignment horizontal="center"/>
    </xf>
    <xf numFmtId="1" fontId="16" fillId="0" borderId="22" xfId="0" applyNumberFormat="1" applyFont="1" applyBorder="1" applyAlignment="1">
      <alignment horizontal="center"/>
    </xf>
    <xf numFmtId="1" fontId="16" fillId="0" borderId="26" xfId="0" applyNumberFormat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3" fillId="0" borderId="3" xfId="0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0" fontId="11" fillId="0" borderId="6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 textRotation="90" wrapText="1"/>
    </xf>
    <xf numFmtId="0" fontId="12" fillId="0" borderId="19" xfId="0" applyFont="1" applyBorder="1" applyAlignment="1">
      <alignment horizontal="center" vertical="center" textRotation="90" wrapText="1"/>
    </xf>
    <xf numFmtId="0" fontId="12" fillId="0" borderId="31" xfId="0" applyFont="1" applyBorder="1" applyAlignment="1">
      <alignment horizontal="center" vertical="center" textRotation="90" wrapText="1"/>
    </xf>
    <xf numFmtId="0" fontId="12" fillId="0" borderId="9" xfId="0" applyFont="1" applyBorder="1" applyAlignment="1">
      <alignment horizontal="center" vertical="center" textRotation="90" wrapText="1"/>
    </xf>
    <xf numFmtId="0" fontId="12" fillId="0" borderId="31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12" fillId="0" borderId="33" xfId="0" applyFont="1" applyBorder="1" applyAlignment="1">
      <alignment horizontal="center" vertical="center" wrapText="1"/>
    </xf>
    <xf numFmtId="0" fontId="12" fillId="0" borderId="34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17" fontId="10" fillId="0" borderId="0" xfId="0" applyNumberFormat="1" applyFont="1" applyBorder="1" applyAlignment="1">
      <alignment horizontal="center"/>
    </xf>
    <xf numFmtId="0" fontId="10" fillId="0" borderId="0" xfId="0" applyNumberFormat="1" applyFont="1" applyBorder="1"/>
    <xf numFmtId="9" fontId="2" fillId="0" borderId="4" xfId="0" applyNumberFormat="1" applyFont="1" applyBorder="1"/>
    <xf numFmtId="0" fontId="18" fillId="0" borderId="12" xfId="0" applyFont="1" applyBorder="1" applyAlignment="1">
      <alignment horizontal="left"/>
    </xf>
    <xf numFmtId="0" fontId="18" fillId="0" borderId="0" xfId="0" applyFont="1" applyBorder="1" applyAlignment="1">
      <alignment horizontal="left"/>
    </xf>
    <xf numFmtId="44" fontId="19" fillId="0" borderId="0" xfId="2" applyFont="1" applyBorder="1" applyAlignment="1">
      <alignment horizontal="center"/>
    </xf>
    <xf numFmtId="0" fontId="19" fillId="0" borderId="9" xfId="0" applyFont="1" applyBorder="1"/>
    <xf numFmtId="0" fontId="19" fillId="0" borderId="0" xfId="0" applyFont="1" applyBorder="1"/>
    <xf numFmtId="0" fontId="19" fillId="0" borderId="0" xfId="0" applyFont="1" applyBorder="1" applyAlignment="1">
      <alignment horizontal="left"/>
    </xf>
    <xf numFmtId="0" fontId="19" fillId="0" borderId="9" xfId="0" applyFont="1" applyBorder="1" applyAlignment="1">
      <alignment horizontal="center" vertical="center"/>
    </xf>
    <xf numFmtId="0" fontId="19" fillId="0" borderId="3" xfId="0" applyFont="1" applyBorder="1"/>
    <xf numFmtId="0" fontId="19" fillId="0" borderId="4" xfId="0" applyFont="1" applyBorder="1" applyAlignment="1">
      <alignment horizontal="left"/>
    </xf>
    <xf numFmtId="9" fontId="19" fillId="0" borderId="0" xfId="4" applyFont="1" applyBorder="1"/>
    <xf numFmtId="165" fontId="10" fillId="0" borderId="0" xfId="0" applyNumberFormat="1" applyFont="1" applyBorder="1" applyAlignment="1">
      <alignment vertical="center"/>
    </xf>
    <xf numFmtId="165" fontId="16" fillId="0" borderId="41" xfId="0" applyNumberFormat="1" applyFont="1" applyBorder="1" applyAlignment="1">
      <alignment horizontal="center"/>
    </xf>
    <xf numFmtId="165" fontId="16" fillId="0" borderId="40" xfId="0" applyNumberFormat="1" applyFont="1" applyBorder="1" applyAlignment="1">
      <alignment horizontal="center"/>
    </xf>
    <xf numFmtId="165" fontId="16" fillId="0" borderId="43" xfId="0" applyNumberFormat="1" applyFont="1" applyBorder="1" applyAlignment="1">
      <alignment horizontal="center"/>
    </xf>
    <xf numFmtId="165" fontId="16" fillId="0" borderId="42" xfId="0" applyNumberFormat="1" applyFont="1" applyBorder="1" applyAlignment="1">
      <alignment horizontal="center"/>
    </xf>
  </cellXfs>
  <cellStyles count="5">
    <cellStyle name="Euro" xfId="1" xr:uid="{00000000-0005-0000-0000-000000000000}"/>
    <cellStyle name="Monétaire" xfId="2" builtinId="4"/>
    <cellStyle name="Monétaire 2" xfId="3" xr:uid="{00000000-0005-0000-0000-000002000000}"/>
    <cellStyle name="Normal" xfId="0" builtinId="0"/>
    <cellStyle name="Pourcentage" xfId="4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4</xdr:row>
      <xdr:rowOff>0</xdr:rowOff>
    </xdr:from>
    <xdr:to>
      <xdr:col>9</xdr:col>
      <xdr:colOff>657225</xdr:colOff>
      <xdr:row>4</xdr:row>
      <xdr:rowOff>0</xdr:rowOff>
    </xdr:to>
    <xdr:sp macro="" textlink="">
      <xdr:nvSpPr>
        <xdr:cNvPr id="2309" name="Line 1">
          <a:extLst>
            <a:ext uri="{FF2B5EF4-FFF2-40B4-BE49-F238E27FC236}">
              <a16:creationId xmlns:a16="http://schemas.microsoft.com/office/drawing/2014/main" id="{F08E0DA4-7FB6-4E3A-AB54-21BD6350589E}"/>
            </a:ext>
          </a:extLst>
        </xdr:cNvPr>
        <xdr:cNvSpPr>
          <a:spLocks noChangeShapeType="1"/>
        </xdr:cNvSpPr>
      </xdr:nvSpPr>
      <xdr:spPr bwMode="auto">
        <a:xfrm>
          <a:off x="3543300" y="514350"/>
          <a:ext cx="21717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276225</xdr:colOff>
      <xdr:row>8</xdr:row>
      <xdr:rowOff>0</xdr:rowOff>
    </xdr:from>
    <xdr:to>
      <xdr:col>9</xdr:col>
      <xdr:colOff>685800</xdr:colOff>
      <xdr:row>8</xdr:row>
      <xdr:rowOff>0</xdr:rowOff>
    </xdr:to>
    <xdr:sp macro="" textlink="">
      <xdr:nvSpPr>
        <xdr:cNvPr id="2310" name="Line 2">
          <a:extLst>
            <a:ext uri="{FF2B5EF4-FFF2-40B4-BE49-F238E27FC236}">
              <a16:creationId xmlns:a16="http://schemas.microsoft.com/office/drawing/2014/main" id="{E3D7A72E-0AE9-4BFF-BB66-CF7C2CE37BD9}"/>
            </a:ext>
          </a:extLst>
        </xdr:cNvPr>
        <xdr:cNvSpPr>
          <a:spLocks noChangeShapeType="1"/>
        </xdr:cNvSpPr>
      </xdr:nvSpPr>
      <xdr:spPr bwMode="auto">
        <a:xfrm>
          <a:off x="3733800" y="1047750"/>
          <a:ext cx="200977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95250</xdr:colOff>
      <xdr:row>12</xdr:row>
      <xdr:rowOff>0</xdr:rowOff>
    </xdr:from>
    <xdr:to>
      <xdr:col>9</xdr:col>
      <xdr:colOff>666750</xdr:colOff>
      <xdr:row>12</xdr:row>
      <xdr:rowOff>0</xdr:rowOff>
    </xdr:to>
    <xdr:sp macro="" textlink="">
      <xdr:nvSpPr>
        <xdr:cNvPr id="2311" name="Line 3">
          <a:extLst>
            <a:ext uri="{FF2B5EF4-FFF2-40B4-BE49-F238E27FC236}">
              <a16:creationId xmlns:a16="http://schemas.microsoft.com/office/drawing/2014/main" id="{B17A175A-4DCE-4497-98E0-F3F504C936D6}"/>
            </a:ext>
          </a:extLst>
        </xdr:cNvPr>
        <xdr:cNvSpPr>
          <a:spLocks noChangeShapeType="1"/>
        </xdr:cNvSpPr>
      </xdr:nvSpPr>
      <xdr:spPr bwMode="auto">
        <a:xfrm>
          <a:off x="2686050" y="1581150"/>
          <a:ext cx="303847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561975</xdr:colOff>
      <xdr:row>10</xdr:row>
      <xdr:rowOff>0</xdr:rowOff>
    </xdr:from>
    <xdr:to>
      <xdr:col>9</xdr:col>
      <xdr:colOff>666750</xdr:colOff>
      <xdr:row>10</xdr:row>
      <xdr:rowOff>0</xdr:rowOff>
    </xdr:to>
    <xdr:sp macro="" textlink="">
      <xdr:nvSpPr>
        <xdr:cNvPr id="2312" name="Line 4">
          <a:extLst>
            <a:ext uri="{FF2B5EF4-FFF2-40B4-BE49-F238E27FC236}">
              <a16:creationId xmlns:a16="http://schemas.microsoft.com/office/drawing/2014/main" id="{C71172C4-C143-4525-99DC-B0AEED2697A7}"/>
            </a:ext>
          </a:extLst>
        </xdr:cNvPr>
        <xdr:cNvSpPr>
          <a:spLocks noChangeShapeType="1"/>
        </xdr:cNvSpPr>
      </xdr:nvSpPr>
      <xdr:spPr bwMode="auto">
        <a:xfrm>
          <a:off x="4019550" y="1314450"/>
          <a:ext cx="170497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561975</xdr:colOff>
      <xdr:row>19</xdr:row>
      <xdr:rowOff>0</xdr:rowOff>
    </xdr:from>
    <xdr:to>
      <xdr:col>6</xdr:col>
      <xdr:colOff>647700</xdr:colOff>
      <xdr:row>19</xdr:row>
      <xdr:rowOff>0</xdr:rowOff>
    </xdr:to>
    <xdr:sp macro="" textlink="">
      <xdr:nvSpPr>
        <xdr:cNvPr id="2313" name="Line 7">
          <a:extLst>
            <a:ext uri="{FF2B5EF4-FFF2-40B4-BE49-F238E27FC236}">
              <a16:creationId xmlns:a16="http://schemas.microsoft.com/office/drawing/2014/main" id="{06BFB134-1DF6-46FA-82DE-749569EEC1F1}"/>
            </a:ext>
          </a:extLst>
        </xdr:cNvPr>
        <xdr:cNvSpPr>
          <a:spLocks noChangeShapeType="1"/>
        </xdr:cNvSpPr>
      </xdr:nvSpPr>
      <xdr:spPr bwMode="auto">
        <a:xfrm>
          <a:off x="1400175" y="2657475"/>
          <a:ext cx="27051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85725</xdr:colOff>
      <xdr:row>21</xdr:row>
      <xdr:rowOff>0</xdr:rowOff>
    </xdr:from>
    <xdr:to>
      <xdr:col>6</xdr:col>
      <xdr:colOff>638175</xdr:colOff>
      <xdr:row>21</xdr:row>
      <xdr:rowOff>0</xdr:rowOff>
    </xdr:to>
    <xdr:sp macro="" textlink="">
      <xdr:nvSpPr>
        <xdr:cNvPr id="2314" name="Line 8">
          <a:extLst>
            <a:ext uri="{FF2B5EF4-FFF2-40B4-BE49-F238E27FC236}">
              <a16:creationId xmlns:a16="http://schemas.microsoft.com/office/drawing/2014/main" id="{1D609723-D19B-485F-A651-8DE989AB598D}"/>
            </a:ext>
          </a:extLst>
        </xdr:cNvPr>
        <xdr:cNvSpPr>
          <a:spLocks noChangeShapeType="1"/>
        </xdr:cNvSpPr>
      </xdr:nvSpPr>
      <xdr:spPr bwMode="auto">
        <a:xfrm>
          <a:off x="161925" y="2914650"/>
          <a:ext cx="393382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66675</xdr:colOff>
      <xdr:row>6</xdr:row>
      <xdr:rowOff>0</xdr:rowOff>
    </xdr:from>
    <xdr:to>
      <xdr:col>3</xdr:col>
      <xdr:colOff>685800</xdr:colOff>
      <xdr:row>6</xdr:row>
      <xdr:rowOff>0</xdr:rowOff>
    </xdr:to>
    <xdr:sp macro="" textlink="">
      <xdr:nvSpPr>
        <xdr:cNvPr id="2315" name="Line 11">
          <a:extLst>
            <a:ext uri="{FF2B5EF4-FFF2-40B4-BE49-F238E27FC236}">
              <a16:creationId xmlns:a16="http://schemas.microsoft.com/office/drawing/2014/main" id="{09D1B692-74D3-433B-AAE8-85C6DF66802F}"/>
            </a:ext>
          </a:extLst>
        </xdr:cNvPr>
        <xdr:cNvSpPr>
          <a:spLocks noChangeShapeType="1"/>
        </xdr:cNvSpPr>
      </xdr:nvSpPr>
      <xdr:spPr bwMode="auto">
        <a:xfrm>
          <a:off x="142875" y="781050"/>
          <a:ext cx="214312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66675</xdr:colOff>
      <xdr:row>8</xdr:row>
      <xdr:rowOff>0</xdr:rowOff>
    </xdr:from>
    <xdr:to>
      <xdr:col>3</xdr:col>
      <xdr:colOff>676275</xdr:colOff>
      <xdr:row>8</xdr:row>
      <xdr:rowOff>0</xdr:rowOff>
    </xdr:to>
    <xdr:sp macro="" textlink="">
      <xdr:nvSpPr>
        <xdr:cNvPr id="2316" name="Line 12">
          <a:extLst>
            <a:ext uri="{FF2B5EF4-FFF2-40B4-BE49-F238E27FC236}">
              <a16:creationId xmlns:a16="http://schemas.microsoft.com/office/drawing/2014/main" id="{93D85061-CC0F-407F-8233-58ED8A5F46E1}"/>
            </a:ext>
          </a:extLst>
        </xdr:cNvPr>
        <xdr:cNvSpPr>
          <a:spLocks noChangeShapeType="1"/>
        </xdr:cNvSpPr>
      </xdr:nvSpPr>
      <xdr:spPr bwMode="auto">
        <a:xfrm>
          <a:off x="142875" y="1047750"/>
          <a:ext cx="21336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66675</xdr:colOff>
      <xdr:row>10</xdr:row>
      <xdr:rowOff>0</xdr:rowOff>
    </xdr:from>
    <xdr:to>
      <xdr:col>3</xdr:col>
      <xdr:colOff>676275</xdr:colOff>
      <xdr:row>10</xdr:row>
      <xdr:rowOff>0</xdr:rowOff>
    </xdr:to>
    <xdr:sp macro="" textlink="">
      <xdr:nvSpPr>
        <xdr:cNvPr id="2317" name="Line 13">
          <a:extLst>
            <a:ext uri="{FF2B5EF4-FFF2-40B4-BE49-F238E27FC236}">
              <a16:creationId xmlns:a16="http://schemas.microsoft.com/office/drawing/2014/main" id="{FF9561D7-E831-4946-BD3C-C2AFFC168A38}"/>
            </a:ext>
          </a:extLst>
        </xdr:cNvPr>
        <xdr:cNvSpPr>
          <a:spLocks noChangeShapeType="1"/>
        </xdr:cNvSpPr>
      </xdr:nvSpPr>
      <xdr:spPr bwMode="auto">
        <a:xfrm>
          <a:off x="142875" y="1314450"/>
          <a:ext cx="21336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457200</xdr:colOff>
      <xdr:row>40</xdr:row>
      <xdr:rowOff>0</xdr:rowOff>
    </xdr:from>
    <xdr:to>
      <xdr:col>10</xdr:col>
      <xdr:colOff>247650</xdr:colOff>
      <xdr:row>40</xdr:row>
      <xdr:rowOff>0</xdr:rowOff>
    </xdr:to>
    <xdr:sp macro="" textlink="">
      <xdr:nvSpPr>
        <xdr:cNvPr id="2318" name="Line 14">
          <a:extLst>
            <a:ext uri="{FF2B5EF4-FFF2-40B4-BE49-F238E27FC236}">
              <a16:creationId xmlns:a16="http://schemas.microsoft.com/office/drawing/2014/main" id="{FA2371F6-8AEE-422C-95E9-51CBB8970F39}"/>
            </a:ext>
          </a:extLst>
        </xdr:cNvPr>
        <xdr:cNvSpPr>
          <a:spLocks noChangeShapeType="1"/>
        </xdr:cNvSpPr>
      </xdr:nvSpPr>
      <xdr:spPr bwMode="auto">
        <a:xfrm flipV="1">
          <a:off x="5514975" y="5886450"/>
          <a:ext cx="5524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47625</xdr:colOff>
      <xdr:row>16</xdr:row>
      <xdr:rowOff>180975</xdr:rowOff>
    </xdr:from>
    <xdr:to>
      <xdr:col>3</xdr:col>
      <xdr:colOff>666750</xdr:colOff>
      <xdr:row>16</xdr:row>
      <xdr:rowOff>180975</xdr:rowOff>
    </xdr:to>
    <xdr:sp macro="" textlink="">
      <xdr:nvSpPr>
        <xdr:cNvPr id="2319" name="Line 15">
          <a:extLst>
            <a:ext uri="{FF2B5EF4-FFF2-40B4-BE49-F238E27FC236}">
              <a16:creationId xmlns:a16="http://schemas.microsoft.com/office/drawing/2014/main" id="{A90582FB-B5B7-4CF7-B65D-386A40BF8D6B}"/>
            </a:ext>
          </a:extLst>
        </xdr:cNvPr>
        <xdr:cNvSpPr>
          <a:spLocks noChangeShapeType="1"/>
        </xdr:cNvSpPr>
      </xdr:nvSpPr>
      <xdr:spPr bwMode="auto">
        <a:xfrm>
          <a:off x="885825" y="2390775"/>
          <a:ext cx="138112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561975</xdr:colOff>
      <xdr:row>16</xdr:row>
      <xdr:rowOff>180975</xdr:rowOff>
    </xdr:from>
    <xdr:to>
      <xdr:col>6</xdr:col>
      <xdr:colOff>666750</xdr:colOff>
      <xdr:row>16</xdr:row>
      <xdr:rowOff>180975</xdr:rowOff>
    </xdr:to>
    <xdr:sp macro="" textlink="">
      <xdr:nvSpPr>
        <xdr:cNvPr id="2320" name="Line 16">
          <a:extLst>
            <a:ext uri="{FF2B5EF4-FFF2-40B4-BE49-F238E27FC236}">
              <a16:creationId xmlns:a16="http://schemas.microsoft.com/office/drawing/2014/main" id="{F9485F90-33D6-4153-BB10-7D41ADFE969F}"/>
            </a:ext>
          </a:extLst>
        </xdr:cNvPr>
        <xdr:cNvSpPr>
          <a:spLocks noChangeShapeType="1"/>
        </xdr:cNvSpPr>
      </xdr:nvSpPr>
      <xdr:spPr bwMode="auto">
        <a:xfrm>
          <a:off x="3152775" y="2390775"/>
          <a:ext cx="9715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0</xdr:colOff>
      <xdr:row>19</xdr:row>
      <xdr:rowOff>0</xdr:rowOff>
    </xdr:from>
    <xdr:to>
      <xdr:col>15</xdr:col>
      <xdr:colOff>0</xdr:colOff>
      <xdr:row>19</xdr:row>
      <xdr:rowOff>0</xdr:rowOff>
    </xdr:to>
    <xdr:sp macro="" textlink="">
      <xdr:nvSpPr>
        <xdr:cNvPr id="2321" name="Line 17">
          <a:extLst>
            <a:ext uri="{FF2B5EF4-FFF2-40B4-BE49-F238E27FC236}">
              <a16:creationId xmlns:a16="http://schemas.microsoft.com/office/drawing/2014/main" id="{87A54FA8-25E5-4A02-A553-5FC85C9D5EDB}"/>
            </a:ext>
          </a:extLst>
        </xdr:cNvPr>
        <xdr:cNvSpPr>
          <a:spLocks noChangeShapeType="1"/>
        </xdr:cNvSpPr>
      </xdr:nvSpPr>
      <xdr:spPr bwMode="auto">
        <a:xfrm>
          <a:off x="5057775" y="2657475"/>
          <a:ext cx="404812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619125</xdr:colOff>
      <xdr:row>17</xdr:row>
      <xdr:rowOff>0</xdr:rowOff>
    </xdr:from>
    <xdr:to>
      <xdr:col>11</xdr:col>
      <xdr:colOff>323850</xdr:colOff>
      <xdr:row>17</xdr:row>
      <xdr:rowOff>0</xdr:rowOff>
    </xdr:to>
    <xdr:sp macro="" textlink="">
      <xdr:nvSpPr>
        <xdr:cNvPr id="2322" name="Line 18">
          <a:extLst>
            <a:ext uri="{FF2B5EF4-FFF2-40B4-BE49-F238E27FC236}">
              <a16:creationId xmlns:a16="http://schemas.microsoft.com/office/drawing/2014/main" id="{A3A196B1-A50B-4529-9764-547A5EAA50DB}"/>
            </a:ext>
          </a:extLst>
        </xdr:cNvPr>
        <xdr:cNvSpPr>
          <a:spLocks noChangeShapeType="1"/>
        </xdr:cNvSpPr>
      </xdr:nvSpPr>
      <xdr:spPr bwMode="auto">
        <a:xfrm flipH="1">
          <a:off x="5676900" y="2400300"/>
          <a:ext cx="7810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571500</xdr:colOff>
      <xdr:row>17</xdr:row>
      <xdr:rowOff>0</xdr:rowOff>
    </xdr:from>
    <xdr:to>
      <xdr:col>15</xdr:col>
      <xdr:colOff>0</xdr:colOff>
      <xdr:row>17</xdr:row>
      <xdr:rowOff>0</xdr:rowOff>
    </xdr:to>
    <xdr:sp macro="" textlink="">
      <xdr:nvSpPr>
        <xdr:cNvPr id="2323" name="Line 19">
          <a:extLst>
            <a:ext uri="{FF2B5EF4-FFF2-40B4-BE49-F238E27FC236}">
              <a16:creationId xmlns:a16="http://schemas.microsoft.com/office/drawing/2014/main" id="{2582967D-1DD8-4958-8DA7-CE3DE5C397A8}"/>
            </a:ext>
          </a:extLst>
        </xdr:cNvPr>
        <xdr:cNvSpPr>
          <a:spLocks noChangeShapeType="1"/>
        </xdr:cNvSpPr>
      </xdr:nvSpPr>
      <xdr:spPr bwMode="auto">
        <a:xfrm>
          <a:off x="7467600" y="2400300"/>
          <a:ext cx="16383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514350</xdr:colOff>
      <xdr:row>21</xdr:row>
      <xdr:rowOff>0</xdr:rowOff>
    </xdr:from>
    <xdr:to>
      <xdr:col>15</xdr:col>
      <xdr:colOff>0</xdr:colOff>
      <xdr:row>21</xdr:row>
      <xdr:rowOff>0</xdr:rowOff>
    </xdr:to>
    <xdr:sp macro="" textlink="">
      <xdr:nvSpPr>
        <xdr:cNvPr id="2324" name="Line 20">
          <a:extLst>
            <a:ext uri="{FF2B5EF4-FFF2-40B4-BE49-F238E27FC236}">
              <a16:creationId xmlns:a16="http://schemas.microsoft.com/office/drawing/2014/main" id="{4FD2DE3F-B610-4BB6-ADC0-497FE886ED47}"/>
            </a:ext>
          </a:extLst>
        </xdr:cNvPr>
        <xdr:cNvSpPr>
          <a:spLocks noChangeShapeType="1"/>
        </xdr:cNvSpPr>
      </xdr:nvSpPr>
      <xdr:spPr bwMode="auto">
        <a:xfrm flipH="1">
          <a:off x="8096250" y="2914650"/>
          <a:ext cx="10096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0</xdr:rowOff>
    </xdr:from>
    <xdr:to>
      <xdr:col>8</xdr:col>
      <xdr:colOff>352425</xdr:colOff>
      <xdr:row>3</xdr:row>
      <xdr:rowOff>0</xdr:rowOff>
    </xdr:to>
    <xdr:sp macro="" textlink="">
      <xdr:nvSpPr>
        <xdr:cNvPr id="14662" name="Line 2">
          <a:extLst>
            <a:ext uri="{FF2B5EF4-FFF2-40B4-BE49-F238E27FC236}">
              <a16:creationId xmlns:a16="http://schemas.microsoft.com/office/drawing/2014/main" id="{187F5E40-FA58-4A2F-AEDD-13389FBA2A41}"/>
            </a:ext>
          </a:extLst>
        </xdr:cNvPr>
        <xdr:cNvSpPr>
          <a:spLocks noChangeShapeType="1"/>
        </xdr:cNvSpPr>
      </xdr:nvSpPr>
      <xdr:spPr bwMode="auto">
        <a:xfrm flipH="1">
          <a:off x="1952625" y="352425"/>
          <a:ext cx="54292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5</xdr:row>
      <xdr:rowOff>0</xdr:rowOff>
    </xdr:from>
    <xdr:to>
      <xdr:col>20</xdr:col>
      <xdr:colOff>0</xdr:colOff>
      <xdr:row>5</xdr:row>
      <xdr:rowOff>0</xdr:rowOff>
    </xdr:to>
    <xdr:sp macro="" textlink="">
      <xdr:nvSpPr>
        <xdr:cNvPr id="14663" name="Line 3">
          <a:extLst>
            <a:ext uri="{FF2B5EF4-FFF2-40B4-BE49-F238E27FC236}">
              <a16:creationId xmlns:a16="http://schemas.microsoft.com/office/drawing/2014/main" id="{70128D8F-EF62-462B-B3F7-E53065A1D99C}"/>
            </a:ext>
          </a:extLst>
        </xdr:cNvPr>
        <xdr:cNvSpPr>
          <a:spLocks noChangeShapeType="1"/>
        </xdr:cNvSpPr>
      </xdr:nvSpPr>
      <xdr:spPr bwMode="auto">
        <a:xfrm flipH="1">
          <a:off x="3743325" y="638175"/>
          <a:ext cx="263842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257175</xdr:colOff>
      <xdr:row>12</xdr:row>
      <xdr:rowOff>0</xdr:rowOff>
    </xdr:from>
    <xdr:to>
      <xdr:col>7</xdr:col>
      <xdr:colOff>257175</xdr:colOff>
      <xdr:row>12</xdr:row>
      <xdr:rowOff>0</xdr:rowOff>
    </xdr:to>
    <xdr:sp macro="" textlink="">
      <xdr:nvSpPr>
        <xdr:cNvPr id="14664" name="Line 4">
          <a:extLst>
            <a:ext uri="{FF2B5EF4-FFF2-40B4-BE49-F238E27FC236}">
              <a16:creationId xmlns:a16="http://schemas.microsoft.com/office/drawing/2014/main" id="{EC35FC16-8BAD-4CF7-9317-37AEE178EA58}"/>
            </a:ext>
          </a:extLst>
        </xdr:cNvPr>
        <xdr:cNvSpPr>
          <a:spLocks noChangeShapeType="1"/>
        </xdr:cNvSpPr>
      </xdr:nvSpPr>
      <xdr:spPr bwMode="auto">
        <a:xfrm flipH="1">
          <a:off x="981075" y="1781175"/>
          <a:ext cx="11620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95250</xdr:colOff>
      <xdr:row>12</xdr:row>
      <xdr:rowOff>0</xdr:rowOff>
    </xdr:from>
    <xdr:to>
      <xdr:col>11</xdr:col>
      <xdr:colOff>285750</xdr:colOff>
      <xdr:row>12</xdr:row>
      <xdr:rowOff>0</xdr:rowOff>
    </xdr:to>
    <xdr:sp macro="" textlink="">
      <xdr:nvSpPr>
        <xdr:cNvPr id="14665" name="Line 5">
          <a:extLst>
            <a:ext uri="{FF2B5EF4-FFF2-40B4-BE49-F238E27FC236}">
              <a16:creationId xmlns:a16="http://schemas.microsoft.com/office/drawing/2014/main" id="{363FBA5E-A930-4C7C-BC9B-77E286333407}"/>
            </a:ext>
          </a:extLst>
        </xdr:cNvPr>
        <xdr:cNvSpPr>
          <a:spLocks noChangeShapeType="1"/>
        </xdr:cNvSpPr>
      </xdr:nvSpPr>
      <xdr:spPr bwMode="auto">
        <a:xfrm flipH="1">
          <a:off x="2638425" y="1781175"/>
          <a:ext cx="9906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19050</xdr:colOff>
      <xdr:row>14</xdr:row>
      <xdr:rowOff>0</xdr:rowOff>
    </xdr:from>
    <xdr:to>
      <xdr:col>11</xdr:col>
      <xdr:colOff>238125</xdr:colOff>
      <xdr:row>14</xdr:row>
      <xdr:rowOff>0</xdr:rowOff>
    </xdr:to>
    <xdr:sp macro="" textlink="">
      <xdr:nvSpPr>
        <xdr:cNvPr id="14666" name="Line 6">
          <a:extLst>
            <a:ext uri="{FF2B5EF4-FFF2-40B4-BE49-F238E27FC236}">
              <a16:creationId xmlns:a16="http://schemas.microsoft.com/office/drawing/2014/main" id="{739AE048-8583-4283-9793-E35C977AF4D9}"/>
            </a:ext>
          </a:extLst>
        </xdr:cNvPr>
        <xdr:cNvSpPr>
          <a:spLocks noChangeShapeType="1"/>
        </xdr:cNvSpPr>
      </xdr:nvSpPr>
      <xdr:spPr bwMode="auto">
        <a:xfrm flipH="1">
          <a:off x="1371600" y="2200275"/>
          <a:ext cx="22098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85725</xdr:colOff>
      <xdr:row>16</xdr:row>
      <xdr:rowOff>0</xdr:rowOff>
    </xdr:from>
    <xdr:to>
      <xdr:col>11</xdr:col>
      <xdr:colOff>276225</xdr:colOff>
      <xdr:row>16</xdr:row>
      <xdr:rowOff>0</xdr:rowOff>
    </xdr:to>
    <xdr:sp macro="" textlink="">
      <xdr:nvSpPr>
        <xdr:cNvPr id="14667" name="Line 7">
          <a:extLst>
            <a:ext uri="{FF2B5EF4-FFF2-40B4-BE49-F238E27FC236}">
              <a16:creationId xmlns:a16="http://schemas.microsoft.com/office/drawing/2014/main" id="{86313E08-4200-4249-9391-411B6319DEF2}"/>
            </a:ext>
          </a:extLst>
        </xdr:cNvPr>
        <xdr:cNvSpPr>
          <a:spLocks noChangeShapeType="1"/>
        </xdr:cNvSpPr>
      </xdr:nvSpPr>
      <xdr:spPr bwMode="auto">
        <a:xfrm flipH="1">
          <a:off x="238125" y="2524125"/>
          <a:ext cx="338137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161925</xdr:colOff>
      <xdr:row>14</xdr:row>
      <xdr:rowOff>0</xdr:rowOff>
    </xdr:from>
    <xdr:to>
      <xdr:col>19</xdr:col>
      <xdr:colOff>257175</xdr:colOff>
      <xdr:row>14</xdr:row>
      <xdr:rowOff>0</xdr:rowOff>
    </xdr:to>
    <xdr:sp macro="" textlink="">
      <xdr:nvSpPr>
        <xdr:cNvPr id="14668" name="Line 9">
          <a:extLst>
            <a:ext uri="{FF2B5EF4-FFF2-40B4-BE49-F238E27FC236}">
              <a16:creationId xmlns:a16="http://schemas.microsoft.com/office/drawing/2014/main" id="{081182C3-2E6C-4392-A426-825CD446B04D}"/>
            </a:ext>
          </a:extLst>
        </xdr:cNvPr>
        <xdr:cNvSpPr>
          <a:spLocks noChangeShapeType="1"/>
        </xdr:cNvSpPr>
      </xdr:nvSpPr>
      <xdr:spPr bwMode="auto">
        <a:xfrm flipH="1">
          <a:off x="4867275" y="2200275"/>
          <a:ext cx="140017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7</xdr:row>
      <xdr:rowOff>0</xdr:rowOff>
    </xdr:from>
    <xdr:to>
      <xdr:col>20</xdr:col>
      <xdr:colOff>0</xdr:colOff>
      <xdr:row>7</xdr:row>
      <xdr:rowOff>0</xdr:rowOff>
    </xdr:to>
    <xdr:sp macro="" textlink="">
      <xdr:nvSpPr>
        <xdr:cNvPr id="14669" name="Line 10">
          <a:extLst>
            <a:ext uri="{FF2B5EF4-FFF2-40B4-BE49-F238E27FC236}">
              <a16:creationId xmlns:a16="http://schemas.microsoft.com/office/drawing/2014/main" id="{717CA946-9503-47C2-9328-580C49638C06}"/>
            </a:ext>
          </a:extLst>
        </xdr:cNvPr>
        <xdr:cNvSpPr>
          <a:spLocks noChangeShapeType="1"/>
        </xdr:cNvSpPr>
      </xdr:nvSpPr>
      <xdr:spPr bwMode="auto">
        <a:xfrm flipH="1">
          <a:off x="3743325" y="923925"/>
          <a:ext cx="263842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0</xdr:colOff>
      <xdr:row>20</xdr:row>
      <xdr:rowOff>0</xdr:rowOff>
    </xdr:from>
    <xdr:to>
      <xdr:col>8</xdr:col>
      <xdr:colOff>0</xdr:colOff>
      <xdr:row>20</xdr:row>
      <xdr:rowOff>0</xdr:rowOff>
    </xdr:to>
    <xdr:sp macro="" textlink="">
      <xdr:nvSpPr>
        <xdr:cNvPr id="14670" name="Line 12">
          <a:extLst>
            <a:ext uri="{FF2B5EF4-FFF2-40B4-BE49-F238E27FC236}">
              <a16:creationId xmlns:a16="http://schemas.microsoft.com/office/drawing/2014/main" id="{ED81FB3E-0BDB-4C1E-A119-C96E9C612EF1}"/>
            </a:ext>
          </a:extLst>
        </xdr:cNvPr>
        <xdr:cNvSpPr>
          <a:spLocks noChangeShapeType="1"/>
        </xdr:cNvSpPr>
      </xdr:nvSpPr>
      <xdr:spPr bwMode="auto">
        <a:xfrm flipH="1">
          <a:off x="1762125" y="3171825"/>
          <a:ext cx="381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190500</xdr:colOff>
      <xdr:row>20</xdr:row>
      <xdr:rowOff>0</xdr:rowOff>
    </xdr:from>
    <xdr:to>
      <xdr:col>16</xdr:col>
      <xdr:colOff>285750</xdr:colOff>
      <xdr:row>20</xdr:row>
      <xdr:rowOff>0</xdr:rowOff>
    </xdr:to>
    <xdr:sp macro="" textlink="">
      <xdr:nvSpPr>
        <xdr:cNvPr id="14671" name="Line 13">
          <a:extLst>
            <a:ext uri="{FF2B5EF4-FFF2-40B4-BE49-F238E27FC236}">
              <a16:creationId xmlns:a16="http://schemas.microsoft.com/office/drawing/2014/main" id="{E477181B-6D40-4BB1-875F-79C311E9705D}"/>
            </a:ext>
          </a:extLst>
        </xdr:cNvPr>
        <xdr:cNvSpPr>
          <a:spLocks noChangeShapeType="1"/>
        </xdr:cNvSpPr>
      </xdr:nvSpPr>
      <xdr:spPr bwMode="auto">
        <a:xfrm flipH="1">
          <a:off x="2733675" y="3171825"/>
          <a:ext cx="26289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0</xdr:colOff>
      <xdr:row>22</xdr:row>
      <xdr:rowOff>0</xdr:rowOff>
    </xdr:from>
    <xdr:to>
      <xdr:col>16</xdr:col>
      <xdr:colOff>257175</xdr:colOff>
      <xdr:row>22</xdr:row>
      <xdr:rowOff>0</xdr:rowOff>
    </xdr:to>
    <xdr:sp macro="" textlink="">
      <xdr:nvSpPr>
        <xdr:cNvPr id="14672" name="Line 14">
          <a:extLst>
            <a:ext uri="{FF2B5EF4-FFF2-40B4-BE49-F238E27FC236}">
              <a16:creationId xmlns:a16="http://schemas.microsoft.com/office/drawing/2014/main" id="{44FF8C3B-3B06-4302-87B5-EFADC8D7F422}"/>
            </a:ext>
          </a:extLst>
        </xdr:cNvPr>
        <xdr:cNvSpPr>
          <a:spLocks noChangeShapeType="1"/>
        </xdr:cNvSpPr>
      </xdr:nvSpPr>
      <xdr:spPr bwMode="auto">
        <a:xfrm flipH="1">
          <a:off x="2543175" y="3629025"/>
          <a:ext cx="279082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16</xdr:col>
      <xdr:colOff>0</xdr:colOff>
      <xdr:row>3</xdr:row>
      <xdr:rowOff>0</xdr:rowOff>
    </xdr:from>
    <xdr:to>
      <xdr:col>20</xdr:col>
      <xdr:colOff>0</xdr:colOff>
      <xdr:row>3</xdr:row>
      <xdr:rowOff>0</xdr:rowOff>
    </xdr:to>
    <xdr:sp macro="" textlink="">
      <xdr:nvSpPr>
        <xdr:cNvPr id="14673" name="Line 17">
          <a:extLst>
            <a:ext uri="{FF2B5EF4-FFF2-40B4-BE49-F238E27FC236}">
              <a16:creationId xmlns:a16="http://schemas.microsoft.com/office/drawing/2014/main" id="{DBF218AD-E511-425B-8CCC-6C75F397CB04}"/>
            </a:ext>
          </a:extLst>
        </xdr:cNvPr>
        <xdr:cNvSpPr>
          <a:spLocks noChangeShapeType="1"/>
        </xdr:cNvSpPr>
      </xdr:nvSpPr>
      <xdr:spPr bwMode="auto">
        <a:xfrm>
          <a:off x="5076825" y="352425"/>
          <a:ext cx="130492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26</xdr:row>
      <xdr:rowOff>0</xdr:rowOff>
    </xdr:from>
    <xdr:to>
      <xdr:col>10</xdr:col>
      <xdr:colOff>314325</xdr:colOff>
      <xdr:row>26</xdr:row>
      <xdr:rowOff>0</xdr:rowOff>
    </xdr:to>
    <xdr:sp macro="" textlink="">
      <xdr:nvSpPr>
        <xdr:cNvPr id="14674" name="Line 18">
          <a:extLst>
            <a:ext uri="{FF2B5EF4-FFF2-40B4-BE49-F238E27FC236}">
              <a16:creationId xmlns:a16="http://schemas.microsoft.com/office/drawing/2014/main" id="{40F72573-84EF-415E-B5EB-A466D212FDBF}"/>
            </a:ext>
          </a:extLst>
        </xdr:cNvPr>
        <xdr:cNvSpPr>
          <a:spLocks noChangeShapeType="1"/>
        </xdr:cNvSpPr>
      </xdr:nvSpPr>
      <xdr:spPr bwMode="auto">
        <a:xfrm flipH="1">
          <a:off x="2143125" y="4210050"/>
          <a:ext cx="9715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0</xdr:colOff>
      <xdr:row>37</xdr:row>
      <xdr:rowOff>0</xdr:rowOff>
    </xdr:from>
    <xdr:to>
      <xdr:col>16</xdr:col>
      <xdr:colOff>0</xdr:colOff>
      <xdr:row>37</xdr:row>
      <xdr:rowOff>0</xdr:rowOff>
    </xdr:to>
    <xdr:sp macro="" textlink="">
      <xdr:nvSpPr>
        <xdr:cNvPr id="14675" name="Line 19">
          <a:extLst>
            <a:ext uri="{FF2B5EF4-FFF2-40B4-BE49-F238E27FC236}">
              <a16:creationId xmlns:a16="http://schemas.microsoft.com/office/drawing/2014/main" id="{0CC9D702-9517-4C3D-BDA4-ABE6348A666B}"/>
            </a:ext>
          </a:extLst>
        </xdr:cNvPr>
        <xdr:cNvSpPr>
          <a:spLocks noChangeShapeType="1"/>
        </xdr:cNvSpPr>
      </xdr:nvSpPr>
      <xdr:spPr bwMode="auto">
        <a:xfrm>
          <a:off x="3343275" y="6000750"/>
          <a:ext cx="17335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0</xdr:colOff>
      <xdr:row>39</xdr:row>
      <xdr:rowOff>0</xdr:rowOff>
    </xdr:from>
    <xdr:to>
      <xdr:col>16</xdr:col>
      <xdr:colOff>0</xdr:colOff>
      <xdr:row>39</xdr:row>
      <xdr:rowOff>0</xdr:rowOff>
    </xdr:to>
    <xdr:sp macro="" textlink="">
      <xdr:nvSpPr>
        <xdr:cNvPr id="14676" name="Line 20">
          <a:extLst>
            <a:ext uri="{FF2B5EF4-FFF2-40B4-BE49-F238E27FC236}">
              <a16:creationId xmlns:a16="http://schemas.microsoft.com/office/drawing/2014/main" id="{3D641BFB-17D6-44A7-BDBD-657DACF93E28}"/>
            </a:ext>
          </a:extLst>
        </xdr:cNvPr>
        <xdr:cNvSpPr>
          <a:spLocks noChangeShapeType="1"/>
        </xdr:cNvSpPr>
      </xdr:nvSpPr>
      <xdr:spPr bwMode="auto">
        <a:xfrm>
          <a:off x="3343275" y="6286500"/>
          <a:ext cx="17335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0</xdr:colOff>
      <xdr:row>41</xdr:row>
      <xdr:rowOff>0</xdr:rowOff>
    </xdr:from>
    <xdr:to>
      <xdr:col>16</xdr:col>
      <xdr:colOff>0</xdr:colOff>
      <xdr:row>41</xdr:row>
      <xdr:rowOff>0</xdr:rowOff>
    </xdr:to>
    <xdr:sp macro="" textlink="">
      <xdr:nvSpPr>
        <xdr:cNvPr id="14677" name="Line 21">
          <a:extLst>
            <a:ext uri="{FF2B5EF4-FFF2-40B4-BE49-F238E27FC236}">
              <a16:creationId xmlns:a16="http://schemas.microsoft.com/office/drawing/2014/main" id="{0DC08E59-FB77-476B-B023-795398E85A60}"/>
            </a:ext>
          </a:extLst>
        </xdr:cNvPr>
        <xdr:cNvSpPr>
          <a:spLocks noChangeShapeType="1"/>
        </xdr:cNvSpPr>
      </xdr:nvSpPr>
      <xdr:spPr bwMode="auto">
        <a:xfrm>
          <a:off x="3343275" y="6572250"/>
          <a:ext cx="17335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0</xdr:colOff>
      <xdr:row>43</xdr:row>
      <xdr:rowOff>0</xdr:rowOff>
    </xdr:from>
    <xdr:to>
      <xdr:col>16</xdr:col>
      <xdr:colOff>0</xdr:colOff>
      <xdr:row>43</xdr:row>
      <xdr:rowOff>0</xdr:rowOff>
    </xdr:to>
    <xdr:sp macro="" textlink="">
      <xdr:nvSpPr>
        <xdr:cNvPr id="14678" name="Line 22">
          <a:extLst>
            <a:ext uri="{FF2B5EF4-FFF2-40B4-BE49-F238E27FC236}">
              <a16:creationId xmlns:a16="http://schemas.microsoft.com/office/drawing/2014/main" id="{F7A11BBB-FFF0-4456-9B0D-B8690CAB07DA}"/>
            </a:ext>
          </a:extLst>
        </xdr:cNvPr>
        <xdr:cNvSpPr>
          <a:spLocks noChangeShapeType="1"/>
        </xdr:cNvSpPr>
      </xdr:nvSpPr>
      <xdr:spPr bwMode="auto">
        <a:xfrm>
          <a:off x="3343275" y="6858000"/>
          <a:ext cx="173355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16</xdr:col>
      <xdr:colOff>0</xdr:colOff>
      <xdr:row>50</xdr:row>
      <xdr:rowOff>0</xdr:rowOff>
    </xdr:from>
    <xdr:to>
      <xdr:col>19</xdr:col>
      <xdr:colOff>209550</xdr:colOff>
      <xdr:row>50</xdr:row>
      <xdr:rowOff>0</xdr:rowOff>
    </xdr:to>
    <xdr:sp macro="" textlink="">
      <xdr:nvSpPr>
        <xdr:cNvPr id="14679" name="Line 23">
          <a:extLst>
            <a:ext uri="{FF2B5EF4-FFF2-40B4-BE49-F238E27FC236}">
              <a16:creationId xmlns:a16="http://schemas.microsoft.com/office/drawing/2014/main" id="{EC8FD911-1509-46C8-8D30-EC8993EC4F72}"/>
            </a:ext>
          </a:extLst>
        </xdr:cNvPr>
        <xdr:cNvSpPr>
          <a:spLocks noChangeShapeType="1"/>
        </xdr:cNvSpPr>
      </xdr:nvSpPr>
      <xdr:spPr bwMode="auto">
        <a:xfrm>
          <a:off x="5076825" y="8096250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0</xdr:colOff>
      <xdr:row>56</xdr:row>
      <xdr:rowOff>0</xdr:rowOff>
    </xdr:from>
    <xdr:to>
      <xdr:col>10</xdr:col>
      <xdr:colOff>400050</xdr:colOff>
      <xdr:row>56</xdr:row>
      <xdr:rowOff>0</xdr:rowOff>
    </xdr:to>
    <xdr:sp macro="" textlink="">
      <xdr:nvSpPr>
        <xdr:cNvPr id="14680" name="Line 24">
          <a:extLst>
            <a:ext uri="{FF2B5EF4-FFF2-40B4-BE49-F238E27FC236}">
              <a16:creationId xmlns:a16="http://schemas.microsoft.com/office/drawing/2014/main" id="{4CD7C259-710A-4364-B525-2FBBB6158921}"/>
            </a:ext>
          </a:extLst>
        </xdr:cNvPr>
        <xdr:cNvSpPr>
          <a:spLocks noChangeShapeType="1"/>
        </xdr:cNvSpPr>
      </xdr:nvSpPr>
      <xdr:spPr bwMode="auto">
        <a:xfrm>
          <a:off x="723900" y="9239250"/>
          <a:ext cx="24765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56</xdr:row>
      <xdr:rowOff>0</xdr:rowOff>
    </xdr:from>
    <xdr:to>
      <xdr:col>19</xdr:col>
      <xdr:colOff>247650</xdr:colOff>
      <xdr:row>56</xdr:row>
      <xdr:rowOff>0</xdr:rowOff>
    </xdr:to>
    <xdr:sp macro="" textlink="">
      <xdr:nvSpPr>
        <xdr:cNvPr id="14681" name="Line 25">
          <a:extLst>
            <a:ext uri="{FF2B5EF4-FFF2-40B4-BE49-F238E27FC236}">
              <a16:creationId xmlns:a16="http://schemas.microsoft.com/office/drawing/2014/main" id="{E6FDAED9-8C0E-49C2-AC3E-FAE0535CDCD2}"/>
            </a:ext>
          </a:extLst>
        </xdr:cNvPr>
        <xdr:cNvSpPr>
          <a:spLocks noChangeShapeType="1"/>
        </xdr:cNvSpPr>
      </xdr:nvSpPr>
      <xdr:spPr bwMode="auto">
        <a:xfrm>
          <a:off x="3743325" y="9239250"/>
          <a:ext cx="25146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29</xdr:row>
      <xdr:rowOff>0</xdr:rowOff>
    </xdr:from>
    <xdr:to>
      <xdr:col>9</xdr:col>
      <xdr:colOff>0</xdr:colOff>
      <xdr:row>29</xdr:row>
      <xdr:rowOff>0</xdr:rowOff>
    </xdr:to>
    <xdr:sp macro="" textlink="">
      <xdr:nvSpPr>
        <xdr:cNvPr id="20514" name="Line 1">
          <a:extLst>
            <a:ext uri="{FF2B5EF4-FFF2-40B4-BE49-F238E27FC236}">
              <a16:creationId xmlns:a16="http://schemas.microsoft.com/office/drawing/2014/main" id="{F973C24B-0871-4760-B2F7-7E3FFD33F75A}"/>
            </a:ext>
          </a:extLst>
        </xdr:cNvPr>
        <xdr:cNvSpPr>
          <a:spLocks noChangeShapeType="1"/>
        </xdr:cNvSpPr>
      </xdr:nvSpPr>
      <xdr:spPr bwMode="auto">
        <a:xfrm>
          <a:off x="8267700" y="593407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31</xdr:row>
      <xdr:rowOff>0</xdr:rowOff>
    </xdr:from>
    <xdr:to>
      <xdr:col>9</xdr:col>
      <xdr:colOff>0</xdr:colOff>
      <xdr:row>31</xdr:row>
      <xdr:rowOff>0</xdr:rowOff>
    </xdr:to>
    <xdr:sp macro="" textlink="">
      <xdr:nvSpPr>
        <xdr:cNvPr id="20515" name="Line 2">
          <a:extLst>
            <a:ext uri="{FF2B5EF4-FFF2-40B4-BE49-F238E27FC236}">
              <a16:creationId xmlns:a16="http://schemas.microsoft.com/office/drawing/2014/main" id="{79E19119-0E56-475F-929D-A96B2CCB5F6D}"/>
            </a:ext>
          </a:extLst>
        </xdr:cNvPr>
        <xdr:cNvSpPr>
          <a:spLocks noChangeShapeType="1"/>
        </xdr:cNvSpPr>
      </xdr:nvSpPr>
      <xdr:spPr bwMode="auto">
        <a:xfrm>
          <a:off x="8267700" y="618172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33</xdr:row>
      <xdr:rowOff>0</xdr:rowOff>
    </xdr:from>
    <xdr:to>
      <xdr:col>9</xdr:col>
      <xdr:colOff>0</xdr:colOff>
      <xdr:row>33</xdr:row>
      <xdr:rowOff>0</xdr:rowOff>
    </xdr:to>
    <xdr:sp macro="" textlink="">
      <xdr:nvSpPr>
        <xdr:cNvPr id="20516" name="Line 3">
          <a:extLst>
            <a:ext uri="{FF2B5EF4-FFF2-40B4-BE49-F238E27FC236}">
              <a16:creationId xmlns:a16="http://schemas.microsoft.com/office/drawing/2014/main" id="{A38D91D2-506C-48EF-BC18-57FD990C8A63}"/>
            </a:ext>
          </a:extLst>
        </xdr:cNvPr>
        <xdr:cNvSpPr>
          <a:spLocks noChangeShapeType="1"/>
        </xdr:cNvSpPr>
      </xdr:nvSpPr>
      <xdr:spPr bwMode="auto">
        <a:xfrm flipH="1">
          <a:off x="8267700" y="642937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29</xdr:row>
      <xdr:rowOff>0</xdr:rowOff>
    </xdr:from>
    <xdr:to>
      <xdr:col>9</xdr:col>
      <xdr:colOff>0</xdr:colOff>
      <xdr:row>29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E9A43604-8441-4ACC-BFED-BDF4221F18B4}"/>
            </a:ext>
          </a:extLst>
        </xdr:cNvPr>
        <xdr:cNvSpPr>
          <a:spLocks noChangeShapeType="1"/>
        </xdr:cNvSpPr>
      </xdr:nvSpPr>
      <xdr:spPr bwMode="auto">
        <a:xfrm>
          <a:off x="8267700" y="614362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31</xdr:row>
      <xdr:rowOff>0</xdr:rowOff>
    </xdr:from>
    <xdr:to>
      <xdr:col>9</xdr:col>
      <xdr:colOff>0</xdr:colOff>
      <xdr:row>31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31EA3181-22E4-4AE2-81CC-2F2DFA1756E3}"/>
            </a:ext>
          </a:extLst>
        </xdr:cNvPr>
        <xdr:cNvSpPr>
          <a:spLocks noChangeShapeType="1"/>
        </xdr:cNvSpPr>
      </xdr:nvSpPr>
      <xdr:spPr bwMode="auto">
        <a:xfrm>
          <a:off x="8267700" y="639127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33</xdr:row>
      <xdr:rowOff>0</xdr:rowOff>
    </xdr:from>
    <xdr:to>
      <xdr:col>9</xdr:col>
      <xdr:colOff>0</xdr:colOff>
      <xdr:row>33</xdr:row>
      <xdr:rowOff>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74CE4D9C-E0A4-49DB-ACF9-7E7681CD48A3}"/>
            </a:ext>
          </a:extLst>
        </xdr:cNvPr>
        <xdr:cNvSpPr>
          <a:spLocks noChangeShapeType="1"/>
        </xdr:cNvSpPr>
      </xdr:nvSpPr>
      <xdr:spPr bwMode="auto">
        <a:xfrm flipH="1">
          <a:off x="8267700" y="663892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29</xdr:row>
      <xdr:rowOff>0</xdr:rowOff>
    </xdr:from>
    <xdr:to>
      <xdr:col>9</xdr:col>
      <xdr:colOff>0</xdr:colOff>
      <xdr:row>29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4777D5B1-4522-4E64-B9FA-F96799EDA1C2}"/>
            </a:ext>
          </a:extLst>
        </xdr:cNvPr>
        <xdr:cNvSpPr>
          <a:spLocks noChangeShapeType="1"/>
        </xdr:cNvSpPr>
      </xdr:nvSpPr>
      <xdr:spPr bwMode="auto">
        <a:xfrm>
          <a:off x="8267700" y="614362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31</xdr:row>
      <xdr:rowOff>0</xdr:rowOff>
    </xdr:from>
    <xdr:to>
      <xdr:col>9</xdr:col>
      <xdr:colOff>0</xdr:colOff>
      <xdr:row>31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38F4FF1C-1670-4AA7-A01C-E62FD70C9AE2}"/>
            </a:ext>
          </a:extLst>
        </xdr:cNvPr>
        <xdr:cNvSpPr>
          <a:spLocks noChangeShapeType="1"/>
        </xdr:cNvSpPr>
      </xdr:nvSpPr>
      <xdr:spPr bwMode="auto">
        <a:xfrm>
          <a:off x="8267700" y="639127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33</xdr:row>
      <xdr:rowOff>0</xdr:rowOff>
    </xdr:from>
    <xdr:to>
      <xdr:col>9</xdr:col>
      <xdr:colOff>0</xdr:colOff>
      <xdr:row>33</xdr:row>
      <xdr:rowOff>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FAEF7C5B-5F17-4A45-A7BB-944DDF75B6F0}"/>
            </a:ext>
          </a:extLst>
        </xdr:cNvPr>
        <xdr:cNvSpPr>
          <a:spLocks noChangeShapeType="1"/>
        </xdr:cNvSpPr>
      </xdr:nvSpPr>
      <xdr:spPr bwMode="auto">
        <a:xfrm flipH="1">
          <a:off x="8267700" y="663892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29</xdr:row>
      <xdr:rowOff>0</xdr:rowOff>
    </xdr:from>
    <xdr:to>
      <xdr:col>9</xdr:col>
      <xdr:colOff>0</xdr:colOff>
      <xdr:row>29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E72FE132-668A-4456-904B-EE7C9BFF0229}"/>
            </a:ext>
          </a:extLst>
        </xdr:cNvPr>
        <xdr:cNvSpPr>
          <a:spLocks noChangeShapeType="1"/>
        </xdr:cNvSpPr>
      </xdr:nvSpPr>
      <xdr:spPr bwMode="auto">
        <a:xfrm>
          <a:off x="8267700" y="614362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31</xdr:row>
      <xdr:rowOff>0</xdr:rowOff>
    </xdr:from>
    <xdr:to>
      <xdr:col>9</xdr:col>
      <xdr:colOff>0</xdr:colOff>
      <xdr:row>31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ED5E2BAC-5E4B-4FEA-A941-383C9AAF4258}"/>
            </a:ext>
          </a:extLst>
        </xdr:cNvPr>
        <xdr:cNvSpPr>
          <a:spLocks noChangeShapeType="1"/>
        </xdr:cNvSpPr>
      </xdr:nvSpPr>
      <xdr:spPr bwMode="auto">
        <a:xfrm>
          <a:off x="8267700" y="639127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33</xdr:row>
      <xdr:rowOff>0</xdr:rowOff>
    </xdr:from>
    <xdr:to>
      <xdr:col>9</xdr:col>
      <xdr:colOff>0</xdr:colOff>
      <xdr:row>33</xdr:row>
      <xdr:rowOff>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624A51D9-44E3-42E9-B6A2-DFF202B5C33A}"/>
            </a:ext>
          </a:extLst>
        </xdr:cNvPr>
        <xdr:cNvSpPr>
          <a:spLocks noChangeShapeType="1"/>
        </xdr:cNvSpPr>
      </xdr:nvSpPr>
      <xdr:spPr bwMode="auto">
        <a:xfrm flipH="1">
          <a:off x="8267700" y="663892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29</xdr:row>
      <xdr:rowOff>0</xdr:rowOff>
    </xdr:from>
    <xdr:to>
      <xdr:col>9</xdr:col>
      <xdr:colOff>0</xdr:colOff>
      <xdr:row>29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A45B2EDE-4896-44A5-844D-20C2AAA3090A}"/>
            </a:ext>
          </a:extLst>
        </xdr:cNvPr>
        <xdr:cNvSpPr>
          <a:spLocks noChangeShapeType="1"/>
        </xdr:cNvSpPr>
      </xdr:nvSpPr>
      <xdr:spPr bwMode="auto">
        <a:xfrm>
          <a:off x="8267700" y="614362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31</xdr:row>
      <xdr:rowOff>0</xdr:rowOff>
    </xdr:from>
    <xdr:to>
      <xdr:col>9</xdr:col>
      <xdr:colOff>0</xdr:colOff>
      <xdr:row>31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76F95FA2-7976-4908-B5F2-1D23CFFB35C9}"/>
            </a:ext>
          </a:extLst>
        </xdr:cNvPr>
        <xdr:cNvSpPr>
          <a:spLocks noChangeShapeType="1"/>
        </xdr:cNvSpPr>
      </xdr:nvSpPr>
      <xdr:spPr bwMode="auto">
        <a:xfrm>
          <a:off x="8267700" y="639127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33</xdr:row>
      <xdr:rowOff>0</xdr:rowOff>
    </xdr:from>
    <xdr:to>
      <xdr:col>9</xdr:col>
      <xdr:colOff>0</xdr:colOff>
      <xdr:row>33</xdr:row>
      <xdr:rowOff>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9E7A3FFF-56CA-4894-9E37-CF3F1FF2C5BA}"/>
            </a:ext>
          </a:extLst>
        </xdr:cNvPr>
        <xdr:cNvSpPr>
          <a:spLocks noChangeShapeType="1"/>
        </xdr:cNvSpPr>
      </xdr:nvSpPr>
      <xdr:spPr bwMode="auto">
        <a:xfrm flipH="1">
          <a:off x="8267700" y="6638925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47"/>
  <sheetViews>
    <sheetView showGridLines="0" workbookViewId="0">
      <selection activeCell="J40" sqref="J40"/>
    </sheetView>
  </sheetViews>
  <sheetFormatPr baseColWidth="10" defaultRowHeight="14.25" x14ac:dyDescent="0.2"/>
  <cols>
    <col min="1" max="1" width="1.140625" style="1" customWidth="1"/>
    <col min="2" max="4" width="11.42578125" style="1"/>
    <col min="5" max="5" width="3.42578125" style="1" customWidth="1"/>
    <col min="6" max="6" width="13" style="1" customWidth="1"/>
    <col min="7" max="7" width="11.42578125" style="1"/>
    <col min="8" max="9" width="6.28515625" style="1" customWidth="1"/>
    <col min="10" max="10" width="11.42578125" style="1"/>
    <col min="11" max="11" width="4.7109375" style="1" customWidth="1"/>
    <col min="12" max="12" width="11.42578125" style="1"/>
    <col min="13" max="13" width="10.28515625" style="1" customWidth="1"/>
    <col min="14" max="15" width="11.42578125" style="1"/>
    <col min="16" max="16" width="1.140625" style="1" customWidth="1"/>
    <col min="17" max="16384" width="11.42578125" style="1"/>
  </cols>
  <sheetData>
    <row r="2" spans="2:15" ht="6" customHeight="1" thickBot="1" x14ac:dyDescent="0.25"/>
    <row r="3" spans="2:15" ht="5.25" customHeight="1" thickBot="1" x14ac:dyDescent="0.25">
      <c r="B3" s="14"/>
      <c r="C3" s="3"/>
      <c r="D3" s="4"/>
      <c r="E3" s="6"/>
      <c r="F3" s="14"/>
      <c r="G3" s="3"/>
      <c r="H3" s="3"/>
      <c r="I3" s="3"/>
      <c r="J3" s="4"/>
      <c r="L3" s="6"/>
      <c r="M3" s="6"/>
      <c r="N3" s="6"/>
      <c r="O3" s="6"/>
    </row>
    <row r="4" spans="2:15" ht="15" x14ac:dyDescent="0.25">
      <c r="B4" s="15" t="s">
        <v>1</v>
      </c>
      <c r="C4" s="6"/>
      <c r="D4" s="7"/>
      <c r="E4" s="6"/>
      <c r="F4" s="15" t="s">
        <v>17</v>
      </c>
      <c r="G4" s="150">
        <v>1</v>
      </c>
      <c r="H4" s="13"/>
      <c r="I4" s="6"/>
      <c r="J4" s="7"/>
      <c r="L4" s="14"/>
      <c r="M4" s="3"/>
      <c r="N4" s="3"/>
      <c r="O4" s="4"/>
    </row>
    <row r="5" spans="2:15" ht="5.25" customHeight="1" x14ac:dyDescent="0.25">
      <c r="B5" s="5"/>
      <c r="C5" s="6"/>
      <c r="D5" s="7"/>
      <c r="E5" s="6"/>
      <c r="F5" s="15"/>
      <c r="G5" s="6"/>
      <c r="H5" s="6"/>
      <c r="I5" s="6"/>
      <c r="J5" s="7"/>
      <c r="L5" s="5"/>
      <c r="M5" s="6"/>
      <c r="N5" s="6"/>
      <c r="O5" s="7"/>
    </row>
    <row r="6" spans="2:15" ht="15.75" x14ac:dyDescent="0.25">
      <c r="B6" s="153" t="s">
        <v>108</v>
      </c>
      <c r="C6" s="6"/>
      <c r="D6" s="7"/>
      <c r="E6" s="6"/>
      <c r="F6" s="15" t="s">
        <v>2</v>
      </c>
      <c r="G6" s="6"/>
      <c r="H6" s="6"/>
      <c r="I6" s="6"/>
      <c r="J6" s="7"/>
      <c r="L6" s="121" t="s">
        <v>18</v>
      </c>
      <c r="M6" s="122"/>
      <c r="N6" s="122"/>
      <c r="O6" s="123"/>
    </row>
    <row r="7" spans="2:15" ht="5.25" customHeight="1" x14ac:dyDescent="0.25">
      <c r="B7" s="11"/>
      <c r="C7" s="6"/>
      <c r="D7" s="7"/>
      <c r="E7" s="6"/>
      <c r="F7" s="15"/>
      <c r="G7" s="6"/>
      <c r="H7" s="6"/>
      <c r="I7" s="6"/>
      <c r="J7" s="7"/>
      <c r="L7" s="17"/>
      <c r="M7" s="18"/>
      <c r="N7" s="18"/>
      <c r="O7" s="19"/>
    </row>
    <row r="8" spans="2:15" ht="15.75" x14ac:dyDescent="0.25">
      <c r="B8" s="11"/>
      <c r="C8" s="6"/>
      <c r="D8" s="7"/>
      <c r="E8" s="6"/>
      <c r="F8" s="15" t="s">
        <v>3</v>
      </c>
      <c r="G8" s="6"/>
      <c r="H8" s="150" t="s">
        <v>109</v>
      </c>
      <c r="I8" s="16"/>
      <c r="J8" s="7"/>
      <c r="L8" s="121" t="s">
        <v>19</v>
      </c>
      <c r="M8" s="122"/>
      <c r="N8" s="122"/>
      <c r="O8" s="123"/>
    </row>
    <row r="9" spans="2:15" ht="5.25" customHeight="1" x14ac:dyDescent="0.25">
      <c r="B9" s="11"/>
      <c r="C9" s="6"/>
      <c r="D9" s="7"/>
      <c r="E9" s="6"/>
      <c r="F9" s="15"/>
      <c r="G9" s="6"/>
      <c r="H9" s="6"/>
      <c r="I9" s="6"/>
      <c r="J9" s="7"/>
      <c r="L9" s="5"/>
      <c r="M9" s="6"/>
      <c r="N9" s="6"/>
      <c r="O9" s="7"/>
    </row>
    <row r="10" spans="2:15" ht="15.75" thickBot="1" x14ac:dyDescent="0.3">
      <c r="B10" s="11"/>
      <c r="C10" s="6"/>
      <c r="D10" s="7"/>
      <c r="E10" s="6"/>
      <c r="F10" s="15" t="s">
        <v>4</v>
      </c>
      <c r="G10" s="6"/>
      <c r="H10" s="6"/>
      <c r="I10" s="6"/>
      <c r="J10" s="7"/>
      <c r="L10" s="8"/>
      <c r="M10" s="9"/>
      <c r="N10" s="9"/>
      <c r="O10" s="10"/>
    </row>
    <row r="11" spans="2:15" ht="5.25" customHeight="1" x14ac:dyDescent="0.25">
      <c r="B11" s="11"/>
      <c r="C11" s="6"/>
      <c r="D11" s="7"/>
      <c r="E11" s="6"/>
      <c r="F11" s="5"/>
      <c r="G11" s="6"/>
      <c r="H11" s="6"/>
      <c r="I11" s="6"/>
      <c r="J11" s="7"/>
    </row>
    <row r="12" spans="2:15" ht="15.75" thickBot="1" x14ac:dyDescent="0.3">
      <c r="B12" s="8"/>
      <c r="C12" s="9"/>
      <c r="D12" s="10"/>
      <c r="E12" s="6"/>
      <c r="F12" s="11"/>
      <c r="G12" s="6"/>
      <c r="H12" s="6"/>
      <c r="I12" s="6"/>
      <c r="J12" s="7"/>
    </row>
    <row r="13" spans="2:15" ht="15" thickBot="1" x14ac:dyDescent="0.25">
      <c r="F13" s="8"/>
      <c r="G13" s="9"/>
      <c r="H13" s="9"/>
      <c r="I13" s="9"/>
      <c r="J13" s="10"/>
    </row>
    <row r="15" spans="2:15" ht="15" thickBot="1" x14ac:dyDescent="0.25"/>
    <row r="16" spans="2:15" ht="5.25" customHeight="1" x14ac:dyDescent="0.2">
      <c r="B16" s="14"/>
      <c r="C16" s="3"/>
      <c r="D16" s="3"/>
      <c r="E16" s="3"/>
      <c r="F16" s="3"/>
      <c r="G16" s="4"/>
      <c r="H16" s="6"/>
      <c r="J16" s="14"/>
      <c r="K16" s="3"/>
      <c r="L16" s="3"/>
      <c r="M16" s="3"/>
      <c r="N16" s="3"/>
      <c r="O16" s="4"/>
    </row>
    <row r="17" spans="2:15" ht="15" x14ac:dyDescent="0.25">
      <c r="B17" s="15" t="s">
        <v>5</v>
      </c>
      <c r="C17" s="12"/>
      <c r="D17" s="12"/>
      <c r="E17" s="12" t="s">
        <v>0</v>
      </c>
      <c r="F17" s="12"/>
      <c r="G17" s="7"/>
      <c r="H17" s="6"/>
      <c r="J17" s="15" t="s">
        <v>22</v>
      </c>
      <c r="K17" s="12"/>
      <c r="L17" s="12"/>
      <c r="M17" s="12" t="s">
        <v>20</v>
      </c>
      <c r="N17" s="20"/>
      <c r="O17" s="7"/>
    </row>
    <row r="18" spans="2:15" ht="5.25" customHeight="1" x14ac:dyDescent="0.25">
      <c r="B18" s="15"/>
      <c r="C18" s="12"/>
      <c r="D18" s="12"/>
      <c r="E18" s="12"/>
      <c r="F18" s="12"/>
      <c r="G18" s="7"/>
      <c r="H18" s="6"/>
      <c r="J18" s="15"/>
      <c r="K18" s="12"/>
      <c r="L18" s="12"/>
      <c r="M18" s="12"/>
      <c r="N18" s="12"/>
      <c r="O18" s="7"/>
    </row>
    <row r="19" spans="2:15" ht="15" x14ac:dyDescent="0.25">
      <c r="B19" s="15" t="s">
        <v>6</v>
      </c>
      <c r="C19" s="12"/>
      <c r="D19" s="13"/>
      <c r="E19" s="12"/>
      <c r="F19" s="12"/>
      <c r="G19" s="7"/>
      <c r="H19" s="6"/>
      <c r="J19" s="15"/>
      <c r="K19" s="12"/>
      <c r="L19" s="12"/>
      <c r="M19" s="12"/>
      <c r="N19" s="12"/>
      <c r="O19" s="7"/>
    </row>
    <row r="20" spans="2:15" ht="5.25" customHeight="1" x14ac:dyDescent="0.25">
      <c r="B20" s="5"/>
      <c r="C20" s="6"/>
      <c r="D20" s="6"/>
      <c r="E20" s="6"/>
      <c r="F20" s="6"/>
      <c r="G20" s="7"/>
      <c r="H20" s="6"/>
      <c r="J20" s="15"/>
      <c r="K20" s="12"/>
      <c r="L20" s="12"/>
      <c r="M20" s="12"/>
      <c r="N20" s="12"/>
      <c r="O20" s="7"/>
    </row>
    <row r="21" spans="2:15" ht="15" x14ac:dyDescent="0.25">
      <c r="B21" s="11"/>
      <c r="C21" s="6"/>
      <c r="D21" s="6"/>
      <c r="E21" s="6"/>
      <c r="F21" s="6"/>
      <c r="G21" s="7"/>
      <c r="H21" s="6"/>
      <c r="J21" s="15" t="s">
        <v>21</v>
      </c>
      <c r="K21" s="12"/>
      <c r="L21" s="21"/>
      <c r="M21" s="12"/>
      <c r="N21" s="12"/>
      <c r="O21" s="154">
        <v>1</v>
      </c>
    </row>
    <row r="22" spans="2:15" ht="5.25" customHeight="1" x14ac:dyDescent="0.2">
      <c r="B22" s="5"/>
      <c r="C22" s="6"/>
      <c r="D22" s="6"/>
      <c r="E22" s="6"/>
      <c r="F22" s="6"/>
      <c r="G22" s="7"/>
      <c r="H22" s="6"/>
      <c r="J22" s="5"/>
      <c r="K22" s="6"/>
      <c r="L22" s="6"/>
      <c r="M22" s="6"/>
      <c r="N22" s="6"/>
      <c r="O22" s="7"/>
    </row>
    <row r="23" spans="2:15" ht="15" thickBot="1" x14ac:dyDescent="0.25">
      <c r="B23" s="8"/>
      <c r="C23" s="9"/>
      <c r="D23" s="9"/>
      <c r="E23" s="9"/>
      <c r="F23" s="9"/>
      <c r="G23" s="10"/>
      <c r="H23" s="6"/>
      <c r="J23" s="8"/>
      <c r="K23" s="9"/>
      <c r="L23" s="9"/>
      <c r="M23" s="9"/>
      <c r="N23" s="9"/>
      <c r="O23" s="10"/>
    </row>
    <row r="24" spans="2:15" x14ac:dyDescent="0.2">
      <c r="B24" s="6"/>
      <c r="C24" s="6"/>
      <c r="D24" s="6"/>
      <c r="E24" s="6"/>
      <c r="F24" s="6"/>
      <c r="G24" s="6"/>
      <c r="H24" s="6"/>
    </row>
    <row r="26" spans="2:15" ht="15" thickBot="1" x14ac:dyDescent="0.25"/>
    <row r="27" spans="2:15" ht="5.25" customHeight="1" x14ac:dyDescent="0.2">
      <c r="D27" s="14"/>
      <c r="E27" s="3"/>
      <c r="F27" s="3"/>
      <c r="G27" s="3"/>
      <c r="H27" s="3"/>
      <c r="I27" s="3"/>
      <c r="J27" s="3"/>
      <c r="K27" s="4"/>
    </row>
    <row r="28" spans="2:15" ht="15" x14ac:dyDescent="0.25">
      <c r="D28" s="15" t="s">
        <v>10</v>
      </c>
      <c r="E28" s="12"/>
      <c r="F28" s="12"/>
      <c r="G28" s="12"/>
      <c r="H28" s="12"/>
      <c r="I28" s="12"/>
      <c r="J28" s="12"/>
      <c r="K28" s="7"/>
    </row>
    <row r="29" spans="2:15" ht="15" x14ac:dyDescent="0.25">
      <c r="D29" s="15"/>
      <c r="E29" s="12"/>
      <c r="F29" s="12"/>
      <c r="G29" s="12"/>
      <c r="H29" s="12"/>
      <c r="I29" s="12"/>
      <c r="J29" s="12"/>
      <c r="K29" s="7"/>
    </row>
    <row r="30" spans="2:15" ht="15" customHeight="1" x14ac:dyDescent="0.25">
      <c r="D30" s="15"/>
      <c r="E30" s="152" t="s">
        <v>110</v>
      </c>
      <c r="F30" s="12" t="s">
        <v>23</v>
      </c>
      <c r="G30" s="12"/>
      <c r="H30" s="12"/>
      <c r="I30" s="12"/>
      <c r="J30" s="12"/>
      <c r="K30" s="7"/>
    </row>
    <row r="31" spans="2:15" ht="6.75" customHeight="1" x14ac:dyDescent="0.25">
      <c r="D31" s="15"/>
      <c r="E31" s="12"/>
      <c r="F31" s="12"/>
      <c r="G31" s="12"/>
      <c r="H31" s="12"/>
      <c r="I31" s="12"/>
      <c r="J31" s="12"/>
      <c r="K31" s="7"/>
    </row>
    <row r="32" spans="2:15" ht="15" x14ac:dyDescent="0.25">
      <c r="D32" s="15"/>
      <c r="E32" s="22"/>
      <c r="F32" s="12" t="s">
        <v>24</v>
      </c>
      <c r="G32" s="12"/>
      <c r="H32" s="12"/>
      <c r="I32" s="12"/>
      <c r="J32" s="12"/>
      <c r="K32" s="7"/>
    </row>
    <row r="33" spans="2:15" ht="6.75" customHeight="1" x14ac:dyDescent="0.25">
      <c r="D33" s="15"/>
      <c r="E33" s="12"/>
      <c r="F33" s="12"/>
      <c r="G33" s="12"/>
      <c r="H33" s="12"/>
      <c r="I33" s="12"/>
      <c r="J33" s="12"/>
      <c r="K33" s="7"/>
    </row>
    <row r="34" spans="2:15" ht="15" x14ac:dyDescent="0.25">
      <c r="D34" s="15"/>
      <c r="E34" s="22"/>
      <c r="F34" s="12" t="s">
        <v>7</v>
      </c>
      <c r="G34" s="12"/>
      <c r="H34" s="12"/>
      <c r="I34" s="12"/>
      <c r="J34" s="12"/>
      <c r="K34" s="7"/>
    </row>
    <row r="35" spans="2:15" ht="6.75" customHeight="1" x14ac:dyDescent="0.25">
      <c r="D35" s="15"/>
      <c r="E35" s="12"/>
      <c r="F35" s="12"/>
      <c r="G35" s="12"/>
      <c r="H35" s="12"/>
      <c r="I35" s="12"/>
      <c r="J35" s="12"/>
      <c r="K35" s="7"/>
    </row>
    <row r="36" spans="2:15" ht="15" x14ac:dyDescent="0.25">
      <c r="D36" s="15"/>
      <c r="E36" s="152" t="s">
        <v>110</v>
      </c>
      <c r="F36" s="12" t="s">
        <v>8</v>
      </c>
      <c r="G36" s="12"/>
      <c r="H36" s="12"/>
      <c r="I36" s="12"/>
      <c r="J36" s="12"/>
      <c r="K36" s="7"/>
    </row>
    <row r="37" spans="2:15" ht="6.75" customHeight="1" x14ac:dyDescent="0.25">
      <c r="D37" s="15"/>
      <c r="E37" s="12"/>
      <c r="F37" s="12"/>
      <c r="G37" s="12"/>
      <c r="H37" s="12"/>
      <c r="I37" s="12"/>
      <c r="J37" s="12"/>
      <c r="K37" s="7"/>
    </row>
    <row r="38" spans="2:15" ht="15" x14ac:dyDescent="0.25">
      <c r="D38" s="15"/>
      <c r="E38" s="22"/>
      <c r="F38" s="12" t="s">
        <v>9</v>
      </c>
      <c r="G38" s="12"/>
      <c r="H38" s="12"/>
      <c r="I38" s="12"/>
      <c r="J38" s="12"/>
      <c r="K38" s="7"/>
    </row>
    <row r="39" spans="2:15" ht="18" customHeight="1" x14ac:dyDescent="0.25">
      <c r="D39" s="15"/>
      <c r="E39" s="12"/>
      <c r="F39" s="12"/>
      <c r="G39" s="12"/>
      <c r="H39" s="12"/>
      <c r="I39" s="12"/>
      <c r="J39" s="12"/>
      <c r="K39" s="7"/>
    </row>
    <row r="40" spans="2:15" ht="15" x14ac:dyDescent="0.25">
      <c r="D40" s="15"/>
      <c r="E40" s="152" t="s">
        <v>110</v>
      </c>
      <c r="F40" s="146" t="s">
        <v>13</v>
      </c>
      <c r="G40" s="147"/>
      <c r="H40" s="147"/>
      <c r="I40" s="147"/>
      <c r="J40" s="155">
        <v>0.2</v>
      </c>
      <c r="K40" s="145"/>
    </row>
    <row r="41" spans="2:15" ht="15" thickBot="1" x14ac:dyDescent="0.25">
      <c r="D41" s="8"/>
      <c r="E41" s="9"/>
      <c r="F41" s="9"/>
      <c r="G41" s="9"/>
      <c r="H41" s="9"/>
      <c r="I41" s="9"/>
      <c r="J41" s="9"/>
      <c r="K41" s="10"/>
    </row>
    <row r="46" spans="2:15" ht="15" x14ac:dyDescent="0.25">
      <c r="B46" s="23" t="s">
        <v>11</v>
      </c>
      <c r="G46" s="1" t="s">
        <v>25</v>
      </c>
      <c r="N46" s="2" t="s">
        <v>12</v>
      </c>
      <c r="O46" s="2" t="str">
        <f>"/"</f>
        <v>/</v>
      </c>
    </row>
    <row r="47" spans="2:15" ht="6" customHeight="1" x14ac:dyDescent="0.2"/>
  </sheetData>
  <mergeCells count="3">
    <mergeCell ref="L6:O6"/>
    <mergeCell ref="L8:O8"/>
    <mergeCell ref="F40:I40"/>
  </mergeCells>
  <phoneticPr fontId="0" type="noConversion"/>
  <printOptions horizontalCentered="1" verticalCentered="1"/>
  <pageMargins left="0" right="0.78740157480314965" top="0" bottom="0" header="0.51181102362204722" footer="0.51181102362204722"/>
  <pageSetup paperSize="9" orientation="landscape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U59"/>
  <sheetViews>
    <sheetView showGridLines="0" workbookViewId="0">
      <selection activeCell="L37" sqref="L37:N37"/>
    </sheetView>
  </sheetViews>
  <sheetFormatPr baseColWidth="10" defaultRowHeight="15" x14ac:dyDescent="0.25"/>
  <cols>
    <col min="1" max="1" width="2.28515625" style="2" customWidth="1"/>
    <col min="2" max="2" width="5.85546875" style="2" customWidth="1"/>
    <col min="3" max="3" width="2.7109375" style="2" customWidth="1"/>
    <col min="4" max="5" width="4.7109375" style="2" customWidth="1"/>
    <col min="6" max="6" width="6.140625" style="2" customWidth="1"/>
    <col min="7" max="8" width="2.85546875" style="2" customWidth="1"/>
    <col min="9" max="9" width="6" style="2" customWidth="1"/>
    <col min="10" max="10" width="3.85546875" style="2" customWidth="1"/>
    <col min="11" max="11" width="8.140625" style="2" customWidth="1"/>
    <col min="12" max="14" width="6" style="2" customWidth="1"/>
    <col min="15" max="15" width="2.42578125" style="2" customWidth="1"/>
    <col min="16" max="17" width="5.5703125" style="2" customWidth="1"/>
    <col min="18" max="18" width="2.85546875" style="2" customWidth="1"/>
    <col min="19" max="20" width="5.5703125" style="2" customWidth="1"/>
    <col min="21" max="21" width="2" style="2" customWidth="1"/>
    <col min="22" max="22" width="2.7109375" style="2" customWidth="1"/>
    <col min="23" max="16384" width="11.42578125" style="2"/>
  </cols>
  <sheetData>
    <row r="1" spans="2:20" ht="5.25" customHeight="1" x14ac:dyDescent="0.25"/>
    <row r="2" spans="2:20" ht="7.5" customHeight="1" x14ac:dyDescent="0.25">
      <c r="B2" s="24"/>
      <c r="C2" s="25"/>
      <c r="D2" s="25"/>
      <c r="E2" s="25"/>
      <c r="F2" s="25"/>
      <c r="G2" s="25"/>
      <c r="H2" s="25"/>
      <c r="I2" s="25"/>
      <c r="J2" s="25"/>
      <c r="K2" s="29"/>
      <c r="M2" s="24"/>
      <c r="N2" s="25"/>
      <c r="O2" s="25"/>
      <c r="P2" s="25"/>
      <c r="Q2" s="25"/>
      <c r="R2" s="25"/>
      <c r="S2" s="25"/>
      <c r="T2" s="29"/>
    </row>
    <row r="3" spans="2:20" ht="15" customHeight="1" x14ac:dyDescent="0.25">
      <c r="B3" s="32" t="s">
        <v>58</v>
      </c>
      <c r="C3" s="33"/>
      <c r="D3" s="33"/>
      <c r="E3" s="33"/>
      <c r="F3" s="33"/>
      <c r="G3" s="33"/>
      <c r="H3" s="33"/>
      <c r="I3" s="151">
        <v>1</v>
      </c>
      <c r="J3" s="12"/>
      <c r="K3" s="30"/>
      <c r="L3" s="12"/>
      <c r="M3" s="26" t="s">
        <v>44</v>
      </c>
      <c r="N3" s="12"/>
      <c r="O3" s="12"/>
      <c r="P3" s="12"/>
      <c r="Q3" s="12"/>
      <c r="R3" s="12"/>
      <c r="S3" s="12"/>
      <c r="T3" s="30"/>
    </row>
    <row r="4" spans="2:20" x14ac:dyDescent="0.25">
      <c r="B4" s="26"/>
      <c r="C4" s="12"/>
      <c r="D4" s="12"/>
      <c r="E4" s="12"/>
      <c r="F4" s="12"/>
      <c r="G4" s="12"/>
      <c r="H4" s="12"/>
      <c r="I4" s="12"/>
      <c r="J4" s="12"/>
      <c r="K4" s="30"/>
      <c r="L4" s="12"/>
      <c r="M4" s="26"/>
      <c r="N4" s="12"/>
      <c r="O4" s="12"/>
      <c r="P4" s="12"/>
      <c r="Q4" s="12"/>
      <c r="R4" s="12"/>
      <c r="S4" s="12"/>
      <c r="T4" s="30"/>
    </row>
    <row r="5" spans="2:20" ht="7.5" customHeight="1" x14ac:dyDescent="0.25">
      <c r="B5" s="26"/>
      <c r="C5" s="12"/>
      <c r="D5" s="12"/>
      <c r="E5" s="12"/>
      <c r="F5" s="12"/>
      <c r="G5" s="12"/>
      <c r="H5" s="12"/>
      <c r="I5" s="12"/>
      <c r="J5" s="12"/>
      <c r="K5" s="30"/>
      <c r="L5" s="12"/>
      <c r="M5" s="26"/>
      <c r="N5" s="12"/>
      <c r="O5" s="12"/>
      <c r="P5" s="12"/>
      <c r="Q5" s="12"/>
      <c r="R5" s="12"/>
      <c r="S5" s="12"/>
      <c r="T5" s="30"/>
    </row>
    <row r="6" spans="2:20" x14ac:dyDescent="0.25">
      <c r="B6" s="26"/>
      <c r="C6" s="12"/>
      <c r="D6" s="12" t="s">
        <v>41</v>
      </c>
      <c r="E6" s="12"/>
      <c r="F6" s="12"/>
      <c r="G6" s="149" t="s">
        <v>110</v>
      </c>
      <c r="H6" s="12"/>
      <c r="I6" s="12"/>
      <c r="J6" s="12"/>
      <c r="K6" s="30"/>
      <c r="L6" s="12"/>
      <c r="M6" s="26"/>
      <c r="N6" s="12"/>
      <c r="O6" s="12"/>
      <c r="P6" s="12"/>
      <c r="Q6" s="12"/>
      <c r="R6" s="12"/>
      <c r="S6" s="12"/>
      <c r="T6" s="30"/>
    </row>
    <row r="7" spans="2:20" ht="7.5" customHeight="1" x14ac:dyDescent="0.25">
      <c r="B7" s="26"/>
      <c r="C7" s="12"/>
      <c r="D7" s="12"/>
      <c r="E7" s="12"/>
      <c r="F7" s="12"/>
      <c r="G7" s="12"/>
      <c r="H7" s="12"/>
      <c r="I7" s="12"/>
      <c r="J7" s="12"/>
      <c r="K7" s="30"/>
      <c r="L7" s="12"/>
      <c r="M7" s="26"/>
      <c r="N7" s="12"/>
      <c r="O7" s="12"/>
      <c r="P7" s="12"/>
      <c r="Q7" s="12"/>
      <c r="R7" s="12"/>
      <c r="S7" s="12"/>
      <c r="T7" s="30"/>
    </row>
    <row r="8" spans="2:20" x14ac:dyDescent="0.25">
      <c r="B8" s="26"/>
      <c r="C8" s="12"/>
      <c r="D8" s="12" t="s">
        <v>42</v>
      </c>
      <c r="E8" s="12"/>
      <c r="F8" s="12"/>
      <c r="G8" s="22"/>
      <c r="H8" s="12"/>
      <c r="I8" s="12"/>
      <c r="J8" s="12"/>
      <c r="K8" s="30"/>
      <c r="L8" s="12"/>
      <c r="M8" s="26"/>
      <c r="N8" s="12"/>
      <c r="O8" s="12"/>
      <c r="P8" s="12"/>
      <c r="Q8" s="12"/>
      <c r="R8" s="12"/>
      <c r="S8" s="12"/>
      <c r="T8" s="30"/>
    </row>
    <row r="9" spans="2:20" ht="7.5" customHeight="1" x14ac:dyDescent="0.25">
      <c r="B9" s="27"/>
      <c r="C9" s="28"/>
      <c r="D9" s="28"/>
      <c r="E9" s="28"/>
      <c r="F9" s="28"/>
      <c r="G9" s="28"/>
      <c r="H9" s="28"/>
      <c r="I9" s="28"/>
      <c r="J9" s="28"/>
      <c r="K9" s="31"/>
      <c r="L9" s="12"/>
      <c r="M9" s="27"/>
      <c r="N9" s="28"/>
      <c r="O9" s="28"/>
      <c r="P9" s="28"/>
      <c r="Q9" s="28"/>
      <c r="R9" s="28"/>
      <c r="S9" s="28"/>
      <c r="T9" s="31"/>
    </row>
    <row r="10" spans="2:20" ht="18.75" customHeight="1" x14ac:dyDescent="0.25"/>
    <row r="11" spans="2:20" ht="7.5" customHeight="1" x14ac:dyDescent="0.25">
      <c r="B11" s="24"/>
      <c r="C11" s="25"/>
      <c r="D11" s="25"/>
      <c r="E11" s="25"/>
      <c r="F11" s="25"/>
      <c r="G11" s="25"/>
      <c r="H11" s="25"/>
      <c r="I11" s="25"/>
      <c r="J11" s="25"/>
      <c r="K11" s="25"/>
      <c r="L11" s="29"/>
      <c r="N11" s="24"/>
      <c r="O11" s="25"/>
      <c r="P11" s="25"/>
      <c r="Q11" s="25"/>
      <c r="R11" s="25"/>
      <c r="S11" s="25"/>
      <c r="T11" s="29"/>
    </row>
    <row r="12" spans="2:20" ht="18.75" customHeight="1" x14ac:dyDescent="0.25">
      <c r="B12" s="26" t="s">
        <v>16</v>
      </c>
      <c r="C12" s="12"/>
      <c r="D12" s="12"/>
      <c r="E12" s="12"/>
      <c r="F12" s="12"/>
      <c r="G12" s="12"/>
      <c r="H12" s="12"/>
      <c r="I12" s="12" t="s">
        <v>43</v>
      </c>
      <c r="J12" s="12"/>
      <c r="K12" s="12"/>
      <c r="L12" s="30"/>
      <c r="N12" s="26" t="s">
        <v>59</v>
      </c>
      <c r="O12" s="12"/>
      <c r="P12" s="12"/>
      <c r="Q12" s="12"/>
      <c r="R12" s="12"/>
      <c r="S12" s="12"/>
      <c r="T12" s="30"/>
    </row>
    <row r="13" spans="2:20" x14ac:dyDescent="0.25">
      <c r="B13" s="26"/>
      <c r="C13" s="12"/>
      <c r="D13" s="12"/>
      <c r="E13" s="12"/>
      <c r="F13" s="12"/>
      <c r="G13" s="12"/>
      <c r="H13" s="12"/>
      <c r="I13" s="12"/>
      <c r="J13" s="12"/>
      <c r="K13" s="12"/>
      <c r="L13" s="30"/>
      <c r="N13" s="26"/>
      <c r="O13" s="12"/>
      <c r="P13" s="12"/>
      <c r="Q13" s="12"/>
      <c r="R13" s="12"/>
      <c r="S13" s="12"/>
      <c r="T13" s="30"/>
    </row>
    <row r="14" spans="2:20" ht="18" customHeight="1" x14ac:dyDescent="0.25">
      <c r="B14" s="26" t="s">
        <v>6</v>
      </c>
      <c r="C14" s="12"/>
      <c r="D14" s="12"/>
      <c r="E14" s="12"/>
      <c r="F14" s="12"/>
      <c r="G14" s="12"/>
      <c r="H14" s="12"/>
      <c r="I14" s="12"/>
      <c r="J14" s="12"/>
      <c r="K14" s="12"/>
      <c r="L14" s="30"/>
      <c r="N14" s="26" t="s">
        <v>60</v>
      </c>
      <c r="O14" s="12"/>
      <c r="P14" s="12"/>
      <c r="Q14" s="150" t="s">
        <v>109</v>
      </c>
      <c r="R14" s="12"/>
      <c r="S14" s="12"/>
      <c r="T14" s="30"/>
    </row>
    <row r="15" spans="2:20" ht="7.5" customHeight="1" x14ac:dyDescent="0.25">
      <c r="B15" s="26"/>
      <c r="C15" s="12"/>
      <c r="D15" s="12"/>
      <c r="E15" s="12"/>
      <c r="F15" s="12"/>
      <c r="G15" s="12"/>
      <c r="H15" s="12"/>
      <c r="I15" s="12"/>
      <c r="J15" s="12"/>
      <c r="K15" s="12"/>
      <c r="L15" s="30"/>
      <c r="N15" s="26"/>
      <c r="O15" s="12"/>
      <c r="P15" s="12"/>
      <c r="Q15" s="12"/>
      <c r="R15" s="12"/>
      <c r="S15" s="12"/>
      <c r="T15" s="30"/>
    </row>
    <row r="16" spans="2:20" ht="18" customHeight="1" x14ac:dyDescent="0.25">
      <c r="B16" s="26"/>
      <c r="C16" s="12"/>
      <c r="D16" s="12"/>
      <c r="E16" s="12"/>
      <c r="F16" s="12"/>
      <c r="G16" s="12"/>
      <c r="H16" s="12"/>
      <c r="I16" s="12"/>
      <c r="J16" s="12"/>
      <c r="K16" s="12"/>
      <c r="L16" s="30"/>
      <c r="N16" s="26"/>
      <c r="O16" s="12"/>
      <c r="P16" s="12"/>
      <c r="Q16" s="12"/>
      <c r="R16" s="12"/>
      <c r="S16" s="12"/>
      <c r="T16" s="30"/>
    </row>
    <row r="17" spans="2:21" ht="7.5" customHeight="1" x14ac:dyDescent="0.25">
      <c r="B17" s="27"/>
      <c r="C17" s="28"/>
      <c r="D17" s="28"/>
      <c r="E17" s="28"/>
      <c r="F17" s="28"/>
      <c r="G17" s="28"/>
      <c r="H17" s="28"/>
      <c r="I17" s="28"/>
      <c r="J17" s="28"/>
      <c r="K17" s="28"/>
      <c r="L17" s="31"/>
      <c r="N17" s="27"/>
      <c r="O17" s="28"/>
      <c r="P17" s="28"/>
      <c r="Q17" s="28"/>
      <c r="R17" s="28"/>
      <c r="S17" s="28"/>
      <c r="T17" s="31"/>
    </row>
    <row r="18" spans="2:21" ht="18" customHeight="1" x14ac:dyDescent="0.25">
      <c r="C18" s="12"/>
      <c r="D18" s="12"/>
      <c r="E18" s="12"/>
      <c r="F18" s="12"/>
      <c r="G18" s="12"/>
      <c r="H18" s="12"/>
      <c r="P18" s="12"/>
      <c r="Q18" s="12"/>
      <c r="R18" s="12"/>
      <c r="S18" s="12"/>
      <c r="T18" s="12"/>
      <c r="U18" s="12"/>
    </row>
    <row r="19" spans="2:21" ht="7.5" customHeight="1" x14ac:dyDescent="0.25">
      <c r="C19" s="12"/>
      <c r="D19" s="12"/>
      <c r="E19" s="24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9"/>
      <c r="R19" s="12"/>
      <c r="S19" s="12"/>
      <c r="T19" s="12"/>
      <c r="U19" s="12"/>
    </row>
    <row r="20" spans="2:21" ht="18" customHeight="1" x14ac:dyDescent="0.25">
      <c r="C20" s="12"/>
      <c r="D20" s="12"/>
      <c r="E20" s="26" t="s">
        <v>22</v>
      </c>
      <c r="F20" s="12"/>
      <c r="G20" s="12"/>
      <c r="H20" s="12"/>
      <c r="I20" s="12" t="s">
        <v>20</v>
      </c>
      <c r="J20" s="12"/>
      <c r="K20" s="12"/>
      <c r="L20" s="12"/>
      <c r="M20" s="12"/>
      <c r="N20" s="12"/>
      <c r="O20" s="12"/>
      <c r="P20" s="12"/>
      <c r="Q20" s="30"/>
      <c r="R20" s="12"/>
      <c r="S20" s="12"/>
      <c r="T20" s="12"/>
      <c r="U20" s="12"/>
    </row>
    <row r="21" spans="2:21" ht="18" customHeight="1" x14ac:dyDescent="0.25">
      <c r="C21" s="12"/>
      <c r="D21" s="12"/>
      <c r="E21" s="26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30"/>
      <c r="R21" s="12"/>
      <c r="S21" s="12"/>
      <c r="T21" s="12"/>
      <c r="U21" s="12"/>
    </row>
    <row r="22" spans="2:21" ht="18" customHeight="1" x14ac:dyDescent="0.25">
      <c r="C22" s="12"/>
      <c r="D22" s="12"/>
      <c r="E22" s="26" t="s">
        <v>45</v>
      </c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30"/>
      <c r="R22" s="12"/>
      <c r="S22" s="12"/>
      <c r="T22" s="12"/>
      <c r="U22" s="12"/>
    </row>
    <row r="23" spans="2:21" ht="7.5" customHeight="1" x14ac:dyDescent="0.25">
      <c r="E23" s="27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31"/>
      <c r="R23" s="12"/>
      <c r="S23" s="12"/>
      <c r="T23" s="12"/>
      <c r="U23" s="12"/>
    </row>
    <row r="24" spans="2:21" ht="18" customHeight="1" x14ac:dyDescent="0.25"/>
    <row r="25" spans="2:21" ht="5.25" customHeight="1" x14ac:dyDescent="0.25">
      <c r="B25" s="24"/>
      <c r="C25" s="25"/>
      <c r="D25" s="25"/>
      <c r="E25" s="25"/>
      <c r="F25" s="25"/>
      <c r="G25" s="25"/>
      <c r="H25" s="25"/>
      <c r="I25" s="25"/>
      <c r="J25" s="25"/>
      <c r="K25" s="29"/>
      <c r="M25" s="24"/>
      <c r="N25" s="25"/>
      <c r="O25" s="25"/>
      <c r="P25" s="25"/>
      <c r="Q25" s="25"/>
      <c r="R25" s="25"/>
      <c r="S25" s="25"/>
      <c r="T25" s="29"/>
    </row>
    <row r="26" spans="2:21" x14ac:dyDescent="0.25">
      <c r="B26" s="26" t="s">
        <v>46</v>
      </c>
      <c r="C26" s="12"/>
      <c r="D26" s="12"/>
      <c r="E26" s="12"/>
      <c r="F26" s="12"/>
      <c r="G26" s="12"/>
      <c r="H26" s="12"/>
      <c r="I26" s="12"/>
      <c r="J26" s="12"/>
      <c r="K26" s="30"/>
      <c r="M26" s="26" t="s">
        <v>49</v>
      </c>
      <c r="N26" s="12"/>
      <c r="O26" s="12"/>
      <c r="P26" s="12"/>
      <c r="Q26" s="12"/>
      <c r="R26" s="149" t="s">
        <v>110</v>
      </c>
      <c r="S26" s="12"/>
      <c r="T26" s="30"/>
    </row>
    <row r="27" spans="2:21" ht="12.75" customHeight="1" x14ac:dyDescent="0.25">
      <c r="B27" s="26"/>
      <c r="C27" s="12"/>
      <c r="D27" s="12"/>
      <c r="E27" s="12"/>
      <c r="F27" s="12"/>
      <c r="G27" s="12"/>
      <c r="H27" s="12"/>
      <c r="I27" s="12"/>
      <c r="J27" s="12"/>
      <c r="K27" s="30"/>
      <c r="M27" s="26"/>
      <c r="N27" s="12"/>
      <c r="O27" s="12"/>
      <c r="P27" s="12"/>
      <c r="Q27" s="12"/>
      <c r="R27" s="12"/>
      <c r="S27" s="12"/>
      <c r="T27" s="30"/>
    </row>
    <row r="28" spans="2:21" x14ac:dyDescent="0.25">
      <c r="B28" s="26"/>
      <c r="I28" s="12"/>
      <c r="J28" s="12"/>
      <c r="K28" s="30"/>
      <c r="M28" s="26" t="s">
        <v>50</v>
      </c>
      <c r="N28" s="12"/>
      <c r="O28" s="12"/>
      <c r="P28" s="12"/>
      <c r="Q28" s="12"/>
      <c r="R28" s="149"/>
      <c r="S28" s="12"/>
      <c r="T28" s="30"/>
    </row>
    <row r="29" spans="2:21" ht="12.75" customHeight="1" x14ac:dyDescent="0.25">
      <c r="B29" s="26"/>
      <c r="C29" s="12" t="s">
        <v>47</v>
      </c>
      <c r="D29" s="12"/>
      <c r="E29" s="12"/>
      <c r="F29" s="12"/>
      <c r="G29" s="12"/>
      <c r="H29" s="22"/>
      <c r="I29" s="12"/>
      <c r="J29" s="12"/>
      <c r="K29" s="30"/>
      <c r="M29" s="26"/>
      <c r="N29" s="12"/>
      <c r="O29" s="12"/>
      <c r="P29" s="12"/>
      <c r="Q29" s="12"/>
      <c r="R29" s="12"/>
      <c r="S29" s="12"/>
      <c r="T29" s="30"/>
    </row>
    <row r="30" spans="2:21" x14ac:dyDescent="0.25">
      <c r="B30" s="26"/>
      <c r="C30" s="12"/>
      <c r="D30" s="12"/>
      <c r="E30" s="12"/>
      <c r="F30" s="12"/>
      <c r="G30" s="12"/>
      <c r="H30" s="12"/>
      <c r="I30" s="12"/>
      <c r="J30" s="12"/>
      <c r="K30" s="30"/>
      <c r="M30" s="26" t="s">
        <v>51</v>
      </c>
      <c r="N30" s="12"/>
      <c r="O30" s="12"/>
      <c r="P30" s="12"/>
      <c r="Q30" s="12"/>
      <c r="R30" s="149" t="s">
        <v>110</v>
      </c>
      <c r="S30" s="12"/>
      <c r="T30" s="30"/>
    </row>
    <row r="31" spans="2:21" ht="12.75" customHeight="1" x14ac:dyDescent="0.25">
      <c r="B31" s="26"/>
      <c r="C31" s="12" t="s">
        <v>48</v>
      </c>
      <c r="D31" s="12"/>
      <c r="E31" s="12"/>
      <c r="F31" s="12"/>
      <c r="G31" s="12"/>
      <c r="H31" s="22"/>
      <c r="I31" s="12"/>
      <c r="J31" s="12"/>
      <c r="K31" s="30"/>
      <c r="M31" s="26"/>
      <c r="N31" s="12"/>
      <c r="O31" s="12"/>
      <c r="P31" s="12"/>
      <c r="Q31" s="12"/>
      <c r="R31" s="12"/>
      <c r="S31" s="12"/>
      <c r="T31" s="30"/>
    </row>
    <row r="32" spans="2:21" x14ac:dyDescent="0.25">
      <c r="B32" s="26"/>
      <c r="C32" s="12"/>
      <c r="D32" s="12"/>
      <c r="E32" s="12"/>
      <c r="F32" s="12"/>
      <c r="G32" s="12"/>
      <c r="H32" s="12"/>
      <c r="I32" s="12"/>
      <c r="J32" s="12"/>
      <c r="K32" s="30"/>
      <c r="M32" s="26" t="s">
        <v>52</v>
      </c>
      <c r="N32" s="12"/>
      <c r="O32" s="12"/>
      <c r="P32" s="12"/>
      <c r="Q32" s="12"/>
      <c r="R32" s="149"/>
      <c r="S32" s="12"/>
      <c r="T32" s="30"/>
    </row>
    <row r="33" spans="2:20" ht="5.25" customHeight="1" x14ac:dyDescent="0.25">
      <c r="B33" s="27"/>
      <c r="C33" s="28"/>
      <c r="D33" s="28"/>
      <c r="E33" s="28"/>
      <c r="F33" s="28"/>
      <c r="G33" s="28"/>
      <c r="H33" s="28"/>
      <c r="I33" s="28"/>
      <c r="J33" s="28"/>
      <c r="K33" s="31"/>
      <c r="M33" s="27"/>
      <c r="N33" s="28"/>
      <c r="O33" s="28"/>
      <c r="P33" s="28"/>
      <c r="Q33" s="28"/>
      <c r="R33" s="28"/>
      <c r="S33" s="28"/>
      <c r="T33" s="31"/>
    </row>
    <row r="34" spans="2:20" ht="11.25" customHeight="1" x14ac:dyDescent="0.25"/>
    <row r="35" spans="2:20" ht="11.25" customHeight="1" x14ac:dyDescent="0.25"/>
    <row r="36" spans="2:20" x14ac:dyDescent="0.25">
      <c r="E36" s="24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9"/>
    </row>
    <row r="37" spans="2:20" x14ac:dyDescent="0.25">
      <c r="E37" s="26"/>
      <c r="F37" s="12" t="s">
        <v>54</v>
      </c>
      <c r="G37" s="12"/>
      <c r="H37" s="12"/>
      <c r="I37" s="12"/>
      <c r="J37" s="12"/>
      <c r="K37" s="12"/>
      <c r="L37" s="148">
        <f>Situation1!L27</f>
        <v>40317.269755705929</v>
      </c>
      <c r="M37" s="148"/>
      <c r="N37" s="148"/>
      <c r="O37" s="12"/>
      <c r="P37" s="12"/>
      <c r="Q37" s="30"/>
    </row>
    <row r="38" spans="2:20" ht="7.5" customHeight="1" x14ac:dyDescent="0.25">
      <c r="E38" s="26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30"/>
    </row>
    <row r="39" spans="2:20" x14ac:dyDescent="0.25">
      <c r="E39" s="26"/>
      <c r="F39" s="12" t="s">
        <v>55</v>
      </c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30"/>
    </row>
    <row r="40" spans="2:20" ht="7.5" customHeight="1" x14ac:dyDescent="0.25">
      <c r="E40" s="26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30"/>
    </row>
    <row r="41" spans="2:20" x14ac:dyDescent="0.25">
      <c r="E41" s="26"/>
      <c r="F41" s="12" t="s">
        <v>56</v>
      </c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30"/>
    </row>
    <row r="42" spans="2:20" ht="7.5" customHeight="1" x14ac:dyDescent="0.25">
      <c r="E42" s="26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30"/>
    </row>
    <row r="43" spans="2:20" x14ac:dyDescent="0.25">
      <c r="E43" s="26"/>
      <c r="F43" s="12" t="s">
        <v>57</v>
      </c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30"/>
    </row>
    <row r="44" spans="2:20" x14ac:dyDescent="0.25">
      <c r="E44" s="27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31"/>
    </row>
    <row r="45" spans="2:20" ht="11.25" customHeight="1" x14ac:dyDescent="0.25"/>
    <row r="46" spans="2:20" ht="11.25" customHeight="1" x14ac:dyDescent="0.25"/>
    <row r="47" spans="2:20" x14ac:dyDescent="0.25">
      <c r="B47" s="24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9"/>
    </row>
    <row r="48" spans="2:20" x14ac:dyDescent="0.25">
      <c r="B48" s="26"/>
      <c r="C48" s="124" t="s">
        <v>61</v>
      </c>
      <c r="D48" s="124"/>
      <c r="E48" s="124"/>
      <c r="F48" s="124"/>
      <c r="G48" s="124"/>
      <c r="H48" s="124"/>
      <c r="I48" s="124"/>
      <c r="J48" s="124"/>
      <c r="K48" s="124"/>
      <c r="L48" s="124"/>
      <c r="M48" s="124"/>
      <c r="N48" s="124"/>
      <c r="O48" s="124"/>
      <c r="P48" s="124"/>
      <c r="Q48" s="124"/>
      <c r="R48" s="124"/>
      <c r="S48" s="124"/>
      <c r="T48" s="30"/>
    </row>
    <row r="49" spans="2:20" x14ac:dyDescent="0.25">
      <c r="B49" s="26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30"/>
    </row>
    <row r="50" spans="2:20" x14ac:dyDescent="0.25">
      <c r="B50" s="26"/>
      <c r="C50" s="12" t="s">
        <v>62</v>
      </c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30"/>
    </row>
    <row r="51" spans="2:20" x14ac:dyDescent="0.25">
      <c r="B51" s="26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30"/>
    </row>
    <row r="52" spans="2:20" x14ac:dyDescent="0.25">
      <c r="B52" s="26"/>
      <c r="C52" s="22"/>
      <c r="D52" s="12"/>
      <c r="E52" s="12" t="s">
        <v>63</v>
      </c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30"/>
    </row>
    <row r="53" spans="2:20" x14ac:dyDescent="0.25">
      <c r="B53" s="26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30"/>
    </row>
    <row r="54" spans="2:20" x14ac:dyDescent="0.25">
      <c r="B54" s="26"/>
      <c r="C54" s="22"/>
      <c r="D54" s="12"/>
      <c r="E54" s="12" t="s">
        <v>64</v>
      </c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 t="s">
        <v>65</v>
      </c>
      <c r="Q54" s="12"/>
      <c r="R54" s="12"/>
      <c r="S54" s="12"/>
      <c r="T54" s="30"/>
    </row>
    <row r="55" spans="2:20" x14ac:dyDescent="0.25">
      <c r="B55" s="26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30"/>
    </row>
    <row r="56" spans="2:20" x14ac:dyDescent="0.25">
      <c r="B56" s="26"/>
      <c r="C56" s="12" t="s">
        <v>66</v>
      </c>
      <c r="D56" s="12"/>
      <c r="E56" s="12"/>
      <c r="F56" s="12"/>
      <c r="G56" s="12"/>
      <c r="H56" s="12"/>
      <c r="I56" s="12"/>
      <c r="J56" s="12"/>
      <c r="K56" s="12"/>
      <c r="L56" s="12" t="s">
        <v>67</v>
      </c>
      <c r="M56" s="12"/>
      <c r="N56" s="12"/>
      <c r="O56" s="12"/>
      <c r="P56" s="12"/>
      <c r="Q56" s="12"/>
      <c r="R56" s="12"/>
      <c r="S56" s="12"/>
      <c r="T56" s="30"/>
    </row>
    <row r="57" spans="2:20" x14ac:dyDescent="0.25">
      <c r="B57" s="27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31"/>
    </row>
    <row r="59" spans="2:20" x14ac:dyDescent="0.25">
      <c r="B59" s="35" t="s">
        <v>11</v>
      </c>
      <c r="J59" s="23" t="s">
        <v>25</v>
      </c>
      <c r="Q59" s="34" t="s">
        <v>53</v>
      </c>
    </row>
  </sheetData>
  <mergeCells count="2">
    <mergeCell ref="C48:S48"/>
    <mergeCell ref="L37:N37"/>
  </mergeCells>
  <phoneticPr fontId="0" type="noConversion"/>
  <printOptions horizontalCentered="1" verticalCentered="1"/>
  <pageMargins left="0" right="0" top="0.39370078740157483" bottom="0.39370078740157483" header="0.51181102362204722" footer="0.51181102362204722"/>
  <pageSetup paperSize="9" orientation="portrait" horizontalDpi="4294967293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1:N39"/>
  <sheetViews>
    <sheetView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D19" sqref="D19"/>
    </sheetView>
  </sheetViews>
  <sheetFormatPr baseColWidth="10" defaultRowHeight="12" x14ac:dyDescent="0.2"/>
  <cols>
    <col min="1" max="1" width="1" style="36" customWidth="1"/>
    <col min="2" max="3" width="5" style="36" customWidth="1"/>
    <col min="4" max="4" width="53.7109375" style="36" customWidth="1"/>
    <col min="5" max="7" width="14" style="36" customWidth="1"/>
    <col min="8" max="8" width="17.28515625" style="36" customWidth="1"/>
    <col min="9" max="9" width="17.140625" style="36" customWidth="1"/>
    <col min="10" max="10" width="0.5703125" style="36" customWidth="1"/>
    <col min="11" max="13" width="11.42578125" style="36"/>
    <col min="14" max="14" width="11.42578125" style="142"/>
    <col min="15" max="16384" width="11.42578125" style="36"/>
  </cols>
  <sheetData>
    <row r="1" spans="2:14" ht="3" customHeight="1" x14ac:dyDescent="0.2"/>
    <row r="2" spans="2:14" s="37" customFormat="1" ht="22.5" customHeight="1" thickBot="1" x14ac:dyDescent="0.25">
      <c r="B2" s="127" t="s">
        <v>107</v>
      </c>
      <c r="C2" s="127"/>
      <c r="D2" s="127"/>
      <c r="E2" s="127"/>
      <c r="F2" s="127"/>
      <c r="G2" s="127"/>
      <c r="H2" s="127"/>
      <c r="I2" s="127"/>
    </row>
    <row r="3" spans="2:14" ht="23.25" customHeight="1" x14ac:dyDescent="0.2">
      <c r="B3" s="128" t="s">
        <v>27</v>
      </c>
      <c r="C3" s="130" t="s">
        <v>28</v>
      </c>
      <c r="D3" s="132" t="s">
        <v>26</v>
      </c>
      <c r="E3" s="132" t="s">
        <v>40</v>
      </c>
      <c r="F3" s="134" t="s">
        <v>34</v>
      </c>
      <c r="G3" s="134" t="s">
        <v>35</v>
      </c>
      <c r="H3" s="134" t="s">
        <v>37</v>
      </c>
      <c r="I3" s="136" t="s">
        <v>36</v>
      </c>
    </row>
    <row r="4" spans="2:14" ht="53.25" customHeight="1" x14ac:dyDescent="0.2">
      <c r="B4" s="129"/>
      <c r="C4" s="131"/>
      <c r="D4" s="133"/>
      <c r="E4" s="133"/>
      <c r="F4" s="135"/>
      <c r="G4" s="135"/>
      <c r="H4" s="135"/>
      <c r="I4" s="137"/>
    </row>
    <row r="5" spans="2:14" s="38" customFormat="1" ht="14.25" customHeight="1" x14ac:dyDescent="0.2">
      <c r="B5" s="46">
        <v>1</v>
      </c>
      <c r="C5" s="47">
        <v>2</v>
      </c>
      <c r="D5" s="47">
        <v>3</v>
      </c>
      <c r="E5" s="48">
        <v>4</v>
      </c>
      <c r="F5" s="48">
        <v>5</v>
      </c>
      <c r="G5" s="48">
        <v>6</v>
      </c>
      <c r="H5" s="48">
        <v>7</v>
      </c>
      <c r="I5" s="49">
        <v>8</v>
      </c>
    </row>
    <row r="6" spans="2:14" ht="16.5" customHeight="1" x14ac:dyDescent="0.25">
      <c r="B6" s="85">
        <v>1</v>
      </c>
      <c r="C6" s="50"/>
      <c r="D6" s="51" t="s">
        <v>95</v>
      </c>
      <c r="E6" s="52">
        <v>285</v>
      </c>
      <c r="F6" s="116">
        <v>5</v>
      </c>
      <c r="G6" s="53">
        <v>0.2</v>
      </c>
      <c r="H6" s="50">
        <f>IF(G6="","",F6*G6)</f>
        <v>1</v>
      </c>
      <c r="I6" s="158">
        <f>IF(H6="","",E6*H6)</f>
        <v>285</v>
      </c>
    </row>
    <row r="7" spans="2:14" ht="16.5" customHeight="1" x14ac:dyDescent="0.25">
      <c r="B7" s="111">
        <v>2</v>
      </c>
      <c r="C7" s="112"/>
      <c r="D7" s="113" t="s">
        <v>104</v>
      </c>
      <c r="E7" s="114">
        <v>670</v>
      </c>
      <c r="F7" s="117">
        <v>5</v>
      </c>
      <c r="G7" s="115">
        <v>0.2</v>
      </c>
      <c r="H7" s="112">
        <v>5</v>
      </c>
      <c r="I7" s="157">
        <f>IF(H7="","",E7*H7)</f>
        <v>3350</v>
      </c>
    </row>
    <row r="8" spans="2:14" ht="16.5" customHeight="1" x14ac:dyDescent="0.25">
      <c r="B8" s="111">
        <v>3</v>
      </c>
      <c r="C8" s="54"/>
      <c r="D8" s="55" t="s">
        <v>96</v>
      </c>
      <c r="E8" s="56">
        <v>1590</v>
      </c>
      <c r="F8" s="118">
        <v>5</v>
      </c>
      <c r="G8" s="57">
        <v>0.08</v>
      </c>
      <c r="H8" s="54">
        <f>IF(G8="","",F8*G8)</f>
        <v>0.4</v>
      </c>
      <c r="I8" s="58">
        <f>IF(H8="","",E8*H8)</f>
        <v>636</v>
      </c>
    </row>
    <row r="9" spans="2:14" ht="16.5" customHeight="1" x14ac:dyDescent="0.25">
      <c r="B9" s="111">
        <v>4</v>
      </c>
      <c r="C9" s="54"/>
      <c r="D9" s="55" t="s">
        <v>97</v>
      </c>
      <c r="E9" s="56">
        <v>1060</v>
      </c>
      <c r="F9" s="118">
        <v>5</v>
      </c>
      <c r="G9" s="57">
        <v>0.08</v>
      </c>
      <c r="H9" s="54">
        <f t="shared" ref="H9:H23" si="0">IF(G9="","",F9*G9)</f>
        <v>0.4</v>
      </c>
      <c r="I9" s="58">
        <f t="shared" ref="I9:I23" si="1">IF(H9="","",E9*H9)</f>
        <v>424</v>
      </c>
    </row>
    <row r="10" spans="2:14" ht="16.5" customHeight="1" x14ac:dyDescent="0.25">
      <c r="B10" s="111">
        <v>5</v>
      </c>
      <c r="C10" s="54"/>
      <c r="D10" s="55" t="s">
        <v>98</v>
      </c>
      <c r="E10" s="56">
        <v>920</v>
      </c>
      <c r="F10" s="118">
        <v>5</v>
      </c>
      <c r="G10" s="57"/>
      <c r="H10" s="54" t="str">
        <f t="shared" si="0"/>
        <v/>
      </c>
      <c r="I10" s="58" t="str">
        <f t="shared" si="1"/>
        <v/>
      </c>
    </row>
    <row r="11" spans="2:14" ht="16.5" customHeight="1" x14ac:dyDescent="0.25">
      <c r="B11" s="111">
        <v>6</v>
      </c>
      <c r="C11" s="54"/>
      <c r="D11" s="55" t="s">
        <v>99</v>
      </c>
      <c r="E11" s="56">
        <v>365</v>
      </c>
      <c r="F11" s="118">
        <v>5</v>
      </c>
      <c r="G11" s="57"/>
      <c r="H11" s="54" t="str">
        <f t="shared" si="0"/>
        <v/>
      </c>
      <c r="I11" s="58" t="str">
        <f t="shared" si="1"/>
        <v/>
      </c>
    </row>
    <row r="12" spans="2:14" ht="16.5" customHeight="1" x14ac:dyDescent="0.25">
      <c r="B12" s="111">
        <v>7</v>
      </c>
      <c r="C12" s="54"/>
      <c r="D12" s="55" t="s">
        <v>100</v>
      </c>
      <c r="E12" s="56">
        <v>545</v>
      </c>
      <c r="F12" s="118">
        <v>5</v>
      </c>
      <c r="G12" s="57"/>
      <c r="H12" s="54" t="str">
        <f t="shared" si="0"/>
        <v/>
      </c>
      <c r="I12" s="58" t="str">
        <f t="shared" si="1"/>
        <v/>
      </c>
      <c r="L12" s="36" t="s">
        <v>105</v>
      </c>
      <c r="M12" s="120">
        <v>873.9</v>
      </c>
      <c r="N12" s="143">
        <v>42036</v>
      </c>
    </row>
    <row r="13" spans="2:14" ht="16.5" customHeight="1" x14ac:dyDescent="0.25">
      <c r="B13" s="111">
        <v>8</v>
      </c>
      <c r="C13" s="54"/>
      <c r="D13" s="55" t="s">
        <v>102</v>
      </c>
      <c r="E13" s="56">
        <v>580</v>
      </c>
      <c r="F13" s="118">
        <v>5</v>
      </c>
      <c r="G13" s="57"/>
      <c r="H13" s="54" t="str">
        <f t="shared" si="0"/>
        <v/>
      </c>
      <c r="I13" s="58" t="str">
        <f t="shared" si="1"/>
        <v/>
      </c>
      <c r="L13" s="36" t="s">
        <v>106</v>
      </c>
      <c r="M13" s="120">
        <v>871.9</v>
      </c>
      <c r="N13" s="143">
        <v>42005</v>
      </c>
    </row>
    <row r="14" spans="2:14" ht="16.5" customHeight="1" x14ac:dyDescent="0.25">
      <c r="B14" s="111">
        <v>9</v>
      </c>
      <c r="C14" s="54"/>
      <c r="D14" s="55" t="s">
        <v>101</v>
      </c>
      <c r="E14" s="56">
        <v>1740</v>
      </c>
      <c r="F14" s="118">
        <v>5</v>
      </c>
      <c r="G14" s="57"/>
      <c r="H14" s="54" t="str">
        <f t="shared" si="0"/>
        <v/>
      </c>
      <c r="I14" s="58" t="str">
        <f t="shared" si="1"/>
        <v/>
      </c>
    </row>
    <row r="15" spans="2:14" ht="16.5" customHeight="1" x14ac:dyDescent="0.25">
      <c r="B15" s="111">
        <v>10</v>
      </c>
      <c r="C15" s="54"/>
      <c r="D15" s="55" t="s">
        <v>103</v>
      </c>
      <c r="E15" s="56">
        <v>290</v>
      </c>
      <c r="F15" s="118">
        <v>5</v>
      </c>
      <c r="G15" s="57"/>
      <c r="H15" s="54" t="str">
        <f t="shared" si="0"/>
        <v/>
      </c>
      <c r="I15" s="58" t="str">
        <f t="shared" si="1"/>
        <v/>
      </c>
    </row>
    <row r="16" spans="2:14" ht="16.5" customHeight="1" x14ac:dyDescent="0.25">
      <c r="B16" s="59"/>
      <c r="C16" s="54"/>
      <c r="D16" s="55"/>
      <c r="E16" s="56"/>
      <c r="F16" s="118"/>
      <c r="G16" s="57"/>
      <c r="H16" s="54" t="str">
        <f t="shared" si="0"/>
        <v/>
      </c>
      <c r="I16" s="58" t="str">
        <f t="shared" si="1"/>
        <v/>
      </c>
    </row>
    <row r="17" spans="2:14" ht="16.5" customHeight="1" x14ac:dyDescent="0.25">
      <c r="B17" s="59"/>
      <c r="C17" s="54"/>
      <c r="D17" s="55"/>
      <c r="E17" s="56"/>
      <c r="F17" s="118"/>
      <c r="G17" s="57"/>
      <c r="H17" s="54" t="str">
        <f t="shared" si="0"/>
        <v/>
      </c>
      <c r="I17" s="58" t="str">
        <f t="shared" si="1"/>
        <v/>
      </c>
      <c r="L17" s="36" t="s">
        <v>28</v>
      </c>
      <c r="M17" s="144">
        <f>M12/M13</f>
        <v>1.0022938410368161</v>
      </c>
    </row>
    <row r="18" spans="2:14" ht="16.5" customHeight="1" x14ac:dyDescent="0.25">
      <c r="B18" s="59"/>
      <c r="C18" s="54"/>
      <c r="D18" s="55"/>
      <c r="E18" s="56"/>
      <c r="F18" s="118"/>
      <c r="G18" s="57"/>
      <c r="H18" s="54" t="str">
        <f t="shared" si="0"/>
        <v/>
      </c>
      <c r="I18" s="58" t="str">
        <f t="shared" si="1"/>
        <v/>
      </c>
    </row>
    <row r="19" spans="2:14" ht="16.5" customHeight="1" x14ac:dyDescent="0.25">
      <c r="B19" s="59"/>
      <c r="C19" s="54"/>
      <c r="D19" s="55"/>
      <c r="E19" s="56"/>
      <c r="F19" s="118"/>
      <c r="G19" s="57"/>
      <c r="H19" s="54" t="str">
        <f t="shared" si="0"/>
        <v/>
      </c>
      <c r="I19" s="58" t="str">
        <f t="shared" si="1"/>
        <v/>
      </c>
    </row>
    <row r="20" spans="2:14" ht="16.5" customHeight="1" x14ac:dyDescent="0.25">
      <c r="B20" s="59"/>
      <c r="C20" s="54"/>
      <c r="D20" s="55"/>
      <c r="E20" s="56"/>
      <c r="F20" s="118"/>
      <c r="G20" s="57"/>
      <c r="H20" s="54" t="str">
        <f t="shared" si="0"/>
        <v/>
      </c>
      <c r="I20" s="58" t="str">
        <f t="shared" si="1"/>
        <v/>
      </c>
    </row>
    <row r="21" spans="2:14" ht="16.5" customHeight="1" x14ac:dyDescent="0.25">
      <c r="B21" s="59"/>
      <c r="C21" s="54"/>
      <c r="D21" s="55"/>
      <c r="E21" s="56"/>
      <c r="F21" s="118"/>
      <c r="G21" s="57"/>
      <c r="H21" s="54" t="str">
        <f t="shared" si="0"/>
        <v/>
      </c>
      <c r="I21" s="58" t="str">
        <f t="shared" si="1"/>
        <v/>
      </c>
    </row>
    <row r="22" spans="2:14" ht="16.5" customHeight="1" x14ac:dyDescent="0.25">
      <c r="B22" s="59"/>
      <c r="C22" s="54"/>
      <c r="D22" s="55"/>
      <c r="E22" s="56"/>
      <c r="F22" s="118"/>
      <c r="G22" s="57"/>
      <c r="H22" s="54" t="str">
        <f t="shared" si="0"/>
        <v/>
      </c>
      <c r="I22" s="58" t="str">
        <f t="shared" si="1"/>
        <v/>
      </c>
    </row>
    <row r="23" spans="2:14" ht="16.5" customHeight="1" x14ac:dyDescent="0.25">
      <c r="B23" s="59"/>
      <c r="C23" s="54"/>
      <c r="D23" s="55"/>
      <c r="E23" s="56"/>
      <c r="F23" s="118"/>
      <c r="G23" s="57"/>
      <c r="H23" s="54" t="str">
        <f t="shared" si="0"/>
        <v/>
      </c>
      <c r="I23" s="58" t="str">
        <f t="shared" si="1"/>
        <v/>
      </c>
    </row>
    <row r="24" spans="2:14" ht="16.5" customHeight="1" thickBot="1" x14ac:dyDescent="0.3">
      <c r="B24" s="60"/>
      <c r="C24" s="61"/>
      <c r="D24" s="62"/>
      <c r="E24" s="63"/>
      <c r="F24" s="119"/>
      <c r="G24" s="64"/>
      <c r="H24" s="61" t="str">
        <f>IF(G24="","",F24*G24)</f>
        <v/>
      </c>
      <c r="I24" s="65" t="str">
        <f>IF(H24="","",E24*H24)</f>
        <v/>
      </c>
    </row>
    <row r="25" spans="2:14" ht="15" customHeight="1" thickBot="1" x14ac:dyDescent="0.3">
      <c r="B25" s="66"/>
      <c r="C25" s="66"/>
      <c r="D25" s="67"/>
      <c r="E25" s="66"/>
      <c r="F25" s="66"/>
      <c r="G25" s="66"/>
      <c r="H25" s="66"/>
      <c r="I25" s="66"/>
    </row>
    <row r="26" spans="2:14" ht="4.5" customHeight="1" x14ac:dyDescent="0.25">
      <c r="B26" s="68"/>
      <c r="C26" s="69"/>
      <c r="D26" s="70"/>
      <c r="E26" s="66"/>
      <c r="F26" s="68"/>
      <c r="G26" s="69"/>
      <c r="H26" s="69"/>
      <c r="I26" s="71"/>
    </row>
    <row r="27" spans="2:14" s="39" customFormat="1" ht="15" customHeight="1" x14ac:dyDescent="0.2">
      <c r="B27" s="72"/>
      <c r="C27" s="73"/>
      <c r="D27" s="74" t="s">
        <v>14</v>
      </c>
      <c r="E27" s="75"/>
      <c r="F27" s="76" t="s">
        <v>38</v>
      </c>
      <c r="G27" s="77"/>
      <c r="H27" s="75"/>
      <c r="I27" s="78">
        <f>SUM(I6:I24)</f>
        <v>4695</v>
      </c>
      <c r="K27" s="156">
        <v>40225</v>
      </c>
      <c r="L27" s="156">
        <f>K27*M17</f>
        <v>40317.269755705929</v>
      </c>
      <c r="N27" s="37"/>
    </row>
    <row r="28" spans="2:14" s="39" customFormat="1" ht="4.5" customHeight="1" x14ac:dyDescent="0.2">
      <c r="B28" s="72"/>
      <c r="C28" s="73"/>
      <c r="D28" s="74"/>
      <c r="E28" s="75"/>
      <c r="F28" s="72"/>
      <c r="G28" s="77"/>
      <c r="H28" s="75"/>
      <c r="I28" s="78"/>
      <c r="N28" s="37"/>
    </row>
    <row r="29" spans="2:14" s="39" customFormat="1" ht="15" customHeight="1" x14ac:dyDescent="0.2">
      <c r="B29" s="72" t="s">
        <v>30</v>
      </c>
      <c r="C29" s="73"/>
      <c r="D29" s="74"/>
      <c r="E29" s="75"/>
      <c r="F29" s="125" t="s">
        <v>39</v>
      </c>
      <c r="G29" s="126"/>
      <c r="H29" s="83">
        <v>1</v>
      </c>
      <c r="I29" s="78"/>
      <c r="N29" s="37"/>
    </row>
    <row r="30" spans="2:14" s="39" customFormat="1" ht="4.5" customHeight="1" x14ac:dyDescent="0.2">
      <c r="B30" s="72"/>
      <c r="C30" s="73"/>
      <c r="D30" s="74"/>
      <c r="E30" s="75"/>
      <c r="F30" s="79"/>
      <c r="G30" s="75"/>
      <c r="H30" s="75"/>
      <c r="I30" s="78"/>
      <c r="N30" s="37"/>
    </row>
    <row r="31" spans="2:14" s="39" customFormat="1" ht="15" customHeight="1" x14ac:dyDescent="0.2">
      <c r="B31" s="72" t="s">
        <v>31</v>
      </c>
      <c r="C31" s="73"/>
      <c r="D31" s="74"/>
      <c r="E31" s="75"/>
      <c r="F31" s="76" t="s">
        <v>32</v>
      </c>
      <c r="G31" s="75"/>
      <c r="H31" s="84">
        <v>0.2</v>
      </c>
      <c r="I31" s="78">
        <f>I27*H31</f>
        <v>939</v>
      </c>
      <c r="N31" s="37"/>
    </row>
    <row r="32" spans="2:14" s="39" customFormat="1" ht="4.5" customHeight="1" x14ac:dyDescent="0.2">
      <c r="B32" s="72"/>
      <c r="C32" s="73"/>
      <c r="D32" s="74"/>
      <c r="E32" s="75"/>
      <c r="F32" s="76"/>
      <c r="G32" s="75"/>
      <c r="H32" s="75"/>
      <c r="I32" s="78"/>
      <c r="N32" s="37"/>
    </row>
    <row r="33" spans="2:14" s="39" customFormat="1" ht="15" customHeight="1" x14ac:dyDescent="0.2">
      <c r="B33" s="76" t="s">
        <v>15</v>
      </c>
      <c r="C33" s="73"/>
      <c r="D33" s="74"/>
      <c r="E33" s="75"/>
      <c r="F33" s="76" t="s">
        <v>33</v>
      </c>
      <c r="G33" s="75"/>
      <c r="H33" s="75"/>
      <c r="I33" s="78">
        <f>SUM(I27:I31)</f>
        <v>5634</v>
      </c>
      <c r="N33" s="37"/>
    </row>
    <row r="34" spans="2:14" s="39" customFormat="1" ht="15" customHeight="1" thickBot="1" x14ac:dyDescent="0.25">
      <c r="B34" s="76"/>
      <c r="C34" s="73"/>
      <c r="D34" s="74"/>
      <c r="E34" s="75"/>
      <c r="F34" s="80"/>
      <c r="G34" s="81"/>
      <c r="H34" s="81"/>
      <c r="I34" s="82"/>
      <c r="N34" s="37"/>
    </row>
    <row r="35" spans="2:14" s="39" customFormat="1" ht="15" customHeight="1" thickBot="1" x14ac:dyDescent="0.25">
      <c r="B35" s="40"/>
      <c r="C35" s="41"/>
      <c r="D35" s="42"/>
      <c r="E35" s="37"/>
      <c r="F35" s="37"/>
      <c r="G35" s="37"/>
      <c r="H35" s="37"/>
      <c r="I35" s="37"/>
      <c r="N35" s="37"/>
    </row>
    <row r="36" spans="2:14" ht="22.5" customHeight="1" x14ac:dyDescent="0.2">
      <c r="B36" s="43" t="s">
        <v>11</v>
      </c>
      <c r="E36" s="44" t="s">
        <v>25</v>
      </c>
      <c r="I36" s="45" t="s">
        <v>29</v>
      </c>
    </row>
    <row r="37" spans="2:14" ht="10.5" customHeight="1" x14ac:dyDescent="0.2"/>
    <row r="38" spans="2:14" ht="16.5" customHeight="1" x14ac:dyDescent="0.2"/>
    <row r="39" spans="2:14" ht="16.5" customHeight="1" x14ac:dyDescent="0.2"/>
  </sheetData>
  <mergeCells count="10">
    <mergeCell ref="F29:G29"/>
    <mergeCell ref="B2:I2"/>
    <mergeCell ref="B3:B4"/>
    <mergeCell ref="C3:C4"/>
    <mergeCell ref="D3:D4"/>
    <mergeCell ref="E3:E4"/>
    <mergeCell ref="F3:F4"/>
    <mergeCell ref="G3:G4"/>
    <mergeCell ref="H3:H4"/>
    <mergeCell ref="I3:I4"/>
  </mergeCells>
  <printOptions horizontalCentered="1" verticalCentered="1"/>
  <pageMargins left="0" right="0" top="0" bottom="0" header="0.51181102362204722" footer="0.51181102362204722"/>
  <pageSetup paperSize="9" orientation="landscape" horizontalDpi="4294967293" verticalDpi="36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B1:Q49"/>
  <sheetViews>
    <sheetView showGridLines="0" zoomScaleNormal="100" workbookViewId="0">
      <selection activeCell="M6" sqref="M6"/>
    </sheetView>
  </sheetViews>
  <sheetFormatPr baseColWidth="10" defaultRowHeight="14.25" x14ac:dyDescent="0.2"/>
  <cols>
    <col min="1" max="1" width="0.5703125" style="86" customWidth="1"/>
    <col min="2" max="2" width="1.42578125" style="86" customWidth="1"/>
    <col min="3" max="3" width="3.140625" style="86" customWidth="1"/>
    <col min="4" max="4" width="12.85546875" style="86" customWidth="1"/>
    <col min="5" max="5" width="11.5703125" style="86" customWidth="1"/>
    <col min="6" max="6" width="6.28515625" style="86" customWidth="1"/>
    <col min="7" max="7" width="5.5703125" style="86" customWidth="1"/>
    <col min="8" max="8" width="7.140625" style="86" customWidth="1"/>
    <col min="9" max="9" width="5.7109375" style="86" customWidth="1"/>
    <col min="10" max="10" width="8.85546875" style="86" customWidth="1"/>
    <col min="11" max="11" width="7.42578125" style="86" customWidth="1"/>
    <col min="12" max="12" width="5" style="86" customWidth="1"/>
    <col min="13" max="13" width="21.42578125" style="86" customWidth="1"/>
    <col min="14" max="14" width="1.42578125" style="86" customWidth="1"/>
    <col min="15" max="15" width="2.140625" style="86" customWidth="1"/>
    <col min="16" max="16384" width="11.42578125" style="86"/>
  </cols>
  <sheetData>
    <row r="1" spans="2:16" ht="5.25" customHeight="1" thickBot="1" x14ac:dyDescent="0.25"/>
    <row r="2" spans="2:16" ht="7.5" customHeight="1" x14ac:dyDescent="0.2">
      <c r="B2" s="87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9"/>
    </row>
    <row r="3" spans="2:16" ht="22.5" customHeight="1" x14ac:dyDescent="0.2">
      <c r="B3" s="90"/>
      <c r="C3" s="138" t="s">
        <v>112</v>
      </c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74"/>
    </row>
    <row r="4" spans="2:16" ht="11.25" customHeight="1" x14ac:dyDescent="0.2">
      <c r="B4" s="90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74"/>
    </row>
    <row r="5" spans="2:16" ht="21" customHeight="1" x14ac:dyDescent="0.2">
      <c r="B5" s="90"/>
      <c r="C5" s="139" t="s">
        <v>79</v>
      </c>
      <c r="D5" s="140"/>
      <c r="E5" s="140"/>
      <c r="F5" s="140"/>
      <c r="G5" s="140"/>
      <c r="H5" s="140"/>
      <c r="I5" s="140"/>
      <c r="J5" s="140"/>
      <c r="K5" s="140"/>
      <c r="L5" s="141"/>
      <c r="M5" s="47" t="s">
        <v>80</v>
      </c>
      <c r="N5" s="74"/>
    </row>
    <row r="6" spans="2:16" ht="14.25" customHeight="1" x14ac:dyDescent="0.2">
      <c r="B6" s="90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74"/>
    </row>
    <row r="7" spans="2:16" ht="14.25" customHeight="1" x14ac:dyDescent="0.2">
      <c r="B7" s="90"/>
      <c r="C7" s="91" t="s">
        <v>83</v>
      </c>
      <c r="D7" s="91"/>
      <c r="E7" s="91"/>
      <c r="F7" s="91"/>
      <c r="G7" s="91"/>
      <c r="H7" s="91"/>
      <c r="I7" s="91"/>
      <c r="J7" s="91"/>
      <c r="K7" s="91"/>
      <c r="L7" s="91"/>
      <c r="M7" s="91"/>
      <c r="N7" s="74"/>
    </row>
    <row r="8" spans="2:16" ht="11.25" customHeight="1" x14ac:dyDescent="0.2">
      <c r="B8" s="90"/>
      <c r="C8" s="91"/>
      <c r="D8" s="91"/>
      <c r="E8" s="91"/>
      <c r="F8" s="91"/>
      <c r="G8" s="91"/>
      <c r="H8" s="91"/>
      <c r="I8" s="91"/>
      <c r="J8" s="91"/>
      <c r="K8" s="91"/>
      <c r="L8" s="91"/>
      <c r="M8" s="91"/>
      <c r="N8" s="74"/>
    </row>
    <row r="9" spans="2:16" ht="24" customHeight="1" x14ac:dyDescent="0.2">
      <c r="B9" s="90"/>
      <c r="D9" s="91" t="s">
        <v>70</v>
      </c>
      <c r="E9" s="91"/>
      <c r="F9" s="91"/>
      <c r="G9" s="91"/>
      <c r="H9" s="91"/>
      <c r="I9" s="91"/>
      <c r="J9" s="91"/>
      <c r="K9" s="91"/>
      <c r="L9" s="92" t="s">
        <v>74</v>
      </c>
      <c r="M9" s="93"/>
      <c r="N9" s="74"/>
      <c r="P9" s="86" t="s">
        <v>89</v>
      </c>
    </row>
    <row r="10" spans="2:16" ht="16.5" customHeight="1" x14ac:dyDescent="0.2">
      <c r="B10" s="90"/>
      <c r="C10" s="91"/>
      <c r="D10" s="91"/>
      <c r="E10" s="91"/>
      <c r="F10" s="91"/>
      <c r="G10" s="91"/>
      <c r="H10" s="91"/>
      <c r="I10" s="91"/>
      <c r="J10" s="91"/>
      <c r="K10" s="91"/>
      <c r="L10" s="91"/>
      <c r="M10" s="91"/>
      <c r="N10" s="74"/>
    </row>
    <row r="11" spans="2:16" ht="14.25" customHeight="1" x14ac:dyDescent="0.2">
      <c r="B11" s="90"/>
      <c r="C11" s="91" t="s">
        <v>68</v>
      </c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74"/>
    </row>
    <row r="12" spans="2:16" ht="11.25" customHeight="1" x14ac:dyDescent="0.2">
      <c r="B12" s="90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74"/>
    </row>
    <row r="13" spans="2:16" ht="14.25" customHeight="1" x14ac:dyDescent="0.2">
      <c r="B13" s="90"/>
      <c r="C13" s="91"/>
      <c r="D13" s="91" t="s">
        <v>87</v>
      </c>
      <c r="E13" s="91"/>
      <c r="F13" s="91"/>
      <c r="G13" s="91"/>
      <c r="H13" s="91"/>
      <c r="I13" s="91"/>
      <c r="J13" s="91"/>
      <c r="K13" s="91"/>
      <c r="L13" s="91"/>
      <c r="M13" s="94">
        <f>Situation1!I27</f>
        <v>4695</v>
      </c>
      <c r="N13" s="74"/>
    </row>
    <row r="14" spans="2:16" ht="11.25" customHeight="1" x14ac:dyDescent="0.2">
      <c r="B14" s="90"/>
      <c r="C14" s="91"/>
      <c r="D14" s="91"/>
      <c r="E14" s="91"/>
      <c r="F14" s="91"/>
      <c r="G14" s="91"/>
      <c r="H14" s="91"/>
      <c r="I14" s="91"/>
      <c r="J14" s="91"/>
      <c r="K14" s="91"/>
      <c r="L14" s="91"/>
      <c r="M14" s="95"/>
      <c r="N14" s="74"/>
    </row>
    <row r="15" spans="2:16" ht="14.25" customHeight="1" x14ac:dyDescent="0.2">
      <c r="B15" s="90"/>
      <c r="C15" s="91"/>
      <c r="D15" s="91" t="s">
        <v>69</v>
      </c>
      <c r="E15" s="91"/>
      <c r="F15" s="91"/>
      <c r="G15" s="91"/>
      <c r="H15" s="91"/>
      <c r="I15" s="91"/>
      <c r="J15" s="91"/>
      <c r="K15" s="91"/>
      <c r="L15" s="91"/>
      <c r="M15" s="94"/>
      <c r="N15" s="74"/>
    </row>
    <row r="16" spans="2:16" ht="11.25" customHeight="1" x14ac:dyDescent="0.2">
      <c r="B16" s="90"/>
      <c r="C16" s="91"/>
      <c r="D16" s="91"/>
      <c r="E16" s="91"/>
      <c r="F16" s="91"/>
      <c r="G16" s="91"/>
      <c r="H16" s="91"/>
      <c r="I16" s="91"/>
      <c r="J16" s="91"/>
      <c r="K16" s="91"/>
      <c r="L16" s="91"/>
      <c r="M16" s="95"/>
      <c r="N16" s="74"/>
    </row>
    <row r="17" spans="2:17" ht="14.25" customHeight="1" x14ac:dyDescent="0.2">
      <c r="B17" s="90"/>
      <c r="C17" s="91"/>
      <c r="D17" s="91" t="s">
        <v>71</v>
      </c>
      <c r="E17" s="91"/>
      <c r="F17" s="91"/>
      <c r="G17" s="91"/>
      <c r="H17" s="91"/>
      <c r="I17" s="91"/>
      <c r="J17" s="91"/>
      <c r="K17" s="91"/>
      <c r="L17" s="91"/>
      <c r="M17" s="94">
        <f>Situation1!L27-Situation1!K27</f>
        <v>92.269755705929128</v>
      </c>
      <c r="N17" s="74"/>
      <c r="Q17" s="91"/>
    </row>
    <row r="18" spans="2:17" ht="11.25" customHeight="1" x14ac:dyDescent="0.2">
      <c r="B18" s="90"/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5"/>
      <c r="N18" s="74"/>
    </row>
    <row r="19" spans="2:17" ht="14.25" customHeight="1" x14ac:dyDescent="0.2">
      <c r="B19" s="90"/>
      <c r="C19" s="91"/>
      <c r="D19" s="91" t="s">
        <v>88</v>
      </c>
      <c r="E19" s="91"/>
      <c r="F19" s="91"/>
      <c r="G19" s="91"/>
      <c r="H19" s="91"/>
      <c r="I19" s="91"/>
      <c r="J19" s="91"/>
      <c r="K19" s="91"/>
      <c r="L19" s="91"/>
      <c r="M19" s="94"/>
      <c r="N19" s="74"/>
    </row>
    <row r="20" spans="2:17" ht="11.25" customHeight="1" x14ac:dyDescent="0.2">
      <c r="B20" s="90"/>
      <c r="C20" s="91"/>
      <c r="D20" s="91"/>
      <c r="E20" s="91"/>
      <c r="F20" s="91"/>
      <c r="G20" s="91"/>
      <c r="H20" s="91"/>
      <c r="I20" s="91"/>
      <c r="M20" s="96"/>
      <c r="N20" s="74"/>
    </row>
    <row r="21" spans="2:17" ht="24" customHeight="1" x14ac:dyDescent="0.2">
      <c r="B21" s="90"/>
      <c r="C21" s="91"/>
      <c r="E21" s="91"/>
      <c r="F21" s="91"/>
      <c r="G21" s="91"/>
      <c r="H21" s="91"/>
      <c r="I21" s="91"/>
      <c r="J21" s="91"/>
      <c r="K21" s="91"/>
      <c r="L21" s="92" t="s">
        <v>74</v>
      </c>
      <c r="M21" s="97">
        <f>SUM(M13:M20)</f>
        <v>4787.2697557059291</v>
      </c>
      <c r="N21" s="74"/>
      <c r="P21" s="86" t="s">
        <v>90</v>
      </c>
    </row>
    <row r="22" spans="2:17" ht="16.5" customHeight="1" x14ac:dyDescent="0.2">
      <c r="B22" s="90"/>
      <c r="C22" s="91"/>
      <c r="E22" s="91"/>
      <c r="F22" s="98"/>
      <c r="I22" s="91"/>
      <c r="J22" s="91"/>
      <c r="K22" s="91"/>
      <c r="L22" s="91"/>
      <c r="M22" s="95"/>
      <c r="N22" s="74"/>
    </row>
    <row r="23" spans="2:17" ht="14.25" customHeight="1" x14ac:dyDescent="0.2">
      <c r="B23" s="90"/>
      <c r="C23" s="91" t="s">
        <v>82</v>
      </c>
      <c r="E23" s="91"/>
      <c r="F23" s="91"/>
      <c r="G23" s="91"/>
      <c r="H23" s="91"/>
      <c r="I23" s="91"/>
      <c r="M23" s="96"/>
      <c r="N23" s="74"/>
    </row>
    <row r="24" spans="2:17" ht="11.25" customHeight="1" x14ac:dyDescent="0.2">
      <c r="B24" s="90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5"/>
      <c r="N24" s="74"/>
    </row>
    <row r="25" spans="2:17" ht="24" customHeight="1" x14ac:dyDescent="0.2">
      <c r="B25" s="90"/>
      <c r="D25" s="91" t="s">
        <v>72</v>
      </c>
      <c r="E25" s="91"/>
      <c r="F25" s="91"/>
      <c r="G25" s="91"/>
      <c r="H25" s="91"/>
      <c r="I25" s="91"/>
      <c r="J25" s="91"/>
      <c r="L25" s="92" t="s">
        <v>74</v>
      </c>
      <c r="M25" s="99"/>
      <c r="N25" s="74"/>
      <c r="P25" s="86" t="s">
        <v>91</v>
      </c>
    </row>
    <row r="26" spans="2:17" ht="16.5" customHeight="1" x14ac:dyDescent="0.2">
      <c r="B26" s="90"/>
      <c r="C26" s="91"/>
      <c r="D26" s="91"/>
      <c r="E26" s="91"/>
      <c r="F26" s="91"/>
      <c r="G26" s="91"/>
      <c r="H26" s="91"/>
      <c r="I26" s="91"/>
      <c r="M26" s="96"/>
      <c r="N26" s="74"/>
    </row>
    <row r="27" spans="2:17" ht="14.25" customHeight="1" x14ac:dyDescent="0.2">
      <c r="B27" s="90"/>
      <c r="C27" s="91" t="s">
        <v>84</v>
      </c>
      <c r="E27" s="91"/>
      <c r="F27" s="91"/>
      <c r="G27" s="91"/>
      <c r="H27" s="91"/>
      <c r="I27" s="91"/>
      <c r="M27" s="96"/>
      <c r="N27" s="74"/>
    </row>
    <row r="28" spans="2:17" ht="11.25" customHeight="1" x14ac:dyDescent="0.2">
      <c r="B28" s="90"/>
      <c r="C28" s="91"/>
      <c r="D28" s="91"/>
      <c r="E28" s="91"/>
      <c r="F28" s="91"/>
      <c r="G28" s="91"/>
      <c r="H28" s="91"/>
      <c r="I28" s="91"/>
      <c r="J28" s="91"/>
      <c r="K28" s="91"/>
      <c r="L28" s="91"/>
      <c r="M28" s="100"/>
      <c r="N28" s="74"/>
    </row>
    <row r="29" spans="2:17" ht="14.25" customHeight="1" x14ac:dyDescent="0.2">
      <c r="B29" s="90"/>
      <c r="C29" s="91"/>
      <c r="D29" s="91" t="s">
        <v>73</v>
      </c>
      <c r="E29" s="91"/>
      <c r="F29" s="91"/>
      <c r="G29" s="91"/>
      <c r="J29" s="91"/>
      <c r="K29" s="91"/>
      <c r="L29" s="91"/>
      <c r="M29" s="94"/>
      <c r="N29" s="74"/>
    </row>
    <row r="30" spans="2:17" ht="11.25" customHeight="1" x14ac:dyDescent="0.2">
      <c r="B30" s="90"/>
      <c r="C30" s="91"/>
      <c r="D30" s="91"/>
      <c r="E30" s="91"/>
      <c r="F30" s="91"/>
      <c r="G30" s="91"/>
      <c r="H30" s="91"/>
      <c r="I30" s="91"/>
      <c r="J30" s="91"/>
      <c r="K30" s="91"/>
      <c r="L30" s="91"/>
      <c r="M30" s="100"/>
      <c r="N30" s="74"/>
    </row>
    <row r="31" spans="2:17" ht="14.25" customHeight="1" x14ac:dyDescent="0.2">
      <c r="B31" s="90"/>
      <c r="C31" s="91"/>
      <c r="D31" s="91" t="s">
        <v>85</v>
      </c>
      <c r="E31" s="91"/>
      <c r="F31" s="91"/>
      <c r="G31" s="91"/>
      <c r="H31" s="101">
        <v>0.05</v>
      </c>
      <c r="I31" s="91"/>
      <c r="J31" s="91"/>
      <c r="K31" s="91"/>
      <c r="L31" s="91"/>
      <c r="M31" s="94">
        <f>H31*M21</f>
        <v>239.36348778529646</v>
      </c>
      <c r="N31" s="74"/>
    </row>
    <row r="32" spans="2:17" ht="11.25" customHeight="1" x14ac:dyDescent="0.2">
      <c r="B32" s="90"/>
      <c r="C32" s="91"/>
      <c r="E32" s="91"/>
      <c r="F32" s="91"/>
      <c r="G32" s="91"/>
      <c r="H32" s="91"/>
      <c r="I32" s="91"/>
      <c r="J32" s="91"/>
      <c r="K32" s="91"/>
      <c r="L32" s="91"/>
      <c r="M32" s="95"/>
      <c r="N32" s="74"/>
    </row>
    <row r="33" spans="2:16" ht="14.25" customHeight="1" x14ac:dyDescent="0.2">
      <c r="B33" s="90"/>
      <c r="C33" s="91"/>
      <c r="D33" s="91" t="s">
        <v>86</v>
      </c>
      <c r="H33" s="101"/>
      <c r="I33" s="91"/>
      <c r="L33" s="91"/>
      <c r="M33" s="94">
        <f>M25*H33</f>
        <v>0</v>
      </c>
      <c r="N33" s="74"/>
    </row>
    <row r="34" spans="2:16" ht="11.25" customHeight="1" x14ac:dyDescent="0.2">
      <c r="B34" s="90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5"/>
      <c r="N34" s="74"/>
    </row>
    <row r="35" spans="2:16" ht="24" customHeight="1" x14ac:dyDescent="0.2">
      <c r="B35" s="90"/>
      <c r="I35" s="91"/>
      <c r="J35" s="91"/>
      <c r="K35" s="91"/>
      <c r="L35" s="92" t="s">
        <v>74</v>
      </c>
      <c r="M35" s="97">
        <f>SUM(M28:M33)</f>
        <v>239.36348778529646</v>
      </c>
      <c r="N35" s="74"/>
      <c r="P35" s="86" t="s">
        <v>92</v>
      </c>
    </row>
    <row r="36" spans="2:16" ht="22.5" customHeight="1" x14ac:dyDescent="0.2">
      <c r="B36" s="90"/>
      <c r="C36" s="91"/>
      <c r="D36" s="91"/>
      <c r="E36" s="91"/>
      <c r="F36" s="91"/>
      <c r="G36" s="91"/>
      <c r="H36" s="91"/>
      <c r="I36" s="91"/>
      <c r="J36" s="91"/>
      <c r="K36" s="91"/>
      <c r="L36" s="91"/>
      <c r="M36" s="95"/>
      <c r="N36" s="74"/>
    </row>
    <row r="37" spans="2:16" ht="26.25" customHeight="1" x14ac:dyDescent="0.2">
      <c r="B37" s="90"/>
      <c r="C37" s="91"/>
      <c r="D37" s="91"/>
      <c r="E37" s="91"/>
      <c r="F37" s="91"/>
      <c r="G37" s="91"/>
      <c r="H37" s="91"/>
      <c r="I37" s="91"/>
      <c r="J37" s="91"/>
      <c r="K37" s="91"/>
      <c r="L37" s="92" t="s">
        <v>75</v>
      </c>
      <c r="M37" s="97">
        <f>+M9+M21+M25-M35</f>
        <v>4547.9062679206327</v>
      </c>
      <c r="N37" s="74"/>
      <c r="P37" s="86" t="s">
        <v>93</v>
      </c>
    </row>
    <row r="38" spans="2:16" x14ac:dyDescent="0.2">
      <c r="B38" s="90"/>
      <c r="C38" s="91"/>
      <c r="D38" s="91"/>
      <c r="E38" s="91"/>
      <c r="F38" s="91"/>
      <c r="G38" s="91"/>
      <c r="H38" s="91"/>
      <c r="I38" s="91"/>
      <c r="J38" s="91"/>
      <c r="K38" s="91"/>
      <c r="L38" s="91"/>
      <c r="M38" s="95"/>
      <c r="N38" s="74"/>
    </row>
    <row r="39" spans="2:16" ht="26.25" customHeight="1" x14ac:dyDescent="0.2">
      <c r="B39" s="90"/>
      <c r="C39" s="91"/>
      <c r="D39" s="91"/>
      <c r="E39" s="91"/>
      <c r="F39" s="91"/>
      <c r="G39" s="91"/>
      <c r="H39" s="91"/>
      <c r="I39" s="91"/>
      <c r="J39" s="91"/>
      <c r="K39" s="91"/>
      <c r="L39" s="92" t="s">
        <v>76</v>
      </c>
      <c r="M39" s="97"/>
      <c r="N39" s="74"/>
      <c r="P39" s="86" t="s">
        <v>94</v>
      </c>
    </row>
    <row r="40" spans="2:16" x14ac:dyDescent="0.2">
      <c r="B40" s="90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5"/>
      <c r="N40" s="74"/>
    </row>
    <row r="41" spans="2:16" ht="26.25" customHeight="1" x14ac:dyDescent="0.2">
      <c r="B41" s="90"/>
      <c r="C41" s="91"/>
      <c r="D41" s="91"/>
      <c r="E41" s="91"/>
      <c r="F41" s="91"/>
      <c r="G41" s="91"/>
      <c r="H41" s="91"/>
      <c r="I41" s="91"/>
      <c r="J41" s="91"/>
      <c r="K41" s="91"/>
      <c r="L41" s="92" t="s">
        <v>77</v>
      </c>
      <c r="M41" s="97">
        <f>M37-M39</f>
        <v>4547.9062679206327</v>
      </c>
      <c r="N41" s="74"/>
    </row>
    <row r="42" spans="2:16" x14ac:dyDescent="0.2">
      <c r="B42" s="90"/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5"/>
      <c r="N42" s="74"/>
    </row>
    <row r="43" spans="2:16" ht="26.25" customHeight="1" x14ac:dyDescent="0.2">
      <c r="B43" s="90"/>
      <c r="C43" s="91"/>
      <c r="D43" s="91"/>
      <c r="E43" s="91"/>
      <c r="F43" s="91"/>
      <c r="G43" s="91"/>
      <c r="H43" s="91"/>
      <c r="J43" s="92" t="s">
        <v>81</v>
      </c>
      <c r="K43" s="102">
        <v>0.2</v>
      </c>
      <c r="L43" s="103"/>
      <c r="M43" s="97">
        <f>M41*K43</f>
        <v>909.58125358412656</v>
      </c>
      <c r="N43" s="74"/>
    </row>
    <row r="44" spans="2:16" ht="15" thickBot="1" x14ac:dyDescent="0.25">
      <c r="B44" s="90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5"/>
      <c r="N44" s="74"/>
    </row>
    <row r="45" spans="2:16" ht="26.25" customHeight="1" thickBot="1" x14ac:dyDescent="0.25">
      <c r="B45" s="90"/>
      <c r="C45" s="91"/>
      <c r="D45" s="91"/>
      <c r="E45" s="91"/>
      <c r="F45" s="91"/>
      <c r="G45" s="91"/>
      <c r="H45" s="91"/>
      <c r="I45" s="91"/>
      <c r="J45" s="91"/>
      <c r="K45" s="91"/>
      <c r="L45" s="92" t="s">
        <v>78</v>
      </c>
      <c r="M45" s="104">
        <f>SUM(M41:M43)</f>
        <v>5457.4875215047596</v>
      </c>
      <c r="N45" s="74"/>
    </row>
    <row r="46" spans="2:16" x14ac:dyDescent="0.2">
      <c r="B46" s="90"/>
      <c r="C46" s="91"/>
      <c r="D46" s="91"/>
      <c r="E46" s="91"/>
      <c r="F46" s="91"/>
      <c r="G46" s="91"/>
      <c r="H46" s="91"/>
      <c r="I46" s="91"/>
      <c r="J46" s="91"/>
      <c r="K46" s="91"/>
      <c r="L46" s="91"/>
      <c r="M46" s="91"/>
      <c r="N46" s="74"/>
    </row>
    <row r="47" spans="2:16" x14ac:dyDescent="0.2">
      <c r="B47" s="90"/>
      <c r="C47" s="105" t="s">
        <v>11</v>
      </c>
      <c r="D47" s="91"/>
      <c r="E47" s="91"/>
      <c r="F47" s="91"/>
      <c r="G47" s="39" t="s">
        <v>25</v>
      </c>
      <c r="H47" s="91"/>
      <c r="I47" s="91"/>
      <c r="J47" s="91"/>
      <c r="K47" s="91"/>
      <c r="L47" s="91"/>
      <c r="M47" s="106" t="s">
        <v>53</v>
      </c>
      <c r="N47" s="74"/>
    </row>
    <row r="48" spans="2:16" ht="7.5" customHeight="1" thickBot="1" x14ac:dyDescent="0.25">
      <c r="B48" s="107"/>
      <c r="C48" s="108"/>
      <c r="D48" s="108"/>
      <c r="E48" s="108"/>
      <c r="F48" s="108"/>
      <c r="G48" s="108"/>
      <c r="H48" s="108"/>
      <c r="I48" s="108"/>
      <c r="J48" s="108"/>
      <c r="K48" s="108"/>
      <c r="L48" s="108"/>
      <c r="M48" s="108"/>
      <c r="N48" s="109"/>
    </row>
    <row r="49" ht="6" customHeight="1" x14ac:dyDescent="0.2"/>
  </sheetData>
  <mergeCells count="2">
    <mergeCell ref="C3:M3"/>
    <mergeCell ref="C5:L5"/>
  </mergeCells>
  <phoneticPr fontId="0" type="noConversion"/>
  <printOptions horizontalCentered="1" verticalCentered="1"/>
  <pageMargins left="0.19685039370078741" right="0.19685039370078741" top="0.39370078740157483" bottom="0.39370078740157483" header="0.51181102362204722" footer="0.51181102362204722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5C75E4-16FD-46CC-84C0-A2ED618003E8}">
  <dimension ref="B1:N39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D20" sqref="D20"/>
    </sheetView>
  </sheetViews>
  <sheetFormatPr baseColWidth="10" defaultRowHeight="12" x14ac:dyDescent="0.2"/>
  <cols>
    <col min="1" max="1" width="1" style="36" customWidth="1"/>
    <col min="2" max="3" width="5" style="36" customWidth="1"/>
    <col min="4" max="4" width="53.7109375" style="36" customWidth="1"/>
    <col min="5" max="7" width="14" style="36" customWidth="1"/>
    <col min="8" max="8" width="17.28515625" style="36" customWidth="1"/>
    <col min="9" max="9" width="17.140625" style="36" customWidth="1"/>
    <col min="10" max="10" width="0.5703125" style="36" customWidth="1"/>
    <col min="11" max="13" width="11.42578125" style="36"/>
    <col min="14" max="14" width="11.42578125" style="142"/>
    <col min="15" max="16384" width="11.42578125" style="36"/>
  </cols>
  <sheetData>
    <row r="1" spans="2:14" ht="3" customHeight="1" x14ac:dyDescent="0.2"/>
    <row r="2" spans="2:14" s="37" customFormat="1" ht="22.5" customHeight="1" thickBot="1" x14ac:dyDescent="0.25">
      <c r="B2" s="127" t="s">
        <v>111</v>
      </c>
      <c r="C2" s="127"/>
      <c r="D2" s="127"/>
      <c r="E2" s="127"/>
      <c r="F2" s="127"/>
      <c r="G2" s="127"/>
      <c r="H2" s="127"/>
      <c r="I2" s="127"/>
    </row>
    <row r="3" spans="2:14" ht="23.25" customHeight="1" x14ac:dyDescent="0.2">
      <c r="B3" s="128" t="s">
        <v>27</v>
      </c>
      <c r="C3" s="130" t="s">
        <v>28</v>
      </c>
      <c r="D3" s="132" t="s">
        <v>26</v>
      </c>
      <c r="E3" s="132" t="s">
        <v>40</v>
      </c>
      <c r="F3" s="134" t="s">
        <v>34</v>
      </c>
      <c r="G3" s="134" t="s">
        <v>35</v>
      </c>
      <c r="H3" s="134" t="s">
        <v>37</v>
      </c>
      <c r="I3" s="136" t="s">
        <v>36</v>
      </c>
    </row>
    <row r="4" spans="2:14" ht="53.25" customHeight="1" x14ac:dyDescent="0.2">
      <c r="B4" s="129"/>
      <c r="C4" s="131"/>
      <c r="D4" s="133"/>
      <c r="E4" s="133"/>
      <c r="F4" s="135"/>
      <c r="G4" s="135"/>
      <c r="H4" s="135"/>
      <c r="I4" s="137"/>
    </row>
    <row r="5" spans="2:14" s="38" customFormat="1" ht="14.25" customHeight="1" x14ac:dyDescent="0.2">
      <c r="B5" s="46">
        <v>1</v>
      </c>
      <c r="C5" s="47">
        <v>2</v>
      </c>
      <c r="D5" s="47">
        <v>3</v>
      </c>
      <c r="E5" s="48">
        <v>4</v>
      </c>
      <c r="F5" s="48">
        <v>5</v>
      </c>
      <c r="G5" s="48">
        <v>6</v>
      </c>
      <c r="H5" s="48">
        <v>7</v>
      </c>
      <c r="I5" s="49">
        <v>8</v>
      </c>
    </row>
    <row r="6" spans="2:14" ht="16.5" customHeight="1" x14ac:dyDescent="0.25">
      <c r="B6" s="85">
        <v>1</v>
      </c>
      <c r="C6" s="50"/>
      <c r="D6" s="51" t="s">
        <v>95</v>
      </c>
      <c r="E6" s="52">
        <v>285</v>
      </c>
      <c r="F6" s="116">
        <v>5</v>
      </c>
      <c r="G6" s="53">
        <v>0.4</v>
      </c>
      <c r="H6" s="50">
        <f>IF(G6="","",F6*G6)</f>
        <v>2</v>
      </c>
      <c r="I6" s="159">
        <f>IF(H6="","",E6*H6)</f>
        <v>570</v>
      </c>
    </row>
    <row r="7" spans="2:14" ht="16.5" customHeight="1" x14ac:dyDescent="0.25">
      <c r="B7" s="111">
        <v>2</v>
      </c>
      <c r="C7" s="112"/>
      <c r="D7" s="113" t="s">
        <v>104</v>
      </c>
      <c r="E7" s="114">
        <v>670</v>
      </c>
      <c r="F7" s="117">
        <v>5</v>
      </c>
      <c r="G7" s="115">
        <v>0.4</v>
      </c>
      <c r="H7" s="112">
        <v>5</v>
      </c>
      <c r="I7" s="160">
        <f>IF(H7="","",E7*H7)</f>
        <v>3350</v>
      </c>
    </row>
    <row r="8" spans="2:14" ht="16.5" customHeight="1" x14ac:dyDescent="0.25">
      <c r="B8" s="111">
        <v>3</v>
      </c>
      <c r="C8" s="54"/>
      <c r="D8" s="55" t="s">
        <v>96</v>
      </c>
      <c r="E8" s="56">
        <v>1590</v>
      </c>
      <c r="F8" s="118">
        <v>5</v>
      </c>
      <c r="G8" s="57">
        <v>0.24</v>
      </c>
      <c r="H8" s="54">
        <f>IF(G8="","",F8*G8)</f>
        <v>1.2</v>
      </c>
      <c r="I8" s="58">
        <f>IF(H8="","",E8*H8)</f>
        <v>1908</v>
      </c>
    </row>
    <row r="9" spans="2:14" ht="16.5" customHeight="1" x14ac:dyDescent="0.25">
      <c r="B9" s="111">
        <v>4</v>
      </c>
      <c r="C9" s="54"/>
      <c r="D9" s="55" t="s">
        <v>97</v>
      </c>
      <c r="E9" s="56">
        <v>1060</v>
      </c>
      <c r="F9" s="118">
        <v>5</v>
      </c>
      <c r="G9" s="57">
        <v>0.24</v>
      </c>
      <c r="H9" s="54">
        <f t="shared" ref="H9:H23" si="0">IF(G9="","",F9*G9)</f>
        <v>1.2</v>
      </c>
      <c r="I9" s="58">
        <f t="shared" ref="I9:I23" si="1">IF(H9="","",E9*H9)</f>
        <v>1272</v>
      </c>
    </row>
    <row r="10" spans="2:14" ht="16.5" customHeight="1" x14ac:dyDescent="0.25">
      <c r="B10" s="111">
        <v>5</v>
      </c>
      <c r="C10" s="54"/>
      <c r="D10" s="55" t="s">
        <v>98</v>
      </c>
      <c r="E10" s="56">
        <v>920</v>
      </c>
      <c r="F10" s="118">
        <v>5</v>
      </c>
      <c r="G10" s="57">
        <v>0.04</v>
      </c>
      <c r="H10" s="54">
        <f t="shared" si="0"/>
        <v>0.2</v>
      </c>
      <c r="I10" s="58">
        <f t="shared" si="1"/>
        <v>184</v>
      </c>
    </row>
    <row r="11" spans="2:14" ht="16.5" customHeight="1" x14ac:dyDescent="0.25">
      <c r="B11" s="111">
        <v>6</v>
      </c>
      <c r="C11" s="54"/>
      <c r="D11" s="55" t="s">
        <v>99</v>
      </c>
      <c r="E11" s="56">
        <v>365</v>
      </c>
      <c r="F11" s="118">
        <v>5</v>
      </c>
      <c r="G11" s="57">
        <v>0.08</v>
      </c>
      <c r="H11" s="54">
        <f t="shared" si="0"/>
        <v>0.4</v>
      </c>
      <c r="I11" s="58">
        <f t="shared" si="1"/>
        <v>146</v>
      </c>
    </row>
    <row r="12" spans="2:14" ht="16.5" customHeight="1" x14ac:dyDescent="0.25">
      <c r="B12" s="111">
        <v>7</v>
      </c>
      <c r="C12" s="54"/>
      <c r="D12" s="55" t="s">
        <v>100</v>
      </c>
      <c r="E12" s="56">
        <v>545</v>
      </c>
      <c r="F12" s="118">
        <v>5</v>
      </c>
      <c r="G12" s="57">
        <v>0.08</v>
      </c>
      <c r="H12" s="54">
        <f t="shared" si="0"/>
        <v>0.4</v>
      </c>
      <c r="I12" s="58">
        <f t="shared" si="1"/>
        <v>218</v>
      </c>
      <c r="L12" s="36" t="s">
        <v>105</v>
      </c>
      <c r="M12" s="120">
        <v>873.9</v>
      </c>
      <c r="N12" s="143">
        <v>42036</v>
      </c>
    </row>
    <row r="13" spans="2:14" ht="16.5" customHeight="1" x14ac:dyDescent="0.25">
      <c r="B13" s="111">
        <v>8</v>
      </c>
      <c r="C13" s="54"/>
      <c r="D13" s="55" t="s">
        <v>102</v>
      </c>
      <c r="E13" s="56">
        <v>580</v>
      </c>
      <c r="F13" s="118">
        <v>5</v>
      </c>
      <c r="G13" s="57"/>
      <c r="H13" s="54" t="str">
        <f t="shared" si="0"/>
        <v/>
      </c>
      <c r="I13" s="58" t="str">
        <f t="shared" si="1"/>
        <v/>
      </c>
      <c r="L13" s="36" t="s">
        <v>106</v>
      </c>
      <c r="M13" s="120">
        <v>871.9</v>
      </c>
      <c r="N13" s="143">
        <v>42005</v>
      </c>
    </row>
    <row r="14" spans="2:14" ht="16.5" customHeight="1" x14ac:dyDescent="0.25">
      <c r="B14" s="111">
        <v>9</v>
      </c>
      <c r="C14" s="54"/>
      <c r="D14" s="55" t="s">
        <v>101</v>
      </c>
      <c r="E14" s="56">
        <v>1740</v>
      </c>
      <c r="F14" s="118">
        <v>5</v>
      </c>
      <c r="G14" s="57"/>
      <c r="H14" s="54" t="str">
        <f t="shared" si="0"/>
        <v/>
      </c>
      <c r="I14" s="58" t="str">
        <f t="shared" si="1"/>
        <v/>
      </c>
    </row>
    <row r="15" spans="2:14" ht="16.5" customHeight="1" x14ac:dyDescent="0.25">
      <c r="B15" s="111">
        <v>10</v>
      </c>
      <c r="C15" s="54"/>
      <c r="D15" s="55" t="s">
        <v>103</v>
      </c>
      <c r="E15" s="56">
        <v>290</v>
      </c>
      <c r="F15" s="118">
        <v>5</v>
      </c>
      <c r="G15" s="57"/>
      <c r="H15" s="54" t="str">
        <f t="shared" si="0"/>
        <v/>
      </c>
      <c r="I15" s="58" t="str">
        <f t="shared" si="1"/>
        <v/>
      </c>
    </row>
    <row r="16" spans="2:14" ht="16.5" customHeight="1" x14ac:dyDescent="0.25">
      <c r="B16" s="59"/>
      <c r="C16" s="54"/>
      <c r="D16" s="55"/>
      <c r="E16" s="56"/>
      <c r="F16" s="118"/>
      <c r="G16" s="57"/>
      <c r="H16" s="54" t="str">
        <f t="shared" si="0"/>
        <v/>
      </c>
      <c r="I16" s="58" t="str">
        <f t="shared" si="1"/>
        <v/>
      </c>
    </row>
    <row r="17" spans="2:14" ht="16.5" customHeight="1" x14ac:dyDescent="0.25">
      <c r="B17" s="59"/>
      <c r="C17" s="54"/>
      <c r="D17" s="55"/>
      <c r="E17" s="56"/>
      <c r="F17" s="118"/>
      <c r="G17" s="57"/>
      <c r="H17" s="54" t="str">
        <f t="shared" si="0"/>
        <v/>
      </c>
      <c r="I17" s="58" t="str">
        <f t="shared" si="1"/>
        <v/>
      </c>
      <c r="L17" s="36" t="s">
        <v>28</v>
      </c>
      <c r="M17" s="144">
        <f>M12/M13</f>
        <v>1.0022938410368161</v>
      </c>
    </row>
    <row r="18" spans="2:14" ht="16.5" customHeight="1" x14ac:dyDescent="0.25">
      <c r="B18" s="59"/>
      <c r="C18" s="54"/>
      <c r="D18" s="55"/>
      <c r="E18" s="56"/>
      <c r="F18" s="118"/>
      <c r="G18" s="57"/>
      <c r="H18" s="54" t="str">
        <f t="shared" si="0"/>
        <v/>
      </c>
      <c r="I18" s="58" t="str">
        <f t="shared" si="1"/>
        <v/>
      </c>
    </row>
    <row r="19" spans="2:14" ht="16.5" customHeight="1" x14ac:dyDescent="0.25">
      <c r="B19" s="59"/>
      <c r="C19" s="54"/>
      <c r="D19" s="55"/>
      <c r="E19" s="56"/>
      <c r="F19" s="118"/>
      <c r="G19" s="57"/>
      <c r="H19" s="54" t="str">
        <f t="shared" si="0"/>
        <v/>
      </c>
      <c r="I19" s="58" t="str">
        <f t="shared" si="1"/>
        <v/>
      </c>
    </row>
    <row r="20" spans="2:14" ht="16.5" customHeight="1" x14ac:dyDescent="0.25">
      <c r="B20" s="59"/>
      <c r="C20" s="54"/>
      <c r="D20" s="55"/>
      <c r="E20" s="56"/>
      <c r="F20" s="118"/>
      <c r="G20" s="57"/>
      <c r="H20" s="54" t="str">
        <f t="shared" si="0"/>
        <v/>
      </c>
      <c r="I20" s="58" t="str">
        <f t="shared" si="1"/>
        <v/>
      </c>
    </row>
    <row r="21" spans="2:14" ht="16.5" customHeight="1" x14ac:dyDescent="0.25">
      <c r="B21" s="59"/>
      <c r="C21" s="54"/>
      <c r="D21" s="55"/>
      <c r="E21" s="56"/>
      <c r="F21" s="118"/>
      <c r="G21" s="57"/>
      <c r="H21" s="54" t="str">
        <f t="shared" si="0"/>
        <v/>
      </c>
      <c r="I21" s="58" t="str">
        <f t="shared" si="1"/>
        <v/>
      </c>
    </row>
    <row r="22" spans="2:14" ht="16.5" customHeight="1" x14ac:dyDescent="0.25">
      <c r="B22" s="59"/>
      <c r="C22" s="54"/>
      <c r="D22" s="55"/>
      <c r="E22" s="56"/>
      <c r="F22" s="118"/>
      <c r="G22" s="57"/>
      <c r="H22" s="54" t="str">
        <f t="shared" si="0"/>
        <v/>
      </c>
      <c r="I22" s="58" t="str">
        <f t="shared" si="1"/>
        <v/>
      </c>
    </row>
    <row r="23" spans="2:14" ht="16.5" customHeight="1" x14ac:dyDescent="0.25">
      <c r="B23" s="59"/>
      <c r="C23" s="54"/>
      <c r="D23" s="55"/>
      <c r="E23" s="56"/>
      <c r="F23" s="118"/>
      <c r="G23" s="57"/>
      <c r="H23" s="54" t="str">
        <f t="shared" si="0"/>
        <v/>
      </c>
      <c r="I23" s="58" t="str">
        <f t="shared" si="1"/>
        <v/>
      </c>
    </row>
    <row r="24" spans="2:14" ht="16.5" customHeight="1" thickBot="1" x14ac:dyDescent="0.3">
      <c r="B24" s="60"/>
      <c r="C24" s="61"/>
      <c r="D24" s="62"/>
      <c r="E24" s="63"/>
      <c r="F24" s="119"/>
      <c r="G24" s="64"/>
      <c r="H24" s="61" t="str">
        <f>IF(G24="","",F24*G24)</f>
        <v/>
      </c>
      <c r="I24" s="65" t="str">
        <f>IF(H24="","",E24*H24)</f>
        <v/>
      </c>
    </row>
    <row r="25" spans="2:14" ht="15" customHeight="1" thickBot="1" x14ac:dyDescent="0.3">
      <c r="B25" s="66"/>
      <c r="C25" s="66"/>
      <c r="D25" s="67"/>
      <c r="E25" s="66"/>
      <c r="F25" s="66"/>
      <c r="G25" s="66"/>
      <c r="H25" s="66"/>
      <c r="I25" s="66"/>
    </row>
    <row r="26" spans="2:14" ht="4.5" customHeight="1" x14ac:dyDescent="0.25">
      <c r="B26" s="68"/>
      <c r="C26" s="69"/>
      <c r="D26" s="70"/>
      <c r="E26" s="66"/>
      <c r="F26" s="68"/>
      <c r="G26" s="69"/>
      <c r="H26" s="69"/>
      <c r="I26" s="71"/>
    </row>
    <row r="27" spans="2:14" s="39" customFormat="1" ht="15" customHeight="1" x14ac:dyDescent="0.2">
      <c r="B27" s="72"/>
      <c r="C27" s="110"/>
      <c r="D27" s="74" t="s">
        <v>14</v>
      </c>
      <c r="E27" s="75"/>
      <c r="F27" s="76" t="s">
        <v>38</v>
      </c>
      <c r="G27" s="77"/>
      <c r="H27" s="75"/>
      <c r="I27" s="78">
        <f>SUM(I6:I24)</f>
        <v>7648</v>
      </c>
      <c r="K27" s="156">
        <v>40225</v>
      </c>
      <c r="L27" s="156">
        <f>K27*M17</f>
        <v>40317.269755705929</v>
      </c>
      <c r="N27" s="37"/>
    </row>
    <row r="28" spans="2:14" s="39" customFormat="1" ht="4.5" customHeight="1" x14ac:dyDescent="0.2">
      <c r="B28" s="72"/>
      <c r="C28" s="110"/>
      <c r="D28" s="74"/>
      <c r="E28" s="75"/>
      <c r="F28" s="72"/>
      <c r="G28" s="77"/>
      <c r="H28" s="75"/>
      <c r="I28" s="78"/>
      <c r="N28" s="37"/>
    </row>
    <row r="29" spans="2:14" s="39" customFormat="1" ht="15" customHeight="1" x14ac:dyDescent="0.2">
      <c r="B29" s="72" t="s">
        <v>30</v>
      </c>
      <c r="C29" s="110"/>
      <c r="D29" s="74"/>
      <c r="E29" s="75"/>
      <c r="F29" s="125" t="s">
        <v>39</v>
      </c>
      <c r="G29" s="126"/>
      <c r="H29" s="83">
        <v>1</v>
      </c>
      <c r="I29" s="78"/>
      <c r="N29" s="37"/>
    </row>
    <row r="30" spans="2:14" s="39" customFormat="1" ht="4.5" customHeight="1" x14ac:dyDescent="0.2">
      <c r="B30" s="72"/>
      <c r="C30" s="110"/>
      <c r="D30" s="74"/>
      <c r="E30" s="75"/>
      <c r="F30" s="79"/>
      <c r="G30" s="75"/>
      <c r="H30" s="75"/>
      <c r="I30" s="78"/>
      <c r="N30" s="37"/>
    </row>
    <row r="31" spans="2:14" s="39" customFormat="1" ht="15" customHeight="1" x14ac:dyDescent="0.2">
      <c r="B31" s="72" t="s">
        <v>31</v>
      </c>
      <c r="C31" s="110"/>
      <c r="D31" s="74"/>
      <c r="E31" s="75"/>
      <c r="F31" s="76" t="s">
        <v>32</v>
      </c>
      <c r="G31" s="75"/>
      <c r="H31" s="84">
        <v>0.2</v>
      </c>
      <c r="I31" s="78">
        <f>I27*H31</f>
        <v>1529.6000000000001</v>
      </c>
      <c r="N31" s="37"/>
    </row>
    <row r="32" spans="2:14" s="39" customFormat="1" ht="4.5" customHeight="1" x14ac:dyDescent="0.2">
      <c r="B32" s="72"/>
      <c r="C32" s="110"/>
      <c r="D32" s="74"/>
      <c r="E32" s="75"/>
      <c r="F32" s="76"/>
      <c r="G32" s="75"/>
      <c r="H32" s="75"/>
      <c r="I32" s="78"/>
      <c r="N32" s="37"/>
    </row>
    <row r="33" spans="2:14" s="39" customFormat="1" ht="15" customHeight="1" x14ac:dyDescent="0.2">
      <c r="B33" s="76" t="s">
        <v>15</v>
      </c>
      <c r="C33" s="110"/>
      <c r="D33" s="74"/>
      <c r="E33" s="75"/>
      <c r="F33" s="76" t="s">
        <v>33</v>
      </c>
      <c r="G33" s="75"/>
      <c r="H33" s="75"/>
      <c r="I33" s="78">
        <f>SUM(I27:I31)</f>
        <v>9177.6</v>
      </c>
      <c r="N33" s="37"/>
    </row>
    <row r="34" spans="2:14" s="39" customFormat="1" ht="15" customHeight="1" thickBot="1" x14ac:dyDescent="0.25">
      <c r="B34" s="76"/>
      <c r="C34" s="110"/>
      <c r="D34" s="74"/>
      <c r="E34" s="75"/>
      <c r="F34" s="80"/>
      <c r="G34" s="81"/>
      <c r="H34" s="81"/>
      <c r="I34" s="82"/>
      <c r="N34" s="37"/>
    </row>
    <row r="35" spans="2:14" s="39" customFormat="1" ht="15" customHeight="1" thickBot="1" x14ac:dyDescent="0.25">
      <c r="B35" s="40"/>
      <c r="C35" s="41"/>
      <c r="D35" s="42"/>
      <c r="E35" s="37"/>
      <c r="F35" s="37"/>
      <c r="G35" s="37"/>
      <c r="H35" s="37"/>
      <c r="I35" s="37"/>
      <c r="N35" s="37"/>
    </row>
    <row r="36" spans="2:14" ht="22.5" customHeight="1" x14ac:dyDescent="0.2">
      <c r="B36" s="43" t="s">
        <v>11</v>
      </c>
      <c r="E36" s="44" t="s">
        <v>25</v>
      </c>
      <c r="I36" s="45" t="s">
        <v>29</v>
      </c>
    </row>
    <row r="37" spans="2:14" ht="10.5" customHeight="1" x14ac:dyDescent="0.2"/>
    <row r="38" spans="2:14" ht="16.5" customHeight="1" x14ac:dyDescent="0.2"/>
    <row r="39" spans="2:14" ht="16.5" customHeight="1" x14ac:dyDescent="0.2"/>
  </sheetData>
  <mergeCells count="10">
    <mergeCell ref="F29:G29"/>
    <mergeCell ref="B2:I2"/>
    <mergeCell ref="B3:B4"/>
    <mergeCell ref="C3:C4"/>
    <mergeCell ref="D3:D4"/>
    <mergeCell ref="E3:E4"/>
    <mergeCell ref="F3:F4"/>
    <mergeCell ref="G3:G4"/>
    <mergeCell ref="H3:H4"/>
    <mergeCell ref="I3:I4"/>
  </mergeCells>
  <printOptions horizontalCentered="1" verticalCentered="1"/>
  <pageMargins left="0" right="0" top="0" bottom="0" header="0.51181102362204722" footer="0.51181102362204722"/>
  <pageSetup paperSize="9" orientation="landscape" horizontalDpi="4294967293" verticalDpi="36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06025-7310-4456-AA5B-1E2D5BB933FE}">
  <dimension ref="B1:Q49"/>
  <sheetViews>
    <sheetView showGridLines="0" zoomScaleNormal="100" workbookViewId="0">
      <selection activeCell="J9" sqref="J9"/>
    </sheetView>
  </sheetViews>
  <sheetFormatPr baseColWidth="10" defaultRowHeight="14.25" x14ac:dyDescent="0.2"/>
  <cols>
    <col min="1" max="1" width="0.5703125" style="86" customWidth="1"/>
    <col min="2" max="2" width="1.42578125" style="86" customWidth="1"/>
    <col min="3" max="3" width="3.140625" style="86" customWidth="1"/>
    <col min="4" max="4" width="12.85546875" style="86" customWidth="1"/>
    <col min="5" max="5" width="11.5703125" style="86" customWidth="1"/>
    <col min="6" max="6" width="6.28515625" style="86" customWidth="1"/>
    <col min="7" max="7" width="5.5703125" style="86" customWidth="1"/>
    <col min="8" max="8" width="7.140625" style="86" customWidth="1"/>
    <col min="9" max="9" width="5.7109375" style="86" customWidth="1"/>
    <col min="10" max="10" width="8.85546875" style="86" customWidth="1"/>
    <col min="11" max="11" width="7.42578125" style="86" customWidth="1"/>
    <col min="12" max="12" width="5" style="86" customWidth="1"/>
    <col min="13" max="13" width="21.42578125" style="86" customWidth="1"/>
    <col min="14" max="14" width="1.42578125" style="86" customWidth="1"/>
    <col min="15" max="15" width="2.140625" style="86" customWidth="1"/>
    <col min="16" max="16384" width="11.42578125" style="86"/>
  </cols>
  <sheetData>
    <row r="1" spans="2:16" ht="5.25" customHeight="1" thickBot="1" x14ac:dyDescent="0.25"/>
    <row r="2" spans="2:16" ht="7.5" customHeight="1" x14ac:dyDescent="0.2">
      <c r="B2" s="87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9"/>
    </row>
    <row r="3" spans="2:16" ht="22.5" customHeight="1" x14ac:dyDescent="0.2">
      <c r="B3" s="90"/>
      <c r="C3" s="138" t="s">
        <v>113</v>
      </c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74"/>
    </row>
    <row r="4" spans="2:16" ht="11.25" customHeight="1" x14ac:dyDescent="0.2">
      <c r="B4" s="90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74"/>
    </row>
    <row r="5" spans="2:16" ht="21" customHeight="1" x14ac:dyDescent="0.2">
      <c r="B5" s="90"/>
      <c r="C5" s="139" t="s">
        <v>79</v>
      </c>
      <c r="D5" s="140"/>
      <c r="E5" s="140"/>
      <c r="F5" s="140"/>
      <c r="G5" s="140"/>
      <c r="H5" s="140"/>
      <c r="I5" s="140"/>
      <c r="J5" s="140"/>
      <c r="K5" s="140"/>
      <c r="L5" s="141"/>
      <c r="M5" s="47" t="s">
        <v>80</v>
      </c>
      <c r="N5" s="74"/>
    </row>
    <row r="6" spans="2:16" ht="14.25" customHeight="1" x14ac:dyDescent="0.2">
      <c r="B6" s="90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74"/>
    </row>
    <row r="7" spans="2:16" ht="14.25" customHeight="1" x14ac:dyDescent="0.2">
      <c r="B7" s="90"/>
      <c r="C7" s="91" t="s">
        <v>83</v>
      </c>
      <c r="D7" s="91"/>
      <c r="E7" s="91"/>
      <c r="F7" s="91"/>
      <c r="G7" s="91"/>
      <c r="H7" s="91"/>
      <c r="I7" s="91"/>
      <c r="J7" s="91"/>
      <c r="K7" s="91"/>
      <c r="L7" s="91"/>
      <c r="M7" s="91"/>
      <c r="N7" s="74"/>
    </row>
    <row r="8" spans="2:16" ht="11.25" customHeight="1" x14ac:dyDescent="0.2">
      <c r="B8" s="90"/>
      <c r="C8" s="91"/>
      <c r="D8" s="91"/>
      <c r="E8" s="91"/>
      <c r="F8" s="91"/>
      <c r="G8" s="91"/>
      <c r="H8" s="91"/>
      <c r="I8" s="91"/>
      <c r="J8" s="91"/>
      <c r="K8" s="91"/>
      <c r="L8" s="91"/>
      <c r="M8" s="91"/>
      <c r="N8" s="74"/>
    </row>
    <row r="9" spans="2:16" ht="24" customHeight="1" x14ac:dyDescent="0.2">
      <c r="B9" s="90"/>
      <c r="D9" s="91" t="s">
        <v>70</v>
      </c>
      <c r="E9" s="91"/>
      <c r="F9" s="91"/>
      <c r="G9" s="91"/>
      <c r="H9" s="91"/>
      <c r="I9" s="91"/>
      <c r="J9" s="91"/>
      <c r="K9" s="91"/>
      <c r="L9" s="92" t="s">
        <v>74</v>
      </c>
      <c r="M9" s="93"/>
      <c r="N9" s="74"/>
      <c r="P9" s="86" t="s">
        <v>89</v>
      </c>
    </row>
    <row r="10" spans="2:16" ht="16.5" customHeight="1" x14ac:dyDescent="0.2">
      <c r="B10" s="90"/>
      <c r="C10" s="91"/>
      <c r="D10" s="91"/>
      <c r="E10" s="91"/>
      <c r="F10" s="91"/>
      <c r="G10" s="91"/>
      <c r="H10" s="91"/>
      <c r="I10" s="91"/>
      <c r="J10" s="91"/>
      <c r="K10" s="91"/>
      <c r="L10" s="91"/>
      <c r="M10" s="91"/>
      <c r="N10" s="74"/>
    </row>
    <row r="11" spans="2:16" ht="14.25" customHeight="1" x14ac:dyDescent="0.2">
      <c r="B11" s="90"/>
      <c r="C11" s="91" t="s">
        <v>68</v>
      </c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74"/>
    </row>
    <row r="12" spans="2:16" ht="11.25" customHeight="1" x14ac:dyDescent="0.2">
      <c r="B12" s="90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74"/>
    </row>
    <row r="13" spans="2:16" ht="14.25" customHeight="1" x14ac:dyDescent="0.2">
      <c r="B13" s="90"/>
      <c r="C13" s="91"/>
      <c r="D13" s="91" t="s">
        <v>87</v>
      </c>
      <c r="E13" s="91"/>
      <c r="F13" s="91"/>
      <c r="G13" s="91"/>
      <c r="H13" s="91"/>
      <c r="I13" s="91"/>
      <c r="J13" s="91"/>
      <c r="K13" s="91"/>
      <c r="L13" s="91"/>
      <c r="M13" s="94">
        <f>Situation2!I27</f>
        <v>7648</v>
      </c>
      <c r="N13" s="74"/>
    </row>
    <row r="14" spans="2:16" ht="11.25" customHeight="1" x14ac:dyDescent="0.2">
      <c r="B14" s="90"/>
      <c r="C14" s="91"/>
      <c r="D14" s="91"/>
      <c r="E14" s="91"/>
      <c r="F14" s="91"/>
      <c r="G14" s="91"/>
      <c r="H14" s="91"/>
      <c r="I14" s="91"/>
      <c r="J14" s="91"/>
      <c r="K14" s="91"/>
      <c r="L14" s="91"/>
      <c r="M14" s="95"/>
      <c r="N14" s="74"/>
    </row>
    <row r="15" spans="2:16" ht="14.25" customHeight="1" x14ac:dyDescent="0.2">
      <c r="B15" s="90"/>
      <c r="C15" s="91"/>
      <c r="D15" s="91" t="s">
        <v>69</v>
      </c>
      <c r="E15" s="91"/>
      <c r="F15" s="91"/>
      <c r="G15" s="91"/>
      <c r="H15" s="91"/>
      <c r="I15" s="91"/>
      <c r="J15" s="91"/>
      <c r="K15" s="91"/>
      <c r="L15" s="91"/>
      <c r="M15" s="94"/>
      <c r="N15" s="74"/>
    </row>
    <row r="16" spans="2:16" ht="11.25" customHeight="1" x14ac:dyDescent="0.2">
      <c r="B16" s="90"/>
      <c r="C16" s="91"/>
      <c r="D16" s="91"/>
      <c r="E16" s="91"/>
      <c r="F16" s="91"/>
      <c r="G16" s="91"/>
      <c r="H16" s="91"/>
      <c r="I16" s="91"/>
      <c r="J16" s="91"/>
      <c r="K16" s="91"/>
      <c r="L16" s="91"/>
      <c r="M16" s="95"/>
      <c r="N16" s="74"/>
    </row>
    <row r="17" spans="2:17" ht="14.25" customHeight="1" x14ac:dyDescent="0.2">
      <c r="B17" s="90"/>
      <c r="C17" s="91"/>
      <c r="D17" s="91" t="s">
        <v>71</v>
      </c>
      <c r="E17" s="91"/>
      <c r="F17" s="91"/>
      <c r="G17" s="91"/>
      <c r="H17" s="91"/>
      <c r="I17" s="91"/>
      <c r="J17" s="91"/>
      <c r="K17" s="91"/>
      <c r="L17" s="91"/>
      <c r="M17" s="94">
        <f>Situation1!L27-Situation1!K27</f>
        <v>92.269755705929128</v>
      </c>
      <c r="N17" s="74"/>
      <c r="Q17" s="91"/>
    </row>
    <row r="18" spans="2:17" ht="11.25" customHeight="1" x14ac:dyDescent="0.2">
      <c r="B18" s="90"/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5"/>
      <c r="N18" s="74"/>
    </row>
    <row r="19" spans="2:17" ht="14.25" customHeight="1" x14ac:dyDescent="0.2">
      <c r="B19" s="90"/>
      <c r="C19" s="91"/>
      <c r="D19" s="91" t="s">
        <v>88</v>
      </c>
      <c r="E19" s="91"/>
      <c r="F19" s="91"/>
      <c r="G19" s="91"/>
      <c r="H19" s="91"/>
      <c r="I19" s="91"/>
      <c r="J19" s="91"/>
      <c r="K19" s="91"/>
      <c r="L19" s="91"/>
      <c r="M19" s="94"/>
      <c r="N19" s="74"/>
    </row>
    <row r="20" spans="2:17" ht="11.25" customHeight="1" x14ac:dyDescent="0.2">
      <c r="B20" s="90"/>
      <c r="C20" s="91"/>
      <c r="D20" s="91"/>
      <c r="E20" s="91"/>
      <c r="F20" s="91"/>
      <c r="G20" s="91"/>
      <c r="H20" s="91"/>
      <c r="I20" s="91"/>
      <c r="M20" s="96"/>
      <c r="N20" s="74"/>
    </row>
    <row r="21" spans="2:17" ht="24" customHeight="1" x14ac:dyDescent="0.2">
      <c r="B21" s="90"/>
      <c r="C21" s="91"/>
      <c r="E21" s="91"/>
      <c r="F21" s="91"/>
      <c r="G21" s="91"/>
      <c r="H21" s="91"/>
      <c r="I21" s="91"/>
      <c r="J21" s="91"/>
      <c r="K21" s="91"/>
      <c r="L21" s="92" t="s">
        <v>74</v>
      </c>
      <c r="M21" s="97">
        <f>SUM(M13:M20)</f>
        <v>7740.2697557059291</v>
      </c>
      <c r="N21" s="74"/>
      <c r="P21" s="86" t="s">
        <v>90</v>
      </c>
    </row>
    <row r="22" spans="2:17" ht="16.5" customHeight="1" x14ac:dyDescent="0.2">
      <c r="B22" s="90"/>
      <c r="C22" s="91"/>
      <c r="E22" s="91"/>
      <c r="F22" s="98"/>
      <c r="I22" s="91"/>
      <c r="J22" s="91"/>
      <c r="K22" s="91"/>
      <c r="L22" s="91"/>
      <c r="M22" s="95"/>
      <c r="N22" s="74"/>
    </row>
    <row r="23" spans="2:17" ht="14.25" customHeight="1" x14ac:dyDescent="0.2">
      <c r="B23" s="90"/>
      <c r="C23" s="91" t="s">
        <v>82</v>
      </c>
      <c r="E23" s="91"/>
      <c r="F23" s="91"/>
      <c r="G23" s="91"/>
      <c r="H23" s="91"/>
      <c r="I23" s="91"/>
      <c r="M23" s="96"/>
      <c r="N23" s="74"/>
    </row>
    <row r="24" spans="2:17" ht="11.25" customHeight="1" x14ac:dyDescent="0.2">
      <c r="B24" s="90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5"/>
      <c r="N24" s="74"/>
    </row>
    <row r="25" spans="2:17" ht="24" customHeight="1" x14ac:dyDescent="0.2">
      <c r="B25" s="90"/>
      <c r="D25" s="91" t="s">
        <v>72</v>
      </c>
      <c r="E25" s="91"/>
      <c r="F25" s="91"/>
      <c r="G25" s="91"/>
      <c r="H25" s="91"/>
      <c r="I25" s="91"/>
      <c r="J25" s="91"/>
      <c r="L25" s="92" t="s">
        <v>74</v>
      </c>
      <c r="M25" s="99"/>
      <c r="N25" s="74"/>
      <c r="P25" s="86" t="s">
        <v>91</v>
      </c>
    </row>
    <row r="26" spans="2:17" ht="16.5" customHeight="1" x14ac:dyDescent="0.2">
      <c r="B26" s="90"/>
      <c r="C26" s="91"/>
      <c r="D26" s="91"/>
      <c r="E26" s="91"/>
      <c r="F26" s="91"/>
      <c r="G26" s="91"/>
      <c r="H26" s="91"/>
      <c r="I26" s="91"/>
      <c r="M26" s="96"/>
      <c r="N26" s="74"/>
    </row>
    <row r="27" spans="2:17" ht="14.25" customHeight="1" x14ac:dyDescent="0.2">
      <c r="B27" s="90"/>
      <c r="C27" s="91" t="s">
        <v>84</v>
      </c>
      <c r="E27" s="91"/>
      <c r="F27" s="91"/>
      <c r="G27" s="91"/>
      <c r="H27" s="91"/>
      <c r="I27" s="91"/>
      <c r="M27" s="96"/>
      <c r="N27" s="74"/>
    </row>
    <row r="28" spans="2:17" ht="11.25" customHeight="1" x14ac:dyDescent="0.2">
      <c r="B28" s="90"/>
      <c r="C28" s="91"/>
      <c r="D28" s="91"/>
      <c r="E28" s="91"/>
      <c r="F28" s="91"/>
      <c r="G28" s="91"/>
      <c r="H28" s="91"/>
      <c r="I28" s="91"/>
      <c r="J28" s="91"/>
      <c r="K28" s="91"/>
      <c r="L28" s="91"/>
      <c r="M28" s="100"/>
      <c r="N28" s="74"/>
    </row>
    <row r="29" spans="2:17" ht="14.25" customHeight="1" x14ac:dyDescent="0.2">
      <c r="B29" s="90"/>
      <c r="C29" s="91"/>
      <c r="D29" s="91" t="s">
        <v>73</v>
      </c>
      <c r="E29" s="91"/>
      <c r="F29" s="91"/>
      <c r="G29" s="91"/>
      <c r="J29" s="91"/>
      <c r="K29" s="91"/>
      <c r="L29" s="91"/>
      <c r="M29" s="94"/>
      <c r="N29" s="74"/>
    </row>
    <row r="30" spans="2:17" ht="11.25" customHeight="1" x14ac:dyDescent="0.2">
      <c r="B30" s="90"/>
      <c r="C30" s="91"/>
      <c r="D30" s="91"/>
      <c r="E30" s="91"/>
      <c r="F30" s="91"/>
      <c r="G30" s="91"/>
      <c r="H30" s="91"/>
      <c r="I30" s="91"/>
      <c r="J30" s="91"/>
      <c r="K30" s="91"/>
      <c r="L30" s="91"/>
      <c r="M30" s="100"/>
      <c r="N30" s="74"/>
    </row>
    <row r="31" spans="2:17" ht="14.25" customHeight="1" x14ac:dyDescent="0.2">
      <c r="B31" s="90"/>
      <c r="C31" s="91"/>
      <c r="D31" s="91" t="s">
        <v>85</v>
      </c>
      <c r="E31" s="91"/>
      <c r="F31" s="91"/>
      <c r="G31" s="91"/>
      <c r="H31" s="101">
        <v>0.05</v>
      </c>
      <c r="I31" s="91"/>
      <c r="J31" s="91"/>
      <c r="K31" s="91"/>
      <c r="L31" s="91"/>
      <c r="M31" s="94">
        <f>H31*M21</f>
        <v>387.01348778529649</v>
      </c>
      <c r="N31" s="74"/>
    </row>
    <row r="32" spans="2:17" ht="11.25" customHeight="1" x14ac:dyDescent="0.2">
      <c r="B32" s="90"/>
      <c r="C32" s="91"/>
      <c r="E32" s="91"/>
      <c r="F32" s="91"/>
      <c r="G32" s="91"/>
      <c r="H32" s="91"/>
      <c r="I32" s="91"/>
      <c r="J32" s="91"/>
      <c r="K32" s="91"/>
      <c r="L32" s="91"/>
      <c r="M32" s="95"/>
      <c r="N32" s="74"/>
    </row>
    <row r="33" spans="2:16" ht="14.25" customHeight="1" x14ac:dyDescent="0.2">
      <c r="B33" s="90"/>
      <c r="C33" s="91"/>
      <c r="D33" s="91" t="s">
        <v>86</v>
      </c>
      <c r="H33" s="101"/>
      <c r="I33" s="91"/>
      <c r="L33" s="91"/>
      <c r="M33" s="94">
        <f>M25*H33</f>
        <v>0</v>
      </c>
      <c r="N33" s="74"/>
    </row>
    <row r="34" spans="2:16" ht="11.25" customHeight="1" x14ac:dyDescent="0.2">
      <c r="B34" s="90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5"/>
      <c r="N34" s="74"/>
    </row>
    <row r="35" spans="2:16" ht="24" customHeight="1" x14ac:dyDescent="0.2">
      <c r="B35" s="90"/>
      <c r="I35" s="91"/>
      <c r="J35" s="91"/>
      <c r="K35" s="91"/>
      <c r="L35" s="92" t="s">
        <v>74</v>
      </c>
      <c r="M35" s="97">
        <f>SUM(M28:M33)</f>
        <v>387.01348778529649</v>
      </c>
      <c r="N35" s="74"/>
      <c r="P35" s="86" t="s">
        <v>92</v>
      </c>
    </row>
    <row r="36" spans="2:16" ht="22.5" customHeight="1" x14ac:dyDescent="0.2">
      <c r="B36" s="90"/>
      <c r="C36" s="91"/>
      <c r="D36" s="91"/>
      <c r="E36" s="91"/>
      <c r="F36" s="91"/>
      <c r="G36" s="91"/>
      <c r="H36" s="91"/>
      <c r="I36" s="91"/>
      <c r="J36" s="91"/>
      <c r="K36" s="91"/>
      <c r="L36" s="91"/>
      <c r="M36" s="95"/>
      <c r="N36" s="74"/>
    </row>
    <row r="37" spans="2:16" ht="26.25" customHeight="1" x14ac:dyDescent="0.2">
      <c r="B37" s="90"/>
      <c r="C37" s="91"/>
      <c r="D37" s="91"/>
      <c r="E37" s="91"/>
      <c r="F37" s="91"/>
      <c r="G37" s="91"/>
      <c r="H37" s="91"/>
      <c r="I37" s="91"/>
      <c r="J37" s="91"/>
      <c r="K37" s="91"/>
      <c r="L37" s="92" t="s">
        <v>75</v>
      </c>
      <c r="M37" s="97">
        <f>+M9+M21+M25-M35</f>
        <v>7353.256267920633</v>
      </c>
      <c r="N37" s="74"/>
      <c r="P37" s="86" t="s">
        <v>93</v>
      </c>
    </row>
    <row r="38" spans="2:16" x14ac:dyDescent="0.2">
      <c r="B38" s="90"/>
      <c r="C38" s="91"/>
      <c r="D38" s="91"/>
      <c r="E38" s="91"/>
      <c r="F38" s="91"/>
      <c r="G38" s="91"/>
      <c r="H38" s="91"/>
      <c r="I38" s="91"/>
      <c r="J38" s="91"/>
      <c r="K38" s="91"/>
      <c r="L38" s="91"/>
      <c r="M38" s="95"/>
      <c r="N38" s="74"/>
    </row>
    <row r="39" spans="2:16" ht="26.25" customHeight="1" x14ac:dyDescent="0.2">
      <c r="B39" s="90"/>
      <c r="C39" s="91"/>
      <c r="D39" s="91"/>
      <c r="E39" s="91"/>
      <c r="F39" s="91"/>
      <c r="G39" s="91"/>
      <c r="H39" s="91"/>
      <c r="I39" s="91"/>
      <c r="J39" s="91"/>
      <c r="K39" s="91"/>
      <c r="L39" s="92" t="s">
        <v>76</v>
      </c>
      <c r="M39" s="97">
        <f>'Demande Acompte1'!M41</f>
        <v>4547.9062679206327</v>
      </c>
      <c r="N39" s="74"/>
      <c r="P39" s="86" t="s">
        <v>94</v>
      </c>
    </row>
    <row r="40" spans="2:16" x14ac:dyDescent="0.2">
      <c r="B40" s="90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5"/>
      <c r="N40" s="74"/>
    </row>
    <row r="41" spans="2:16" ht="26.25" customHeight="1" x14ac:dyDescent="0.2">
      <c r="B41" s="90"/>
      <c r="C41" s="91"/>
      <c r="D41" s="91"/>
      <c r="E41" s="91"/>
      <c r="F41" s="91"/>
      <c r="G41" s="91"/>
      <c r="H41" s="91"/>
      <c r="I41" s="91"/>
      <c r="J41" s="91"/>
      <c r="K41" s="91"/>
      <c r="L41" s="92" t="s">
        <v>77</v>
      </c>
      <c r="M41" s="97">
        <f>M37-M39</f>
        <v>2805.3500000000004</v>
      </c>
      <c r="N41" s="74"/>
    </row>
    <row r="42" spans="2:16" x14ac:dyDescent="0.2">
      <c r="B42" s="90"/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5"/>
      <c r="N42" s="74"/>
    </row>
    <row r="43" spans="2:16" ht="26.25" customHeight="1" x14ac:dyDescent="0.2">
      <c r="B43" s="90"/>
      <c r="C43" s="91"/>
      <c r="D43" s="91"/>
      <c r="E43" s="91"/>
      <c r="F43" s="91"/>
      <c r="G43" s="91"/>
      <c r="H43" s="91"/>
      <c r="J43" s="92" t="s">
        <v>81</v>
      </c>
      <c r="K43" s="102">
        <v>0.2</v>
      </c>
      <c r="L43" s="103"/>
      <c r="M43" s="97">
        <f>M41*K43</f>
        <v>561.07000000000005</v>
      </c>
      <c r="N43" s="74"/>
    </row>
    <row r="44" spans="2:16" ht="15" thickBot="1" x14ac:dyDescent="0.25">
      <c r="B44" s="90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5"/>
      <c r="N44" s="74"/>
    </row>
    <row r="45" spans="2:16" ht="26.25" customHeight="1" thickBot="1" x14ac:dyDescent="0.25">
      <c r="B45" s="90"/>
      <c r="C45" s="91"/>
      <c r="D45" s="91"/>
      <c r="E45" s="91"/>
      <c r="F45" s="91"/>
      <c r="G45" s="91"/>
      <c r="H45" s="91"/>
      <c r="I45" s="91"/>
      <c r="J45" s="91"/>
      <c r="K45" s="91"/>
      <c r="L45" s="92" t="s">
        <v>78</v>
      </c>
      <c r="M45" s="104">
        <f>SUM(M41:M43)</f>
        <v>3366.4200000000005</v>
      </c>
      <c r="N45" s="74"/>
    </row>
    <row r="46" spans="2:16" x14ac:dyDescent="0.2">
      <c r="B46" s="90"/>
      <c r="C46" s="91"/>
      <c r="D46" s="91"/>
      <c r="E46" s="91"/>
      <c r="F46" s="91"/>
      <c r="G46" s="91"/>
      <c r="H46" s="91"/>
      <c r="I46" s="91"/>
      <c r="J46" s="91"/>
      <c r="K46" s="91"/>
      <c r="L46" s="91"/>
      <c r="M46" s="91"/>
      <c r="N46" s="74"/>
    </row>
    <row r="47" spans="2:16" x14ac:dyDescent="0.2">
      <c r="B47" s="90"/>
      <c r="C47" s="105" t="s">
        <v>11</v>
      </c>
      <c r="D47" s="91"/>
      <c r="E47" s="91"/>
      <c r="F47" s="91"/>
      <c r="G47" s="39" t="s">
        <v>25</v>
      </c>
      <c r="H47" s="91"/>
      <c r="I47" s="91"/>
      <c r="J47" s="91"/>
      <c r="K47" s="91"/>
      <c r="L47" s="91"/>
      <c r="M47" s="106" t="s">
        <v>53</v>
      </c>
      <c r="N47" s="74"/>
    </row>
    <row r="48" spans="2:16" ht="7.5" customHeight="1" thickBot="1" x14ac:dyDescent="0.25">
      <c r="B48" s="107"/>
      <c r="C48" s="108"/>
      <c r="D48" s="108"/>
      <c r="E48" s="108"/>
      <c r="F48" s="108"/>
      <c r="G48" s="108"/>
      <c r="H48" s="108"/>
      <c r="I48" s="108"/>
      <c r="J48" s="108"/>
      <c r="K48" s="108"/>
      <c r="L48" s="108"/>
      <c r="M48" s="108"/>
      <c r="N48" s="109"/>
    </row>
    <row r="49" ht="6" customHeight="1" x14ac:dyDescent="0.2"/>
  </sheetData>
  <mergeCells count="2">
    <mergeCell ref="C3:M3"/>
    <mergeCell ref="C5:L5"/>
  </mergeCells>
  <printOptions horizontalCentered="1" verticalCentered="1"/>
  <pageMargins left="0.19685039370078741" right="0.19685039370078741" top="0.39370078740157483" bottom="0.39370078740157483" header="0.51181102362204722" footer="0.51181102362204722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1D134-62EF-442F-AB92-8ABF68558C90}">
  <dimension ref="B1:N39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G17" sqref="G17"/>
    </sheetView>
  </sheetViews>
  <sheetFormatPr baseColWidth="10" defaultRowHeight="12" x14ac:dyDescent="0.2"/>
  <cols>
    <col min="1" max="1" width="1" style="36" customWidth="1"/>
    <col min="2" max="3" width="5" style="36" customWidth="1"/>
    <col min="4" max="4" width="53.7109375" style="36" customWidth="1"/>
    <col min="5" max="7" width="14" style="36" customWidth="1"/>
    <col min="8" max="8" width="17.28515625" style="36" customWidth="1"/>
    <col min="9" max="9" width="17.140625" style="36" customWidth="1"/>
    <col min="10" max="10" width="0.5703125" style="36" customWidth="1"/>
    <col min="11" max="13" width="11.42578125" style="36"/>
    <col min="14" max="14" width="11.42578125" style="142"/>
    <col min="15" max="16384" width="11.42578125" style="36"/>
  </cols>
  <sheetData>
    <row r="1" spans="2:14" ht="3" customHeight="1" x14ac:dyDescent="0.2"/>
    <row r="2" spans="2:14" s="37" customFormat="1" ht="22.5" customHeight="1" thickBot="1" x14ac:dyDescent="0.25">
      <c r="B2" s="127" t="s">
        <v>114</v>
      </c>
      <c r="C2" s="127"/>
      <c r="D2" s="127"/>
      <c r="E2" s="127"/>
      <c r="F2" s="127"/>
      <c r="G2" s="127"/>
      <c r="H2" s="127"/>
      <c r="I2" s="127"/>
    </row>
    <row r="3" spans="2:14" ht="23.25" customHeight="1" x14ac:dyDescent="0.2">
      <c r="B3" s="128" t="s">
        <v>27</v>
      </c>
      <c r="C3" s="130" t="s">
        <v>28</v>
      </c>
      <c r="D3" s="132" t="s">
        <v>26</v>
      </c>
      <c r="E3" s="132" t="s">
        <v>40</v>
      </c>
      <c r="F3" s="134" t="s">
        <v>34</v>
      </c>
      <c r="G3" s="134" t="s">
        <v>35</v>
      </c>
      <c r="H3" s="134" t="s">
        <v>37</v>
      </c>
      <c r="I3" s="136" t="s">
        <v>36</v>
      </c>
    </row>
    <row r="4" spans="2:14" ht="53.25" customHeight="1" x14ac:dyDescent="0.2">
      <c r="B4" s="129"/>
      <c r="C4" s="131"/>
      <c r="D4" s="133"/>
      <c r="E4" s="133"/>
      <c r="F4" s="135"/>
      <c r="G4" s="135"/>
      <c r="H4" s="135"/>
      <c r="I4" s="137"/>
    </row>
    <row r="5" spans="2:14" s="38" customFormat="1" ht="14.25" customHeight="1" x14ac:dyDescent="0.2">
      <c r="B5" s="46">
        <v>1</v>
      </c>
      <c r="C5" s="47">
        <v>2</v>
      </c>
      <c r="D5" s="47">
        <v>3</v>
      </c>
      <c r="E5" s="48">
        <v>4</v>
      </c>
      <c r="F5" s="48">
        <v>5</v>
      </c>
      <c r="G5" s="48">
        <v>6</v>
      </c>
      <c r="H5" s="48">
        <v>7</v>
      </c>
      <c r="I5" s="49">
        <v>8</v>
      </c>
    </row>
    <row r="6" spans="2:14" ht="16.5" customHeight="1" x14ac:dyDescent="0.25">
      <c r="B6" s="85">
        <v>1</v>
      </c>
      <c r="C6" s="50"/>
      <c r="D6" s="51" t="s">
        <v>95</v>
      </c>
      <c r="E6" s="52">
        <v>285</v>
      </c>
      <c r="F6" s="116">
        <v>5</v>
      </c>
      <c r="G6" s="53">
        <v>0.6</v>
      </c>
      <c r="H6" s="50">
        <f>IF(G6="","",F6*G6)</f>
        <v>3</v>
      </c>
      <c r="I6" s="159">
        <f>IF(H6="","",E6*H6)</f>
        <v>855</v>
      </c>
    </row>
    <row r="7" spans="2:14" ht="16.5" customHeight="1" x14ac:dyDescent="0.25">
      <c r="B7" s="111">
        <v>2</v>
      </c>
      <c r="C7" s="112"/>
      <c r="D7" s="113" t="s">
        <v>104</v>
      </c>
      <c r="E7" s="114">
        <v>670</v>
      </c>
      <c r="F7" s="117">
        <v>5</v>
      </c>
      <c r="G7" s="115">
        <v>0.6</v>
      </c>
      <c r="H7" s="112">
        <v>5</v>
      </c>
      <c r="I7" s="160">
        <f>IF(H7="","",E7*H7)</f>
        <v>3350</v>
      </c>
    </row>
    <row r="8" spans="2:14" ht="16.5" customHeight="1" x14ac:dyDescent="0.25">
      <c r="B8" s="111">
        <v>3</v>
      </c>
      <c r="C8" s="54"/>
      <c r="D8" s="55" t="s">
        <v>96</v>
      </c>
      <c r="E8" s="56">
        <v>1590</v>
      </c>
      <c r="F8" s="118">
        <v>5</v>
      </c>
      <c r="G8" s="57">
        <v>0.44</v>
      </c>
      <c r="H8" s="54">
        <f>IF(G8="","",F8*G8)</f>
        <v>2.2000000000000002</v>
      </c>
      <c r="I8" s="58">
        <f>IF(H8="","",E8*H8)</f>
        <v>3498.0000000000005</v>
      </c>
    </row>
    <row r="9" spans="2:14" ht="16.5" customHeight="1" x14ac:dyDescent="0.25">
      <c r="B9" s="111">
        <v>4</v>
      </c>
      <c r="C9" s="54"/>
      <c r="D9" s="55" t="s">
        <v>97</v>
      </c>
      <c r="E9" s="56">
        <v>1060</v>
      </c>
      <c r="F9" s="118">
        <v>5</v>
      </c>
      <c r="G9" s="57">
        <v>0.44</v>
      </c>
      <c r="H9" s="54">
        <f t="shared" ref="H9:H23" si="0">IF(G9="","",F9*G9)</f>
        <v>2.2000000000000002</v>
      </c>
      <c r="I9" s="58">
        <f t="shared" ref="I9:I23" si="1">IF(H9="","",E9*H9)</f>
        <v>2332</v>
      </c>
    </row>
    <row r="10" spans="2:14" ht="16.5" customHeight="1" x14ac:dyDescent="0.25">
      <c r="B10" s="111">
        <v>5</v>
      </c>
      <c r="C10" s="54"/>
      <c r="D10" s="55" t="s">
        <v>98</v>
      </c>
      <c r="E10" s="56">
        <v>920</v>
      </c>
      <c r="F10" s="118">
        <v>5</v>
      </c>
      <c r="G10" s="57">
        <v>0.16</v>
      </c>
      <c r="H10" s="54">
        <f t="shared" si="0"/>
        <v>0.8</v>
      </c>
      <c r="I10" s="58">
        <f t="shared" si="1"/>
        <v>736</v>
      </c>
    </row>
    <row r="11" spans="2:14" ht="16.5" customHeight="1" x14ac:dyDescent="0.25">
      <c r="B11" s="111">
        <v>6</v>
      </c>
      <c r="C11" s="54"/>
      <c r="D11" s="55" t="s">
        <v>99</v>
      </c>
      <c r="E11" s="56">
        <v>365</v>
      </c>
      <c r="F11" s="118">
        <v>5</v>
      </c>
      <c r="G11" s="57">
        <v>0.24</v>
      </c>
      <c r="H11" s="54">
        <f t="shared" si="0"/>
        <v>1.2</v>
      </c>
      <c r="I11" s="58">
        <f t="shared" si="1"/>
        <v>438</v>
      </c>
    </row>
    <row r="12" spans="2:14" ht="16.5" customHeight="1" x14ac:dyDescent="0.25">
      <c r="B12" s="111">
        <v>7</v>
      </c>
      <c r="C12" s="54"/>
      <c r="D12" s="55" t="s">
        <v>100</v>
      </c>
      <c r="E12" s="56">
        <v>545</v>
      </c>
      <c r="F12" s="118">
        <v>5</v>
      </c>
      <c r="G12" s="57">
        <v>0.24</v>
      </c>
      <c r="H12" s="54">
        <f t="shared" si="0"/>
        <v>1.2</v>
      </c>
      <c r="I12" s="58">
        <f t="shared" si="1"/>
        <v>654</v>
      </c>
      <c r="L12" s="36" t="s">
        <v>105</v>
      </c>
      <c r="M12" s="120">
        <v>873.9</v>
      </c>
      <c r="N12" s="143">
        <v>42036</v>
      </c>
    </row>
    <row r="13" spans="2:14" ht="16.5" customHeight="1" x14ac:dyDescent="0.25">
      <c r="B13" s="111">
        <v>8</v>
      </c>
      <c r="C13" s="54"/>
      <c r="D13" s="55" t="s">
        <v>102</v>
      </c>
      <c r="E13" s="56">
        <v>580</v>
      </c>
      <c r="F13" s="118">
        <v>5</v>
      </c>
      <c r="G13" s="57"/>
      <c r="H13" s="54" t="str">
        <f t="shared" si="0"/>
        <v/>
      </c>
      <c r="I13" s="58" t="str">
        <f t="shared" si="1"/>
        <v/>
      </c>
      <c r="L13" s="36" t="s">
        <v>106</v>
      </c>
      <c r="M13" s="120">
        <v>871.9</v>
      </c>
      <c r="N13" s="143">
        <v>42005</v>
      </c>
    </row>
    <row r="14" spans="2:14" ht="16.5" customHeight="1" x14ac:dyDescent="0.25">
      <c r="B14" s="111">
        <v>9</v>
      </c>
      <c r="C14" s="54"/>
      <c r="D14" s="55" t="s">
        <v>101</v>
      </c>
      <c r="E14" s="56">
        <v>1740</v>
      </c>
      <c r="F14" s="118">
        <v>5</v>
      </c>
      <c r="G14" s="57"/>
      <c r="H14" s="54" t="str">
        <f t="shared" si="0"/>
        <v/>
      </c>
      <c r="I14" s="58" t="str">
        <f t="shared" si="1"/>
        <v/>
      </c>
    </row>
    <row r="15" spans="2:14" ht="16.5" customHeight="1" x14ac:dyDescent="0.25">
      <c r="B15" s="111">
        <v>10</v>
      </c>
      <c r="C15" s="54"/>
      <c r="D15" s="55" t="s">
        <v>103</v>
      </c>
      <c r="E15" s="56">
        <v>290</v>
      </c>
      <c r="F15" s="118">
        <v>5</v>
      </c>
      <c r="G15" s="57"/>
      <c r="H15" s="54" t="str">
        <f t="shared" si="0"/>
        <v/>
      </c>
      <c r="I15" s="58" t="str">
        <f t="shared" si="1"/>
        <v/>
      </c>
    </row>
    <row r="16" spans="2:14" ht="16.5" customHeight="1" x14ac:dyDescent="0.25">
      <c r="B16" s="59"/>
      <c r="C16" s="54"/>
      <c r="D16" s="55"/>
      <c r="E16" s="56"/>
      <c r="F16" s="118"/>
      <c r="G16" s="57"/>
      <c r="H16" s="54" t="str">
        <f t="shared" si="0"/>
        <v/>
      </c>
      <c r="I16" s="58" t="str">
        <f t="shared" si="1"/>
        <v/>
      </c>
    </row>
    <row r="17" spans="2:14" ht="16.5" customHeight="1" x14ac:dyDescent="0.25">
      <c r="B17" s="59"/>
      <c r="C17" s="54"/>
      <c r="D17" s="55"/>
      <c r="E17" s="56"/>
      <c r="F17" s="118"/>
      <c r="G17" s="57"/>
      <c r="H17" s="54" t="str">
        <f t="shared" si="0"/>
        <v/>
      </c>
      <c r="I17" s="58" t="str">
        <f t="shared" si="1"/>
        <v/>
      </c>
      <c r="L17" s="36" t="s">
        <v>28</v>
      </c>
      <c r="M17" s="144">
        <f>M12/M13</f>
        <v>1.0022938410368161</v>
      </c>
    </row>
    <row r="18" spans="2:14" ht="16.5" customHeight="1" x14ac:dyDescent="0.25">
      <c r="B18" s="59"/>
      <c r="C18" s="54"/>
      <c r="D18" s="55"/>
      <c r="E18" s="56"/>
      <c r="F18" s="118"/>
      <c r="G18" s="57"/>
      <c r="H18" s="54" t="str">
        <f t="shared" si="0"/>
        <v/>
      </c>
      <c r="I18" s="58" t="str">
        <f t="shared" si="1"/>
        <v/>
      </c>
    </row>
    <row r="19" spans="2:14" ht="16.5" customHeight="1" x14ac:dyDescent="0.25">
      <c r="B19" s="59"/>
      <c r="C19" s="54"/>
      <c r="D19" s="55"/>
      <c r="E19" s="56"/>
      <c r="F19" s="118"/>
      <c r="G19" s="57"/>
      <c r="H19" s="54" t="str">
        <f t="shared" si="0"/>
        <v/>
      </c>
      <c r="I19" s="58" t="str">
        <f t="shared" si="1"/>
        <v/>
      </c>
    </row>
    <row r="20" spans="2:14" ht="16.5" customHeight="1" x14ac:dyDescent="0.25">
      <c r="B20" s="59"/>
      <c r="C20" s="54"/>
      <c r="D20" s="55"/>
      <c r="E20" s="56"/>
      <c r="F20" s="118"/>
      <c r="G20" s="57"/>
      <c r="H20" s="54" t="str">
        <f t="shared" si="0"/>
        <v/>
      </c>
      <c r="I20" s="58" t="str">
        <f t="shared" si="1"/>
        <v/>
      </c>
    </row>
    <row r="21" spans="2:14" ht="16.5" customHeight="1" x14ac:dyDescent="0.25">
      <c r="B21" s="59"/>
      <c r="C21" s="54"/>
      <c r="D21" s="55"/>
      <c r="E21" s="56"/>
      <c r="F21" s="118"/>
      <c r="G21" s="57"/>
      <c r="H21" s="54" t="str">
        <f t="shared" si="0"/>
        <v/>
      </c>
      <c r="I21" s="58" t="str">
        <f t="shared" si="1"/>
        <v/>
      </c>
    </row>
    <row r="22" spans="2:14" ht="16.5" customHeight="1" x14ac:dyDescent="0.25">
      <c r="B22" s="59"/>
      <c r="C22" s="54"/>
      <c r="D22" s="55"/>
      <c r="E22" s="56"/>
      <c r="F22" s="118"/>
      <c r="G22" s="57"/>
      <c r="H22" s="54" t="str">
        <f t="shared" si="0"/>
        <v/>
      </c>
      <c r="I22" s="58" t="str">
        <f t="shared" si="1"/>
        <v/>
      </c>
    </row>
    <row r="23" spans="2:14" ht="16.5" customHeight="1" x14ac:dyDescent="0.25">
      <c r="B23" s="59"/>
      <c r="C23" s="54"/>
      <c r="D23" s="55"/>
      <c r="E23" s="56"/>
      <c r="F23" s="118"/>
      <c r="G23" s="57"/>
      <c r="H23" s="54" t="str">
        <f t="shared" si="0"/>
        <v/>
      </c>
      <c r="I23" s="58" t="str">
        <f t="shared" si="1"/>
        <v/>
      </c>
    </row>
    <row r="24" spans="2:14" ht="16.5" customHeight="1" thickBot="1" x14ac:dyDescent="0.3">
      <c r="B24" s="60"/>
      <c r="C24" s="61"/>
      <c r="D24" s="62"/>
      <c r="E24" s="63"/>
      <c r="F24" s="119"/>
      <c r="G24" s="64"/>
      <c r="H24" s="61" t="str">
        <f>IF(G24="","",F24*G24)</f>
        <v/>
      </c>
      <c r="I24" s="65" t="str">
        <f>IF(H24="","",E24*H24)</f>
        <v/>
      </c>
    </row>
    <row r="25" spans="2:14" ht="15" customHeight="1" thickBot="1" x14ac:dyDescent="0.3">
      <c r="B25" s="66"/>
      <c r="C25" s="66"/>
      <c r="D25" s="67"/>
      <c r="E25" s="66"/>
      <c r="F25" s="66"/>
      <c r="G25" s="66"/>
      <c r="H25" s="66"/>
      <c r="I25" s="66"/>
    </row>
    <row r="26" spans="2:14" ht="4.5" customHeight="1" x14ac:dyDescent="0.25">
      <c r="B26" s="68"/>
      <c r="C26" s="69"/>
      <c r="D26" s="70"/>
      <c r="E26" s="66"/>
      <c r="F26" s="68"/>
      <c r="G26" s="69"/>
      <c r="H26" s="69"/>
      <c r="I26" s="71"/>
    </row>
    <row r="27" spans="2:14" s="39" customFormat="1" ht="15" customHeight="1" x14ac:dyDescent="0.2">
      <c r="B27" s="72"/>
      <c r="C27" s="110"/>
      <c r="D27" s="74" t="s">
        <v>14</v>
      </c>
      <c r="E27" s="75"/>
      <c r="F27" s="76" t="s">
        <v>38</v>
      </c>
      <c r="G27" s="77"/>
      <c r="H27" s="75"/>
      <c r="I27" s="78">
        <f>SUM(I6:I24)</f>
        <v>11863</v>
      </c>
      <c r="K27" s="156">
        <v>40225</v>
      </c>
      <c r="L27" s="156">
        <f>K27*M17</f>
        <v>40317.269755705929</v>
      </c>
      <c r="N27" s="37"/>
    </row>
    <row r="28" spans="2:14" s="39" customFormat="1" ht="4.5" customHeight="1" x14ac:dyDescent="0.2">
      <c r="B28" s="72"/>
      <c r="C28" s="110"/>
      <c r="D28" s="74"/>
      <c r="E28" s="75"/>
      <c r="F28" s="72"/>
      <c r="G28" s="77"/>
      <c r="H28" s="75"/>
      <c r="I28" s="78"/>
      <c r="N28" s="37"/>
    </row>
    <row r="29" spans="2:14" s="39" customFormat="1" ht="15" customHeight="1" x14ac:dyDescent="0.2">
      <c r="B29" s="72" t="s">
        <v>30</v>
      </c>
      <c r="C29" s="110"/>
      <c r="D29" s="74"/>
      <c r="E29" s="75"/>
      <c r="F29" s="125" t="s">
        <v>39</v>
      </c>
      <c r="G29" s="126"/>
      <c r="H29" s="83">
        <v>1</v>
      </c>
      <c r="I29" s="78"/>
      <c r="N29" s="37"/>
    </row>
    <row r="30" spans="2:14" s="39" customFormat="1" ht="4.5" customHeight="1" x14ac:dyDescent="0.2">
      <c r="B30" s="72"/>
      <c r="C30" s="110"/>
      <c r="D30" s="74"/>
      <c r="E30" s="75"/>
      <c r="F30" s="79"/>
      <c r="G30" s="75"/>
      <c r="H30" s="75"/>
      <c r="I30" s="78"/>
      <c r="N30" s="37"/>
    </row>
    <row r="31" spans="2:14" s="39" customFormat="1" ht="15" customHeight="1" x14ac:dyDescent="0.2">
      <c r="B31" s="72" t="s">
        <v>31</v>
      </c>
      <c r="C31" s="110"/>
      <c r="D31" s="74"/>
      <c r="E31" s="75"/>
      <c r="F31" s="76" t="s">
        <v>32</v>
      </c>
      <c r="G31" s="75"/>
      <c r="H31" s="84">
        <v>0.2</v>
      </c>
      <c r="I31" s="78">
        <f>I27*H31</f>
        <v>2372.6</v>
      </c>
      <c r="N31" s="37"/>
    </row>
    <row r="32" spans="2:14" s="39" customFormat="1" ht="4.5" customHeight="1" x14ac:dyDescent="0.2">
      <c r="B32" s="72"/>
      <c r="C32" s="110"/>
      <c r="D32" s="74"/>
      <c r="E32" s="75"/>
      <c r="F32" s="76"/>
      <c r="G32" s="75"/>
      <c r="H32" s="75"/>
      <c r="I32" s="78"/>
      <c r="N32" s="37"/>
    </row>
    <row r="33" spans="2:14" s="39" customFormat="1" ht="15" customHeight="1" x14ac:dyDescent="0.2">
      <c r="B33" s="76" t="s">
        <v>15</v>
      </c>
      <c r="C33" s="110"/>
      <c r="D33" s="74"/>
      <c r="E33" s="75"/>
      <c r="F33" s="76" t="s">
        <v>33</v>
      </c>
      <c r="G33" s="75"/>
      <c r="H33" s="75"/>
      <c r="I33" s="78">
        <f>SUM(I27:I31)</f>
        <v>14235.6</v>
      </c>
      <c r="N33" s="37"/>
    </row>
    <row r="34" spans="2:14" s="39" customFormat="1" ht="15" customHeight="1" thickBot="1" x14ac:dyDescent="0.25">
      <c r="B34" s="76"/>
      <c r="C34" s="110"/>
      <c r="D34" s="74"/>
      <c r="E34" s="75"/>
      <c r="F34" s="80"/>
      <c r="G34" s="81"/>
      <c r="H34" s="81"/>
      <c r="I34" s="82"/>
      <c r="N34" s="37"/>
    </row>
    <row r="35" spans="2:14" s="39" customFormat="1" ht="15" customHeight="1" thickBot="1" x14ac:dyDescent="0.25">
      <c r="B35" s="40"/>
      <c r="C35" s="41"/>
      <c r="D35" s="42"/>
      <c r="E35" s="37"/>
      <c r="F35" s="37"/>
      <c r="G35" s="37"/>
      <c r="H35" s="37"/>
      <c r="I35" s="37"/>
      <c r="N35" s="37"/>
    </row>
    <row r="36" spans="2:14" ht="22.5" customHeight="1" x14ac:dyDescent="0.2">
      <c r="B36" s="43" t="s">
        <v>11</v>
      </c>
      <c r="E36" s="44" t="s">
        <v>25</v>
      </c>
      <c r="I36" s="45" t="s">
        <v>29</v>
      </c>
    </row>
    <row r="37" spans="2:14" ht="10.5" customHeight="1" x14ac:dyDescent="0.2"/>
    <row r="38" spans="2:14" ht="16.5" customHeight="1" x14ac:dyDescent="0.2"/>
    <row r="39" spans="2:14" ht="16.5" customHeight="1" x14ac:dyDescent="0.2"/>
  </sheetData>
  <mergeCells count="10">
    <mergeCell ref="F29:G29"/>
    <mergeCell ref="B2:I2"/>
    <mergeCell ref="B3:B4"/>
    <mergeCell ref="C3:C4"/>
    <mergeCell ref="D3:D4"/>
    <mergeCell ref="E3:E4"/>
    <mergeCell ref="F3:F4"/>
    <mergeCell ref="G3:G4"/>
    <mergeCell ref="H3:H4"/>
    <mergeCell ref="I3:I4"/>
  </mergeCells>
  <printOptions horizontalCentered="1" verticalCentered="1"/>
  <pageMargins left="0" right="0" top="0" bottom="0" header="0.51181102362204722" footer="0.51181102362204722"/>
  <pageSetup paperSize="9" orientation="landscape" horizontalDpi="4294967293" verticalDpi="36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61B308-10AD-4E25-8BCA-DCF50B7ACE6A}">
  <dimension ref="B1:Q49"/>
  <sheetViews>
    <sheetView showGridLines="0" topLeftCell="A16" zoomScaleNormal="100" workbookViewId="0">
      <selection activeCell="M39" sqref="M39"/>
    </sheetView>
  </sheetViews>
  <sheetFormatPr baseColWidth="10" defaultRowHeight="14.25" x14ac:dyDescent="0.2"/>
  <cols>
    <col min="1" max="1" width="0.5703125" style="86" customWidth="1"/>
    <col min="2" max="2" width="1.42578125" style="86" customWidth="1"/>
    <col min="3" max="3" width="3.140625" style="86" customWidth="1"/>
    <col min="4" max="4" width="12.85546875" style="86" customWidth="1"/>
    <col min="5" max="5" width="11.5703125" style="86" customWidth="1"/>
    <col min="6" max="6" width="6.28515625" style="86" customWidth="1"/>
    <col min="7" max="7" width="5.5703125" style="86" customWidth="1"/>
    <col min="8" max="8" width="7.140625" style="86" customWidth="1"/>
    <col min="9" max="9" width="5.7109375" style="86" customWidth="1"/>
    <col min="10" max="10" width="8.85546875" style="86" customWidth="1"/>
    <col min="11" max="11" width="7.42578125" style="86" customWidth="1"/>
    <col min="12" max="12" width="5" style="86" customWidth="1"/>
    <col min="13" max="13" width="21.42578125" style="86" customWidth="1"/>
    <col min="14" max="14" width="1.42578125" style="86" customWidth="1"/>
    <col min="15" max="15" width="2.140625" style="86" customWidth="1"/>
    <col min="16" max="16384" width="11.42578125" style="86"/>
  </cols>
  <sheetData>
    <row r="1" spans="2:16" ht="5.25" customHeight="1" thickBot="1" x14ac:dyDescent="0.25"/>
    <row r="2" spans="2:16" ht="7.5" customHeight="1" x14ac:dyDescent="0.2">
      <c r="B2" s="87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9"/>
    </row>
    <row r="3" spans="2:16" ht="22.5" customHeight="1" x14ac:dyDescent="0.2">
      <c r="B3" s="90"/>
      <c r="C3" s="138" t="s">
        <v>115</v>
      </c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74"/>
    </row>
    <row r="4" spans="2:16" ht="11.25" customHeight="1" x14ac:dyDescent="0.2">
      <c r="B4" s="90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74"/>
    </row>
    <row r="5" spans="2:16" ht="21" customHeight="1" x14ac:dyDescent="0.2">
      <c r="B5" s="90"/>
      <c r="C5" s="139" t="s">
        <v>79</v>
      </c>
      <c r="D5" s="140"/>
      <c r="E5" s="140"/>
      <c r="F5" s="140"/>
      <c r="G5" s="140"/>
      <c r="H5" s="140"/>
      <c r="I5" s="140"/>
      <c r="J5" s="140"/>
      <c r="K5" s="140"/>
      <c r="L5" s="141"/>
      <c r="M5" s="47" t="s">
        <v>80</v>
      </c>
      <c r="N5" s="74"/>
    </row>
    <row r="6" spans="2:16" ht="14.25" customHeight="1" x14ac:dyDescent="0.2">
      <c r="B6" s="90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74"/>
    </row>
    <row r="7" spans="2:16" ht="14.25" customHeight="1" x14ac:dyDescent="0.2">
      <c r="B7" s="90"/>
      <c r="C7" s="91" t="s">
        <v>83</v>
      </c>
      <c r="D7" s="91"/>
      <c r="E7" s="91"/>
      <c r="F7" s="91"/>
      <c r="G7" s="91"/>
      <c r="H7" s="91"/>
      <c r="I7" s="91"/>
      <c r="J7" s="91"/>
      <c r="K7" s="91"/>
      <c r="L7" s="91"/>
      <c r="M7" s="91"/>
      <c r="N7" s="74"/>
    </row>
    <row r="8" spans="2:16" ht="11.25" customHeight="1" x14ac:dyDescent="0.2">
      <c r="B8" s="90"/>
      <c r="C8" s="91"/>
      <c r="D8" s="91"/>
      <c r="E8" s="91"/>
      <c r="F8" s="91"/>
      <c r="G8" s="91"/>
      <c r="H8" s="91"/>
      <c r="I8" s="91"/>
      <c r="J8" s="91"/>
      <c r="K8" s="91"/>
      <c r="L8" s="91"/>
      <c r="M8" s="91"/>
      <c r="N8" s="74"/>
    </row>
    <row r="9" spans="2:16" ht="24" customHeight="1" x14ac:dyDescent="0.2">
      <c r="B9" s="90"/>
      <c r="D9" s="91" t="s">
        <v>70</v>
      </c>
      <c r="E9" s="91"/>
      <c r="F9" s="91"/>
      <c r="G9" s="91"/>
      <c r="H9" s="91"/>
      <c r="I9" s="91"/>
      <c r="J9" s="91"/>
      <c r="K9" s="91"/>
      <c r="L9" s="92" t="s">
        <v>74</v>
      </c>
      <c r="M9" s="93"/>
      <c r="N9" s="74"/>
      <c r="P9" s="86" t="s">
        <v>89</v>
      </c>
    </row>
    <row r="10" spans="2:16" ht="16.5" customHeight="1" x14ac:dyDescent="0.2">
      <c r="B10" s="90"/>
      <c r="C10" s="91"/>
      <c r="D10" s="91"/>
      <c r="E10" s="91"/>
      <c r="F10" s="91"/>
      <c r="G10" s="91"/>
      <c r="H10" s="91"/>
      <c r="I10" s="91"/>
      <c r="J10" s="91"/>
      <c r="K10" s="91"/>
      <c r="L10" s="91"/>
      <c r="M10" s="91"/>
      <c r="N10" s="74"/>
    </row>
    <row r="11" spans="2:16" ht="14.25" customHeight="1" x14ac:dyDescent="0.2">
      <c r="B11" s="90"/>
      <c r="C11" s="91" t="s">
        <v>68</v>
      </c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74"/>
    </row>
    <row r="12" spans="2:16" ht="11.25" customHeight="1" x14ac:dyDescent="0.2">
      <c r="B12" s="90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74"/>
    </row>
    <row r="13" spans="2:16" ht="14.25" customHeight="1" x14ac:dyDescent="0.2">
      <c r="B13" s="90"/>
      <c r="C13" s="91"/>
      <c r="D13" s="91" t="s">
        <v>87</v>
      </c>
      <c r="E13" s="91"/>
      <c r="F13" s="91"/>
      <c r="G13" s="91"/>
      <c r="H13" s="91"/>
      <c r="I13" s="91"/>
      <c r="J13" s="91"/>
      <c r="K13" s="91"/>
      <c r="L13" s="91"/>
      <c r="M13" s="94">
        <f>Situation3!I27</f>
        <v>11863</v>
      </c>
      <c r="N13" s="74"/>
    </row>
    <row r="14" spans="2:16" ht="11.25" customHeight="1" x14ac:dyDescent="0.2">
      <c r="B14" s="90"/>
      <c r="C14" s="91"/>
      <c r="D14" s="91"/>
      <c r="E14" s="91"/>
      <c r="F14" s="91"/>
      <c r="G14" s="91"/>
      <c r="H14" s="91"/>
      <c r="I14" s="91"/>
      <c r="J14" s="91"/>
      <c r="K14" s="91"/>
      <c r="L14" s="91"/>
      <c r="M14" s="95"/>
      <c r="N14" s="74"/>
    </row>
    <row r="15" spans="2:16" ht="14.25" customHeight="1" x14ac:dyDescent="0.2">
      <c r="B15" s="90"/>
      <c r="C15" s="91"/>
      <c r="D15" s="91" t="s">
        <v>69</v>
      </c>
      <c r="E15" s="91"/>
      <c r="F15" s="91"/>
      <c r="G15" s="91"/>
      <c r="H15" s="91"/>
      <c r="I15" s="91"/>
      <c r="J15" s="91"/>
      <c r="K15" s="91"/>
      <c r="L15" s="91"/>
      <c r="M15" s="94"/>
      <c r="N15" s="74"/>
    </row>
    <row r="16" spans="2:16" ht="11.25" customHeight="1" x14ac:dyDescent="0.2">
      <c r="B16" s="90"/>
      <c r="C16" s="91"/>
      <c r="D16" s="91"/>
      <c r="E16" s="91"/>
      <c r="F16" s="91"/>
      <c r="G16" s="91"/>
      <c r="H16" s="91"/>
      <c r="I16" s="91"/>
      <c r="J16" s="91"/>
      <c r="K16" s="91"/>
      <c r="L16" s="91"/>
      <c r="M16" s="95"/>
      <c r="N16" s="74"/>
    </row>
    <row r="17" spans="2:17" ht="14.25" customHeight="1" x14ac:dyDescent="0.2">
      <c r="B17" s="90"/>
      <c r="C17" s="91"/>
      <c r="D17" s="91" t="s">
        <v>71</v>
      </c>
      <c r="E17" s="91"/>
      <c r="F17" s="91"/>
      <c r="G17" s="91"/>
      <c r="H17" s="91"/>
      <c r="I17" s="91"/>
      <c r="J17" s="91"/>
      <c r="K17" s="91"/>
      <c r="L17" s="91"/>
      <c r="M17" s="94">
        <f>Situation1!L27-Situation1!K27</f>
        <v>92.269755705929128</v>
      </c>
      <c r="N17" s="74"/>
      <c r="Q17" s="91"/>
    </row>
    <row r="18" spans="2:17" ht="11.25" customHeight="1" x14ac:dyDescent="0.2">
      <c r="B18" s="90"/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5"/>
      <c r="N18" s="74"/>
    </row>
    <row r="19" spans="2:17" ht="14.25" customHeight="1" x14ac:dyDescent="0.2">
      <c r="B19" s="90"/>
      <c r="C19" s="91"/>
      <c r="D19" s="91" t="s">
        <v>88</v>
      </c>
      <c r="E19" s="91"/>
      <c r="F19" s="91"/>
      <c r="G19" s="91"/>
      <c r="H19" s="91"/>
      <c r="I19" s="91"/>
      <c r="J19" s="91"/>
      <c r="K19" s="91"/>
      <c r="L19" s="91"/>
      <c r="M19" s="94"/>
      <c r="N19" s="74"/>
    </row>
    <row r="20" spans="2:17" ht="11.25" customHeight="1" x14ac:dyDescent="0.2">
      <c r="B20" s="90"/>
      <c r="C20" s="91"/>
      <c r="D20" s="91"/>
      <c r="E20" s="91"/>
      <c r="F20" s="91"/>
      <c r="G20" s="91"/>
      <c r="H20" s="91"/>
      <c r="I20" s="91"/>
      <c r="M20" s="96"/>
      <c r="N20" s="74"/>
    </row>
    <row r="21" spans="2:17" ht="24" customHeight="1" x14ac:dyDescent="0.2">
      <c r="B21" s="90"/>
      <c r="C21" s="91"/>
      <c r="E21" s="91"/>
      <c r="F21" s="91"/>
      <c r="G21" s="91"/>
      <c r="H21" s="91"/>
      <c r="I21" s="91"/>
      <c r="J21" s="91"/>
      <c r="K21" s="91"/>
      <c r="L21" s="92" t="s">
        <v>74</v>
      </c>
      <c r="M21" s="97">
        <f>SUM(M13:M20)</f>
        <v>11955.269755705929</v>
      </c>
      <c r="N21" s="74"/>
      <c r="P21" s="86" t="s">
        <v>90</v>
      </c>
    </row>
    <row r="22" spans="2:17" ht="16.5" customHeight="1" x14ac:dyDescent="0.2">
      <c r="B22" s="90"/>
      <c r="C22" s="91"/>
      <c r="E22" s="91"/>
      <c r="F22" s="98"/>
      <c r="I22" s="91"/>
      <c r="J22" s="91"/>
      <c r="K22" s="91"/>
      <c r="L22" s="91"/>
      <c r="M22" s="95"/>
      <c r="N22" s="74"/>
    </row>
    <row r="23" spans="2:17" ht="14.25" customHeight="1" x14ac:dyDescent="0.2">
      <c r="B23" s="90"/>
      <c r="C23" s="91" t="s">
        <v>82</v>
      </c>
      <c r="E23" s="91"/>
      <c r="F23" s="91"/>
      <c r="G23" s="91"/>
      <c r="H23" s="91"/>
      <c r="I23" s="91"/>
      <c r="M23" s="96"/>
      <c r="N23" s="74"/>
    </row>
    <row r="24" spans="2:17" ht="11.25" customHeight="1" x14ac:dyDescent="0.2">
      <c r="B24" s="90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5"/>
      <c r="N24" s="74"/>
    </row>
    <row r="25" spans="2:17" ht="24" customHeight="1" x14ac:dyDescent="0.2">
      <c r="B25" s="90"/>
      <c r="D25" s="91" t="s">
        <v>72</v>
      </c>
      <c r="E25" s="91"/>
      <c r="F25" s="91"/>
      <c r="G25" s="91"/>
      <c r="H25" s="91"/>
      <c r="I25" s="91"/>
      <c r="J25" s="91"/>
      <c r="L25" s="92" t="s">
        <v>74</v>
      </c>
      <c r="M25" s="99"/>
      <c r="N25" s="74"/>
      <c r="P25" s="86" t="s">
        <v>91</v>
      </c>
    </row>
    <row r="26" spans="2:17" ht="16.5" customHeight="1" x14ac:dyDescent="0.2">
      <c r="B26" s="90"/>
      <c r="C26" s="91"/>
      <c r="D26" s="91"/>
      <c r="E26" s="91"/>
      <c r="F26" s="91"/>
      <c r="G26" s="91"/>
      <c r="H26" s="91"/>
      <c r="I26" s="91"/>
      <c r="M26" s="96"/>
      <c r="N26" s="74"/>
    </row>
    <row r="27" spans="2:17" ht="14.25" customHeight="1" x14ac:dyDescent="0.2">
      <c r="B27" s="90"/>
      <c r="C27" s="91" t="s">
        <v>84</v>
      </c>
      <c r="E27" s="91"/>
      <c r="F27" s="91"/>
      <c r="G27" s="91"/>
      <c r="H27" s="91"/>
      <c r="I27" s="91"/>
      <c r="M27" s="96"/>
      <c r="N27" s="74"/>
    </row>
    <row r="28" spans="2:17" ht="11.25" customHeight="1" x14ac:dyDescent="0.2">
      <c r="B28" s="90"/>
      <c r="C28" s="91"/>
      <c r="D28" s="91"/>
      <c r="E28" s="91"/>
      <c r="F28" s="91"/>
      <c r="G28" s="91"/>
      <c r="H28" s="91"/>
      <c r="I28" s="91"/>
      <c r="J28" s="91"/>
      <c r="K28" s="91"/>
      <c r="L28" s="91"/>
      <c r="M28" s="100"/>
      <c r="N28" s="74"/>
    </row>
    <row r="29" spans="2:17" ht="14.25" customHeight="1" x14ac:dyDescent="0.2">
      <c r="B29" s="90"/>
      <c r="C29" s="91"/>
      <c r="D29" s="91" t="s">
        <v>73</v>
      </c>
      <c r="E29" s="91"/>
      <c r="F29" s="91"/>
      <c r="G29" s="91"/>
      <c r="J29" s="91"/>
      <c r="K29" s="91"/>
      <c r="L29" s="91"/>
      <c r="M29" s="94"/>
      <c r="N29" s="74"/>
    </row>
    <row r="30" spans="2:17" ht="11.25" customHeight="1" x14ac:dyDescent="0.2">
      <c r="B30" s="90"/>
      <c r="C30" s="91"/>
      <c r="D30" s="91"/>
      <c r="E30" s="91"/>
      <c r="F30" s="91"/>
      <c r="G30" s="91"/>
      <c r="H30" s="91"/>
      <c r="I30" s="91"/>
      <c r="J30" s="91"/>
      <c r="K30" s="91"/>
      <c r="L30" s="91"/>
      <c r="M30" s="100"/>
      <c r="N30" s="74"/>
    </row>
    <row r="31" spans="2:17" ht="14.25" customHeight="1" x14ac:dyDescent="0.2">
      <c r="B31" s="90"/>
      <c r="C31" s="91"/>
      <c r="D31" s="91" t="s">
        <v>85</v>
      </c>
      <c r="E31" s="91"/>
      <c r="F31" s="91"/>
      <c r="G31" s="91"/>
      <c r="H31" s="101">
        <v>0.05</v>
      </c>
      <c r="I31" s="91"/>
      <c r="J31" s="91"/>
      <c r="K31" s="91"/>
      <c r="L31" s="91"/>
      <c r="M31" s="94">
        <f>H31*M21</f>
        <v>597.76348778529643</v>
      </c>
      <c r="N31" s="74"/>
    </row>
    <row r="32" spans="2:17" ht="11.25" customHeight="1" x14ac:dyDescent="0.2">
      <c r="B32" s="90"/>
      <c r="C32" s="91"/>
      <c r="E32" s="91"/>
      <c r="F32" s="91"/>
      <c r="G32" s="91"/>
      <c r="H32" s="91"/>
      <c r="I32" s="91"/>
      <c r="J32" s="91"/>
      <c r="K32" s="91"/>
      <c r="L32" s="91"/>
      <c r="M32" s="95"/>
      <c r="N32" s="74"/>
    </row>
    <row r="33" spans="2:16" ht="14.25" customHeight="1" x14ac:dyDescent="0.2">
      <c r="B33" s="90"/>
      <c r="C33" s="91"/>
      <c r="D33" s="91" t="s">
        <v>86</v>
      </c>
      <c r="H33" s="101"/>
      <c r="I33" s="91"/>
      <c r="L33" s="91"/>
      <c r="M33" s="94">
        <f>M25*H33</f>
        <v>0</v>
      </c>
      <c r="N33" s="74"/>
    </row>
    <row r="34" spans="2:16" ht="11.25" customHeight="1" x14ac:dyDescent="0.2">
      <c r="B34" s="90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5"/>
      <c r="N34" s="74"/>
    </row>
    <row r="35" spans="2:16" ht="24" customHeight="1" x14ac:dyDescent="0.2">
      <c r="B35" s="90"/>
      <c r="I35" s="91"/>
      <c r="J35" s="91"/>
      <c r="K35" s="91"/>
      <c r="L35" s="92" t="s">
        <v>74</v>
      </c>
      <c r="M35" s="97">
        <f>SUM(M28:M33)</f>
        <v>597.76348778529643</v>
      </c>
      <c r="N35" s="74"/>
      <c r="P35" s="86" t="s">
        <v>92</v>
      </c>
    </row>
    <row r="36" spans="2:16" ht="22.5" customHeight="1" x14ac:dyDescent="0.2">
      <c r="B36" s="90"/>
      <c r="C36" s="91"/>
      <c r="D36" s="91"/>
      <c r="E36" s="91"/>
      <c r="F36" s="91"/>
      <c r="G36" s="91"/>
      <c r="H36" s="91"/>
      <c r="I36" s="91"/>
      <c r="J36" s="91"/>
      <c r="K36" s="91"/>
      <c r="L36" s="91"/>
      <c r="M36" s="95"/>
      <c r="N36" s="74"/>
    </row>
    <row r="37" spans="2:16" ht="26.25" customHeight="1" x14ac:dyDescent="0.2">
      <c r="B37" s="90"/>
      <c r="C37" s="91"/>
      <c r="D37" s="91"/>
      <c r="E37" s="91"/>
      <c r="F37" s="91"/>
      <c r="G37" s="91"/>
      <c r="H37" s="91"/>
      <c r="I37" s="91"/>
      <c r="J37" s="91"/>
      <c r="K37" s="91"/>
      <c r="L37" s="92" t="s">
        <v>75</v>
      </c>
      <c r="M37" s="97">
        <f>+M9+M21+M25-M35</f>
        <v>11357.506267920633</v>
      </c>
      <c r="N37" s="74"/>
      <c r="P37" s="86" t="s">
        <v>93</v>
      </c>
    </row>
    <row r="38" spans="2:16" x14ac:dyDescent="0.2">
      <c r="B38" s="90"/>
      <c r="C38" s="91"/>
      <c r="D38" s="91"/>
      <c r="E38" s="91"/>
      <c r="F38" s="91"/>
      <c r="G38" s="91"/>
      <c r="H38" s="91"/>
      <c r="I38" s="91"/>
      <c r="J38" s="91"/>
      <c r="K38" s="91"/>
      <c r="L38" s="91"/>
      <c r="M38" s="95"/>
      <c r="N38" s="74"/>
    </row>
    <row r="39" spans="2:16" ht="26.25" customHeight="1" x14ac:dyDescent="0.2">
      <c r="B39" s="90"/>
      <c r="C39" s="91"/>
      <c r="D39" s="91"/>
      <c r="E39" s="91"/>
      <c r="F39" s="91"/>
      <c r="G39" s="91"/>
      <c r="H39" s="91"/>
      <c r="I39" s="91"/>
      <c r="J39" s="91"/>
      <c r="K39" s="91"/>
      <c r="L39" s="92" t="s">
        <v>76</v>
      </c>
      <c r="M39" s="97">
        <f>'Demande Acompte1'!M41+'Demande Acompte2'!M41</f>
        <v>7353.256267920633</v>
      </c>
      <c r="N39" s="74"/>
      <c r="P39" s="86" t="s">
        <v>94</v>
      </c>
    </row>
    <row r="40" spans="2:16" x14ac:dyDescent="0.2">
      <c r="B40" s="90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5"/>
      <c r="N40" s="74"/>
    </row>
    <row r="41" spans="2:16" ht="26.25" customHeight="1" x14ac:dyDescent="0.2">
      <c r="B41" s="90"/>
      <c r="C41" s="91"/>
      <c r="D41" s="91"/>
      <c r="E41" s="91"/>
      <c r="F41" s="91"/>
      <c r="G41" s="91"/>
      <c r="H41" s="91"/>
      <c r="I41" s="91"/>
      <c r="J41" s="91"/>
      <c r="K41" s="91"/>
      <c r="L41" s="92" t="s">
        <v>77</v>
      </c>
      <c r="M41" s="97">
        <f>M37-M39</f>
        <v>4004.25</v>
      </c>
      <c r="N41" s="74"/>
    </row>
    <row r="42" spans="2:16" x14ac:dyDescent="0.2">
      <c r="B42" s="90"/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5"/>
      <c r="N42" s="74"/>
    </row>
    <row r="43" spans="2:16" ht="26.25" customHeight="1" x14ac:dyDescent="0.2">
      <c r="B43" s="90"/>
      <c r="C43" s="91"/>
      <c r="D43" s="91"/>
      <c r="E43" s="91"/>
      <c r="F43" s="91"/>
      <c r="G43" s="91"/>
      <c r="H43" s="91"/>
      <c r="J43" s="92" t="s">
        <v>81</v>
      </c>
      <c r="K43" s="102">
        <v>0.2</v>
      </c>
      <c r="L43" s="103"/>
      <c r="M43" s="97">
        <f>M41*K43</f>
        <v>800.85</v>
      </c>
      <c r="N43" s="74"/>
    </row>
    <row r="44" spans="2:16" ht="15" thickBot="1" x14ac:dyDescent="0.25">
      <c r="B44" s="90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5"/>
      <c r="N44" s="74"/>
    </row>
    <row r="45" spans="2:16" ht="26.25" customHeight="1" thickBot="1" x14ac:dyDescent="0.25">
      <c r="B45" s="90"/>
      <c r="C45" s="91"/>
      <c r="D45" s="91"/>
      <c r="E45" s="91"/>
      <c r="F45" s="91"/>
      <c r="G45" s="91"/>
      <c r="H45" s="91"/>
      <c r="I45" s="91"/>
      <c r="J45" s="91"/>
      <c r="K45" s="91"/>
      <c r="L45" s="92" t="s">
        <v>78</v>
      </c>
      <c r="M45" s="104">
        <f>SUM(M41:M43)</f>
        <v>4805.1000000000004</v>
      </c>
      <c r="N45" s="74"/>
    </row>
    <row r="46" spans="2:16" x14ac:dyDescent="0.2">
      <c r="B46" s="90"/>
      <c r="C46" s="91"/>
      <c r="D46" s="91"/>
      <c r="E46" s="91"/>
      <c r="F46" s="91"/>
      <c r="G46" s="91"/>
      <c r="H46" s="91"/>
      <c r="I46" s="91"/>
      <c r="J46" s="91"/>
      <c r="K46" s="91"/>
      <c r="L46" s="91"/>
      <c r="M46" s="91"/>
      <c r="N46" s="74"/>
    </row>
    <row r="47" spans="2:16" x14ac:dyDescent="0.2">
      <c r="B47" s="90"/>
      <c r="C47" s="105" t="s">
        <v>11</v>
      </c>
      <c r="D47" s="91"/>
      <c r="E47" s="91"/>
      <c r="F47" s="91"/>
      <c r="G47" s="39" t="s">
        <v>25</v>
      </c>
      <c r="H47" s="91"/>
      <c r="I47" s="91"/>
      <c r="J47" s="91"/>
      <c r="K47" s="91"/>
      <c r="L47" s="91"/>
      <c r="M47" s="106" t="s">
        <v>53</v>
      </c>
      <c r="N47" s="74"/>
    </row>
    <row r="48" spans="2:16" ht="7.5" customHeight="1" thickBot="1" x14ac:dyDescent="0.25">
      <c r="B48" s="107"/>
      <c r="C48" s="108"/>
      <c r="D48" s="108"/>
      <c r="E48" s="108"/>
      <c r="F48" s="108"/>
      <c r="G48" s="108"/>
      <c r="H48" s="108"/>
      <c r="I48" s="108"/>
      <c r="J48" s="108"/>
      <c r="K48" s="108"/>
      <c r="L48" s="108"/>
      <c r="M48" s="108"/>
      <c r="N48" s="109"/>
    </row>
    <row r="49" ht="6" customHeight="1" x14ac:dyDescent="0.2"/>
  </sheetData>
  <mergeCells count="2">
    <mergeCell ref="C3:M3"/>
    <mergeCell ref="C5:L5"/>
  </mergeCells>
  <printOptions horizontalCentered="1" verticalCentered="1"/>
  <pageMargins left="0.19685039370078741" right="0.19685039370078741" top="0.39370078740157483" bottom="0.39370078740157483" header="0.51181102362204722" footer="0.51181102362204722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65559-B3A1-46BF-8F3F-B808B2524A97}">
  <dimension ref="B1:N39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G17" sqref="G17"/>
    </sheetView>
  </sheetViews>
  <sheetFormatPr baseColWidth="10" defaultRowHeight="12" x14ac:dyDescent="0.2"/>
  <cols>
    <col min="1" max="1" width="1" style="36" customWidth="1"/>
    <col min="2" max="3" width="5" style="36" customWidth="1"/>
    <col min="4" max="4" width="53.7109375" style="36" customWidth="1"/>
    <col min="5" max="7" width="14" style="36" customWidth="1"/>
    <col min="8" max="8" width="17.28515625" style="36" customWidth="1"/>
    <col min="9" max="9" width="17.140625" style="36" customWidth="1"/>
    <col min="10" max="10" width="0.5703125" style="36" customWidth="1"/>
    <col min="11" max="13" width="11.42578125" style="36"/>
    <col min="14" max="14" width="11.42578125" style="142"/>
    <col min="15" max="16384" width="11.42578125" style="36"/>
  </cols>
  <sheetData>
    <row r="1" spans="2:14" ht="3" customHeight="1" x14ac:dyDescent="0.2"/>
    <row r="2" spans="2:14" s="37" customFormat="1" ht="22.5" customHeight="1" thickBot="1" x14ac:dyDescent="0.25">
      <c r="B2" s="127" t="s">
        <v>116</v>
      </c>
      <c r="C2" s="127"/>
      <c r="D2" s="127"/>
      <c r="E2" s="127"/>
      <c r="F2" s="127"/>
      <c r="G2" s="127"/>
      <c r="H2" s="127"/>
      <c r="I2" s="127"/>
    </row>
    <row r="3" spans="2:14" ht="23.25" customHeight="1" x14ac:dyDescent="0.2">
      <c r="B3" s="128" t="s">
        <v>27</v>
      </c>
      <c r="C3" s="130" t="s">
        <v>28</v>
      </c>
      <c r="D3" s="132" t="s">
        <v>26</v>
      </c>
      <c r="E3" s="132" t="s">
        <v>40</v>
      </c>
      <c r="F3" s="134" t="s">
        <v>34</v>
      </c>
      <c r="G3" s="134" t="s">
        <v>35</v>
      </c>
      <c r="H3" s="134" t="s">
        <v>37</v>
      </c>
      <c r="I3" s="136" t="s">
        <v>36</v>
      </c>
    </row>
    <row r="4" spans="2:14" ht="53.25" customHeight="1" x14ac:dyDescent="0.2">
      <c r="B4" s="129"/>
      <c r="C4" s="131"/>
      <c r="D4" s="133"/>
      <c r="E4" s="133"/>
      <c r="F4" s="135"/>
      <c r="G4" s="135"/>
      <c r="H4" s="135"/>
      <c r="I4" s="137"/>
    </row>
    <row r="5" spans="2:14" s="38" customFormat="1" ht="14.25" customHeight="1" x14ac:dyDescent="0.2">
      <c r="B5" s="46">
        <v>1</v>
      </c>
      <c r="C5" s="47">
        <v>2</v>
      </c>
      <c r="D5" s="47">
        <v>3</v>
      </c>
      <c r="E5" s="48">
        <v>4</v>
      </c>
      <c r="F5" s="48">
        <v>5</v>
      </c>
      <c r="G5" s="48">
        <v>6</v>
      </c>
      <c r="H5" s="48">
        <v>7</v>
      </c>
      <c r="I5" s="49">
        <v>8</v>
      </c>
    </row>
    <row r="6" spans="2:14" ht="16.5" customHeight="1" x14ac:dyDescent="0.25">
      <c r="B6" s="85">
        <v>1</v>
      </c>
      <c r="C6" s="50"/>
      <c r="D6" s="51" t="s">
        <v>95</v>
      </c>
      <c r="E6" s="52">
        <v>285</v>
      </c>
      <c r="F6" s="116">
        <v>5</v>
      </c>
      <c r="G6" s="53">
        <v>0.8</v>
      </c>
      <c r="H6" s="50">
        <f>IF(G6="","",F6*G6)</f>
        <v>4</v>
      </c>
      <c r="I6" s="159">
        <f>IF(H6="","",E6*H6)</f>
        <v>1140</v>
      </c>
    </row>
    <row r="7" spans="2:14" ht="16.5" customHeight="1" x14ac:dyDescent="0.25">
      <c r="B7" s="111">
        <v>2</v>
      </c>
      <c r="C7" s="112"/>
      <c r="D7" s="113" t="s">
        <v>104</v>
      </c>
      <c r="E7" s="114">
        <v>670</v>
      </c>
      <c r="F7" s="117">
        <v>5</v>
      </c>
      <c r="G7" s="115">
        <v>0.8</v>
      </c>
      <c r="H7" s="112">
        <v>5</v>
      </c>
      <c r="I7" s="160">
        <f>IF(H7="","",E7*H7)</f>
        <v>3350</v>
      </c>
    </row>
    <row r="8" spans="2:14" ht="16.5" customHeight="1" x14ac:dyDescent="0.25">
      <c r="B8" s="111">
        <v>3</v>
      </c>
      <c r="C8" s="54"/>
      <c r="D8" s="55" t="s">
        <v>96</v>
      </c>
      <c r="E8" s="56">
        <v>1590</v>
      </c>
      <c r="F8" s="118">
        <v>5</v>
      </c>
      <c r="G8" s="57">
        <v>0.8</v>
      </c>
      <c r="H8" s="54">
        <f>IF(G8="","",F8*G8)</f>
        <v>4</v>
      </c>
      <c r="I8" s="58">
        <f>IF(H8="","",E8*H8)</f>
        <v>6360</v>
      </c>
    </row>
    <row r="9" spans="2:14" ht="16.5" customHeight="1" x14ac:dyDescent="0.25">
      <c r="B9" s="111">
        <v>4</v>
      </c>
      <c r="C9" s="54"/>
      <c r="D9" s="55" t="s">
        <v>97</v>
      </c>
      <c r="E9" s="56">
        <v>1060</v>
      </c>
      <c r="F9" s="118">
        <v>5</v>
      </c>
      <c r="G9" s="57">
        <v>0.8</v>
      </c>
      <c r="H9" s="54">
        <f t="shared" ref="H9:H23" si="0">IF(G9="","",F9*G9)</f>
        <v>4</v>
      </c>
      <c r="I9" s="58">
        <f t="shared" ref="I9:I23" si="1">IF(H9="","",E9*H9)</f>
        <v>4240</v>
      </c>
    </row>
    <row r="10" spans="2:14" ht="16.5" customHeight="1" x14ac:dyDescent="0.25">
      <c r="B10" s="111">
        <v>5</v>
      </c>
      <c r="C10" s="54"/>
      <c r="D10" s="55" t="s">
        <v>98</v>
      </c>
      <c r="E10" s="56">
        <v>920</v>
      </c>
      <c r="F10" s="118">
        <v>5</v>
      </c>
      <c r="G10" s="57">
        <v>0.36</v>
      </c>
      <c r="H10" s="54">
        <f t="shared" si="0"/>
        <v>1.7999999999999998</v>
      </c>
      <c r="I10" s="58">
        <f t="shared" si="1"/>
        <v>1655.9999999999998</v>
      </c>
    </row>
    <row r="11" spans="2:14" ht="16.5" customHeight="1" x14ac:dyDescent="0.25">
      <c r="B11" s="111">
        <v>6</v>
      </c>
      <c r="C11" s="54"/>
      <c r="D11" s="55" t="s">
        <v>99</v>
      </c>
      <c r="E11" s="56">
        <v>365</v>
      </c>
      <c r="F11" s="118">
        <v>5</v>
      </c>
      <c r="G11" s="57">
        <v>0.44</v>
      </c>
      <c r="H11" s="54">
        <f t="shared" si="0"/>
        <v>2.2000000000000002</v>
      </c>
      <c r="I11" s="58">
        <f t="shared" si="1"/>
        <v>803.00000000000011</v>
      </c>
    </row>
    <row r="12" spans="2:14" ht="16.5" customHeight="1" x14ac:dyDescent="0.25">
      <c r="B12" s="111">
        <v>7</v>
      </c>
      <c r="C12" s="54"/>
      <c r="D12" s="55" t="s">
        <v>100</v>
      </c>
      <c r="E12" s="56">
        <v>545</v>
      </c>
      <c r="F12" s="118">
        <v>5</v>
      </c>
      <c r="G12" s="57">
        <v>0.44</v>
      </c>
      <c r="H12" s="54">
        <f t="shared" si="0"/>
        <v>2.2000000000000002</v>
      </c>
      <c r="I12" s="58">
        <f t="shared" si="1"/>
        <v>1199</v>
      </c>
      <c r="L12" s="36" t="s">
        <v>105</v>
      </c>
      <c r="M12" s="120">
        <v>873.9</v>
      </c>
      <c r="N12" s="143">
        <v>42036</v>
      </c>
    </row>
    <row r="13" spans="2:14" ht="16.5" customHeight="1" x14ac:dyDescent="0.25">
      <c r="B13" s="111">
        <v>8</v>
      </c>
      <c r="C13" s="54"/>
      <c r="D13" s="55" t="s">
        <v>102</v>
      </c>
      <c r="E13" s="56">
        <v>580</v>
      </c>
      <c r="F13" s="118">
        <v>5</v>
      </c>
      <c r="G13" s="57"/>
      <c r="H13" s="54" t="str">
        <f t="shared" si="0"/>
        <v/>
      </c>
      <c r="I13" s="58" t="str">
        <f t="shared" si="1"/>
        <v/>
      </c>
      <c r="L13" s="36" t="s">
        <v>106</v>
      </c>
      <c r="M13" s="120">
        <v>871.9</v>
      </c>
      <c r="N13" s="143">
        <v>42005</v>
      </c>
    </row>
    <row r="14" spans="2:14" ht="16.5" customHeight="1" x14ac:dyDescent="0.25">
      <c r="B14" s="111">
        <v>9</v>
      </c>
      <c r="C14" s="54"/>
      <c r="D14" s="55" t="s">
        <v>101</v>
      </c>
      <c r="E14" s="56">
        <v>1740</v>
      </c>
      <c r="F14" s="118">
        <v>5</v>
      </c>
      <c r="G14" s="57">
        <v>0.08</v>
      </c>
      <c r="H14" s="54">
        <f t="shared" si="0"/>
        <v>0.4</v>
      </c>
      <c r="I14" s="58">
        <f t="shared" si="1"/>
        <v>696</v>
      </c>
    </row>
    <row r="15" spans="2:14" ht="16.5" customHeight="1" x14ac:dyDescent="0.25">
      <c r="B15" s="111">
        <v>10</v>
      </c>
      <c r="C15" s="54"/>
      <c r="D15" s="55" t="s">
        <v>103</v>
      </c>
      <c r="E15" s="56">
        <v>290</v>
      </c>
      <c r="F15" s="118">
        <v>5</v>
      </c>
      <c r="G15" s="57"/>
      <c r="H15" s="54" t="str">
        <f t="shared" si="0"/>
        <v/>
      </c>
      <c r="I15" s="58" t="str">
        <f t="shared" si="1"/>
        <v/>
      </c>
    </row>
    <row r="16" spans="2:14" ht="16.5" customHeight="1" x14ac:dyDescent="0.25">
      <c r="B16" s="59"/>
      <c r="C16" s="54"/>
      <c r="D16" s="55"/>
      <c r="E16" s="56"/>
      <c r="F16" s="118"/>
      <c r="G16" s="57"/>
      <c r="H16" s="54" t="str">
        <f t="shared" si="0"/>
        <v/>
      </c>
      <c r="I16" s="58" t="str">
        <f t="shared" si="1"/>
        <v/>
      </c>
    </row>
    <row r="17" spans="2:14" ht="16.5" customHeight="1" x14ac:dyDescent="0.25">
      <c r="B17" s="59"/>
      <c r="C17" s="54"/>
      <c r="D17" s="55"/>
      <c r="E17" s="56"/>
      <c r="F17" s="118"/>
      <c r="G17" s="57"/>
      <c r="H17" s="54" t="str">
        <f t="shared" si="0"/>
        <v/>
      </c>
      <c r="I17" s="58" t="str">
        <f t="shared" si="1"/>
        <v/>
      </c>
      <c r="L17" s="36" t="s">
        <v>28</v>
      </c>
      <c r="M17" s="144">
        <f>M12/M13</f>
        <v>1.0022938410368161</v>
      </c>
    </row>
    <row r="18" spans="2:14" ht="16.5" customHeight="1" x14ac:dyDescent="0.25">
      <c r="B18" s="59"/>
      <c r="C18" s="54"/>
      <c r="D18" s="55"/>
      <c r="E18" s="56"/>
      <c r="F18" s="118"/>
      <c r="G18" s="57"/>
      <c r="H18" s="54" t="str">
        <f t="shared" si="0"/>
        <v/>
      </c>
      <c r="I18" s="58" t="str">
        <f t="shared" si="1"/>
        <v/>
      </c>
    </row>
    <row r="19" spans="2:14" ht="16.5" customHeight="1" x14ac:dyDescent="0.25">
      <c r="B19" s="59"/>
      <c r="C19" s="54"/>
      <c r="D19" s="55"/>
      <c r="E19" s="56"/>
      <c r="F19" s="118"/>
      <c r="G19" s="57"/>
      <c r="H19" s="54" t="str">
        <f t="shared" si="0"/>
        <v/>
      </c>
      <c r="I19" s="58" t="str">
        <f t="shared" si="1"/>
        <v/>
      </c>
    </row>
    <row r="20" spans="2:14" ht="16.5" customHeight="1" x14ac:dyDescent="0.25">
      <c r="B20" s="59"/>
      <c r="C20" s="54"/>
      <c r="D20" s="55"/>
      <c r="E20" s="56"/>
      <c r="F20" s="118"/>
      <c r="G20" s="57"/>
      <c r="H20" s="54" t="str">
        <f t="shared" si="0"/>
        <v/>
      </c>
      <c r="I20" s="58" t="str">
        <f t="shared" si="1"/>
        <v/>
      </c>
    </row>
    <row r="21" spans="2:14" ht="16.5" customHeight="1" x14ac:dyDescent="0.25">
      <c r="B21" s="59"/>
      <c r="C21" s="54"/>
      <c r="D21" s="55"/>
      <c r="E21" s="56"/>
      <c r="F21" s="118"/>
      <c r="G21" s="57"/>
      <c r="H21" s="54" t="str">
        <f t="shared" si="0"/>
        <v/>
      </c>
      <c r="I21" s="58" t="str">
        <f t="shared" si="1"/>
        <v/>
      </c>
    </row>
    <row r="22" spans="2:14" ht="16.5" customHeight="1" x14ac:dyDescent="0.25">
      <c r="B22" s="59"/>
      <c r="C22" s="54"/>
      <c r="D22" s="55"/>
      <c r="E22" s="56"/>
      <c r="F22" s="118"/>
      <c r="G22" s="57"/>
      <c r="H22" s="54" t="str">
        <f t="shared" si="0"/>
        <v/>
      </c>
      <c r="I22" s="58" t="str">
        <f t="shared" si="1"/>
        <v/>
      </c>
    </row>
    <row r="23" spans="2:14" ht="16.5" customHeight="1" x14ac:dyDescent="0.25">
      <c r="B23" s="59"/>
      <c r="C23" s="54"/>
      <c r="D23" s="55"/>
      <c r="E23" s="56"/>
      <c r="F23" s="118"/>
      <c r="G23" s="57"/>
      <c r="H23" s="54" t="str">
        <f t="shared" si="0"/>
        <v/>
      </c>
      <c r="I23" s="58" t="str">
        <f t="shared" si="1"/>
        <v/>
      </c>
    </row>
    <row r="24" spans="2:14" ht="16.5" customHeight="1" thickBot="1" x14ac:dyDescent="0.3">
      <c r="B24" s="60"/>
      <c r="C24" s="61"/>
      <c r="D24" s="62"/>
      <c r="E24" s="63"/>
      <c r="F24" s="119"/>
      <c r="G24" s="64"/>
      <c r="H24" s="61" t="str">
        <f>IF(G24="","",F24*G24)</f>
        <v/>
      </c>
      <c r="I24" s="65" t="str">
        <f>IF(H24="","",E24*H24)</f>
        <v/>
      </c>
    </row>
    <row r="25" spans="2:14" ht="15" customHeight="1" thickBot="1" x14ac:dyDescent="0.3">
      <c r="B25" s="66"/>
      <c r="C25" s="66"/>
      <c r="D25" s="67"/>
      <c r="E25" s="66"/>
      <c r="F25" s="66"/>
      <c r="G25" s="66"/>
      <c r="H25" s="66"/>
      <c r="I25" s="66"/>
    </row>
    <row r="26" spans="2:14" ht="4.5" customHeight="1" x14ac:dyDescent="0.25">
      <c r="B26" s="68"/>
      <c r="C26" s="69"/>
      <c r="D26" s="70"/>
      <c r="E26" s="66"/>
      <c r="F26" s="68"/>
      <c r="G26" s="69"/>
      <c r="H26" s="69"/>
      <c r="I26" s="71"/>
    </row>
    <row r="27" spans="2:14" s="39" customFormat="1" ht="15" customHeight="1" x14ac:dyDescent="0.2">
      <c r="B27" s="72"/>
      <c r="C27" s="110"/>
      <c r="D27" s="74" t="s">
        <v>14</v>
      </c>
      <c r="E27" s="75"/>
      <c r="F27" s="76" t="s">
        <v>38</v>
      </c>
      <c r="G27" s="77"/>
      <c r="H27" s="75"/>
      <c r="I27" s="78">
        <f>SUM(I6:I24)</f>
        <v>19444</v>
      </c>
      <c r="K27" s="156">
        <v>40225</v>
      </c>
      <c r="L27" s="156">
        <f>K27*M17</f>
        <v>40317.269755705929</v>
      </c>
      <c r="N27" s="37"/>
    </row>
    <row r="28" spans="2:14" s="39" customFormat="1" ht="4.5" customHeight="1" x14ac:dyDescent="0.2">
      <c r="B28" s="72"/>
      <c r="C28" s="110"/>
      <c r="D28" s="74"/>
      <c r="E28" s="75"/>
      <c r="F28" s="72"/>
      <c r="G28" s="77"/>
      <c r="H28" s="75"/>
      <c r="I28" s="78"/>
      <c r="N28" s="37"/>
    </row>
    <row r="29" spans="2:14" s="39" customFormat="1" ht="15" customHeight="1" x14ac:dyDescent="0.2">
      <c r="B29" s="72" t="s">
        <v>30</v>
      </c>
      <c r="C29" s="110"/>
      <c r="D29" s="74"/>
      <c r="E29" s="75"/>
      <c r="F29" s="125" t="s">
        <v>39</v>
      </c>
      <c r="G29" s="126"/>
      <c r="H29" s="83">
        <v>1</v>
      </c>
      <c r="I29" s="78"/>
      <c r="N29" s="37"/>
    </row>
    <row r="30" spans="2:14" s="39" customFormat="1" ht="4.5" customHeight="1" x14ac:dyDescent="0.2">
      <c r="B30" s="72"/>
      <c r="C30" s="110"/>
      <c r="D30" s="74"/>
      <c r="E30" s="75"/>
      <c r="F30" s="79"/>
      <c r="G30" s="75"/>
      <c r="H30" s="75"/>
      <c r="I30" s="78"/>
      <c r="N30" s="37"/>
    </row>
    <row r="31" spans="2:14" s="39" customFormat="1" ht="15" customHeight="1" x14ac:dyDescent="0.2">
      <c r="B31" s="72" t="s">
        <v>31</v>
      </c>
      <c r="C31" s="110"/>
      <c r="D31" s="74"/>
      <c r="E31" s="75"/>
      <c r="F31" s="76" t="s">
        <v>32</v>
      </c>
      <c r="G31" s="75"/>
      <c r="H31" s="84">
        <v>0.2</v>
      </c>
      <c r="I31" s="78">
        <f>I27*H31</f>
        <v>3888.8</v>
      </c>
      <c r="N31" s="37"/>
    </row>
    <row r="32" spans="2:14" s="39" customFormat="1" ht="4.5" customHeight="1" x14ac:dyDescent="0.2">
      <c r="B32" s="72"/>
      <c r="C32" s="110"/>
      <c r="D32" s="74"/>
      <c r="E32" s="75"/>
      <c r="F32" s="76"/>
      <c r="G32" s="75"/>
      <c r="H32" s="75"/>
      <c r="I32" s="78"/>
      <c r="N32" s="37"/>
    </row>
    <row r="33" spans="2:14" s="39" customFormat="1" ht="15" customHeight="1" x14ac:dyDescent="0.2">
      <c r="B33" s="76" t="s">
        <v>15</v>
      </c>
      <c r="C33" s="110"/>
      <c r="D33" s="74"/>
      <c r="E33" s="75"/>
      <c r="F33" s="76" t="s">
        <v>33</v>
      </c>
      <c r="G33" s="75"/>
      <c r="H33" s="75"/>
      <c r="I33" s="78">
        <f>SUM(I27:I31)</f>
        <v>23332.799999999999</v>
      </c>
      <c r="N33" s="37"/>
    </row>
    <row r="34" spans="2:14" s="39" customFormat="1" ht="15" customHeight="1" thickBot="1" x14ac:dyDescent="0.25">
      <c r="B34" s="76"/>
      <c r="C34" s="110"/>
      <c r="D34" s="74"/>
      <c r="E34" s="75"/>
      <c r="F34" s="80"/>
      <c r="G34" s="81"/>
      <c r="H34" s="81"/>
      <c r="I34" s="82"/>
      <c r="N34" s="37"/>
    </row>
    <row r="35" spans="2:14" s="39" customFormat="1" ht="15" customHeight="1" thickBot="1" x14ac:dyDescent="0.25">
      <c r="B35" s="40"/>
      <c r="C35" s="41"/>
      <c r="D35" s="42"/>
      <c r="E35" s="37"/>
      <c r="F35" s="37"/>
      <c r="G35" s="37"/>
      <c r="H35" s="37"/>
      <c r="I35" s="37"/>
      <c r="N35" s="37"/>
    </row>
    <row r="36" spans="2:14" ht="22.5" customHeight="1" x14ac:dyDescent="0.2">
      <c r="B36" s="43" t="s">
        <v>11</v>
      </c>
      <c r="E36" s="44" t="s">
        <v>25</v>
      </c>
      <c r="I36" s="45" t="s">
        <v>29</v>
      </c>
    </row>
    <row r="37" spans="2:14" ht="10.5" customHeight="1" x14ac:dyDescent="0.2"/>
    <row r="38" spans="2:14" ht="16.5" customHeight="1" x14ac:dyDescent="0.2"/>
    <row r="39" spans="2:14" ht="16.5" customHeight="1" x14ac:dyDescent="0.2"/>
  </sheetData>
  <mergeCells count="10">
    <mergeCell ref="F29:G29"/>
    <mergeCell ref="B2:I2"/>
    <mergeCell ref="B3:B4"/>
    <mergeCell ref="C3:C4"/>
    <mergeCell ref="D3:D4"/>
    <mergeCell ref="E3:E4"/>
    <mergeCell ref="F3:F4"/>
    <mergeCell ref="G3:G4"/>
    <mergeCell ref="H3:H4"/>
    <mergeCell ref="I3:I4"/>
  </mergeCells>
  <printOptions horizontalCentered="1" verticalCentered="1"/>
  <pageMargins left="0" right="0" top="0" bottom="0" header="0.51181102362204722" footer="0.51181102362204722"/>
  <pageSetup paperSize="9" orientation="landscape" horizontalDpi="4294967293" verticalDpi="360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A726E-8C10-4314-9C93-BD48B826D9EA}">
  <dimension ref="B1:Q49"/>
  <sheetViews>
    <sheetView showGridLines="0" topLeftCell="A16" zoomScaleNormal="100" workbookViewId="0">
      <selection activeCell="M39" sqref="M39"/>
    </sheetView>
  </sheetViews>
  <sheetFormatPr baseColWidth="10" defaultRowHeight="14.25" x14ac:dyDescent="0.2"/>
  <cols>
    <col min="1" max="1" width="0.5703125" style="86" customWidth="1"/>
    <col min="2" max="2" width="1.42578125" style="86" customWidth="1"/>
    <col min="3" max="3" width="3.140625" style="86" customWidth="1"/>
    <col min="4" max="4" width="12.85546875" style="86" customWidth="1"/>
    <col min="5" max="5" width="11.5703125" style="86" customWidth="1"/>
    <col min="6" max="6" width="6.28515625" style="86" customWidth="1"/>
    <col min="7" max="7" width="5.5703125" style="86" customWidth="1"/>
    <col min="8" max="8" width="7.140625" style="86" customWidth="1"/>
    <col min="9" max="9" width="5.7109375" style="86" customWidth="1"/>
    <col min="10" max="10" width="8.85546875" style="86" customWidth="1"/>
    <col min="11" max="11" width="7.42578125" style="86" customWidth="1"/>
    <col min="12" max="12" width="5" style="86" customWidth="1"/>
    <col min="13" max="13" width="21.42578125" style="86" customWidth="1"/>
    <col min="14" max="14" width="1.42578125" style="86" customWidth="1"/>
    <col min="15" max="15" width="2.140625" style="86" customWidth="1"/>
    <col min="16" max="16384" width="11.42578125" style="86"/>
  </cols>
  <sheetData>
    <row r="1" spans="2:16" ht="5.25" customHeight="1" thickBot="1" x14ac:dyDescent="0.25"/>
    <row r="2" spans="2:16" ht="7.5" customHeight="1" x14ac:dyDescent="0.2">
      <c r="B2" s="87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9"/>
    </row>
    <row r="3" spans="2:16" ht="22.5" customHeight="1" x14ac:dyDescent="0.2">
      <c r="B3" s="90"/>
      <c r="C3" s="138" t="s">
        <v>117</v>
      </c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74"/>
    </row>
    <row r="4" spans="2:16" ht="11.25" customHeight="1" x14ac:dyDescent="0.2">
      <c r="B4" s="90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74"/>
    </row>
    <row r="5" spans="2:16" ht="21" customHeight="1" x14ac:dyDescent="0.2">
      <c r="B5" s="90"/>
      <c r="C5" s="139" t="s">
        <v>79</v>
      </c>
      <c r="D5" s="140"/>
      <c r="E5" s="140"/>
      <c r="F5" s="140"/>
      <c r="G5" s="140"/>
      <c r="H5" s="140"/>
      <c r="I5" s="140"/>
      <c r="J5" s="140"/>
      <c r="K5" s="140"/>
      <c r="L5" s="141"/>
      <c r="M5" s="47" t="s">
        <v>80</v>
      </c>
      <c r="N5" s="74"/>
    </row>
    <row r="6" spans="2:16" ht="14.25" customHeight="1" x14ac:dyDescent="0.2">
      <c r="B6" s="90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74"/>
    </row>
    <row r="7" spans="2:16" ht="14.25" customHeight="1" x14ac:dyDescent="0.2">
      <c r="B7" s="90"/>
      <c r="C7" s="91" t="s">
        <v>83</v>
      </c>
      <c r="D7" s="91"/>
      <c r="E7" s="91"/>
      <c r="F7" s="91"/>
      <c r="G7" s="91"/>
      <c r="H7" s="91"/>
      <c r="I7" s="91"/>
      <c r="J7" s="91"/>
      <c r="K7" s="91"/>
      <c r="L7" s="91"/>
      <c r="M7" s="91"/>
      <c r="N7" s="74"/>
    </row>
    <row r="8" spans="2:16" ht="11.25" customHeight="1" x14ac:dyDescent="0.2">
      <c r="B8" s="90"/>
      <c r="C8" s="91"/>
      <c r="D8" s="91"/>
      <c r="E8" s="91"/>
      <c r="F8" s="91"/>
      <c r="G8" s="91"/>
      <c r="H8" s="91"/>
      <c r="I8" s="91"/>
      <c r="J8" s="91"/>
      <c r="K8" s="91"/>
      <c r="L8" s="91"/>
      <c r="M8" s="91"/>
      <c r="N8" s="74"/>
    </row>
    <row r="9" spans="2:16" ht="24" customHeight="1" x14ac:dyDescent="0.2">
      <c r="B9" s="90"/>
      <c r="D9" s="91" t="s">
        <v>70</v>
      </c>
      <c r="E9" s="91"/>
      <c r="F9" s="91"/>
      <c r="G9" s="91"/>
      <c r="H9" s="91"/>
      <c r="I9" s="91"/>
      <c r="J9" s="91"/>
      <c r="K9" s="91"/>
      <c r="L9" s="92" t="s">
        <v>74</v>
      </c>
      <c r="M9" s="93"/>
      <c r="N9" s="74"/>
      <c r="P9" s="86" t="s">
        <v>89</v>
      </c>
    </row>
    <row r="10" spans="2:16" ht="16.5" customHeight="1" x14ac:dyDescent="0.2">
      <c r="B10" s="90"/>
      <c r="C10" s="91"/>
      <c r="D10" s="91"/>
      <c r="E10" s="91"/>
      <c r="F10" s="91"/>
      <c r="G10" s="91"/>
      <c r="H10" s="91"/>
      <c r="I10" s="91"/>
      <c r="J10" s="91"/>
      <c r="K10" s="91"/>
      <c r="L10" s="91"/>
      <c r="M10" s="91"/>
      <c r="N10" s="74"/>
    </row>
    <row r="11" spans="2:16" ht="14.25" customHeight="1" x14ac:dyDescent="0.2">
      <c r="B11" s="90"/>
      <c r="C11" s="91" t="s">
        <v>68</v>
      </c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74"/>
    </row>
    <row r="12" spans="2:16" ht="11.25" customHeight="1" x14ac:dyDescent="0.2">
      <c r="B12" s="90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74"/>
    </row>
    <row r="13" spans="2:16" ht="14.25" customHeight="1" x14ac:dyDescent="0.2">
      <c r="B13" s="90"/>
      <c r="C13" s="91"/>
      <c r="D13" s="91" t="s">
        <v>87</v>
      </c>
      <c r="E13" s="91"/>
      <c r="F13" s="91"/>
      <c r="G13" s="91"/>
      <c r="H13" s="91"/>
      <c r="I13" s="91"/>
      <c r="J13" s="91"/>
      <c r="K13" s="91"/>
      <c r="L13" s="91"/>
      <c r="M13" s="94">
        <f>Situation4!I27</f>
        <v>19444</v>
      </c>
      <c r="N13" s="74"/>
    </row>
    <row r="14" spans="2:16" ht="11.25" customHeight="1" x14ac:dyDescent="0.2">
      <c r="B14" s="90"/>
      <c r="C14" s="91"/>
      <c r="D14" s="91"/>
      <c r="E14" s="91"/>
      <c r="F14" s="91"/>
      <c r="G14" s="91"/>
      <c r="H14" s="91"/>
      <c r="I14" s="91"/>
      <c r="J14" s="91"/>
      <c r="K14" s="91"/>
      <c r="L14" s="91"/>
      <c r="M14" s="95"/>
      <c r="N14" s="74"/>
    </row>
    <row r="15" spans="2:16" ht="14.25" customHeight="1" x14ac:dyDescent="0.2">
      <c r="B15" s="90"/>
      <c r="C15" s="91"/>
      <c r="D15" s="91" t="s">
        <v>69</v>
      </c>
      <c r="E15" s="91"/>
      <c r="F15" s="91"/>
      <c r="G15" s="91"/>
      <c r="H15" s="91"/>
      <c r="I15" s="91"/>
      <c r="J15" s="91"/>
      <c r="K15" s="91"/>
      <c r="L15" s="91"/>
      <c r="M15" s="94"/>
      <c r="N15" s="74"/>
    </row>
    <row r="16" spans="2:16" ht="11.25" customHeight="1" x14ac:dyDescent="0.2">
      <c r="B16" s="90"/>
      <c r="C16" s="91"/>
      <c r="D16" s="91"/>
      <c r="E16" s="91"/>
      <c r="F16" s="91"/>
      <c r="G16" s="91"/>
      <c r="H16" s="91"/>
      <c r="I16" s="91"/>
      <c r="J16" s="91"/>
      <c r="K16" s="91"/>
      <c r="L16" s="91"/>
      <c r="M16" s="95"/>
      <c r="N16" s="74"/>
    </row>
    <row r="17" spans="2:17" ht="14.25" customHeight="1" x14ac:dyDescent="0.2">
      <c r="B17" s="90"/>
      <c r="C17" s="91"/>
      <c r="D17" s="91" t="s">
        <v>71</v>
      </c>
      <c r="E17" s="91"/>
      <c r="F17" s="91"/>
      <c r="G17" s="91"/>
      <c r="H17" s="91"/>
      <c r="I17" s="91"/>
      <c r="J17" s="91"/>
      <c r="K17" s="91"/>
      <c r="L17" s="91"/>
      <c r="M17" s="94">
        <f>Situation1!L27-Situation1!K27</f>
        <v>92.269755705929128</v>
      </c>
      <c r="N17" s="74"/>
      <c r="Q17" s="91"/>
    </row>
    <row r="18" spans="2:17" ht="11.25" customHeight="1" x14ac:dyDescent="0.2">
      <c r="B18" s="90"/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5"/>
      <c r="N18" s="74"/>
    </row>
    <row r="19" spans="2:17" ht="14.25" customHeight="1" x14ac:dyDescent="0.2">
      <c r="B19" s="90"/>
      <c r="C19" s="91"/>
      <c r="D19" s="91" t="s">
        <v>88</v>
      </c>
      <c r="E19" s="91"/>
      <c r="F19" s="91"/>
      <c r="G19" s="91"/>
      <c r="H19" s="91"/>
      <c r="I19" s="91"/>
      <c r="J19" s="91"/>
      <c r="K19" s="91"/>
      <c r="L19" s="91"/>
      <c r="M19" s="94"/>
      <c r="N19" s="74"/>
    </row>
    <row r="20" spans="2:17" ht="11.25" customHeight="1" x14ac:dyDescent="0.2">
      <c r="B20" s="90"/>
      <c r="C20" s="91"/>
      <c r="D20" s="91"/>
      <c r="E20" s="91"/>
      <c r="F20" s="91"/>
      <c r="G20" s="91"/>
      <c r="H20" s="91"/>
      <c r="I20" s="91"/>
      <c r="M20" s="96"/>
      <c r="N20" s="74"/>
    </row>
    <row r="21" spans="2:17" ht="24" customHeight="1" x14ac:dyDescent="0.2">
      <c r="B21" s="90"/>
      <c r="C21" s="91"/>
      <c r="E21" s="91"/>
      <c r="F21" s="91"/>
      <c r="G21" s="91"/>
      <c r="H21" s="91"/>
      <c r="I21" s="91"/>
      <c r="J21" s="91"/>
      <c r="K21" s="91"/>
      <c r="L21" s="92" t="s">
        <v>74</v>
      </c>
      <c r="M21" s="97">
        <f>SUM(M13:M20)</f>
        <v>19536.269755705929</v>
      </c>
      <c r="N21" s="74"/>
      <c r="P21" s="86" t="s">
        <v>90</v>
      </c>
    </row>
    <row r="22" spans="2:17" ht="16.5" customHeight="1" x14ac:dyDescent="0.2">
      <c r="B22" s="90"/>
      <c r="C22" s="91"/>
      <c r="E22" s="91"/>
      <c r="F22" s="98"/>
      <c r="I22" s="91"/>
      <c r="J22" s="91"/>
      <c r="K22" s="91"/>
      <c r="L22" s="91"/>
      <c r="M22" s="95"/>
      <c r="N22" s="74"/>
    </row>
    <row r="23" spans="2:17" ht="14.25" customHeight="1" x14ac:dyDescent="0.2">
      <c r="B23" s="90"/>
      <c r="C23" s="91" t="s">
        <v>82</v>
      </c>
      <c r="E23" s="91"/>
      <c r="F23" s="91"/>
      <c r="G23" s="91"/>
      <c r="H23" s="91"/>
      <c r="I23" s="91"/>
      <c r="M23" s="96"/>
      <c r="N23" s="74"/>
    </row>
    <row r="24" spans="2:17" ht="11.25" customHeight="1" x14ac:dyDescent="0.2">
      <c r="B24" s="90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5"/>
      <c r="N24" s="74"/>
    </row>
    <row r="25" spans="2:17" ht="24" customHeight="1" x14ac:dyDescent="0.2">
      <c r="B25" s="90"/>
      <c r="D25" s="91" t="s">
        <v>72</v>
      </c>
      <c r="E25" s="91"/>
      <c r="F25" s="91"/>
      <c r="G25" s="91"/>
      <c r="H25" s="91"/>
      <c r="I25" s="91"/>
      <c r="J25" s="91"/>
      <c r="L25" s="92" t="s">
        <v>74</v>
      </c>
      <c r="M25" s="99"/>
      <c r="N25" s="74"/>
      <c r="P25" s="86" t="s">
        <v>91</v>
      </c>
    </row>
    <row r="26" spans="2:17" ht="16.5" customHeight="1" x14ac:dyDescent="0.2">
      <c r="B26" s="90"/>
      <c r="C26" s="91"/>
      <c r="D26" s="91"/>
      <c r="E26" s="91"/>
      <c r="F26" s="91"/>
      <c r="G26" s="91"/>
      <c r="H26" s="91"/>
      <c r="I26" s="91"/>
      <c r="M26" s="96"/>
      <c r="N26" s="74"/>
    </row>
    <row r="27" spans="2:17" ht="14.25" customHeight="1" x14ac:dyDescent="0.2">
      <c r="B27" s="90"/>
      <c r="C27" s="91" t="s">
        <v>84</v>
      </c>
      <c r="E27" s="91"/>
      <c r="F27" s="91"/>
      <c r="G27" s="91"/>
      <c r="H27" s="91"/>
      <c r="I27" s="91"/>
      <c r="M27" s="96"/>
      <c r="N27" s="74"/>
    </row>
    <row r="28" spans="2:17" ht="11.25" customHeight="1" x14ac:dyDescent="0.2">
      <c r="B28" s="90"/>
      <c r="C28" s="91"/>
      <c r="D28" s="91"/>
      <c r="E28" s="91"/>
      <c r="F28" s="91"/>
      <c r="G28" s="91"/>
      <c r="H28" s="91"/>
      <c r="I28" s="91"/>
      <c r="J28" s="91"/>
      <c r="K28" s="91"/>
      <c r="L28" s="91"/>
      <c r="M28" s="100"/>
      <c r="N28" s="74"/>
    </row>
    <row r="29" spans="2:17" ht="14.25" customHeight="1" x14ac:dyDescent="0.2">
      <c r="B29" s="90"/>
      <c r="C29" s="91"/>
      <c r="D29" s="91" t="s">
        <v>73</v>
      </c>
      <c r="E29" s="91"/>
      <c r="F29" s="91"/>
      <c r="G29" s="91"/>
      <c r="J29" s="91"/>
      <c r="K29" s="91"/>
      <c r="L29" s="91"/>
      <c r="M29" s="94"/>
      <c r="N29" s="74"/>
    </row>
    <row r="30" spans="2:17" ht="11.25" customHeight="1" x14ac:dyDescent="0.2">
      <c r="B30" s="90"/>
      <c r="C30" s="91"/>
      <c r="D30" s="91"/>
      <c r="E30" s="91"/>
      <c r="F30" s="91"/>
      <c r="G30" s="91"/>
      <c r="H30" s="91"/>
      <c r="I30" s="91"/>
      <c r="J30" s="91"/>
      <c r="K30" s="91"/>
      <c r="L30" s="91"/>
      <c r="M30" s="100"/>
      <c r="N30" s="74"/>
    </row>
    <row r="31" spans="2:17" ht="14.25" customHeight="1" x14ac:dyDescent="0.2">
      <c r="B31" s="90"/>
      <c r="C31" s="91"/>
      <c r="D31" s="91" t="s">
        <v>85</v>
      </c>
      <c r="E31" s="91"/>
      <c r="F31" s="91"/>
      <c r="G31" s="91"/>
      <c r="H31" s="101">
        <v>0.05</v>
      </c>
      <c r="I31" s="91"/>
      <c r="J31" s="91"/>
      <c r="K31" s="91"/>
      <c r="L31" s="91"/>
      <c r="M31" s="94">
        <f>H31*M21</f>
        <v>976.8134877852965</v>
      </c>
      <c r="N31" s="74"/>
    </row>
    <row r="32" spans="2:17" ht="11.25" customHeight="1" x14ac:dyDescent="0.2">
      <c r="B32" s="90"/>
      <c r="C32" s="91"/>
      <c r="E32" s="91"/>
      <c r="F32" s="91"/>
      <c r="G32" s="91"/>
      <c r="H32" s="91"/>
      <c r="I32" s="91"/>
      <c r="J32" s="91"/>
      <c r="K32" s="91"/>
      <c r="L32" s="91"/>
      <c r="M32" s="95"/>
      <c r="N32" s="74"/>
    </row>
    <row r="33" spans="2:16" ht="14.25" customHeight="1" x14ac:dyDescent="0.2">
      <c r="B33" s="90"/>
      <c r="C33" s="91"/>
      <c r="D33" s="91" t="s">
        <v>86</v>
      </c>
      <c r="H33" s="101"/>
      <c r="I33" s="91"/>
      <c r="L33" s="91"/>
      <c r="M33" s="94">
        <f>M25*H33</f>
        <v>0</v>
      </c>
      <c r="N33" s="74"/>
    </row>
    <row r="34" spans="2:16" ht="11.25" customHeight="1" x14ac:dyDescent="0.2">
      <c r="B34" s="90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5"/>
      <c r="N34" s="74"/>
    </row>
    <row r="35" spans="2:16" ht="24" customHeight="1" x14ac:dyDescent="0.2">
      <c r="B35" s="90"/>
      <c r="I35" s="91"/>
      <c r="J35" s="91"/>
      <c r="K35" s="91"/>
      <c r="L35" s="92" t="s">
        <v>74</v>
      </c>
      <c r="M35" s="97">
        <f>SUM(M28:M33)</f>
        <v>976.8134877852965</v>
      </c>
      <c r="N35" s="74"/>
      <c r="P35" s="86" t="s">
        <v>92</v>
      </c>
    </row>
    <row r="36" spans="2:16" ht="22.5" customHeight="1" x14ac:dyDescent="0.2">
      <c r="B36" s="90"/>
      <c r="C36" s="91"/>
      <c r="D36" s="91"/>
      <c r="E36" s="91"/>
      <c r="F36" s="91"/>
      <c r="G36" s="91"/>
      <c r="H36" s="91"/>
      <c r="I36" s="91"/>
      <c r="J36" s="91"/>
      <c r="K36" s="91"/>
      <c r="L36" s="91"/>
      <c r="M36" s="95"/>
      <c r="N36" s="74"/>
    </row>
    <row r="37" spans="2:16" ht="26.25" customHeight="1" x14ac:dyDescent="0.2">
      <c r="B37" s="90"/>
      <c r="C37" s="91"/>
      <c r="D37" s="91"/>
      <c r="E37" s="91"/>
      <c r="F37" s="91"/>
      <c r="G37" s="91"/>
      <c r="H37" s="91"/>
      <c r="I37" s="91"/>
      <c r="J37" s="91"/>
      <c r="K37" s="91"/>
      <c r="L37" s="92" t="s">
        <v>75</v>
      </c>
      <c r="M37" s="97">
        <f>+M9+M21+M25-M35</f>
        <v>18559.456267920632</v>
      </c>
      <c r="N37" s="74"/>
      <c r="P37" s="86" t="s">
        <v>93</v>
      </c>
    </row>
    <row r="38" spans="2:16" x14ac:dyDescent="0.2">
      <c r="B38" s="90"/>
      <c r="C38" s="91"/>
      <c r="D38" s="91"/>
      <c r="E38" s="91"/>
      <c r="F38" s="91"/>
      <c r="G38" s="91"/>
      <c r="H38" s="91"/>
      <c r="I38" s="91"/>
      <c r="J38" s="91"/>
      <c r="K38" s="91"/>
      <c r="L38" s="91"/>
      <c r="M38" s="95"/>
      <c r="N38" s="74"/>
    </row>
    <row r="39" spans="2:16" ht="26.25" customHeight="1" x14ac:dyDescent="0.2">
      <c r="B39" s="90"/>
      <c r="C39" s="91"/>
      <c r="D39" s="91"/>
      <c r="E39" s="91"/>
      <c r="F39" s="91"/>
      <c r="G39" s="91"/>
      <c r="H39" s="91"/>
      <c r="I39" s="91"/>
      <c r="J39" s="91"/>
      <c r="K39" s="91"/>
      <c r="L39" s="92" t="s">
        <v>76</v>
      </c>
      <c r="M39" s="97">
        <f>'Demande Acompte1'!M41+'Demande Acompte2'!M41+'Demande Acompte3'!M41</f>
        <v>11357.506267920633</v>
      </c>
      <c r="N39" s="74"/>
      <c r="P39" s="86" t="s">
        <v>94</v>
      </c>
    </row>
    <row r="40" spans="2:16" x14ac:dyDescent="0.2">
      <c r="B40" s="90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5"/>
      <c r="N40" s="74"/>
    </row>
    <row r="41" spans="2:16" ht="26.25" customHeight="1" x14ac:dyDescent="0.2">
      <c r="B41" s="90"/>
      <c r="C41" s="91"/>
      <c r="D41" s="91"/>
      <c r="E41" s="91"/>
      <c r="F41" s="91"/>
      <c r="G41" s="91"/>
      <c r="H41" s="91"/>
      <c r="I41" s="91"/>
      <c r="J41" s="91"/>
      <c r="K41" s="91"/>
      <c r="L41" s="92" t="s">
        <v>77</v>
      </c>
      <c r="M41" s="97">
        <f>M37-M39</f>
        <v>7201.9499999999989</v>
      </c>
      <c r="N41" s="74"/>
    </row>
    <row r="42" spans="2:16" x14ac:dyDescent="0.2">
      <c r="B42" s="90"/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5"/>
      <c r="N42" s="74"/>
    </row>
    <row r="43" spans="2:16" ht="26.25" customHeight="1" x14ac:dyDescent="0.2">
      <c r="B43" s="90"/>
      <c r="C43" s="91"/>
      <c r="D43" s="91"/>
      <c r="E43" s="91"/>
      <c r="F43" s="91"/>
      <c r="G43" s="91"/>
      <c r="H43" s="91"/>
      <c r="J43" s="92" t="s">
        <v>81</v>
      </c>
      <c r="K43" s="102">
        <v>0.2</v>
      </c>
      <c r="L43" s="103"/>
      <c r="M43" s="97">
        <f>M41*K43</f>
        <v>1440.3899999999999</v>
      </c>
      <c r="N43" s="74"/>
    </row>
    <row r="44" spans="2:16" ht="15" thickBot="1" x14ac:dyDescent="0.25">
      <c r="B44" s="90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5"/>
      <c r="N44" s="74"/>
    </row>
    <row r="45" spans="2:16" ht="26.25" customHeight="1" thickBot="1" x14ac:dyDescent="0.25">
      <c r="B45" s="90"/>
      <c r="C45" s="91"/>
      <c r="D45" s="91"/>
      <c r="E45" s="91"/>
      <c r="F45" s="91"/>
      <c r="G45" s="91"/>
      <c r="H45" s="91"/>
      <c r="I45" s="91"/>
      <c r="J45" s="91"/>
      <c r="K45" s="91"/>
      <c r="L45" s="92" t="s">
        <v>78</v>
      </c>
      <c r="M45" s="104">
        <f>SUM(M41:M43)</f>
        <v>8642.3399999999983</v>
      </c>
      <c r="N45" s="74"/>
    </row>
    <row r="46" spans="2:16" x14ac:dyDescent="0.2">
      <c r="B46" s="90"/>
      <c r="C46" s="91"/>
      <c r="D46" s="91"/>
      <c r="E46" s="91"/>
      <c r="F46" s="91"/>
      <c r="G46" s="91"/>
      <c r="H46" s="91"/>
      <c r="I46" s="91"/>
      <c r="J46" s="91"/>
      <c r="K46" s="91"/>
      <c r="L46" s="91"/>
      <c r="M46" s="91"/>
      <c r="N46" s="74"/>
    </row>
    <row r="47" spans="2:16" x14ac:dyDescent="0.2">
      <c r="B47" s="90"/>
      <c r="C47" s="105" t="s">
        <v>11</v>
      </c>
      <c r="D47" s="91"/>
      <c r="E47" s="91"/>
      <c r="F47" s="91"/>
      <c r="G47" s="39" t="s">
        <v>25</v>
      </c>
      <c r="H47" s="91"/>
      <c r="I47" s="91"/>
      <c r="J47" s="91"/>
      <c r="K47" s="91"/>
      <c r="L47" s="91"/>
      <c r="M47" s="106" t="s">
        <v>53</v>
      </c>
      <c r="N47" s="74"/>
    </row>
    <row r="48" spans="2:16" ht="7.5" customHeight="1" thickBot="1" x14ac:dyDescent="0.25">
      <c r="B48" s="107"/>
      <c r="C48" s="108"/>
      <c r="D48" s="108"/>
      <c r="E48" s="108"/>
      <c r="F48" s="108"/>
      <c r="G48" s="108"/>
      <c r="H48" s="108"/>
      <c r="I48" s="108"/>
      <c r="J48" s="108"/>
      <c r="K48" s="108"/>
      <c r="L48" s="108"/>
      <c r="M48" s="108"/>
      <c r="N48" s="109"/>
    </row>
    <row r="49" ht="6" customHeight="1" x14ac:dyDescent="0.2"/>
  </sheetData>
  <mergeCells count="2">
    <mergeCell ref="C3:M3"/>
    <mergeCell ref="C5:L5"/>
  </mergeCells>
  <printOptions horizontalCentered="1" verticalCentered="1"/>
  <pageMargins left="0.19685039370078741" right="0.19685039370078741" top="0.39370078740157483" bottom="0.39370078740157483" header="0.51181102362204722" footer="0.51181102362204722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6E51E-F509-47EF-8F88-6D885A1561D4}">
  <dimension ref="B1:N39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G19" sqref="G19"/>
    </sheetView>
  </sheetViews>
  <sheetFormatPr baseColWidth="10" defaultRowHeight="12" x14ac:dyDescent="0.2"/>
  <cols>
    <col min="1" max="1" width="1" style="36" customWidth="1"/>
    <col min="2" max="3" width="5" style="36" customWidth="1"/>
    <col min="4" max="4" width="53.7109375" style="36" customWidth="1"/>
    <col min="5" max="7" width="14" style="36" customWidth="1"/>
    <col min="8" max="8" width="17.28515625" style="36" customWidth="1"/>
    <col min="9" max="9" width="17.140625" style="36" customWidth="1"/>
    <col min="10" max="10" width="0.5703125" style="36" customWidth="1"/>
    <col min="11" max="13" width="11.42578125" style="36"/>
    <col min="14" max="14" width="11.42578125" style="142"/>
    <col min="15" max="16384" width="11.42578125" style="36"/>
  </cols>
  <sheetData>
    <row r="1" spans="2:14" ht="3" customHeight="1" x14ac:dyDescent="0.2"/>
    <row r="2" spans="2:14" s="37" customFormat="1" ht="22.5" customHeight="1" thickBot="1" x14ac:dyDescent="0.25">
      <c r="B2" s="127" t="s">
        <v>116</v>
      </c>
      <c r="C2" s="127"/>
      <c r="D2" s="127"/>
      <c r="E2" s="127"/>
      <c r="F2" s="127"/>
      <c r="G2" s="127"/>
      <c r="H2" s="127"/>
      <c r="I2" s="127"/>
    </row>
    <row r="3" spans="2:14" ht="23.25" customHeight="1" x14ac:dyDescent="0.2">
      <c r="B3" s="128" t="s">
        <v>27</v>
      </c>
      <c r="C3" s="130" t="s">
        <v>28</v>
      </c>
      <c r="D3" s="132" t="s">
        <v>26</v>
      </c>
      <c r="E3" s="132" t="s">
        <v>40</v>
      </c>
      <c r="F3" s="134" t="s">
        <v>34</v>
      </c>
      <c r="G3" s="134" t="s">
        <v>35</v>
      </c>
      <c r="H3" s="134" t="s">
        <v>37</v>
      </c>
      <c r="I3" s="136" t="s">
        <v>36</v>
      </c>
    </row>
    <row r="4" spans="2:14" ht="53.25" customHeight="1" x14ac:dyDescent="0.2">
      <c r="B4" s="129"/>
      <c r="C4" s="131"/>
      <c r="D4" s="133"/>
      <c r="E4" s="133"/>
      <c r="F4" s="135"/>
      <c r="G4" s="135"/>
      <c r="H4" s="135"/>
      <c r="I4" s="137"/>
    </row>
    <row r="5" spans="2:14" s="38" customFormat="1" ht="14.25" customHeight="1" x14ac:dyDescent="0.2">
      <c r="B5" s="46">
        <v>1</v>
      </c>
      <c r="C5" s="47">
        <v>2</v>
      </c>
      <c r="D5" s="47">
        <v>3</v>
      </c>
      <c r="E5" s="48">
        <v>4</v>
      </c>
      <c r="F5" s="48">
        <v>5</v>
      </c>
      <c r="G5" s="48">
        <v>6</v>
      </c>
      <c r="H5" s="48">
        <v>7</v>
      </c>
      <c r="I5" s="49">
        <v>8</v>
      </c>
    </row>
    <row r="6" spans="2:14" ht="16.5" customHeight="1" x14ac:dyDescent="0.25">
      <c r="B6" s="85">
        <v>1</v>
      </c>
      <c r="C6" s="50"/>
      <c r="D6" s="51" t="s">
        <v>95</v>
      </c>
      <c r="E6" s="52">
        <v>285</v>
      </c>
      <c r="F6" s="116">
        <v>5</v>
      </c>
      <c r="G6" s="53">
        <v>1</v>
      </c>
      <c r="H6" s="50">
        <f>IF(G6="","",F6*G6)</f>
        <v>5</v>
      </c>
      <c r="I6" s="159">
        <f>IF(H6="","",E6*H6)</f>
        <v>1425</v>
      </c>
    </row>
    <row r="7" spans="2:14" ht="16.5" customHeight="1" x14ac:dyDescent="0.25">
      <c r="B7" s="111">
        <v>2</v>
      </c>
      <c r="C7" s="112"/>
      <c r="D7" s="113" t="s">
        <v>104</v>
      </c>
      <c r="E7" s="114">
        <v>670</v>
      </c>
      <c r="F7" s="117">
        <v>5</v>
      </c>
      <c r="G7" s="115">
        <v>1</v>
      </c>
      <c r="H7" s="112">
        <v>5</v>
      </c>
      <c r="I7" s="160">
        <f>IF(H7="","",E7*H7)</f>
        <v>3350</v>
      </c>
    </row>
    <row r="8" spans="2:14" ht="16.5" customHeight="1" x14ac:dyDescent="0.25">
      <c r="B8" s="111">
        <v>3</v>
      </c>
      <c r="C8" s="54"/>
      <c r="D8" s="55" t="s">
        <v>96</v>
      </c>
      <c r="E8" s="56">
        <v>1590</v>
      </c>
      <c r="F8" s="118">
        <v>5</v>
      </c>
      <c r="G8" s="57">
        <v>1</v>
      </c>
      <c r="H8" s="54">
        <f>IF(G8="","",F8*G8)</f>
        <v>5</v>
      </c>
      <c r="I8" s="58">
        <f>IF(H8="","",E8*H8)</f>
        <v>7950</v>
      </c>
    </row>
    <row r="9" spans="2:14" ht="16.5" customHeight="1" x14ac:dyDescent="0.25">
      <c r="B9" s="111">
        <v>4</v>
      </c>
      <c r="C9" s="54"/>
      <c r="D9" s="55" t="s">
        <v>97</v>
      </c>
      <c r="E9" s="56">
        <v>1060</v>
      </c>
      <c r="F9" s="118">
        <v>5</v>
      </c>
      <c r="G9" s="57">
        <v>1</v>
      </c>
      <c r="H9" s="54">
        <f t="shared" ref="H9:H23" si="0">IF(G9="","",F9*G9)</f>
        <v>5</v>
      </c>
      <c r="I9" s="58">
        <f t="shared" ref="I9:I23" si="1">IF(H9="","",E9*H9)</f>
        <v>5300</v>
      </c>
    </row>
    <row r="10" spans="2:14" ht="16.5" customHeight="1" x14ac:dyDescent="0.25">
      <c r="B10" s="111">
        <v>5</v>
      </c>
      <c r="C10" s="54"/>
      <c r="D10" s="55" t="s">
        <v>98</v>
      </c>
      <c r="E10" s="56">
        <v>920</v>
      </c>
      <c r="F10" s="118">
        <v>5</v>
      </c>
      <c r="G10" s="57">
        <v>1</v>
      </c>
      <c r="H10" s="54">
        <f t="shared" si="0"/>
        <v>5</v>
      </c>
      <c r="I10" s="58">
        <f t="shared" si="1"/>
        <v>4600</v>
      </c>
    </row>
    <row r="11" spans="2:14" ht="16.5" customHeight="1" x14ac:dyDescent="0.25">
      <c r="B11" s="111">
        <v>6</v>
      </c>
      <c r="C11" s="54"/>
      <c r="D11" s="55" t="s">
        <v>99</v>
      </c>
      <c r="E11" s="56">
        <v>365</v>
      </c>
      <c r="F11" s="118">
        <v>5</v>
      </c>
      <c r="G11" s="57">
        <v>1</v>
      </c>
      <c r="H11" s="54">
        <f t="shared" si="0"/>
        <v>5</v>
      </c>
      <c r="I11" s="58">
        <f t="shared" si="1"/>
        <v>1825</v>
      </c>
    </row>
    <row r="12" spans="2:14" ht="16.5" customHeight="1" x14ac:dyDescent="0.25">
      <c r="B12" s="111">
        <v>7</v>
      </c>
      <c r="C12" s="54"/>
      <c r="D12" s="55" t="s">
        <v>100</v>
      </c>
      <c r="E12" s="56">
        <v>545</v>
      </c>
      <c r="F12" s="118">
        <v>5</v>
      </c>
      <c r="G12" s="57">
        <v>1</v>
      </c>
      <c r="H12" s="54">
        <f t="shared" si="0"/>
        <v>5</v>
      </c>
      <c r="I12" s="58">
        <f t="shared" si="1"/>
        <v>2725</v>
      </c>
      <c r="L12" s="36" t="s">
        <v>105</v>
      </c>
      <c r="M12" s="120">
        <v>873.9</v>
      </c>
      <c r="N12" s="143">
        <v>42036</v>
      </c>
    </row>
    <row r="13" spans="2:14" ht="16.5" customHeight="1" x14ac:dyDescent="0.25">
      <c r="B13" s="111">
        <v>8</v>
      </c>
      <c r="C13" s="54"/>
      <c r="D13" s="55" t="s">
        <v>102</v>
      </c>
      <c r="E13" s="56">
        <v>580</v>
      </c>
      <c r="F13" s="118">
        <v>5</v>
      </c>
      <c r="G13" s="57">
        <v>1</v>
      </c>
      <c r="H13" s="54">
        <f t="shared" si="0"/>
        <v>5</v>
      </c>
      <c r="I13" s="58">
        <f t="shared" si="1"/>
        <v>2900</v>
      </c>
      <c r="L13" s="36" t="s">
        <v>106</v>
      </c>
      <c r="M13" s="120">
        <v>871.9</v>
      </c>
      <c r="N13" s="143">
        <v>42005</v>
      </c>
    </row>
    <row r="14" spans="2:14" ht="16.5" customHeight="1" x14ac:dyDescent="0.25">
      <c r="B14" s="111">
        <v>9</v>
      </c>
      <c r="C14" s="54"/>
      <c r="D14" s="55" t="s">
        <v>101</v>
      </c>
      <c r="E14" s="56">
        <v>1740</v>
      </c>
      <c r="F14" s="118">
        <v>5</v>
      </c>
      <c r="G14" s="57">
        <v>1</v>
      </c>
      <c r="H14" s="54">
        <f t="shared" si="0"/>
        <v>5</v>
      </c>
      <c r="I14" s="58">
        <f t="shared" si="1"/>
        <v>8700</v>
      </c>
    </row>
    <row r="15" spans="2:14" ht="16.5" customHeight="1" x14ac:dyDescent="0.25">
      <c r="B15" s="111">
        <v>10</v>
      </c>
      <c r="C15" s="54"/>
      <c r="D15" s="55" t="s">
        <v>103</v>
      </c>
      <c r="E15" s="56">
        <v>290</v>
      </c>
      <c r="F15" s="118">
        <v>5</v>
      </c>
      <c r="G15" s="57">
        <v>1</v>
      </c>
      <c r="H15" s="54">
        <f t="shared" si="0"/>
        <v>5</v>
      </c>
      <c r="I15" s="58">
        <f t="shared" si="1"/>
        <v>1450</v>
      </c>
    </row>
    <row r="16" spans="2:14" ht="16.5" customHeight="1" x14ac:dyDescent="0.25">
      <c r="B16" s="59"/>
      <c r="C16" s="54"/>
      <c r="D16" s="55"/>
      <c r="E16" s="56"/>
      <c r="F16" s="118"/>
      <c r="G16" s="57"/>
      <c r="H16" s="54" t="str">
        <f t="shared" si="0"/>
        <v/>
      </c>
      <c r="I16" s="58" t="str">
        <f t="shared" si="1"/>
        <v/>
      </c>
    </row>
    <row r="17" spans="2:14" ht="16.5" customHeight="1" x14ac:dyDescent="0.25">
      <c r="B17" s="59"/>
      <c r="C17" s="54"/>
      <c r="D17" s="55"/>
      <c r="E17" s="56"/>
      <c r="F17" s="118"/>
      <c r="G17" s="57"/>
      <c r="H17" s="54" t="str">
        <f t="shared" si="0"/>
        <v/>
      </c>
      <c r="I17" s="58" t="str">
        <f t="shared" si="1"/>
        <v/>
      </c>
      <c r="L17" s="36" t="s">
        <v>28</v>
      </c>
      <c r="M17" s="144">
        <f>M12/M13</f>
        <v>1.0022938410368161</v>
      </c>
    </row>
    <row r="18" spans="2:14" ht="16.5" customHeight="1" x14ac:dyDescent="0.25">
      <c r="B18" s="59"/>
      <c r="C18" s="54"/>
      <c r="D18" s="55"/>
      <c r="E18" s="56"/>
      <c r="F18" s="118"/>
      <c r="G18" s="57"/>
      <c r="H18" s="54" t="str">
        <f t="shared" si="0"/>
        <v/>
      </c>
      <c r="I18" s="58" t="str">
        <f t="shared" si="1"/>
        <v/>
      </c>
    </row>
    <row r="19" spans="2:14" ht="16.5" customHeight="1" x14ac:dyDescent="0.25">
      <c r="B19" s="59"/>
      <c r="C19" s="54"/>
      <c r="D19" s="55"/>
      <c r="E19" s="56"/>
      <c r="F19" s="118"/>
      <c r="G19" s="57"/>
      <c r="H19" s="54" t="str">
        <f t="shared" si="0"/>
        <v/>
      </c>
      <c r="I19" s="58" t="str">
        <f t="shared" si="1"/>
        <v/>
      </c>
    </row>
    <row r="20" spans="2:14" ht="16.5" customHeight="1" x14ac:dyDescent="0.25">
      <c r="B20" s="59"/>
      <c r="C20" s="54"/>
      <c r="D20" s="55"/>
      <c r="E20" s="56"/>
      <c r="F20" s="118"/>
      <c r="G20" s="57"/>
      <c r="H20" s="54" t="str">
        <f t="shared" si="0"/>
        <v/>
      </c>
      <c r="I20" s="58" t="str">
        <f t="shared" si="1"/>
        <v/>
      </c>
    </row>
    <row r="21" spans="2:14" ht="16.5" customHeight="1" x14ac:dyDescent="0.25">
      <c r="B21" s="59"/>
      <c r="C21" s="54"/>
      <c r="D21" s="55"/>
      <c r="E21" s="56"/>
      <c r="F21" s="118"/>
      <c r="G21" s="57"/>
      <c r="H21" s="54" t="str">
        <f t="shared" si="0"/>
        <v/>
      </c>
      <c r="I21" s="58" t="str">
        <f t="shared" si="1"/>
        <v/>
      </c>
    </row>
    <row r="22" spans="2:14" ht="16.5" customHeight="1" x14ac:dyDescent="0.25">
      <c r="B22" s="59"/>
      <c r="C22" s="54"/>
      <c r="D22" s="55"/>
      <c r="E22" s="56"/>
      <c r="F22" s="118"/>
      <c r="G22" s="57"/>
      <c r="H22" s="54" t="str">
        <f t="shared" si="0"/>
        <v/>
      </c>
      <c r="I22" s="58" t="str">
        <f t="shared" si="1"/>
        <v/>
      </c>
    </row>
    <row r="23" spans="2:14" ht="16.5" customHeight="1" x14ac:dyDescent="0.25">
      <c r="B23" s="59"/>
      <c r="C23" s="54"/>
      <c r="D23" s="55"/>
      <c r="E23" s="56"/>
      <c r="F23" s="118"/>
      <c r="G23" s="57"/>
      <c r="H23" s="54" t="str">
        <f t="shared" si="0"/>
        <v/>
      </c>
      <c r="I23" s="58" t="str">
        <f t="shared" si="1"/>
        <v/>
      </c>
    </row>
    <row r="24" spans="2:14" ht="16.5" customHeight="1" thickBot="1" x14ac:dyDescent="0.3">
      <c r="B24" s="60"/>
      <c r="C24" s="61"/>
      <c r="D24" s="62"/>
      <c r="E24" s="63"/>
      <c r="F24" s="119"/>
      <c r="G24" s="64"/>
      <c r="H24" s="61" t="str">
        <f>IF(G24="","",F24*G24)</f>
        <v/>
      </c>
      <c r="I24" s="65" t="str">
        <f>IF(H24="","",E24*H24)</f>
        <v/>
      </c>
    </row>
    <row r="25" spans="2:14" ht="15" customHeight="1" thickBot="1" x14ac:dyDescent="0.3">
      <c r="B25" s="66"/>
      <c r="C25" s="66"/>
      <c r="D25" s="67"/>
      <c r="E25" s="66"/>
      <c r="F25" s="66"/>
      <c r="G25" s="66"/>
      <c r="H25" s="66"/>
      <c r="I25" s="66"/>
    </row>
    <row r="26" spans="2:14" ht="4.5" customHeight="1" x14ac:dyDescent="0.25">
      <c r="B26" s="68"/>
      <c r="C26" s="69"/>
      <c r="D26" s="70"/>
      <c r="E26" s="66"/>
      <c r="F26" s="68"/>
      <c r="G26" s="69"/>
      <c r="H26" s="69"/>
      <c r="I26" s="71"/>
    </row>
    <row r="27" spans="2:14" s="39" customFormat="1" ht="15" customHeight="1" x14ac:dyDescent="0.2">
      <c r="B27" s="72"/>
      <c r="C27" s="110"/>
      <c r="D27" s="74" t="s">
        <v>14</v>
      </c>
      <c r="E27" s="75"/>
      <c r="F27" s="76" t="s">
        <v>38</v>
      </c>
      <c r="G27" s="77"/>
      <c r="H27" s="75"/>
      <c r="I27" s="78">
        <f>SUM(I6:I24)</f>
        <v>40225</v>
      </c>
      <c r="K27" s="156">
        <v>40225</v>
      </c>
      <c r="L27" s="156">
        <f>K27*M17</f>
        <v>40317.269755705929</v>
      </c>
      <c r="N27" s="37"/>
    </row>
    <row r="28" spans="2:14" s="39" customFormat="1" ht="4.5" customHeight="1" x14ac:dyDescent="0.2">
      <c r="B28" s="72"/>
      <c r="C28" s="110"/>
      <c r="D28" s="74"/>
      <c r="E28" s="75"/>
      <c r="F28" s="72"/>
      <c r="G28" s="77"/>
      <c r="H28" s="75"/>
      <c r="I28" s="78"/>
      <c r="N28" s="37"/>
    </row>
    <row r="29" spans="2:14" s="39" customFormat="1" ht="15" customHeight="1" x14ac:dyDescent="0.2">
      <c r="B29" s="72" t="s">
        <v>30</v>
      </c>
      <c r="C29" s="110"/>
      <c r="D29" s="74"/>
      <c r="E29" s="75"/>
      <c r="F29" s="125" t="s">
        <v>39</v>
      </c>
      <c r="G29" s="126"/>
      <c r="H29" s="83">
        <v>1</v>
      </c>
      <c r="I29" s="78"/>
      <c r="N29" s="37"/>
    </row>
    <row r="30" spans="2:14" s="39" customFormat="1" ht="4.5" customHeight="1" x14ac:dyDescent="0.2">
      <c r="B30" s="72"/>
      <c r="C30" s="110"/>
      <c r="D30" s="74"/>
      <c r="E30" s="75"/>
      <c r="F30" s="79"/>
      <c r="G30" s="75"/>
      <c r="H30" s="75"/>
      <c r="I30" s="78"/>
      <c r="N30" s="37"/>
    </row>
    <row r="31" spans="2:14" s="39" customFormat="1" ht="15" customHeight="1" x14ac:dyDescent="0.2">
      <c r="B31" s="72" t="s">
        <v>31</v>
      </c>
      <c r="C31" s="110"/>
      <c r="D31" s="74"/>
      <c r="E31" s="75"/>
      <c r="F31" s="76" t="s">
        <v>32</v>
      </c>
      <c r="G31" s="75"/>
      <c r="H31" s="84">
        <v>0.2</v>
      </c>
      <c r="I31" s="78">
        <f>I27*H31</f>
        <v>8045</v>
      </c>
      <c r="N31" s="37"/>
    </row>
    <row r="32" spans="2:14" s="39" customFormat="1" ht="4.5" customHeight="1" x14ac:dyDescent="0.2">
      <c r="B32" s="72"/>
      <c r="C32" s="110"/>
      <c r="D32" s="74"/>
      <c r="E32" s="75"/>
      <c r="F32" s="76"/>
      <c r="G32" s="75"/>
      <c r="H32" s="75"/>
      <c r="I32" s="78"/>
      <c r="N32" s="37"/>
    </row>
    <row r="33" spans="2:14" s="39" customFormat="1" ht="15" customHeight="1" x14ac:dyDescent="0.2">
      <c r="B33" s="76" t="s">
        <v>15</v>
      </c>
      <c r="C33" s="110"/>
      <c r="D33" s="74"/>
      <c r="E33" s="75"/>
      <c r="F33" s="76" t="s">
        <v>33</v>
      </c>
      <c r="G33" s="75"/>
      <c r="H33" s="75"/>
      <c r="I33" s="78">
        <f>SUM(I27:I31)</f>
        <v>48270</v>
      </c>
      <c r="N33" s="37"/>
    </row>
    <row r="34" spans="2:14" s="39" customFormat="1" ht="15" customHeight="1" thickBot="1" x14ac:dyDescent="0.25">
      <c r="B34" s="76"/>
      <c r="C34" s="110"/>
      <c r="D34" s="74"/>
      <c r="E34" s="75"/>
      <c r="F34" s="80"/>
      <c r="G34" s="81"/>
      <c r="H34" s="81"/>
      <c r="I34" s="82"/>
      <c r="N34" s="37"/>
    </row>
    <row r="35" spans="2:14" s="39" customFormat="1" ht="15" customHeight="1" thickBot="1" x14ac:dyDescent="0.25">
      <c r="B35" s="40"/>
      <c r="C35" s="41"/>
      <c r="D35" s="42"/>
      <c r="E35" s="37"/>
      <c r="F35" s="37"/>
      <c r="G35" s="37"/>
      <c r="H35" s="37"/>
      <c r="I35" s="37"/>
      <c r="N35" s="37"/>
    </row>
    <row r="36" spans="2:14" ht="22.5" customHeight="1" x14ac:dyDescent="0.2">
      <c r="B36" s="43" t="s">
        <v>11</v>
      </c>
      <c r="E36" s="44" t="s">
        <v>25</v>
      </c>
      <c r="I36" s="45" t="s">
        <v>29</v>
      </c>
    </row>
    <row r="37" spans="2:14" ht="10.5" customHeight="1" x14ac:dyDescent="0.2"/>
    <row r="38" spans="2:14" ht="16.5" customHeight="1" x14ac:dyDescent="0.2"/>
    <row r="39" spans="2:14" ht="16.5" customHeight="1" x14ac:dyDescent="0.2"/>
  </sheetData>
  <mergeCells count="10">
    <mergeCell ref="F29:G29"/>
    <mergeCell ref="B2:I2"/>
    <mergeCell ref="B3:B4"/>
    <mergeCell ref="C3:C4"/>
    <mergeCell ref="D3:D4"/>
    <mergeCell ref="E3:E4"/>
    <mergeCell ref="F3:F4"/>
    <mergeCell ref="G3:G4"/>
    <mergeCell ref="H3:H4"/>
    <mergeCell ref="I3:I4"/>
  </mergeCells>
  <printOptions horizontalCentered="1" verticalCentered="1"/>
  <pageMargins left="0" right="0" top="0" bottom="0" header="0.51181102362204722" footer="0.51181102362204722"/>
  <pageSetup paperSize="9" orientation="landscape" horizontalDpi="4294967293" verticalDpi="360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7279A-ACFE-4B63-8F87-0AB3ADB21807}">
  <dimension ref="B1:Q49"/>
  <sheetViews>
    <sheetView showGridLines="0" topLeftCell="A7" zoomScaleNormal="100" workbookViewId="0">
      <selection activeCell="M39" sqref="M39"/>
    </sheetView>
  </sheetViews>
  <sheetFormatPr baseColWidth="10" defaultRowHeight="14.25" x14ac:dyDescent="0.2"/>
  <cols>
    <col min="1" max="1" width="0.5703125" style="86" customWidth="1"/>
    <col min="2" max="2" width="1.42578125" style="86" customWidth="1"/>
    <col min="3" max="3" width="3.140625" style="86" customWidth="1"/>
    <col min="4" max="4" width="12.85546875" style="86" customWidth="1"/>
    <col min="5" max="5" width="11.5703125" style="86" customWidth="1"/>
    <col min="6" max="6" width="6.28515625" style="86" customWidth="1"/>
    <col min="7" max="7" width="5.5703125" style="86" customWidth="1"/>
    <col min="8" max="8" width="7.140625" style="86" customWidth="1"/>
    <col min="9" max="9" width="5.7109375" style="86" customWidth="1"/>
    <col min="10" max="10" width="8.85546875" style="86" customWidth="1"/>
    <col min="11" max="11" width="7.42578125" style="86" customWidth="1"/>
    <col min="12" max="12" width="5" style="86" customWidth="1"/>
    <col min="13" max="13" width="21.42578125" style="86" customWidth="1"/>
    <col min="14" max="14" width="1.42578125" style="86" customWidth="1"/>
    <col min="15" max="15" width="2.140625" style="86" customWidth="1"/>
    <col min="16" max="16384" width="11.42578125" style="86"/>
  </cols>
  <sheetData>
    <row r="1" spans="2:16" ht="5.25" customHeight="1" thickBot="1" x14ac:dyDescent="0.25"/>
    <row r="2" spans="2:16" ht="7.5" customHeight="1" x14ac:dyDescent="0.2">
      <c r="B2" s="87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9"/>
    </row>
    <row r="3" spans="2:16" ht="22.5" customHeight="1" x14ac:dyDescent="0.2">
      <c r="B3" s="90"/>
      <c r="C3" s="138" t="s">
        <v>118</v>
      </c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74"/>
    </row>
    <row r="4" spans="2:16" ht="11.25" customHeight="1" x14ac:dyDescent="0.2">
      <c r="B4" s="90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74"/>
    </row>
    <row r="5" spans="2:16" ht="21" customHeight="1" x14ac:dyDescent="0.2">
      <c r="B5" s="90"/>
      <c r="C5" s="139" t="s">
        <v>79</v>
      </c>
      <c r="D5" s="140"/>
      <c r="E5" s="140"/>
      <c r="F5" s="140"/>
      <c r="G5" s="140"/>
      <c r="H5" s="140"/>
      <c r="I5" s="140"/>
      <c r="J5" s="140"/>
      <c r="K5" s="140"/>
      <c r="L5" s="141"/>
      <c r="M5" s="47" t="s">
        <v>80</v>
      </c>
      <c r="N5" s="74"/>
    </row>
    <row r="6" spans="2:16" ht="14.25" customHeight="1" x14ac:dyDescent="0.2">
      <c r="B6" s="90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74"/>
    </row>
    <row r="7" spans="2:16" ht="14.25" customHeight="1" x14ac:dyDescent="0.2">
      <c r="B7" s="90"/>
      <c r="C7" s="91" t="s">
        <v>83</v>
      </c>
      <c r="D7" s="91"/>
      <c r="E7" s="91"/>
      <c r="F7" s="91"/>
      <c r="G7" s="91"/>
      <c r="H7" s="91"/>
      <c r="I7" s="91"/>
      <c r="J7" s="91"/>
      <c r="K7" s="91"/>
      <c r="L7" s="91"/>
      <c r="M7" s="91"/>
      <c r="N7" s="74"/>
    </row>
    <row r="8" spans="2:16" ht="11.25" customHeight="1" x14ac:dyDescent="0.2">
      <c r="B8" s="90"/>
      <c r="C8" s="91"/>
      <c r="D8" s="91"/>
      <c r="E8" s="91"/>
      <c r="F8" s="91"/>
      <c r="G8" s="91"/>
      <c r="H8" s="91"/>
      <c r="I8" s="91"/>
      <c r="J8" s="91"/>
      <c r="K8" s="91"/>
      <c r="L8" s="91"/>
      <c r="M8" s="91"/>
      <c r="N8" s="74"/>
    </row>
    <row r="9" spans="2:16" ht="24" customHeight="1" x14ac:dyDescent="0.2">
      <c r="B9" s="90"/>
      <c r="D9" s="91" t="s">
        <v>70</v>
      </c>
      <c r="E9" s="91"/>
      <c r="F9" s="91"/>
      <c r="G9" s="91"/>
      <c r="H9" s="91"/>
      <c r="I9" s="91"/>
      <c r="J9" s="91"/>
      <c r="K9" s="91"/>
      <c r="L9" s="92" t="s">
        <v>74</v>
      </c>
      <c r="M9" s="93"/>
      <c r="N9" s="74"/>
      <c r="P9" s="86" t="s">
        <v>89</v>
      </c>
    </row>
    <row r="10" spans="2:16" ht="16.5" customHeight="1" x14ac:dyDescent="0.2">
      <c r="B10" s="90"/>
      <c r="C10" s="91"/>
      <c r="D10" s="91"/>
      <c r="E10" s="91"/>
      <c r="F10" s="91"/>
      <c r="G10" s="91"/>
      <c r="H10" s="91"/>
      <c r="I10" s="91"/>
      <c r="J10" s="91"/>
      <c r="K10" s="91"/>
      <c r="L10" s="91"/>
      <c r="M10" s="91"/>
      <c r="N10" s="74"/>
    </row>
    <row r="11" spans="2:16" ht="14.25" customHeight="1" x14ac:dyDescent="0.2">
      <c r="B11" s="90"/>
      <c r="C11" s="91" t="s">
        <v>68</v>
      </c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74"/>
    </row>
    <row r="12" spans="2:16" ht="11.25" customHeight="1" x14ac:dyDescent="0.2">
      <c r="B12" s="90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74"/>
    </row>
    <row r="13" spans="2:16" ht="14.25" customHeight="1" x14ac:dyDescent="0.2">
      <c r="B13" s="90"/>
      <c r="C13" s="91"/>
      <c r="D13" s="91" t="s">
        <v>87</v>
      </c>
      <c r="E13" s="91"/>
      <c r="F13" s="91"/>
      <c r="G13" s="91"/>
      <c r="H13" s="91"/>
      <c r="I13" s="91"/>
      <c r="J13" s="91"/>
      <c r="K13" s="91"/>
      <c r="L13" s="91"/>
      <c r="M13" s="94">
        <f>Situation5!I27</f>
        <v>40225</v>
      </c>
      <c r="N13" s="74"/>
    </row>
    <row r="14" spans="2:16" ht="11.25" customHeight="1" x14ac:dyDescent="0.2">
      <c r="B14" s="90"/>
      <c r="C14" s="91"/>
      <c r="D14" s="91"/>
      <c r="E14" s="91"/>
      <c r="F14" s="91"/>
      <c r="G14" s="91"/>
      <c r="H14" s="91"/>
      <c r="I14" s="91"/>
      <c r="J14" s="91"/>
      <c r="K14" s="91"/>
      <c r="L14" s="91"/>
      <c r="M14" s="95"/>
      <c r="N14" s="74"/>
    </row>
    <row r="15" spans="2:16" ht="14.25" customHeight="1" x14ac:dyDescent="0.2">
      <c r="B15" s="90"/>
      <c r="C15" s="91"/>
      <c r="D15" s="91" t="s">
        <v>69</v>
      </c>
      <c r="E15" s="91"/>
      <c r="F15" s="91"/>
      <c r="G15" s="91"/>
      <c r="H15" s="91"/>
      <c r="I15" s="91"/>
      <c r="J15" s="91"/>
      <c r="K15" s="91"/>
      <c r="L15" s="91"/>
      <c r="M15" s="94"/>
      <c r="N15" s="74"/>
    </row>
    <row r="16" spans="2:16" ht="11.25" customHeight="1" x14ac:dyDescent="0.2">
      <c r="B16" s="90"/>
      <c r="C16" s="91"/>
      <c r="D16" s="91"/>
      <c r="E16" s="91"/>
      <c r="F16" s="91"/>
      <c r="G16" s="91"/>
      <c r="H16" s="91"/>
      <c r="I16" s="91"/>
      <c r="J16" s="91"/>
      <c r="K16" s="91"/>
      <c r="L16" s="91"/>
      <c r="M16" s="95"/>
      <c r="N16" s="74"/>
    </row>
    <row r="17" spans="2:17" ht="14.25" customHeight="1" x14ac:dyDescent="0.2">
      <c r="B17" s="90"/>
      <c r="C17" s="91"/>
      <c r="D17" s="91" t="s">
        <v>71</v>
      </c>
      <c r="E17" s="91"/>
      <c r="F17" s="91"/>
      <c r="G17" s="91"/>
      <c r="H17" s="91"/>
      <c r="I17" s="91"/>
      <c r="J17" s="91"/>
      <c r="K17" s="91"/>
      <c r="L17" s="91"/>
      <c r="M17" s="94">
        <f>Situation1!L27-Situation1!K27</f>
        <v>92.269755705929128</v>
      </c>
      <c r="N17" s="74"/>
      <c r="Q17" s="91"/>
    </row>
    <row r="18" spans="2:17" ht="11.25" customHeight="1" x14ac:dyDescent="0.2">
      <c r="B18" s="90"/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5"/>
      <c r="N18" s="74"/>
    </row>
    <row r="19" spans="2:17" ht="14.25" customHeight="1" x14ac:dyDescent="0.2">
      <c r="B19" s="90"/>
      <c r="C19" s="91"/>
      <c r="D19" s="91" t="s">
        <v>88</v>
      </c>
      <c r="E19" s="91"/>
      <c r="F19" s="91"/>
      <c r="G19" s="91"/>
      <c r="H19" s="91"/>
      <c r="I19" s="91"/>
      <c r="J19" s="91"/>
      <c r="K19" s="91"/>
      <c r="L19" s="91"/>
      <c r="M19" s="94"/>
      <c r="N19" s="74"/>
    </row>
    <row r="20" spans="2:17" ht="11.25" customHeight="1" x14ac:dyDescent="0.2">
      <c r="B20" s="90"/>
      <c r="C20" s="91"/>
      <c r="D20" s="91"/>
      <c r="E20" s="91"/>
      <c r="F20" s="91"/>
      <c r="G20" s="91"/>
      <c r="H20" s="91"/>
      <c r="I20" s="91"/>
      <c r="M20" s="96"/>
      <c r="N20" s="74"/>
    </row>
    <row r="21" spans="2:17" ht="24" customHeight="1" x14ac:dyDescent="0.2">
      <c r="B21" s="90"/>
      <c r="C21" s="91"/>
      <c r="E21" s="91"/>
      <c r="F21" s="91"/>
      <c r="G21" s="91"/>
      <c r="H21" s="91"/>
      <c r="I21" s="91"/>
      <c r="J21" s="91"/>
      <c r="K21" s="91"/>
      <c r="L21" s="92" t="s">
        <v>74</v>
      </c>
      <c r="M21" s="97">
        <f>SUM(M13:M20)</f>
        <v>40317.269755705929</v>
      </c>
      <c r="N21" s="74"/>
      <c r="P21" s="86" t="s">
        <v>90</v>
      </c>
    </row>
    <row r="22" spans="2:17" ht="16.5" customHeight="1" x14ac:dyDescent="0.2">
      <c r="B22" s="90"/>
      <c r="C22" s="91"/>
      <c r="E22" s="91"/>
      <c r="F22" s="98"/>
      <c r="I22" s="91"/>
      <c r="J22" s="91"/>
      <c r="K22" s="91"/>
      <c r="L22" s="91"/>
      <c r="M22" s="95"/>
      <c r="N22" s="74"/>
    </row>
    <row r="23" spans="2:17" ht="14.25" customHeight="1" x14ac:dyDescent="0.2">
      <c r="B23" s="90"/>
      <c r="C23" s="91" t="s">
        <v>82</v>
      </c>
      <c r="E23" s="91"/>
      <c r="F23" s="91"/>
      <c r="G23" s="91"/>
      <c r="H23" s="91"/>
      <c r="I23" s="91"/>
      <c r="M23" s="96"/>
      <c r="N23" s="74"/>
    </row>
    <row r="24" spans="2:17" ht="11.25" customHeight="1" x14ac:dyDescent="0.2">
      <c r="B24" s="90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5"/>
      <c r="N24" s="74"/>
    </row>
    <row r="25" spans="2:17" ht="24" customHeight="1" x14ac:dyDescent="0.2">
      <c r="B25" s="90"/>
      <c r="D25" s="91" t="s">
        <v>72</v>
      </c>
      <c r="E25" s="91"/>
      <c r="F25" s="91"/>
      <c r="G25" s="91"/>
      <c r="H25" s="91"/>
      <c r="I25" s="91"/>
      <c r="J25" s="91"/>
      <c r="L25" s="92" t="s">
        <v>74</v>
      </c>
      <c r="M25" s="99"/>
      <c r="N25" s="74"/>
      <c r="P25" s="86" t="s">
        <v>91</v>
      </c>
    </row>
    <row r="26" spans="2:17" ht="16.5" customHeight="1" x14ac:dyDescent="0.2">
      <c r="B26" s="90"/>
      <c r="C26" s="91"/>
      <c r="D26" s="91"/>
      <c r="E26" s="91"/>
      <c r="F26" s="91"/>
      <c r="G26" s="91"/>
      <c r="H26" s="91"/>
      <c r="I26" s="91"/>
      <c r="M26" s="96"/>
      <c r="N26" s="74"/>
    </row>
    <row r="27" spans="2:17" ht="14.25" customHeight="1" x14ac:dyDescent="0.2">
      <c r="B27" s="90"/>
      <c r="C27" s="91" t="s">
        <v>84</v>
      </c>
      <c r="E27" s="91"/>
      <c r="F27" s="91"/>
      <c r="G27" s="91"/>
      <c r="H27" s="91"/>
      <c r="I27" s="91"/>
      <c r="M27" s="96"/>
      <c r="N27" s="74"/>
    </row>
    <row r="28" spans="2:17" ht="11.25" customHeight="1" x14ac:dyDescent="0.2">
      <c r="B28" s="90"/>
      <c r="C28" s="91"/>
      <c r="D28" s="91"/>
      <c r="E28" s="91"/>
      <c r="F28" s="91"/>
      <c r="G28" s="91"/>
      <c r="H28" s="91"/>
      <c r="I28" s="91"/>
      <c r="J28" s="91"/>
      <c r="K28" s="91"/>
      <c r="L28" s="91"/>
      <c r="M28" s="100"/>
      <c r="N28" s="74"/>
    </row>
    <row r="29" spans="2:17" ht="14.25" customHeight="1" x14ac:dyDescent="0.2">
      <c r="B29" s="90"/>
      <c r="C29" s="91"/>
      <c r="D29" s="91" t="s">
        <v>73</v>
      </c>
      <c r="E29" s="91"/>
      <c r="F29" s="91"/>
      <c r="G29" s="91"/>
      <c r="J29" s="91"/>
      <c r="K29" s="91"/>
      <c r="L29" s="91"/>
      <c r="M29" s="94"/>
      <c r="N29" s="74"/>
    </row>
    <row r="30" spans="2:17" ht="11.25" customHeight="1" x14ac:dyDescent="0.2">
      <c r="B30" s="90"/>
      <c r="C30" s="91"/>
      <c r="D30" s="91"/>
      <c r="E30" s="91"/>
      <c r="F30" s="91"/>
      <c r="G30" s="91"/>
      <c r="H30" s="91"/>
      <c r="I30" s="91"/>
      <c r="J30" s="91"/>
      <c r="K30" s="91"/>
      <c r="L30" s="91"/>
      <c r="M30" s="100"/>
      <c r="N30" s="74"/>
    </row>
    <row r="31" spans="2:17" ht="14.25" customHeight="1" x14ac:dyDescent="0.2">
      <c r="B31" s="90"/>
      <c r="C31" s="91"/>
      <c r="D31" s="91" t="s">
        <v>85</v>
      </c>
      <c r="E31" s="91"/>
      <c r="F31" s="91"/>
      <c r="G31" s="91"/>
      <c r="H31" s="101">
        <v>0.05</v>
      </c>
      <c r="I31" s="91"/>
      <c r="J31" s="91"/>
      <c r="K31" s="91"/>
      <c r="L31" s="91"/>
      <c r="M31" s="94">
        <f>H31*M21</f>
        <v>2015.8634877852965</v>
      </c>
      <c r="N31" s="74"/>
    </row>
    <row r="32" spans="2:17" ht="11.25" customHeight="1" x14ac:dyDescent="0.2">
      <c r="B32" s="90"/>
      <c r="C32" s="91"/>
      <c r="E32" s="91"/>
      <c r="F32" s="91"/>
      <c r="G32" s="91"/>
      <c r="H32" s="91"/>
      <c r="I32" s="91"/>
      <c r="J32" s="91"/>
      <c r="K32" s="91"/>
      <c r="L32" s="91"/>
      <c r="M32" s="95"/>
      <c r="N32" s="74"/>
    </row>
    <row r="33" spans="2:16" ht="14.25" customHeight="1" x14ac:dyDescent="0.2">
      <c r="B33" s="90"/>
      <c r="C33" s="91"/>
      <c r="D33" s="91" t="s">
        <v>86</v>
      </c>
      <c r="H33" s="101"/>
      <c r="I33" s="91"/>
      <c r="L33" s="91"/>
      <c r="M33" s="94">
        <f>M25*H33</f>
        <v>0</v>
      </c>
      <c r="N33" s="74"/>
    </row>
    <row r="34" spans="2:16" ht="11.25" customHeight="1" x14ac:dyDescent="0.2">
      <c r="B34" s="90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5"/>
      <c r="N34" s="74"/>
    </row>
    <row r="35" spans="2:16" ht="24" customHeight="1" x14ac:dyDescent="0.2">
      <c r="B35" s="90"/>
      <c r="I35" s="91"/>
      <c r="J35" s="91"/>
      <c r="K35" s="91"/>
      <c r="L35" s="92" t="s">
        <v>74</v>
      </c>
      <c r="M35" s="97">
        <f>SUM(M28:M33)</f>
        <v>2015.8634877852965</v>
      </c>
      <c r="N35" s="74"/>
      <c r="P35" s="86" t="s">
        <v>92</v>
      </c>
    </row>
    <row r="36" spans="2:16" ht="22.5" customHeight="1" x14ac:dyDescent="0.2">
      <c r="B36" s="90"/>
      <c r="C36" s="91"/>
      <c r="D36" s="91"/>
      <c r="E36" s="91"/>
      <c r="F36" s="91"/>
      <c r="G36" s="91"/>
      <c r="H36" s="91"/>
      <c r="I36" s="91"/>
      <c r="J36" s="91"/>
      <c r="K36" s="91"/>
      <c r="L36" s="91"/>
      <c r="M36" s="95"/>
      <c r="N36" s="74"/>
    </row>
    <row r="37" spans="2:16" ht="26.25" customHeight="1" x14ac:dyDescent="0.2">
      <c r="B37" s="90"/>
      <c r="C37" s="91"/>
      <c r="D37" s="91"/>
      <c r="E37" s="91"/>
      <c r="F37" s="91"/>
      <c r="G37" s="91"/>
      <c r="H37" s="91"/>
      <c r="I37" s="91"/>
      <c r="J37" s="91"/>
      <c r="K37" s="91"/>
      <c r="L37" s="92" t="s">
        <v>75</v>
      </c>
      <c r="M37" s="97">
        <f>+M9+M21+M25-M35</f>
        <v>38301.406267920633</v>
      </c>
      <c r="N37" s="74"/>
      <c r="P37" s="86" t="s">
        <v>93</v>
      </c>
    </row>
    <row r="38" spans="2:16" x14ac:dyDescent="0.2">
      <c r="B38" s="90"/>
      <c r="C38" s="91"/>
      <c r="D38" s="91"/>
      <c r="E38" s="91"/>
      <c r="F38" s="91"/>
      <c r="G38" s="91"/>
      <c r="H38" s="91"/>
      <c r="I38" s="91"/>
      <c r="J38" s="91"/>
      <c r="K38" s="91"/>
      <c r="L38" s="91"/>
      <c r="M38" s="95"/>
      <c r="N38" s="74"/>
    </row>
    <row r="39" spans="2:16" ht="26.25" customHeight="1" x14ac:dyDescent="0.2">
      <c r="B39" s="90"/>
      <c r="C39" s="91"/>
      <c r="D39" s="91"/>
      <c r="E39" s="91"/>
      <c r="F39" s="91"/>
      <c r="G39" s="91"/>
      <c r="H39" s="91"/>
      <c r="I39" s="91"/>
      <c r="J39" s="91"/>
      <c r="K39" s="91"/>
      <c r="L39" s="92" t="s">
        <v>76</v>
      </c>
      <c r="M39" s="97">
        <f>'Demande Acompte1'!M41+'Demande Acompte2'!M41+'Demande Acompte3'!M41+'Demande Acompte4'!M41</f>
        <v>18559.456267920632</v>
      </c>
      <c r="N39" s="74"/>
      <c r="P39" s="86" t="s">
        <v>94</v>
      </c>
    </row>
    <row r="40" spans="2:16" x14ac:dyDescent="0.2">
      <c r="B40" s="90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5"/>
      <c r="N40" s="74"/>
    </row>
    <row r="41" spans="2:16" ht="26.25" customHeight="1" x14ac:dyDescent="0.2">
      <c r="B41" s="90"/>
      <c r="C41" s="91"/>
      <c r="D41" s="91"/>
      <c r="E41" s="91"/>
      <c r="F41" s="91"/>
      <c r="G41" s="91"/>
      <c r="H41" s="91"/>
      <c r="I41" s="91"/>
      <c r="J41" s="91"/>
      <c r="K41" s="91"/>
      <c r="L41" s="92" t="s">
        <v>77</v>
      </c>
      <c r="M41" s="97">
        <f>M37-M39</f>
        <v>19741.95</v>
      </c>
      <c r="N41" s="74"/>
    </row>
    <row r="42" spans="2:16" x14ac:dyDescent="0.2">
      <c r="B42" s="90"/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5"/>
      <c r="N42" s="74"/>
    </row>
    <row r="43" spans="2:16" ht="26.25" customHeight="1" x14ac:dyDescent="0.2">
      <c r="B43" s="90"/>
      <c r="C43" s="91"/>
      <c r="D43" s="91"/>
      <c r="E43" s="91"/>
      <c r="F43" s="91"/>
      <c r="G43" s="91"/>
      <c r="H43" s="91"/>
      <c r="J43" s="92" t="s">
        <v>81</v>
      </c>
      <c r="K43" s="102">
        <v>0.2</v>
      </c>
      <c r="L43" s="103"/>
      <c r="M43" s="97">
        <f>M41*K43</f>
        <v>3948.3900000000003</v>
      </c>
      <c r="N43" s="74"/>
    </row>
    <row r="44" spans="2:16" ht="15" thickBot="1" x14ac:dyDescent="0.25">
      <c r="B44" s="90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5"/>
      <c r="N44" s="74"/>
    </row>
    <row r="45" spans="2:16" ht="26.25" customHeight="1" thickBot="1" x14ac:dyDescent="0.25">
      <c r="B45" s="90"/>
      <c r="C45" s="91"/>
      <c r="D45" s="91"/>
      <c r="E45" s="91"/>
      <c r="F45" s="91"/>
      <c r="G45" s="91"/>
      <c r="H45" s="91"/>
      <c r="I45" s="91"/>
      <c r="J45" s="91"/>
      <c r="K45" s="91"/>
      <c r="L45" s="92" t="s">
        <v>78</v>
      </c>
      <c r="M45" s="104">
        <f>SUM(M41:M43)</f>
        <v>23690.34</v>
      </c>
      <c r="N45" s="74"/>
    </row>
    <row r="46" spans="2:16" x14ac:dyDescent="0.2">
      <c r="B46" s="90"/>
      <c r="C46" s="91"/>
      <c r="D46" s="91"/>
      <c r="E46" s="91"/>
      <c r="F46" s="91"/>
      <c r="G46" s="91"/>
      <c r="H46" s="91"/>
      <c r="I46" s="91"/>
      <c r="J46" s="91"/>
      <c r="K46" s="91"/>
      <c r="L46" s="91"/>
      <c r="M46" s="91"/>
      <c r="N46" s="74"/>
    </row>
    <row r="47" spans="2:16" x14ac:dyDescent="0.2">
      <c r="B47" s="90"/>
      <c r="C47" s="105" t="s">
        <v>11</v>
      </c>
      <c r="D47" s="91"/>
      <c r="E47" s="91"/>
      <c r="F47" s="91"/>
      <c r="G47" s="39" t="s">
        <v>25</v>
      </c>
      <c r="H47" s="91"/>
      <c r="I47" s="91"/>
      <c r="J47" s="91"/>
      <c r="K47" s="91"/>
      <c r="L47" s="91"/>
      <c r="M47" s="106" t="s">
        <v>53</v>
      </c>
      <c r="N47" s="74"/>
    </row>
    <row r="48" spans="2:16" ht="7.5" customHeight="1" thickBot="1" x14ac:dyDescent="0.25">
      <c r="B48" s="107"/>
      <c r="C48" s="108"/>
      <c r="D48" s="108"/>
      <c r="E48" s="108"/>
      <c r="F48" s="108"/>
      <c r="G48" s="108"/>
      <c r="H48" s="108"/>
      <c r="I48" s="108"/>
      <c r="J48" s="108"/>
      <c r="K48" s="108"/>
      <c r="L48" s="108"/>
      <c r="M48" s="108"/>
      <c r="N48" s="109"/>
    </row>
    <row r="49" ht="6" customHeight="1" x14ac:dyDescent="0.2"/>
  </sheetData>
  <mergeCells count="2">
    <mergeCell ref="C3:M3"/>
    <mergeCell ref="C5:L5"/>
  </mergeCells>
  <printOptions horizontalCentered="1" verticalCentered="1"/>
  <pageMargins left="0.19685039370078741" right="0.19685039370078741" top="0.39370078740157483" bottom="0.39370078740157483" header="0.51181102362204722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mod. page1</vt:lpstr>
      <vt:lpstr>mod.acpte.page1</vt:lpstr>
      <vt:lpstr>Situation1</vt:lpstr>
      <vt:lpstr>Demande Acompte1</vt:lpstr>
      <vt:lpstr>Situation2</vt:lpstr>
      <vt:lpstr>Demande Acompte2</vt:lpstr>
      <vt:lpstr>Situation3</vt:lpstr>
      <vt:lpstr>Demande Acompte3</vt:lpstr>
      <vt:lpstr>Situation4</vt:lpstr>
      <vt:lpstr>Demande Acompte4</vt:lpstr>
      <vt:lpstr>Situation5</vt:lpstr>
      <vt:lpstr>Demande Acompte5</vt:lpstr>
    </vt:vector>
  </TitlesOfParts>
  <Company>perso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Dequay</dc:creator>
  <cp:lastModifiedBy>Jérôme Dequay</cp:lastModifiedBy>
  <cp:lastPrinted>2005-08-26T08:53:03Z</cp:lastPrinted>
  <dcterms:created xsi:type="dcterms:W3CDTF">2005-08-21T14:54:41Z</dcterms:created>
  <dcterms:modified xsi:type="dcterms:W3CDTF">2018-07-05T20:17:33Z</dcterms:modified>
</cp:coreProperties>
</file>